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vitto\Desktop\RepoMLR\MLR\"/>
    </mc:Choice>
  </mc:AlternateContent>
  <xr:revisionPtr revIDLastSave="0" documentId="13_ncr:1_{1A1C5DD0-960F-4A0C-A89A-D4F195901ED4}" xr6:coauthVersionLast="47" xr6:coauthVersionMax="47" xr10:uidLastSave="{00000000-0000-0000-0000-000000000000}"/>
  <bookViews>
    <workbookView xWindow="28680" yWindow="-120" windowWidth="29040" windowHeight="15840" firstSheet="7" activeTab="12" xr2:uid="{00000000-000D-0000-FFFF-FFFF00000000}"/>
  </bookViews>
  <sheets>
    <sheet name="Overview" sheetId="1" r:id="rId1"/>
    <sheet name="RG" sheetId="2" r:id="rId2"/>
    <sheet name="RQ" sheetId="3" r:id="rId3"/>
    <sheet name="Search String" sheetId="4" r:id="rId4"/>
    <sheet name="Queries" sheetId="5" r:id="rId5"/>
    <sheet name="ICEC criteria" sheetId="6" r:id="rId6"/>
    <sheet name="Selection (Literature)" sheetId="7" r:id="rId7"/>
    <sheet name="Snowballing" sheetId="8" r:id="rId8"/>
    <sheet name="Snowballed" sheetId="9" r:id="rId9"/>
    <sheet name="IC-EC + SNOWBALLING" sheetId="10" r:id="rId10"/>
    <sheet name="Selected Papers SPxSxLy" sheetId="11" r:id="rId11"/>
    <sheet name="Selection (Grey)" sheetId="12" r:id="rId12"/>
    <sheet name="Selected Grey SGxGLx" sheetId="13" r:id="rId13"/>
  </sheets>
  <definedNames>
    <definedName name="_xlnm._FilterDatabase" localSheetId="4" hidden="1">Queries!$B$2:$F$7</definedName>
    <definedName name="_xlnm._FilterDatabase" localSheetId="11" hidden="1">'Selection (Grey)'!$B$1:$AM$234</definedName>
    <definedName name="_xlnm._FilterDatabase" localSheetId="8" hidden="1">Snowballed!$A$1:$AZ$176</definedName>
    <definedName name="_xlnm._FilterDatabase" localSheetId="7" hidden="1">Snowballing!$A$1:$R$38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3" l="1"/>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2" i="13"/>
  <c r="AC228" i="12"/>
  <c r="AB228" i="12"/>
  <c r="AA228" i="12"/>
  <c r="Z228" i="12"/>
  <c r="Y228" i="12"/>
  <c r="X228" i="12"/>
  <c r="W228" i="12"/>
  <c r="V228" i="12"/>
  <c r="U228" i="12"/>
  <c r="O228" i="12"/>
  <c r="N228" i="12"/>
  <c r="M228" i="12"/>
  <c r="L228" i="12"/>
  <c r="K228" i="12"/>
  <c r="J228" i="12"/>
  <c r="I228" i="12"/>
  <c r="H228" i="12"/>
  <c r="G228" i="12"/>
  <c r="AM227" i="12"/>
  <c r="AD227" i="12"/>
  <c r="P227" i="12"/>
  <c r="AM226" i="12"/>
  <c r="AD226" i="12"/>
  <c r="P226" i="12"/>
  <c r="AM225" i="12"/>
  <c r="AL225" i="12"/>
  <c r="AD225" i="12"/>
  <c r="P225" i="12"/>
  <c r="AM224" i="12"/>
  <c r="AD224" i="12"/>
  <c r="P224" i="12"/>
  <c r="AM223" i="12"/>
  <c r="AD223" i="12"/>
  <c r="P223" i="12"/>
  <c r="D223" i="12"/>
  <c r="AM222" i="12"/>
  <c r="AD222" i="12"/>
  <c r="P222" i="12"/>
  <c r="AM221" i="12"/>
  <c r="AL221" i="12"/>
  <c r="AD221" i="12"/>
  <c r="P221" i="12"/>
  <c r="AM220" i="12"/>
  <c r="AD220" i="12"/>
  <c r="P220" i="12"/>
  <c r="AM219" i="12"/>
  <c r="AD219" i="12"/>
  <c r="P219" i="12"/>
  <c r="AM218" i="12"/>
  <c r="AD218" i="12"/>
  <c r="P218" i="12"/>
  <c r="D218" i="12"/>
  <c r="AM217" i="12"/>
  <c r="AD217" i="12"/>
  <c r="P217" i="12"/>
  <c r="AM216" i="12"/>
  <c r="AD216" i="12"/>
  <c r="AF216" i="12" s="1"/>
  <c r="AI216" i="12" s="1"/>
  <c r="P216" i="12"/>
  <c r="AM215" i="12"/>
  <c r="AD215" i="12"/>
  <c r="AJ215" i="12" s="1"/>
  <c r="P215" i="12"/>
  <c r="AM214" i="12"/>
  <c r="AD214" i="12"/>
  <c r="P214" i="12"/>
  <c r="AM213" i="12"/>
  <c r="AD213" i="12"/>
  <c r="AJ213" i="12" s="1"/>
  <c r="P213" i="12"/>
  <c r="AM212" i="12"/>
  <c r="AD212" i="12"/>
  <c r="P212" i="12"/>
  <c r="AM211" i="12"/>
  <c r="AD211" i="12"/>
  <c r="P211" i="12"/>
  <c r="AM210" i="12"/>
  <c r="AD210" i="12"/>
  <c r="P210" i="12"/>
  <c r="AM209" i="12"/>
  <c r="AD209" i="12"/>
  <c r="P209" i="12"/>
  <c r="AJ209" i="12" s="1"/>
  <c r="D209" i="12"/>
  <c r="AM208" i="12"/>
  <c r="AD208" i="12"/>
  <c r="P208" i="12"/>
  <c r="AM207" i="12"/>
  <c r="AD207" i="12"/>
  <c r="P207" i="12"/>
  <c r="AM206" i="12"/>
  <c r="AD206" i="12"/>
  <c r="P206" i="12"/>
  <c r="AM205" i="12"/>
  <c r="AD205" i="12"/>
  <c r="P205" i="12"/>
  <c r="AM204" i="12"/>
  <c r="AD204" i="12"/>
  <c r="P204" i="12"/>
  <c r="AM203" i="12"/>
  <c r="AD203" i="12"/>
  <c r="P203" i="12"/>
  <c r="AM202" i="12"/>
  <c r="AL202" i="12"/>
  <c r="AD202" i="12"/>
  <c r="P202" i="12"/>
  <c r="AM201" i="12"/>
  <c r="AD201" i="12"/>
  <c r="P201" i="12"/>
  <c r="AM200" i="12"/>
  <c r="AL200" i="12"/>
  <c r="AD200" i="12"/>
  <c r="P200" i="12"/>
  <c r="AM199" i="12"/>
  <c r="AD199" i="12"/>
  <c r="P199" i="12"/>
  <c r="D199" i="12"/>
  <c r="AM198" i="12"/>
  <c r="AD198" i="12"/>
  <c r="P198" i="12"/>
  <c r="AM197" i="12"/>
  <c r="AL197" i="12"/>
  <c r="AD197" i="12"/>
  <c r="P197" i="12"/>
  <c r="AM196" i="12"/>
  <c r="AD196" i="12"/>
  <c r="P196" i="12"/>
  <c r="AJ196" i="12" s="1"/>
  <c r="D196" i="12"/>
  <c r="AM195" i="12"/>
  <c r="AL195" i="12"/>
  <c r="AD195" i="12"/>
  <c r="P195" i="12"/>
  <c r="AM194" i="12"/>
  <c r="AD194" i="12"/>
  <c r="P194" i="12"/>
  <c r="AM193" i="12"/>
  <c r="AD193" i="12"/>
  <c r="P193" i="12"/>
  <c r="AM192" i="12"/>
  <c r="AD192" i="12"/>
  <c r="P192" i="12"/>
  <c r="AM191" i="12"/>
  <c r="AL191" i="12"/>
  <c r="AD191" i="12"/>
  <c r="P191" i="12"/>
  <c r="AM190" i="12"/>
  <c r="AD190" i="12"/>
  <c r="P190" i="12"/>
  <c r="AM189" i="12"/>
  <c r="AD189" i="12"/>
  <c r="P189" i="12"/>
  <c r="AM188" i="12"/>
  <c r="AD188" i="12"/>
  <c r="P188" i="12"/>
  <c r="AM187" i="12"/>
  <c r="AL187" i="12"/>
  <c r="AD187" i="12"/>
  <c r="P187" i="12"/>
  <c r="AM186" i="12"/>
  <c r="AL186" i="12"/>
  <c r="AD186" i="12"/>
  <c r="P186" i="12"/>
  <c r="AM185" i="12"/>
  <c r="AD185" i="12"/>
  <c r="P185" i="12"/>
  <c r="AM184" i="12"/>
  <c r="AL184" i="12"/>
  <c r="AD184" i="12"/>
  <c r="P184" i="12"/>
  <c r="AM183" i="12"/>
  <c r="AD183" i="12"/>
  <c r="P183" i="12"/>
  <c r="AM182" i="12"/>
  <c r="AD182" i="12"/>
  <c r="P182" i="12"/>
  <c r="AM181" i="12"/>
  <c r="AD181" i="12"/>
  <c r="P181" i="12"/>
  <c r="AJ181" i="12" s="1"/>
  <c r="D181" i="12"/>
  <c r="AM180" i="12"/>
  <c r="AD180" i="12"/>
  <c r="P180" i="12"/>
  <c r="AM179" i="12"/>
  <c r="AD179" i="12"/>
  <c r="P179" i="12"/>
  <c r="AM178" i="12"/>
  <c r="AD178" i="12"/>
  <c r="P178" i="12"/>
  <c r="AM177" i="12"/>
  <c r="AD177" i="12"/>
  <c r="P177" i="12"/>
  <c r="AM176" i="12"/>
  <c r="AD176" i="12"/>
  <c r="P176" i="12"/>
  <c r="AM175" i="12"/>
  <c r="AD175" i="12"/>
  <c r="P175" i="12"/>
  <c r="D175" i="12"/>
  <c r="AM174" i="12"/>
  <c r="AD174" i="12"/>
  <c r="P174" i="12"/>
  <c r="AM173" i="12"/>
  <c r="AD173" i="12"/>
  <c r="AJ173" i="12" s="1"/>
  <c r="P173" i="12"/>
  <c r="AM172" i="12"/>
  <c r="AD172" i="12"/>
  <c r="P172" i="12"/>
  <c r="AJ172" i="12" s="1"/>
  <c r="D172" i="12"/>
  <c r="AM171" i="12"/>
  <c r="AD171" i="12"/>
  <c r="P171" i="12"/>
  <c r="AJ171" i="12" s="1"/>
  <c r="AM170" i="12"/>
  <c r="AD170" i="12"/>
  <c r="P170" i="12"/>
  <c r="AM169" i="12"/>
  <c r="AD169" i="12"/>
  <c r="P169" i="12"/>
  <c r="D169" i="12"/>
  <c r="AM168" i="12"/>
  <c r="AD168" i="12"/>
  <c r="P168" i="12"/>
  <c r="D168" i="12"/>
  <c r="AM167" i="12"/>
  <c r="AD167" i="12"/>
  <c r="P167" i="12"/>
  <c r="AM166" i="12"/>
  <c r="AD166" i="12"/>
  <c r="P166" i="12"/>
  <c r="D166" i="12"/>
  <c r="AM165" i="12"/>
  <c r="AD165" i="12"/>
  <c r="P165" i="12"/>
  <c r="AM164" i="12"/>
  <c r="AD164" i="12"/>
  <c r="P164" i="12"/>
  <c r="D164" i="12"/>
  <c r="AM163" i="12"/>
  <c r="AD163" i="12"/>
  <c r="P163" i="12"/>
  <c r="AM162" i="12"/>
  <c r="AD162" i="12"/>
  <c r="P162" i="12"/>
  <c r="AF162" i="12" s="1"/>
  <c r="AI162" i="12" s="1"/>
  <c r="D162" i="12"/>
  <c r="AM161" i="12"/>
  <c r="AD161" i="12"/>
  <c r="AF161" i="12" s="1"/>
  <c r="AI161" i="12" s="1"/>
  <c r="P161" i="12"/>
  <c r="D161" i="12"/>
  <c r="AM160" i="12"/>
  <c r="AD160" i="12"/>
  <c r="P160" i="12"/>
  <c r="D160" i="12"/>
  <c r="AM159" i="12"/>
  <c r="AD159" i="12"/>
  <c r="P159" i="12"/>
  <c r="AJ159" i="12" s="1"/>
  <c r="D159" i="12"/>
  <c r="AM158" i="12"/>
  <c r="AD158" i="12"/>
  <c r="P158" i="12"/>
  <c r="AJ158" i="12" s="1"/>
  <c r="AM157" i="12"/>
  <c r="AD157" i="12"/>
  <c r="P157" i="12"/>
  <c r="AF157" i="12" s="1"/>
  <c r="AI157" i="12" s="1"/>
  <c r="D157" i="12"/>
  <c r="AM156" i="12"/>
  <c r="AD156" i="12"/>
  <c r="P156" i="12"/>
  <c r="AM155" i="12"/>
  <c r="AD155" i="12"/>
  <c r="P155" i="12"/>
  <c r="AM154" i="12"/>
  <c r="AD154" i="12"/>
  <c r="P154" i="12"/>
  <c r="AM153" i="12"/>
  <c r="AD153" i="12"/>
  <c r="P153" i="12"/>
  <c r="AM152" i="12"/>
  <c r="AD152" i="12"/>
  <c r="P152" i="12"/>
  <c r="D152" i="12"/>
  <c r="AM151" i="12"/>
  <c r="AD151" i="12"/>
  <c r="P151" i="12"/>
  <c r="D151" i="12"/>
  <c r="AM150" i="12"/>
  <c r="AD150" i="12"/>
  <c r="P150" i="12"/>
  <c r="AJ150" i="12" s="1"/>
  <c r="AM149" i="12"/>
  <c r="AD149" i="12"/>
  <c r="P149" i="12"/>
  <c r="AM148" i="12"/>
  <c r="AD148" i="12"/>
  <c r="P148" i="12"/>
  <c r="AM147" i="12"/>
  <c r="AL147" i="12"/>
  <c r="AD147" i="12"/>
  <c r="P147" i="12"/>
  <c r="AM146" i="12"/>
  <c r="AD146" i="12"/>
  <c r="P146" i="12"/>
  <c r="AM145" i="12"/>
  <c r="AL145" i="12"/>
  <c r="AD145" i="12"/>
  <c r="P145" i="12"/>
  <c r="AM144" i="12"/>
  <c r="AD144" i="12"/>
  <c r="P144" i="12"/>
  <c r="AM143" i="12"/>
  <c r="AL143" i="12"/>
  <c r="AD143" i="12"/>
  <c r="AF143" i="12" s="1"/>
  <c r="P143" i="12"/>
  <c r="AM142" i="12"/>
  <c r="AD142" i="12"/>
  <c r="P142" i="12"/>
  <c r="AM141" i="12"/>
  <c r="AL141" i="12"/>
  <c r="AD141" i="12"/>
  <c r="P141" i="12"/>
  <c r="AM140" i="12"/>
  <c r="AD140" i="12"/>
  <c r="P140" i="12"/>
  <c r="D140" i="12"/>
  <c r="AM139" i="12"/>
  <c r="AD139" i="12"/>
  <c r="P139" i="12"/>
  <c r="AM138" i="12"/>
  <c r="AL138" i="12"/>
  <c r="AD138" i="12"/>
  <c r="P138" i="12"/>
  <c r="AM137" i="12"/>
  <c r="AD137" i="12"/>
  <c r="P137" i="12"/>
  <c r="AM136" i="12"/>
  <c r="AD136" i="12"/>
  <c r="P136" i="12"/>
  <c r="AJ136" i="12" s="1"/>
  <c r="AM135" i="12"/>
  <c r="AL135" i="12"/>
  <c r="AD135" i="12"/>
  <c r="P135" i="12"/>
  <c r="AF135" i="12" s="1"/>
  <c r="AM134" i="12"/>
  <c r="AD134" i="12"/>
  <c r="P134" i="12"/>
  <c r="AF134" i="12" s="1"/>
  <c r="AI134" i="12" s="1"/>
  <c r="AM133" i="12"/>
  <c r="AD133" i="12"/>
  <c r="P133" i="12"/>
  <c r="D133" i="12"/>
  <c r="AM132" i="12"/>
  <c r="AD132" i="12"/>
  <c r="P132" i="12"/>
  <c r="AM131" i="12"/>
  <c r="AL131" i="12"/>
  <c r="AD131" i="12"/>
  <c r="P131" i="12"/>
  <c r="AM130" i="12"/>
  <c r="AD130" i="12"/>
  <c r="P130" i="12"/>
  <c r="AM129" i="12"/>
  <c r="AL129" i="12"/>
  <c r="AD129" i="12"/>
  <c r="P129" i="12"/>
  <c r="AF129" i="12" s="1"/>
  <c r="AM128" i="12"/>
  <c r="AD128" i="12"/>
  <c r="P128" i="12"/>
  <c r="AM127" i="12"/>
  <c r="AL127" i="12"/>
  <c r="AD127" i="12"/>
  <c r="P127" i="12"/>
  <c r="AM126" i="12"/>
  <c r="AD126" i="12"/>
  <c r="P126" i="12"/>
  <c r="D126" i="12"/>
  <c r="AM125" i="12"/>
  <c r="AD125" i="12"/>
  <c r="P125" i="12"/>
  <c r="AM124" i="12"/>
  <c r="AD124" i="12"/>
  <c r="P124" i="12"/>
  <c r="AM123" i="12"/>
  <c r="AD123" i="12"/>
  <c r="P123" i="12"/>
  <c r="D123" i="12"/>
  <c r="AM122" i="12"/>
  <c r="AD122" i="12"/>
  <c r="P122" i="12"/>
  <c r="D122" i="12"/>
  <c r="AM121" i="12"/>
  <c r="AD121" i="12"/>
  <c r="P121" i="12"/>
  <c r="AM120" i="12"/>
  <c r="AL120" i="12"/>
  <c r="AD120" i="12"/>
  <c r="P120" i="12"/>
  <c r="AM119" i="12"/>
  <c r="AD119" i="12"/>
  <c r="P119" i="12"/>
  <c r="AM118" i="12"/>
  <c r="AD118" i="12"/>
  <c r="P118" i="12"/>
  <c r="D118" i="12"/>
  <c r="AM117" i="12"/>
  <c r="AD117" i="12"/>
  <c r="P117" i="12"/>
  <c r="AM116" i="12"/>
  <c r="AL116" i="12"/>
  <c r="AD116" i="12"/>
  <c r="P116" i="12"/>
  <c r="D116" i="12"/>
  <c r="AM115" i="12"/>
  <c r="AL115" i="12"/>
  <c r="AD115" i="12"/>
  <c r="P115" i="12"/>
  <c r="D115" i="12"/>
  <c r="AM114" i="12"/>
  <c r="AD114" i="12"/>
  <c r="P114" i="12"/>
  <c r="AM113" i="12"/>
  <c r="AD113" i="12"/>
  <c r="P113" i="12"/>
  <c r="AM112" i="12"/>
  <c r="AD112" i="12"/>
  <c r="P112" i="12"/>
  <c r="AM111" i="12"/>
  <c r="AD111" i="12"/>
  <c r="P111" i="12"/>
  <c r="AM110" i="12"/>
  <c r="AD110" i="12"/>
  <c r="P110" i="12"/>
  <c r="AM109" i="12"/>
  <c r="AD109" i="12"/>
  <c r="P109" i="12"/>
  <c r="D109" i="12"/>
  <c r="AM108" i="12"/>
  <c r="AD108" i="12"/>
  <c r="P108" i="12"/>
  <c r="D108" i="12"/>
  <c r="AM107" i="12"/>
  <c r="AD107" i="12"/>
  <c r="P107" i="12"/>
  <c r="AM106" i="12"/>
  <c r="AD106" i="12"/>
  <c r="P106" i="12"/>
  <c r="D106" i="12"/>
  <c r="AM105" i="12"/>
  <c r="AD105" i="12"/>
  <c r="P105" i="12"/>
  <c r="AM104" i="12"/>
  <c r="AL104" i="12"/>
  <c r="AD104" i="12"/>
  <c r="P104" i="12"/>
  <c r="AM103" i="12"/>
  <c r="AD103" i="12"/>
  <c r="P103" i="12"/>
  <c r="AM102" i="12"/>
  <c r="AD102" i="12"/>
  <c r="P102" i="12"/>
  <c r="AM101" i="12"/>
  <c r="AD101" i="12"/>
  <c r="P101" i="12"/>
  <c r="AM100" i="12"/>
  <c r="AD100" i="12"/>
  <c r="P100" i="12"/>
  <c r="D100" i="12"/>
  <c r="AM99" i="12"/>
  <c r="AD99" i="12"/>
  <c r="P99" i="12"/>
  <c r="AM98" i="12"/>
  <c r="AD98" i="12"/>
  <c r="P98" i="12"/>
  <c r="AM97" i="12"/>
  <c r="AD97" i="12"/>
  <c r="P97" i="12"/>
  <c r="AM96" i="12"/>
  <c r="AD96" i="12"/>
  <c r="P96" i="12"/>
  <c r="AM95" i="12"/>
  <c r="AL95" i="12"/>
  <c r="AD95" i="12"/>
  <c r="P95" i="12"/>
  <c r="AM94" i="12"/>
  <c r="AD94" i="12"/>
  <c r="P94" i="12"/>
  <c r="AM93" i="12"/>
  <c r="AD93" i="12"/>
  <c r="P93" i="12"/>
  <c r="AM92" i="12"/>
  <c r="AL92" i="12"/>
  <c r="AD92" i="12"/>
  <c r="P92" i="12"/>
  <c r="AM91" i="12"/>
  <c r="AL91" i="12"/>
  <c r="AD91" i="12"/>
  <c r="P91" i="12"/>
  <c r="AM90" i="12"/>
  <c r="AD90" i="12"/>
  <c r="P90" i="12"/>
  <c r="AM89" i="12"/>
  <c r="AD89" i="12"/>
  <c r="P89" i="12"/>
  <c r="AM88" i="12"/>
  <c r="AL88" i="12"/>
  <c r="AD88" i="12"/>
  <c r="P88" i="12"/>
  <c r="D88" i="12"/>
  <c r="AM87" i="12"/>
  <c r="AD87" i="12"/>
  <c r="P87" i="12"/>
  <c r="AM86" i="12"/>
  <c r="AD86" i="12"/>
  <c r="P86" i="12"/>
  <c r="AM85" i="12"/>
  <c r="AD85" i="12"/>
  <c r="P85" i="12"/>
  <c r="D85" i="12"/>
  <c r="AM84" i="12"/>
  <c r="AD84" i="12"/>
  <c r="P84" i="12"/>
  <c r="AM83" i="12"/>
  <c r="AL83" i="12"/>
  <c r="AD83" i="12"/>
  <c r="P83" i="12"/>
  <c r="AM82" i="12"/>
  <c r="AD82" i="12"/>
  <c r="P82" i="12"/>
  <c r="AM81" i="12"/>
  <c r="AD81" i="12"/>
  <c r="P81" i="12"/>
  <c r="AM80" i="12"/>
  <c r="AL80" i="12"/>
  <c r="AD80" i="12"/>
  <c r="P80" i="12"/>
  <c r="D80" i="12"/>
  <c r="AM79" i="12"/>
  <c r="AL79" i="12"/>
  <c r="AD79" i="12"/>
  <c r="P79" i="12"/>
  <c r="D79" i="12"/>
  <c r="AM78" i="12"/>
  <c r="AD78" i="12"/>
  <c r="P78" i="12"/>
  <c r="AM77" i="12"/>
  <c r="AL77" i="12"/>
  <c r="AD77" i="12"/>
  <c r="P77" i="12"/>
  <c r="AM76" i="12"/>
  <c r="AD76" i="12"/>
  <c r="P76" i="12"/>
  <c r="AM75" i="12"/>
  <c r="AD75" i="12"/>
  <c r="P75" i="12"/>
  <c r="AM74" i="12"/>
  <c r="AD74" i="12"/>
  <c r="P74" i="12"/>
  <c r="AF74" i="12" s="1"/>
  <c r="AI74" i="12" s="1"/>
  <c r="D74" i="12"/>
  <c r="AM73" i="12"/>
  <c r="AD73" i="12"/>
  <c r="P73" i="12"/>
  <c r="AM72" i="12"/>
  <c r="AL72" i="12"/>
  <c r="AD72" i="12"/>
  <c r="P72" i="12"/>
  <c r="AM71" i="12"/>
  <c r="AL71" i="12"/>
  <c r="AD71" i="12"/>
  <c r="P71" i="12"/>
  <c r="AM70" i="12"/>
  <c r="AD70" i="12"/>
  <c r="P70" i="12"/>
  <c r="D70" i="12"/>
  <c r="AM69" i="12"/>
  <c r="AD69" i="12"/>
  <c r="P69" i="12"/>
  <c r="D69" i="12"/>
  <c r="AM68" i="12"/>
  <c r="AD68" i="12"/>
  <c r="P68" i="12"/>
  <c r="AM67" i="12"/>
  <c r="AD67" i="12"/>
  <c r="P67" i="12"/>
  <c r="D67" i="12"/>
  <c r="AM66" i="12"/>
  <c r="AD66" i="12"/>
  <c r="P66" i="12"/>
  <c r="AM65" i="12"/>
  <c r="AD65" i="12"/>
  <c r="P65" i="12"/>
  <c r="AF65" i="12" s="1"/>
  <c r="AI65" i="12" s="1"/>
  <c r="AM64" i="12"/>
  <c r="AL64" i="12"/>
  <c r="AD64" i="12"/>
  <c r="P64" i="12"/>
  <c r="AM63" i="12"/>
  <c r="AD63" i="12"/>
  <c r="P63" i="12"/>
  <c r="AM62" i="12"/>
  <c r="AD62" i="12"/>
  <c r="P62" i="12"/>
  <c r="D62" i="12"/>
  <c r="AM61" i="12"/>
  <c r="AL61" i="12"/>
  <c r="AD61" i="12"/>
  <c r="AF61" i="12" s="1"/>
  <c r="P61" i="12"/>
  <c r="AM60" i="12"/>
  <c r="AD60" i="12"/>
  <c r="P60" i="12"/>
  <c r="AM59" i="12"/>
  <c r="AD59" i="12"/>
  <c r="P59" i="12"/>
  <c r="AM58" i="12"/>
  <c r="AD58" i="12"/>
  <c r="P58" i="12"/>
  <c r="AM57" i="12"/>
  <c r="AL57" i="12"/>
  <c r="AD57" i="12"/>
  <c r="P57" i="12"/>
  <c r="AM56" i="12"/>
  <c r="AD56" i="12"/>
  <c r="P56" i="12"/>
  <c r="D56" i="12"/>
  <c r="AM55" i="12"/>
  <c r="AD55" i="12"/>
  <c r="P55" i="12"/>
  <c r="AF55" i="12" s="1"/>
  <c r="AI55" i="12" s="1"/>
  <c r="D55" i="12"/>
  <c r="AM54" i="12"/>
  <c r="AD54" i="12"/>
  <c r="P54" i="12"/>
  <c r="AJ54" i="12" s="1"/>
  <c r="AM53" i="12"/>
  <c r="AD53" i="12"/>
  <c r="P53" i="12"/>
  <c r="D53" i="12"/>
  <c r="AM52" i="12"/>
  <c r="AL52" i="12"/>
  <c r="AD52" i="12"/>
  <c r="AF52" i="12" s="1"/>
  <c r="P52" i="12"/>
  <c r="AM51" i="12"/>
  <c r="AD51" i="12"/>
  <c r="P51" i="12"/>
  <c r="AM50" i="12"/>
  <c r="AD50" i="12"/>
  <c r="P50" i="12"/>
  <c r="AM49" i="12"/>
  <c r="AD49" i="12"/>
  <c r="P49" i="12"/>
  <c r="AM48" i="12"/>
  <c r="AD48" i="12"/>
  <c r="P48" i="12"/>
  <c r="D48" i="12"/>
  <c r="AM47" i="12"/>
  <c r="AL47" i="12"/>
  <c r="AD47" i="12"/>
  <c r="P47" i="12"/>
  <c r="AM46" i="12"/>
  <c r="AD46" i="12"/>
  <c r="P46" i="12"/>
  <c r="AM45" i="12"/>
  <c r="AD45" i="12"/>
  <c r="P45" i="12"/>
  <c r="AM44" i="12"/>
  <c r="AL44" i="12"/>
  <c r="AD44" i="12"/>
  <c r="P44" i="12"/>
  <c r="D44" i="12"/>
  <c r="AM43" i="12"/>
  <c r="AD43" i="12"/>
  <c r="P43" i="12"/>
  <c r="AM42" i="12"/>
  <c r="AD42" i="12"/>
  <c r="AJ42" i="12" s="1"/>
  <c r="P42" i="12"/>
  <c r="AM41" i="12"/>
  <c r="AL41" i="12"/>
  <c r="AD41" i="12"/>
  <c r="P41" i="12"/>
  <c r="D41" i="12"/>
  <c r="AM40" i="12"/>
  <c r="AL40" i="12"/>
  <c r="AD40" i="12"/>
  <c r="P40" i="12"/>
  <c r="AM39" i="12"/>
  <c r="AL39" i="12"/>
  <c r="AD39" i="12"/>
  <c r="P39" i="12"/>
  <c r="D39" i="12"/>
  <c r="AM38" i="12"/>
  <c r="AL38" i="12"/>
  <c r="AD38" i="12"/>
  <c r="P38" i="12"/>
  <c r="D38" i="12"/>
  <c r="AM37" i="12"/>
  <c r="AD37" i="12"/>
  <c r="P37" i="12"/>
  <c r="D37" i="12"/>
  <c r="AM36" i="12"/>
  <c r="AL36" i="12"/>
  <c r="AD36" i="12"/>
  <c r="P36" i="12"/>
  <c r="AM35" i="12"/>
  <c r="AL35" i="12"/>
  <c r="AD35" i="12"/>
  <c r="P35" i="12"/>
  <c r="AM34" i="12"/>
  <c r="AD34" i="12"/>
  <c r="P34" i="12"/>
  <c r="AM33" i="12"/>
  <c r="AL33" i="12"/>
  <c r="AD33" i="12"/>
  <c r="P33" i="12"/>
  <c r="AM32" i="12"/>
  <c r="AD32" i="12"/>
  <c r="P32" i="12"/>
  <c r="AM31" i="12"/>
  <c r="AD31" i="12"/>
  <c r="P31" i="12"/>
  <c r="AM30" i="12"/>
  <c r="AD30" i="12"/>
  <c r="P30" i="12"/>
  <c r="AM29" i="12"/>
  <c r="AD29" i="12"/>
  <c r="P29" i="12"/>
  <c r="AM28" i="12"/>
  <c r="AD28" i="12"/>
  <c r="P28" i="12"/>
  <c r="D28" i="12"/>
  <c r="AM27" i="12"/>
  <c r="AD27" i="12"/>
  <c r="AJ27" i="12" s="1"/>
  <c r="P27" i="12"/>
  <c r="AM26" i="12"/>
  <c r="AD26" i="12"/>
  <c r="P26" i="12"/>
  <c r="D26" i="12"/>
  <c r="AM25" i="12"/>
  <c r="AD25" i="12"/>
  <c r="P25" i="12"/>
  <c r="D25" i="12"/>
  <c r="AM24" i="12"/>
  <c r="AL24" i="12"/>
  <c r="AD24" i="12"/>
  <c r="P24" i="12"/>
  <c r="AM23" i="12"/>
  <c r="AD23" i="12"/>
  <c r="P23" i="12"/>
  <c r="D23" i="12"/>
  <c r="AM22" i="12"/>
  <c r="AD22" i="12"/>
  <c r="P22" i="12"/>
  <c r="D22" i="12"/>
  <c r="AM21" i="12"/>
  <c r="AF21" i="12"/>
  <c r="AI21" i="12" s="1"/>
  <c r="AD21" i="12"/>
  <c r="P21" i="12"/>
  <c r="AM20" i="12"/>
  <c r="AL20" i="12"/>
  <c r="AD20" i="12"/>
  <c r="P20" i="12"/>
  <c r="D20" i="12"/>
  <c r="AM19" i="12"/>
  <c r="AD19" i="12"/>
  <c r="P19" i="12"/>
  <c r="AM18" i="12"/>
  <c r="AL18" i="12"/>
  <c r="AD18" i="12"/>
  <c r="P18" i="12"/>
  <c r="D18" i="12"/>
  <c r="AM17" i="12"/>
  <c r="AD17" i="12"/>
  <c r="P17" i="12"/>
  <c r="D17" i="12"/>
  <c r="AM16" i="12"/>
  <c r="AD16" i="12"/>
  <c r="P16" i="12"/>
  <c r="AM15" i="12"/>
  <c r="AD15" i="12"/>
  <c r="P15" i="12"/>
  <c r="D15" i="12"/>
  <c r="AM14" i="12"/>
  <c r="AD14" i="12"/>
  <c r="P14" i="12"/>
  <c r="AM13" i="12"/>
  <c r="AD13" i="12"/>
  <c r="P13" i="12"/>
  <c r="D13" i="12"/>
  <c r="AM12" i="12"/>
  <c r="AD12" i="12"/>
  <c r="P12" i="12"/>
  <c r="AF12" i="12" s="1"/>
  <c r="AI12" i="12" s="1"/>
  <c r="AM11" i="12"/>
  <c r="AD11" i="12"/>
  <c r="P11" i="12"/>
  <c r="AM10" i="12"/>
  <c r="AD10" i="12"/>
  <c r="P10" i="12"/>
  <c r="AM9" i="12"/>
  <c r="AD9" i="12"/>
  <c r="P9" i="12"/>
  <c r="AM8" i="12"/>
  <c r="AD8" i="12"/>
  <c r="P8" i="12"/>
  <c r="AM7" i="12"/>
  <c r="AL7" i="12"/>
  <c r="AD7" i="12"/>
  <c r="P7" i="12"/>
  <c r="AM6" i="12"/>
  <c r="AD6" i="12"/>
  <c r="P6" i="12"/>
  <c r="AM5" i="12"/>
  <c r="AD5" i="12"/>
  <c r="P5" i="12"/>
  <c r="AM4" i="12"/>
  <c r="AD4" i="12"/>
  <c r="P4" i="12"/>
  <c r="AM3" i="12"/>
  <c r="AD3" i="12"/>
  <c r="P3" i="12"/>
  <c r="G22" i="11"/>
  <c r="G21" i="11"/>
  <c r="G20" i="11"/>
  <c r="G19" i="11"/>
  <c r="G18" i="11"/>
  <c r="G17" i="11"/>
  <c r="G16" i="11"/>
  <c r="G15" i="11"/>
  <c r="G14" i="11"/>
  <c r="G13" i="11"/>
  <c r="G12" i="11"/>
  <c r="G11" i="11"/>
  <c r="G10" i="11"/>
  <c r="G8" i="11"/>
  <c r="G7" i="11"/>
  <c r="G6" i="11"/>
  <c r="G5" i="11"/>
  <c r="G4" i="11"/>
  <c r="G3" i="11"/>
  <c r="F26" i="10"/>
  <c r="E26" i="10"/>
  <c r="D26" i="10"/>
  <c r="C26" i="10"/>
  <c r="B26" i="10"/>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R174" i="9"/>
  <c r="AP174" i="9"/>
  <c r="AO174" i="9"/>
  <c r="AN174" i="9"/>
  <c r="AM174" i="9"/>
  <c r="AL174" i="9"/>
  <c r="AK174" i="9"/>
  <c r="AJ174" i="9"/>
  <c r="AI174" i="9"/>
  <c r="AH174" i="9"/>
  <c r="AF174" i="9"/>
  <c r="AD174" i="9"/>
  <c r="AB174" i="9"/>
  <c r="AA174" i="9"/>
  <c r="Z174" i="9"/>
  <c r="Y174" i="9"/>
  <c r="X174" i="9"/>
  <c r="W174" i="9"/>
  <c r="V174" i="9"/>
  <c r="T174" i="9"/>
  <c r="AZ173" i="9"/>
  <c r="AS173" i="9"/>
  <c r="AE173" i="9"/>
  <c r="AZ172" i="9"/>
  <c r="AS172" i="9"/>
  <c r="AE172" i="9"/>
  <c r="AZ171" i="9"/>
  <c r="AS171" i="9"/>
  <c r="AE171" i="9"/>
  <c r="AZ170" i="9"/>
  <c r="AS170" i="9"/>
  <c r="AE170" i="9"/>
  <c r="AZ169" i="9"/>
  <c r="AS169" i="9"/>
  <c r="AE169" i="9"/>
  <c r="AZ168" i="9"/>
  <c r="AS168" i="9"/>
  <c r="AE168" i="9"/>
  <c r="AZ167" i="9"/>
  <c r="AS167" i="9"/>
  <c r="AE167" i="9"/>
  <c r="AZ166" i="9"/>
  <c r="AS166" i="9"/>
  <c r="AE166" i="9"/>
  <c r="AZ165" i="9"/>
  <c r="AS165" i="9"/>
  <c r="AE165" i="9"/>
  <c r="AZ164" i="9"/>
  <c r="AS164" i="9"/>
  <c r="AE164" i="9"/>
  <c r="AZ163" i="9"/>
  <c r="AS163" i="9"/>
  <c r="AE163" i="9"/>
  <c r="AX163" i="9" s="1"/>
  <c r="AZ162" i="9"/>
  <c r="AS162" i="9"/>
  <c r="AE162" i="9"/>
  <c r="AZ161" i="9"/>
  <c r="AS161" i="9"/>
  <c r="AE161" i="9"/>
  <c r="AZ160" i="9"/>
  <c r="AS160" i="9"/>
  <c r="AE160" i="9"/>
  <c r="AX160" i="9" s="1"/>
  <c r="AZ159" i="9"/>
  <c r="AS159" i="9"/>
  <c r="AE159" i="9"/>
  <c r="AZ158" i="9"/>
  <c r="AS158" i="9"/>
  <c r="AE158" i="9"/>
  <c r="AZ157" i="9"/>
  <c r="AS157" i="9"/>
  <c r="AE157" i="9"/>
  <c r="AZ156" i="9"/>
  <c r="AS156" i="9"/>
  <c r="AE156" i="9"/>
  <c r="AZ155" i="9"/>
  <c r="AS155" i="9"/>
  <c r="AE155" i="9"/>
  <c r="AZ154" i="9"/>
  <c r="AS154" i="9"/>
  <c r="AE154" i="9"/>
  <c r="AZ153" i="9"/>
  <c r="AS153" i="9"/>
  <c r="AE153" i="9"/>
  <c r="AZ152" i="9"/>
  <c r="AS152" i="9"/>
  <c r="AE152" i="9"/>
  <c r="AZ151" i="9"/>
  <c r="AS151" i="9"/>
  <c r="AE151" i="9"/>
  <c r="AZ150" i="9"/>
  <c r="AS150" i="9"/>
  <c r="AE150" i="9"/>
  <c r="AZ149" i="9"/>
  <c r="AS149" i="9"/>
  <c r="AE149" i="9"/>
  <c r="AZ148" i="9"/>
  <c r="AS148" i="9"/>
  <c r="AE148" i="9"/>
  <c r="AZ147" i="9"/>
  <c r="AY147" i="9"/>
  <c r="AS147" i="9"/>
  <c r="AE147" i="9"/>
  <c r="AZ146" i="9"/>
  <c r="AS146" i="9"/>
  <c r="AE146" i="9"/>
  <c r="AX146" i="9" s="1"/>
  <c r="AZ145" i="9"/>
  <c r="AS145" i="9"/>
  <c r="AE145" i="9"/>
  <c r="AZ144" i="9"/>
  <c r="AS144" i="9"/>
  <c r="AE144" i="9"/>
  <c r="AZ143" i="9"/>
  <c r="AY143" i="9"/>
  <c r="AS143" i="9"/>
  <c r="AE143" i="9"/>
  <c r="AZ142" i="9"/>
  <c r="AY142" i="9"/>
  <c r="AS142" i="9"/>
  <c r="AE142" i="9"/>
  <c r="AZ141" i="9"/>
  <c r="AS141" i="9"/>
  <c r="AE141" i="9"/>
  <c r="AZ140" i="9"/>
  <c r="AS140" i="9"/>
  <c r="AE140" i="9"/>
  <c r="AZ139" i="9"/>
  <c r="AS139" i="9"/>
  <c r="AE139" i="9"/>
  <c r="AZ138" i="9"/>
  <c r="AS138" i="9"/>
  <c r="AE138" i="9"/>
  <c r="AZ137" i="9"/>
  <c r="AS137" i="9"/>
  <c r="AE137" i="9"/>
  <c r="AZ136" i="9"/>
  <c r="AS136" i="9"/>
  <c r="AE136" i="9"/>
  <c r="AZ135" i="9"/>
  <c r="AS135" i="9"/>
  <c r="AE135" i="9"/>
  <c r="AZ134" i="9"/>
  <c r="AS134" i="9"/>
  <c r="AE134" i="9"/>
  <c r="AZ133" i="9"/>
  <c r="AS133" i="9"/>
  <c r="AE133" i="9"/>
  <c r="AZ132" i="9"/>
  <c r="AS132" i="9"/>
  <c r="AE132" i="9"/>
  <c r="AZ131" i="9"/>
  <c r="AS131" i="9"/>
  <c r="AE131" i="9"/>
  <c r="AZ130" i="9"/>
  <c r="AS130" i="9"/>
  <c r="AE130" i="9"/>
  <c r="AZ129" i="9"/>
  <c r="AS129" i="9"/>
  <c r="AE129" i="9"/>
  <c r="AZ128" i="9"/>
  <c r="AS128" i="9"/>
  <c r="AE128" i="9"/>
  <c r="AZ127" i="9"/>
  <c r="AS127" i="9"/>
  <c r="AE127" i="9"/>
  <c r="AZ126" i="9"/>
  <c r="AS126" i="9"/>
  <c r="AE126" i="9"/>
  <c r="AZ125" i="9"/>
  <c r="AS125" i="9"/>
  <c r="AE125" i="9"/>
  <c r="AZ124" i="9"/>
  <c r="AS124" i="9"/>
  <c r="AE124" i="9"/>
  <c r="AZ123" i="9"/>
  <c r="AS123" i="9"/>
  <c r="AE123" i="9"/>
  <c r="AZ122" i="9"/>
  <c r="AS122" i="9"/>
  <c r="AE122" i="9"/>
  <c r="AZ121" i="9"/>
  <c r="AS121" i="9"/>
  <c r="AE121" i="9"/>
  <c r="AZ120" i="9"/>
  <c r="AS120" i="9"/>
  <c r="AE120" i="9"/>
  <c r="AZ119" i="9"/>
  <c r="AS119" i="9"/>
  <c r="AE119" i="9"/>
  <c r="AZ118" i="9"/>
  <c r="AY118" i="9"/>
  <c r="AS118" i="9"/>
  <c r="AE118" i="9"/>
  <c r="AZ117" i="9"/>
  <c r="AS117" i="9"/>
  <c r="AE117" i="9"/>
  <c r="AZ116" i="9"/>
  <c r="AS116" i="9"/>
  <c r="AE116" i="9"/>
  <c r="AZ115" i="9"/>
  <c r="AS115" i="9"/>
  <c r="AE115" i="9"/>
  <c r="AZ114" i="9"/>
  <c r="AS114" i="9"/>
  <c r="AE114" i="9"/>
  <c r="AZ113" i="9"/>
  <c r="AS113" i="9"/>
  <c r="AE113" i="9"/>
  <c r="AX113" i="9" s="1"/>
  <c r="AZ112" i="9"/>
  <c r="AS112" i="9"/>
  <c r="AE112" i="9"/>
  <c r="AZ111" i="9"/>
  <c r="AS111" i="9"/>
  <c r="AE111" i="9"/>
  <c r="AZ110" i="9"/>
  <c r="AS110" i="9"/>
  <c r="AE110" i="9"/>
  <c r="AZ109" i="9"/>
  <c r="AS109" i="9"/>
  <c r="AE109" i="9"/>
  <c r="AZ108" i="9"/>
  <c r="AS108" i="9"/>
  <c r="AE108" i="9"/>
  <c r="AZ107" i="9"/>
  <c r="AS107" i="9"/>
  <c r="AE107" i="9"/>
  <c r="AZ106" i="9"/>
  <c r="AS106" i="9"/>
  <c r="AE106" i="9"/>
  <c r="AZ105" i="9"/>
  <c r="AS105" i="9"/>
  <c r="AE105" i="9"/>
  <c r="AZ104" i="9"/>
  <c r="AS104" i="9"/>
  <c r="AE104" i="9"/>
  <c r="AZ103" i="9"/>
  <c r="AS103" i="9"/>
  <c r="AE103" i="9"/>
  <c r="AZ102" i="9"/>
  <c r="AS102" i="9"/>
  <c r="AE102" i="9"/>
  <c r="AZ101" i="9"/>
  <c r="AS101" i="9"/>
  <c r="AE101" i="9"/>
  <c r="AZ100" i="9"/>
  <c r="AS100" i="9"/>
  <c r="AE100" i="9"/>
  <c r="AZ99" i="9"/>
  <c r="AS99" i="9"/>
  <c r="AE99" i="9"/>
  <c r="AZ98" i="9"/>
  <c r="AS98" i="9"/>
  <c r="AE98" i="9"/>
  <c r="AZ97" i="9"/>
  <c r="AS97" i="9"/>
  <c r="AE97" i="9"/>
  <c r="AZ96" i="9"/>
  <c r="AS96" i="9"/>
  <c r="AE96" i="9"/>
  <c r="AZ95" i="9"/>
  <c r="AS95" i="9"/>
  <c r="AE95" i="9"/>
  <c r="AZ94" i="9"/>
  <c r="AS94" i="9"/>
  <c r="AE94" i="9"/>
  <c r="AZ93" i="9"/>
  <c r="AS93" i="9"/>
  <c r="AE93" i="9"/>
  <c r="AZ92" i="9"/>
  <c r="AS92" i="9"/>
  <c r="AE92" i="9"/>
  <c r="AZ91" i="9"/>
  <c r="AS91" i="9"/>
  <c r="AE91" i="9"/>
  <c r="AZ90" i="9"/>
  <c r="AS90" i="9"/>
  <c r="AX90" i="9" s="1"/>
  <c r="AE90" i="9"/>
  <c r="AZ89" i="9"/>
  <c r="AS89" i="9"/>
  <c r="AE89" i="9"/>
  <c r="AZ88" i="9"/>
  <c r="AS88" i="9"/>
  <c r="AE88" i="9"/>
  <c r="AZ87" i="9"/>
  <c r="AS87" i="9"/>
  <c r="AE87" i="9"/>
  <c r="AZ86" i="9"/>
  <c r="AS86" i="9"/>
  <c r="AE86" i="9"/>
  <c r="AZ85" i="9"/>
  <c r="AS85" i="9"/>
  <c r="AE85" i="9"/>
  <c r="AZ84" i="9"/>
  <c r="AS84" i="9"/>
  <c r="AE84" i="9"/>
  <c r="AZ83" i="9"/>
  <c r="AS83" i="9"/>
  <c r="AE83" i="9"/>
  <c r="AZ82" i="9"/>
  <c r="AS82" i="9"/>
  <c r="AE82" i="9"/>
  <c r="AZ81" i="9"/>
  <c r="AS81" i="9"/>
  <c r="AE81" i="9"/>
  <c r="AX81" i="9" s="1"/>
  <c r="AZ80" i="9"/>
  <c r="AS80" i="9"/>
  <c r="AE80" i="9"/>
  <c r="AZ79" i="9"/>
  <c r="AY79" i="9"/>
  <c r="AS79" i="9"/>
  <c r="AE79" i="9"/>
  <c r="AZ78" i="9"/>
  <c r="AS78" i="9"/>
  <c r="AE78" i="9"/>
  <c r="AZ77" i="9"/>
  <c r="AY77" i="9"/>
  <c r="AS77" i="9"/>
  <c r="AE77" i="9"/>
  <c r="AZ76" i="9"/>
  <c r="AS76" i="9"/>
  <c r="AE76" i="9"/>
  <c r="AX76" i="9" s="1"/>
  <c r="AZ75" i="9"/>
  <c r="AS75" i="9"/>
  <c r="AE75" i="9"/>
  <c r="AZ74" i="9"/>
  <c r="AS74" i="9"/>
  <c r="AE74" i="9"/>
  <c r="AZ73" i="9"/>
  <c r="AS73" i="9"/>
  <c r="AE73" i="9"/>
  <c r="AZ72" i="9"/>
  <c r="AS72" i="9"/>
  <c r="AE72" i="9"/>
  <c r="AZ71" i="9"/>
  <c r="AS71" i="9"/>
  <c r="AE71" i="9"/>
  <c r="AX71" i="9" s="1"/>
  <c r="AZ70" i="9"/>
  <c r="AS70" i="9"/>
  <c r="AE70" i="9"/>
  <c r="AZ69" i="9"/>
  <c r="AS69" i="9"/>
  <c r="AE69" i="9"/>
  <c r="AZ68" i="9"/>
  <c r="AS68" i="9"/>
  <c r="AE68" i="9"/>
  <c r="AZ67" i="9"/>
  <c r="AS67" i="9"/>
  <c r="AE67" i="9"/>
  <c r="AZ66" i="9"/>
  <c r="AS66" i="9"/>
  <c r="AE66" i="9"/>
  <c r="AZ65" i="9"/>
  <c r="AS65" i="9"/>
  <c r="AE65" i="9"/>
  <c r="AZ64" i="9"/>
  <c r="AS64" i="9"/>
  <c r="AE64" i="9"/>
  <c r="AZ63" i="9"/>
  <c r="AS63" i="9"/>
  <c r="AE63" i="9"/>
  <c r="AZ62" i="9"/>
  <c r="AS62" i="9"/>
  <c r="AE62" i="9"/>
  <c r="AZ61" i="9"/>
  <c r="AS61" i="9"/>
  <c r="AE61" i="9"/>
  <c r="AZ60" i="9"/>
  <c r="AS60" i="9"/>
  <c r="AE60" i="9"/>
  <c r="AZ59" i="9"/>
  <c r="AS59" i="9"/>
  <c r="AE59" i="9"/>
  <c r="AZ58" i="9"/>
  <c r="AS58" i="9"/>
  <c r="AE58" i="9"/>
  <c r="AZ57" i="9"/>
  <c r="AS57" i="9"/>
  <c r="AE57" i="9"/>
  <c r="AZ56" i="9"/>
  <c r="AS56" i="9"/>
  <c r="AE56" i="9"/>
  <c r="AZ55" i="9"/>
  <c r="AS55" i="9"/>
  <c r="AE55" i="9"/>
  <c r="AZ54" i="9"/>
  <c r="AS54" i="9"/>
  <c r="AE54" i="9"/>
  <c r="AZ53" i="9"/>
  <c r="AS53" i="9"/>
  <c r="AE53" i="9"/>
  <c r="AZ52" i="9"/>
  <c r="AS52" i="9"/>
  <c r="AE52" i="9"/>
  <c r="AZ51" i="9"/>
  <c r="AS51" i="9"/>
  <c r="AE51" i="9"/>
  <c r="AZ50" i="9"/>
  <c r="AY50" i="9"/>
  <c r="AS50" i="9"/>
  <c r="AE50" i="9"/>
  <c r="AZ49" i="9"/>
  <c r="AS49" i="9"/>
  <c r="AE49" i="9"/>
  <c r="AZ48" i="9"/>
  <c r="AY48" i="9"/>
  <c r="AS48" i="9"/>
  <c r="AE48" i="9"/>
  <c r="AZ47" i="9"/>
  <c r="AS47" i="9"/>
  <c r="AE47" i="9"/>
  <c r="AZ46" i="9"/>
  <c r="AS46" i="9"/>
  <c r="AE46" i="9"/>
  <c r="AZ45" i="9"/>
  <c r="AS45" i="9"/>
  <c r="AE45" i="9"/>
  <c r="AZ44" i="9"/>
  <c r="AS44" i="9"/>
  <c r="AE44" i="9"/>
  <c r="AZ43" i="9"/>
  <c r="AS43" i="9"/>
  <c r="AE43" i="9"/>
  <c r="AZ42" i="9"/>
  <c r="AS42" i="9"/>
  <c r="AE42" i="9"/>
  <c r="AZ41" i="9"/>
  <c r="AS41" i="9"/>
  <c r="AE41" i="9"/>
  <c r="AZ40" i="9"/>
  <c r="AY40" i="9"/>
  <c r="AS40" i="9"/>
  <c r="AE40" i="9"/>
  <c r="AZ39" i="9"/>
  <c r="AS39" i="9"/>
  <c r="AE39" i="9"/>
  <c r="AZ38" i="9"/>
  <c r="AS38" i="9"/>
  <c r="AE38" i="9"/>
  <c r="AZ37" i="9"/>
  <c r="AS37" i="9"/>
  <c r="AE37" i="9"/>
  <c r="AZ36" i="9"/>
  <c r="AS36" i="9"/>
  <c r="AE36" i="9"/>
  <c r="AZ35" i="9"/>
  <c r="AS35" i="9"/>
  <c r="AE35" i="9"/>
  <c r="AZ34" i="9"/>
  <c r="AS34" i="9"/>
  <c r="AE34" i="9"/>
  <c r="AZ33" i="9"/>
  <c r="AS33" i="9"/>
  <c r="AE33" i="9"/>
  <c r="AZ32" i="9"/>
  <c r="AS32" i="9"/>
  <c r="AE32" i="9"/>
  <c r="AZ31" i="9"/>
  <c r="AS31" i="9"/>
  <c r="AE31" i="9"/>
  <c r="AZ30" i="9"/>
  <c r="AS30" i="9"/>
  <c r="AE30" i="9"/>
  <c r="AZ29" i="9"/>
  <c r="AS29" i="9"/>
  <c r="AE29" i="9"/>
  <c r="AZ28" i="9"/>
  <c r="AS28" i="9"/>
  <c r="AE28" i="9"/>
  <c r="AZ27" i="9"/>
  <c r="AS27" i="9"/>
  <c r="AE27" i="9"/>
  <c r="AZ26" i="9"/>
  <c r="AS26" i="9"/>
  <c r="AE26" i="9"/>
  <c r="AZ25" i="9"/>
  <c r="AS25" i="9"/>
  <c r="AE25" i="9"/>
  <c r="AZ24" i="9"/>
  <c r="AS24" i="9"/>
  <c r="AE24" i="9"/>
  <c r="AZ23" i="9"/>
  <c r="AS23" i="9"/>
  <c r="AE23" i="9"/>
  <c r="AZ22" i="9"/>
  <c r="AS22" i="9"/>
  <c r="AE22" i="9"/>
  <c r="AZ21" i="9"/>
  <c r="AS21" i="9"/>
  <c r="AE21" i="9"/>
  <c r="AZ20" i="9"/>
  <c r="AS20" i="9"/>
  <c r="AE20" i="9"/>
  <c r="AZ19" i="9"/>
  <c r="AS19" i="9"/>
  <c r="AE19" i="9"/>
  <c r="AZ18" i="9"/>
  <c r="AS18" i="9"/>
  <c r="AE18" i="9"/>
  <c r="AZ17" i="9"/>
  <c r="AS17" i="9"/>
  <c r="AE17" i="9"/>
  <c r="AZ16" i="9"/>
  <c r="AS16" i="9"/>
  <c r="AE16" i="9"/>
  <c r="AZ15" i="9"/>
  <c r="AS15" i="9"/>
  <c r="AE15" i="9"/>
  <c r="AZ14" i="9"/>
  <c r="AS14" i="9"/>
  <c r="AE14" i="9"/>
  <c r="AZ13" i="9"/>
  <c r="AS13" i="9"/>
  <c r="AE13" i="9"/>
  <c r="AX13" i="9" s="1"/>
  <c r="AZ12" i="9"/>
  <c r="AY12" i="9"/>
  <c r="AS12" i="9"/>
  <c r="AE12" i="9"/>
  <c r="AZ11" i="9"/>
  <c r="AS11" i="9"/>
  <c r="AE11" i="9"/>
  <c r="AZ10" i="9"/>
  <c r="AS10" i="9"/>
  <c r="AE10" i="9"/>
  <c r="AZ9" i="9"/>
  <c r="AS9" i="9"/>
  <c r="AE9" i="9"/>
  <c r="AZ8" i="9"/>
  <c r="AS8" i="9"/>
  <c r="AE8" i="9"/>
  <c r="AZ7" i="9"/>
  <c r="AS7" i="9"/>
  <c r="AE7" i="9"/>
  <c r="AZ6" i="9"/>
  <c r="AS6" i="9"/>
  <c r="AE6" i="9"/>
  <c r="AZ5" i="9"/>
  <c r="AS5" i="9"/>
  <c r="AE5" i="9"/>
  <c r="AZ4" i="9"/>
  <c r="AS4" i="9"/>
  <c r="AE4" i="9"/>
  <c r="AZ3" i="9"/>
  <c r="AS3" i="9"/>
  <c r="AE3" i="9"/>
  <c r="AX3" i="9" s="1"/>
  <c r="D37" i="8"/>
  <c r="C37" i="8"/>
  <c r="D36" i="8"/>
  <c r="C36" i="8"/>
  <c r="C361" i="7"/>
  <c r="C360" i="7"/>
  <c r="C359" i="7"/>
  <c r="C358" i="7"/>
  <c r="C357" i="7"/>
  <c r="C356" i="7"/>
  <c r="C355" i="7"/>
  <c r="C354" i="7"/>
  <c r="C353" i="7"/>
  <c r="C352" i="7"/>
  <c r="C351" i="7"/>
  <c r="E348" i="7"/>
  <c r="D348" i="7"/>
  <c r="U348" i="7" s="1"/>
  <c r="F346" i="7"/>
  <c r="E346" i="7"/>
  <c r="D346" i="7"/>
  <c r="U346" i="7" s="1"/>
  <c r="F345" i="7"/>
  <c r="E345" i="7"/>
  <c r="D345" i="7"/>
  <c r="U345" i="7" s="1"/>
  <c r="F344" i="7"/>
  <c r="E344" i="7"/>
  <c r="D344" i="7"/>
  <c r="U344" i="7" s="1"/>
  <c r="F343" i="7"/>
  <c r="E343" i="7"/>
  <c r="D343" i="7"/>
  <c r="U343" i="7" s="1"/>
  <c r="C342" i="7"/>
  <c r="D342" i="7" s="1"/>
  <c r="U342" i="7" s="1"/>
  <c r="F341" i="7"/>
  <c r="E341" i="7"/>
  <c r="D341" i="7"/>
  <c r="U341" i="7" s="1"/>
  <c r="C341" i="7"/>
  <c r="C340" i="7"/>
  <c r="D340" i="7" s="1"/>
  <c r="U340" i="7" s="1"/>
  <c r="C339" i="7"/>
  <c r="F339" i="7" s="1"/>
  <c r="C338" i="7"/>
  <c r="F338" i="7" s="1"/>
  <c r="C337" i="7"/>
  <c r="E337" i="7" s="1"/>
  <c r="C336" i="7"/>
  <c r="D336" i="7" s="1"/>
  <c r="U336" i="7" s="1"/>
  <c r="C335" i="7"/>
  <c r="E335" i="7" s="1"/>
  <c r="C334" i="7"/>
  <c r="E334" i="7" s="1"/>
  <c r="BI332" i="7"/>
  <c r="BD332" i="7"/>
  <c r="BC332" i="7"/>
  <c r="AU332" i="7"/>
  <c r="AT332" i="7"/>
  <c r="AS332" i="7"/>
  <c r="AR332" i="7"/>
  <c r="AQ332" i="7"/>
  <c r="AP332" i="7"/>
  <c r="AO332" i="7"/>
  <c r="AN332" i="7"/>
  <c r="AH332" i="7"/>
  <c r="AG332" i="7"/>
  <c r="AF332" i="7"/>
  <c r="AE332" i="7"/>
  <c r="AD332" i="7"/>
  <c r="AC332" i="7"/>
  <c r="AB332" i="7"/>
  <c r="AA332" i="7"/>
  <c r="BG331" i="7"/>
  <c r="AV331" i="7"/>
  <c r="AI331" i="7"/>
  <c r="BG330" i="7"/>
  <c r="AV330" i="7"/>
  <c r="AI330" i="7"/>
  <c r="BG329" i="7"/>
  <c r="AV329" i="7"/>
  <c r="AI329" i="7"/>
  <c r="BG328" i="7"/>
  <c r="AV328" i="7"/>
  <c r="AI328" i="7"/>
  <c r="BG327" i="7"/>
  <c r="AV327" i="7"/>
  <c r="AI327" i="7"/>
  <c r="BG326" i="7"/>
  <c r="AV326" i="7"/>
  <c r="AI326" i="7"/>
  <c r="BG325" i="7"/>
  <c r="AV325" i="7"/>
  <c r="AI325" i="7"/>
  <c r="BG324" i="7"/>
  <c r="AV324" i="7"/>
  <c r="AI324" i="7"/>
  <c r="BG323" i="7"/>
  <c r="AV323" i="7"/>
  <c r="AI323" i="7"/>
  <c r="BG322" i="7"/>
  <c r="AV322" i="7"/>
  <c r="AI322" i="7"/>
  <c r="BG321" i="7"/>
  <c r="AV321" i="7"/>
  <c r="AI321" i="7"/>
  <c r="BG320" i="7"/>
  <c r="AV320" i="7"/>
  <c r="AI320" i="7"/>
  <c r="BG319" i="7"/>
  <c r="AV319" i="7"/>
  <c r="AI319" i="7"/>
  <c r="BG318" i="7"/>
  <c r="AV318" i="7"/>
  <c r="AI318" i="7"/>
  <c r="BG317" i="7"/>
  <c r="AV317" i="7"/>
  <c r="AI317" i="7"/>
  <c r="BF317" i="7" s="1"/>
  <c r="BG316" i="7"/>
  <c r="AV316" i="7"/>
  <c r="AI316" i="7"/>
  <c r="BG315" i="7"/>
  <c r="AV315" i="7"/>
  <c r="AI315" i="7"/>
  <c r="BG314" i="7"/>
  <c r="AV314" i="7"/>
  <c r="AI314" i="7"/>
  <c r="BG313" i="7"/>
  <c r="AV313" i="7"/>
  <c r="AI313" i="7"/>
  <c r="BG312" i="7"/>
  <c r="AV312" i="7"/>
  <c r="AI312" i="7"/>
  <c r="BG311" i="7"/>
  <c r="AV311" i="7"/>
  <c r="AI311" i="7"/>
  <c r="BG310" i="7"/>
  <c r="AV310" i="7"/>
  <c r="AI310" i="7"/>
  <c r="BG309" i="7"/>
  <c r="AV309" i="7"/>
  <c r="AI309" i="7"/>
  <c r="BG308" i="7"/>
  <c r="AV308" i="7"/>
  <c r="AI308" i="7"/>
  <c r="BG307" i="7"/>
  <c r="AV307" i="7"/>
  <c r="AI307" i="7"/>
  <c r="BG306" i="7"/>
  <c r="AV306" i="7"/>
  <c r="AI306" i="7"/>
  <c r="BG305" i="7"/>
  <c r="AV305" i="7"/>
  <c r="AI305" i="7"/>
  <c r="BG304" i="7"/>
  <c r="AV304" i="7"/>
  <c r="AI304" i="7"/>
  <c r="BG303" i="7"/>
  <c r="AV303" i="7"/>
  <c r="AI303" i="7"/>
  <c r="BG302" i="7"/>
  <c r="AV302" i="7"/>
  <c r="AI302" i="7"/>
  <c r="BG301" i="7"/>
  <c r="AV301" i="7"/>
  <c r="AI301" i="7"/>
  <c r="BG300" i="7"/>
  <c r="AV300" i="7"/>
  <c r="AI300" i="7"/>
  <c r="BG299" i="7"/>
  <c r="AV299" i="7"/>
  <c r="AI299" i="7"/>
  <c r="BG298" i="7"/>
  <c r="AV298" i="7"/>
  <c r="AI298" i="7"/>
  <c r="BG297" i="7"/>
  <c r="AV297" i="7"/>
  <c r="AI297" i="7"/>
  <c r="BG296" i="7"/>
  <c r="AV296" i="7"/>
  <c r="AI296" i="7"/>
  <c r="BG295" i="7"/>
  <c r="AV295" i="7"/>
  <c r="AI295" i="7"/>
  <c r="BG294" i="7"/>
  <c r="AV294" i="7"/>
  <c r="AI294" i="7"/>
  <c r="BG293" i="7"/>
  <c r="AV293" i="7"/>
  <c r="AI293" i="7"/>
  <c r="BG292" i="7"/>
  <c r="AV292" i="7"/>
  <c r="AI292" i="7"/>
  <c r="BG291" i="7"/>
  <c r="AV291" i="7"/>
  <c r="AI291" i="7"/>
  <c r="BG290" i="7"/>
  <c r="AV290" i="7"/>
  <c r="AI290" i="7"/>
  <c r="BG289" i="7"/>
  <c r="AV289" i="7"/>
  <c r="AI289" i="7"/>
  <c r="BG288" i="7"/>
  <c r="AV288" i="7"/>
  <c r="AI288" i="7"/>
  <c r="BG287" i="7"/>
  <c r="AV287" i="7"/>
  <c r="AI287" i="7"/>
  <c r="BG286" i="7"/>
  <c r="AV286" i="7"/>
  <c r="AI286" i="7"/>
  <c r="BG285" i="7"/>
  <c r="AV285" i="7"/>
  <c r="AI285" i="7"/>
  <c r="BG284" i="7"/>
  <c r="AV284" i="7"/>
  <c r="AI284" i="7"/>
  <c r="BG283" i="7"/>
  <c r="AV283" i="7"/>
  <c r="AI283" i="7"/>
  <c r="BG282" i="7"/>
  <c r="AV282" i="7"/>
  <c r="AI282" i="7"/>
  <c r="BG281" i="7"/>
  <c r="AV281" i="7"/>
  <c r="AI281" i="7"/>
  <c r="BG280" i="7"/>
  <c r="AV280" i="7"/>
  <c r="AI280" i="7"/>
  <c r="BG279" i="7"/>
  <c r="AV279" i="7"/>
  <c r="AI279" i="7"/>
  <c r="BG278" i="7"/>
  <c r="AV278" i="7"/>
  <c r="AI278" i="7"/>
  <c r="BG277" i="7"/>
  <c r="AV277" i="7"/>
  <c r="AI277" i="7"/>
  <c r="AY277" i="7" s="1"/>
  <c r="BG276" i="7"/>
  <c r="AV276" i="7"/>
  <c r="AI276" i="7"/>
  <c r="BG275" i="7"/>
  <c r="AV275" i="7"/>
  <c r="AI275" i="7"/>
  <c r="BG274" i="7"/>
  <c r="AV274" i="7"/>
  <c r="AI274" i="7"/>
  <c r="BG273" i="7"/>
  <c r="AV273" i="7"/>
  <c r="AI273" i="7"/>
  <c r="BG272" i="7"/>
  <c r="AV272" i="7"/>
  <c r="AI272" i="7"/>
  <c r="BG271" i="7"/>
  <c r="AV271" i="7"/>
  <c r="AI271" i="7"/>
  <c r="BG270" i="7"/>
  <c r="AV270" i="7"/>
  <c r="AI270" i="7"/>
  <c r="BG269" i="7"/>
  <c r="AV269" i="7"/>
  <c r="AI269" i="7"/>
  <c r="BG268" i="7"/>
  <c r="AV268" i="7"/>
  <c r="AI268" i="7"/>
  <c r="BG267" i="7"/>
  <c r="AV267" i="7"/>
  <c r="AI267" i="7"/>
  <c r="BG266" i="7"/>
  <c r="AV266" i="7"/>
  <c r="AI266" i="7"/>
  <c r="BG265" i="7"/>
  <c r="AV265" i="7"/>
  <c r="AI265" i="7"/>
  <c r="BG264" i="7"/>
  <c r="AV264" i="7"/>
  <c r="AI264" i="7"/>
  <c r="BG263" i="7"/>
  <c r="AV263" i="7"/>
  <c r="AI263" i="7"/>
  <c r="BG262" i="7"/>
  <c r="AV262" i="7"/>
  <c r="AI262" i="7"/>
  <c r="BG261" i="7"/>
  <c r="AV261" i="7"/>
  <c r="AI261" i="7"/>
  <c r="BG260" i="7"/>
  <c r="AV260" i="7"/>
  <c r="AI260" i="7"/>
  <c r="BG259" i="7"/>
  <c r="AV259" i="7"/>
  <c r="AI259" i="7"/>
  <c r="BG258" i="7"/>
  <c r="AV258" i="7"/>
  <c r="AI258" i="7"/>
  <c r="BG257" i="7"/>
  <c r="AV257" i="7"/>
  <c r="AI257" i="7"/>
  <c r="BG256" i="7"/>
  <c r="AV256" i="7"/>
  <c r="AI256" i="7"/>
  <c r="BG255" i="7"/>
  <c r="AV255" i="7"/>
  <c r="AI255" i="7"/>
  <c r="BG254" i="7"/>
  <c r="AV254" i="7"/>
  <c r="AI254" i="7"/>
  <c r="BG253" i="7"/>
  <c r="AV253" i="7"/>
  <c r="AI253" i="7"/>
  <c r="BG252" i="7"/>
  <c r="AV252" i="7"/>
  <c r="AI252" i="7"/>
  <c r="BG251" i="7"/>
  <c r="AV251" i="7"/>
  <c r="AI251" i="7"/>
  <c r="BG250" i="7"/>
  <c r="AV250" i="7"/>
  <c r="AI250" i="7"/>
  <c r="BG249" i="7"/>
  <c r="AV249" i="7"/>
  <c r="AI249" i="7"/>
  <c r="BG248" i="7"/>
  <c r="AV248" i="7"/>
  <c r="AI248" i="7"/>
  <c r="BG247" i="7"/>
  <c r="AV247" i="7"/>
  <c r="AI247" i="7"/>
  <c r="BG246" i="7"/>
  <c r="AV246" i="7"/>
  <c r="AI246" i="7"/>
  <c r="BG245" i="7"/>
  <c r="AV245" i="7"/>
  <c r="AI245" i="7"/>
  <c r="BG244" i="7"/>
  <c r="AV244" i="7"/>
  <c r="AI244" i="7"/>
  <c r="BG243" i="7"/>
  <c r="AV243" i="7"/>
  <c r="AI243" i="7"/>
  <c r="BG242" i="7"/>
  <c r="AV242" i="7"/>
  <c r="AI242" i="7"/>
  <c r="BG241" i="7"/>
  <c r="AV241" i="7"/>
  <c r="AI241" i="7"/>
  <c r="BG240" i="7"/>
  <c r="AV240" i="7"/>
  <c r="AI240" i="7"/>
  <c r="BG239" i="7"/>
  <c r="AV239" i="7"/>
  <c r="AI239" i="7"/>
  <c r="BG238" i="7"/>
  <c r="AV238" i="7"/>
  <c r="AI238" i="7"/>
  <c r="BG237" i="7"/>
  <c r="AV237" i="7"/>
  <c r="AI237" i="7"/>
  <c r="BG236" i="7"/>
  <c r="AV236" i="7"/>
  <c r="AI236" i="7"/>
  <c r="BG235" i="7"/>
  <c r="AV235" i="7"/>
  <c r="AI235" i="7"/>
  <c r="BG234" i="7"/>
  <c r="AV234" i="7"/>
  <c r="AI234" i="7"/>
  <c r="BG233" i="7"/>
  <c r="AV233" i="7"/>
  <c r="AI233" i="7"/>
  <c r="BG232" i="7"/>
  <c r="AV232" i="7"/>
  <c r="AI232" i="7"/>
  <c r="BG231" i="7"/>
  <c r="AV231" i="7"/>
  <c r="AI231" i="7"/>
  <c r="BG230" i="7"/>
  <c r="AV230" i="7"/>
  <c r="AI230" i="7"/>
  <c r="BG229" i="7"/>
  <c r="AV229" i="7"/>
  <c r="AI229" i="7"/>
  <c r="BG228" i="7"/>
  <c r="AV228" i="7"/>
  <c r="AI228" i="7"/>
  <c r="BG227" i="7"/>
  <c r="AV227" i="7"/>
  <c r="AI227" i="7"/>
  <c r="BG226" i="7"/>
  <c r="AV226" i="7"/>
  <c r="AI226" i="7"/>
  <c r="BG225" i="7"/>
  <c r="AV225" i="7"/>
  <c r="AI225" i="7"/>
  <c r="BG224" i="7"/>
  <c r="AV224" i="7"/>
  <c r="AI224" i="7"/>
  <c r="BG223" i="7"/>
  <c r="AV223" i="7"/>
  <c r="AI223" i="7"/>
  <c r="BG222" i="7"/>
  <c r="AV222" i="7"/>
  <c r="AI222" i="7"/>
  <c r="BG221" i="7"/>
  <c r="AV221" i="7"/>
  <c r="AI221" i="7"/>
  <c r="BG220" i="7"/>
  <c r="AV220" i="7"/>
  <c r="AI220" i="7"/>
  <c r="BG219" i="7"/>
  <c r="AV219" i="7"/>
  <c r="AI219" i="7"/>
  <c r="BG218" i="7"/>
  <c r="AV218" i="7"/>
  <c r="AI218" i="7"/>
  <c r="BG217" i="7"/>
  <c r="AV217" i="7"/>
  <c r="AI217" i="7"/>
  <c r="BG216" i="7"/>
  <c r="AV216" i="7"/>
  <c r="AI216" i="7"/>
  <c r="BG215" i="7"/>
  <c r="AV215" i="7"/>
  <c r="AI215" i="7"/>
  <c r="BG214" i="7"/>
  <c r="AV214" i="7"/>
  <c r="AI214" i="7"/>
  <c r="BG213" i="7"/>
  <c r="AV213" i="7"/>
  <c r="AI213" i="7"/>
  <c r="BG212" i="7"/>
  <c r="AV212" i="7"/>
  <c r="AI212" i="7"/>
  <c r="BG211" i="7"/>
  <c r="AV211" i="7"/>
  <c r="AI211" i="7"/>
  <c r="BG210" i="7"/>
  <c r="AV210" i="7"/>
  <c r="AI210" i="7"/>
  <c r="BG209" i="7"/>
  <c r="AV209" i="7"/>
  <c r="AI209" i="7"/>
  <c r="BG208" i="7"/>
  <c r="AV208" i="7"/>
  <c r="AI208" i="7"/>
  <c r="BG207" i="7"/>
  <c r="AV207" i="7"/>
  <c r="AI207" i="7"/>
  <c r="BG206" i="7"/>
  <c r="AV206" i="7"/>
  <c r="AI206" i="7"/>
  <c r="BG205" i="7"/>
  <c r="AV205" i="7"/>
  <c r="AI205" i="7"/>
  <c r="BG204" i="7"/>
  <c r="AV204" i="7"/>
  <c r="AI204" i="7"/>
  <c r="BG203" i="7"/>
  <c r="AV203" i="7"/>
  <c r="AI203" i="7"/>
  <c r="BG202" i="7"/>
  <c r="AV202" i="7"/>
  <c r="AI202" i="7"/>
  <c r="BG201" i="7"/>
  <c r="AV201" i="7"/>
  <c r="AI201" i="7"/>
  <c r="BG200" i="7"/>
  <c r="AV200" i="7"/>
  <c r="AI200" i="7"/>
  <c r="BG199" i="7"/>
  <c r="AV199" i="7"/>
  <c r="AI199" i="7"/>
  <c r="BG198" i="7"/>
  <c r="AV198" i="7"/>
  <c r="AI198" i="7"/>
  <c r="BG197" i="7"/>
  <c r="AV197" i="7"/>
  <c r="AI197" i="7"/>
  <c r="BG196" i="7"/>
  <c r="AV196" i="7"/>
  <c r="AI196" i="7"/>
  <c r="BG195" i="7"/>
  <c r="AV195" i="7"/>
  <c r="AI195" i="7"/>
  <c r="BG194" i="7"/>
  <c r="AV194" i="7"/>
  <c r="AI194" i="7"/>
  <c r="BG193" i="7"/>
  <c r="AV193" i="7"/>
  <c r="AI193" i="7"/>
  <c r="BG192" i="7"/>
  <c r="AV192" i="7"/>
  <c r="AI192" i="7"/>
  <c r="BG191" i="7"/>
  <c r="AV191" i="7"/>
  <c r="AI191" i="7"/>
  <c r="BG190" i="7"/>
  <c r="AV190" i="7"/>
  <c r="AI190" i="7"/>
  <c r="BG189" i="7"/>
  <c r="AV189" i="7"/>
  <c r="AI189" i="7"/>
  <c r="BG188" i="7"/>
  <c r="AV188" i="7"/>
  <c r="AI188" i="7"/>
  <c r="BG187" i="7"/>
  <c r="AV187" i="7"/>
  <c r="AI187" i="7"/>
  <c r="BG186" i="7"/>
  <c r="AV186" i="7"/>
  <c r="AI186" i="7"/>
  <c r="BG185" i="7"/>
  <c r="AV185" i="7"/>
  <c r="AI185" i="7"/>
  <c r="BG184" i="7"/>
  <c r="AV184" i="7"/>
  <c r="AI184" i="7"/>
  <c r="BG183" i="7"/>
  <c r="AV183" i="7"/>
  <c r="AI183" i="7"/>
  <c r="BG182" i="7"/>
  <c r="AV182" i="7"/>
  <c r="AI182" i="7"/>
  <c r="BG181" i="7"/>
  <c r="AV181" i="7"/>
  <c r="AI181" i="7"/>
  <c r="BG180" i="7"/>
  <c r="AV180" i="7"/>
  <c r="AI180" i="7"/>
  <c r="BG179" i="7"/>
  <c r="AV179" i="7"/>
  <c r="AI179" i="7"/>
  <c r="BG178" i="7"/>
  <c r="AV178" i="7"/>
  <c r="AI178" i="7"/>
  <c r="BG177" i="7"/>
  <c r="AV177" i="7"/>
  <c r="AI177" i="7"/>
  <c r="BG176" i="7"/>
  <c r="AV176" i="7"/>
  <c r="AI176" i="7"/>
  <c r="BG175" i="7"/>
  <c r="AV175" i="7"/>
  <c r="AI175" i="7"/>
  <c r="BG174" i="7"/>
  <c r="AV174" i="7"/>
  <c r="AI174" i="7"/>
  <c r="BG173" i="7"/>
  <c r="AV173" i="7"/>
  <c r="AI173" i="7"/>
  <c r="BG172" i="7"/>
  <c r="AV172" i="7"/>
  <c r="AI172" i="7"/>
  <c r="BG171" i="7"/>
  <c r="AV171" i="7"/>
  <c r="AI171" i="7"/>
  <c r="BG170" i="7"/>
  <c r="AV170" i="7"/>
  <c r="AI170" i="7"/>
  <c r="BG169" i="7"/>
  <c r="AV169" i="7"/>
  <c r="AI169" i="7"/>
  <c r="BG168" i="7"/>
  <c r="AV168" i="7"/>
  <c r="AI168" i="7"/>
  <c r="BG167" i="7"/>
  <c r="AV167" i="7"/>
  <c r="AI167" i="7"/>
  <c r="BG166" i="7"/>
  <c r="AV166" i="7"/>
  <c r="AI166" i="7"/>
  <c r="BG165" i="7"/>
  <c r="AV165" i="7"/>
  <c r="AI165" i="7"/>
  <c r="BF165" i="7" s="1"/>
  <c r="BG164" i="7"/>
  <c r="AV164" i="7"/>
  <c r="AI164" i="7"/>
  <c r="BG163" i="7"/>
  <c r="AV163" i="7"/>
  <c r="AI163" i="7"/>
  <c r="BG162" i="7"/>
  <c r="AV162" i="7"/>
  <c r="AI162" i="7"/>
  <c r="BG161" i="7"/>
  <c r="AV161" i="7"/>
  <c r="AI161" i="7"/>
  <c r="BG160" i="7"/>
  <c r="AV160" i="7"/>
  <c r="AI160" i="7"/>
  <c r="BG159" i="7"/>
  <c r="AV159" i="7"/>
  <c r="AI159" i="7"/>
  <c r="BG158" i="7"/>
  <c r="AV158" i="7"/>
  <c r="AI158" i="7"/>
  <c r="BG157" i="7"/>
  <c r="AV157" i="7"/>
  <c r="AI157" i="7"/>
  <c r="BG156" i="7"/>
  <c r="AV156" i="7"/>
  <c r="AI156" i="7"/>
  <c r="BG155" i="7"/>
  <c r="AV155" i="7"/>
  <c r="AI155" i="7"/>
  <c r="BG154" i="7"/>
  <c r="AV154" i="7"/>
  <c r="AI154" i="7"/>
  <c r="BG153" i="7"/>
  <c r="AV153" i="7"/>
  <c r="AI153" i="7"/>
  <c r="BG152" i="7"/>
  <c r="AV152" i="7"/>
  <c r="AI152" i="7"/>
  <c r="BG151" i="7"/>
  <c r="AV151" i="7"/>
  <c r="AI151" i="7"/>
  <c r="BG150" i="7"/>
  <c r="AV150" i="7"/>
  <c r="AI150" i="7"/>
  <c r="BG149" i="7"/>
  <c r="AV149" i="7"/>
  <c r="AI149" i="7"/>
  <c r="BG148" i="7"/>
  <c r="AV148" i="7"/>
  <c r="AI148" i="7"/>
  <c r="BG147" i="7"/>
  <c r="AV147" i="7"/>
  <c r="AI147" i="7"/>
  <c r="BG146" i="7"/>
  <c r="AV146" i="7"/>
  <c r="AI146" i="7"/>
  <c r="BG145" i="7"/>
  <c r="AV145" i="7"/>
  <c r="AI145" i="7"/>
  <c r="BG144" i="7"/>
  <c r="AV144" i="7"/>
  <c r="AI144" i="7"/>
  <c r="BG143" i="7"/>
  <c r="AV143" i="7"/>
  <c r="AI143" i="7"/>
  <c r="BG142" i="7"/>
  <c r="AV142" i="7"/>
  <c r="AI142" i="7"/>
  <c r="BG141" i="7"/>
  <c r="AV141" i="7"/>
  <c r="AI141" i="7"/>
  <c r="BG140" i="7"/>
  <c r="AV140" i="7"/>
  <c r="AI140" i="7"/>
  <c r="BG139" i="7"/>
  <c r="AV139" i="7"/>
  <c r="AI139" i="7"/>
  <c r="BG138" i="7"/>
  <c r="AV138" i="7"/>
  <c r="AI138" i="7"/>
  <c r="BG137" i="7"/>
  <c r="AV137" i="7"/>
  <c r="AI137" i="7"/>
  <c r="BG136" i="7"/>
  <c r="AV136" i="7"/>
  <c r="AI136" i="7"/>
  <c r="BG135" i="7"/>
  <c r="AV135" i="7"/>
  <c r="AI135" i="7"/>
  <c r="BG134" i="7"/>
  <c r="AV134" i="7"/>
  <c r="AI134" i="7"/>
  <c r="BG133" i="7"/>
  <c r="AV133" i="7"/>
  <c r="AI133" i="7"/>
  <c r="AY133" i="7" s="1"/>
  <c r="BG132" i="7"/>
  <c r="AV132" i="7"/>
  <c r="AI132" i="7"/>
  <c r="BG131" i="7"/>
  <c r="AV131" i="7"/>
  <c r="AI131" i="7"/>
  <c r="BG130" i="7"/>
  <c r="AV130" i="7"/>
  <c r="AI130" i="7"/>
  <c r="BG129" i="7"/>
  <c r="AV129" i="7"/>
  <c r="AI129" i="7"/>
  <c r="BG128" i="7"/>
  <c r="AV128" i="7"/>
  <c r="AI128" i="7"/>
  <c r="BG127" i="7"/>
  <c r="AV127" i="7"/>
  <c r="AI127" i="7"/>
  <c r="BG126" i="7"/>
  <c r="AV126" i="7"/>
  <c r="AI126" i="7"/>
  <c r="BG125" i="7"/>
  <c r="AV125" i="7"/>
  <c r="AI125" i="7"/>
  <c r="BG124" i="7"/>
  <c r="AV124" i="7"/>
  <c r="AI124" i="7"/>
  <c r="BG123" i="7"/>
  <c r="AV123" i="7"/>
  <c r="AI123" i="7"/>
  <c r="BG122" i="7"/>
  <c r="AV122" i="7"/>
  <c r="AI122" i="7"/>
  <c r="BG121" i="7"/>
  <c r="AV121" i="7"/>
  <c r="AI121" i="7"/>
  <c r="BG120" i="7"/>
  <c r="AV120" i="7"/>
  <c r="AI120" i="7"/>
  <c r="BG119" i="7"/>
  <c r="AV119" i="7"/>
  <c r="AI119" i="7"/>
  <c r="BG118" i="7"/>
  <c r="AV118" i="7"/>
  <c r="AI118" i="7"/>
  <c r="BG117" i="7"/>
  <c r="AV117" i="7"/>
  <c r="AI117" i="7"/>
  <c r="AY117" i="7" s="1"/>
  <c r="BG116" i="7"/>
  <c r="AV116" i="7"/>
  <c r="AI116" i="7"/>
  <c r="BG115" i="7"/>
  <c r="AV115" i="7"/>
  <c r="AI115" i="7"/>
  <c r="BG114" i="7"/>
  <c r="AV114" i="7"/>
  <c r="AI114" i="7"/>
  <c r="BG113" i="7"/>
  <c r="AV113" i="7"/>
  <c r="AI113" i="7"/>
  <c r="BG112" i="7"/>
  <c r="AV112" i="7"/>
  <c r="AI112" i="7"/>
  <c r="BG111" i="7"/>
  <c r="AV111" i="7"/>
  <c r="AI111" i="7"/>
  <c r="BG110" i="7"/>
  <c r="AV110" i="7"/>
  <c r="AI110" i="7"/>
  <c r="BG109" i="7"/>
  <c r="AV109" i="7"/>
  <c r="AI109" i="7"/>
  <c r="BG108" i="7"/>
  <c r="AV108" i="7"/>
  <c r="AI108" i="7"/>
  <c r="BG107" i="7"/>
  <c r="AV107" i="7"/>
  <c r="AI107" i="7"/>
  <c r="BG106" i="7"/>
  <c r="AV106" i="7"/>
  <c r="AI106" i="7"/>
  <c r="BG105" i="7"/>
  <c r="AV105" i="7"/>
  <c r="AI105" i="7"/>
  <c r="BG104" i="7"/>
  <c r="AV104" i="7"/>
  <c r="AI104" i="7"/>
  <c r="BG103" i="7"/>
  <c r="AV103" i="7"/>
  <c r="AI103" i="7"/>
  <c r="BG102" i="7"/>
  <c r="AV102" i="7"/>
  <c r="AI102" i="7"/>
  <c r="BG101" i="7"/>
  <c r="AV101" i="7"/>
  <c r="AI101" i="7"/>
  <c r="BF101" i="7" s="1"/>
  <c r="BG100" i="7"/>
  <c r="AV100" i="7"/>
  <c r="AI100" i="7"/>
  <c r="BG99" i="7"/>
  <c r="AV99" i="7"/>
  <c r="AI99" i="7"/>
  <c r="BG98" i="7"/>
  <c r="AV98" i="7"/>
  <c r="AI98" i="7"/>
  <c r="BG97" i="7"/>
  <c r="AV97" i="7"/>
  <c r="AI97" i="7"/>
  <c r="BG96" i="7"/>
  <c r="AV96" i="7"/>
  <c r="AI96" i="7"/>
  <c r="BG95" i="7"/>
  <c r="AV95" i="7"/>
  <c r="AI95" i="7"/>
  <c r="BG94" i="7"/>
  <c r="AV94" i="7"/>
  <c r="AI94" i="7"/>
  <c r="BG93" i="7"/>
  <c r="AV93" i="7"/>
  <c r="AI93" i="7"/>
  <c r="BG92" i="7"/>
  <c r="AV92" i="7"/>
  <c r="AI92" i="7"/>
  <c r="BG91" i="7"/>
  <c r="AV91" i="7"/>
  <c r="AI91" i="7"/>
  <c r="BG90" i="7"/>
  <c r="AV90" i="7"/>
  <c r="AI90" i="7"/>
  <c r="BG89" i="7"/>
  <c r="AV89" i="7"/>
  <c r="AI89" i="7"/>
  <c r="BG88" i="7"/>
  <c r="AV88" i="7"/>
  <c r="AI88" i="7"/>
  <c r="BG87" i="7"/>
  <c r="AV87" i="7"/>
  <c r="AI87" i="7"/>
  <c r="BG86" i="7"/>
  <c r="AV86" i="7"/>
  <c r="AI86" i="7"/>
  <c r="BG85" i="7"/>
  <c r="AV85" i="7"/>
  <c r="AI85" i="7"/>
  <c r="BG84" i="7"/>
  <c r="AV84" i="7"/>
  <c r="AI84" i="7"/>
  <c r="BG83" i="7"/>
  <c r="AV83" i="7"/>
  <c r="AI83" i="7"/>
  <c r="BG82" i="7"/>
  <c r="AV82" i="7"/>
  <c r="AI82" i="7"/>
  <c r="BG81" i="7"/>
  <c r="AV81" i="7"/>
  <c r="AI81" i="7"/>
  <c r="BG80" i="7"/>
  <c r="AV80" i="7"/>
  <c r="AI80" i="7"/>
  <c r="BG79" i="7"/>
  <c r="AV79" i="7"/>
  <c r="AI79" i="7"/>
  <c r="BG78" i="7"/>
  <c r="AV78" i="7"/>
  <c r="AI78" i="7"/>
  <c r="BG77" i="7"/>
  <c r="AV77" i="7"/>
  <c r="AI77" i="7"/>
  <c r="BG76" i="7"/>
  <c r="AV76" i="7"/>
  <c r="AI76" i="7"/>
  <c r="BG75" i="7"/>
  <c r="AV75" i="7"/>
  <c r="AI75" i="7"/>
  <c r="BG74" i="7"/>
  <c r="AV74" i="7"/>
  <c r="AI74" i="7"/>
  <c r="BG73" i="7"/>
  <c r="AV73" i="7"/>
  <c r="AI73" i="7"/>
  <c r="BG72" i="7"/>
  <c r="AV72" i="7"/>
  <c r="AI72" i="7"/>
  <c r="BG71" i="7"/>
  <c r="AV71" i="7"/>
  <c r="AI71" i="7"/>
  <c r="BG70" i="7"/>
  <c r="AV70" i="7"/>
  <c r="AI70" i="7"/>
  <c r="BG69" i="7"/>
  <c r="AV69" i="7"/>
  <c r="AI69" i="7"/>
  <c r="BG68" i="7"/>
  <c r="AV68" i="7"/>
  <c r="AI68" i="7"/>
  <c r="BG67" i="7"/>
  <c r="AV67" i="7"/>
  <c r="AI67" i="7"/>
  <c r="BG66" i="7"/>
  <c r="AV66" i="7"/>
  <c r="AI66" i="7"/>
  <c r="BG65" i="7"/>
  <c r="AV65" i="7"/>
  <c r="AI65" i="7"/>
  <c r="BG64" i="7"/>
  <c r="AV64" i="7"/>
  <c r="AI64" i="7"/>
  <c r="BG63" i="7"/>
  <c r="AV63" i="7"/>
  <c r="AI63" i="7"/>
  <c r="BG62" i="7"/>
  <c r="AV62" i="7"/>
  <c r="AI62" i="7"/>
  <c r="BG61" i="7"/>
  <c r="AV61" i="7"/>
  <c r="AI61" i="7"/>
  <c r="BG60" i="7"/>
  <c r="AV60" i="7"/>
  <c r="AI60" i="7"/>
  <c r="BG59" i="7"/>
  <c r="AV59" i="7"/>
  <c r="AI59" i="7"/>
  <c r="BG58" i="7"/>
  <c r="AV58" i="7"/>
  <c r="AI58" i="7"/>
  <c r="BG57" i="7"/>
  <c r="AV57" i="7"/>
  <c r="AI57" i="7"/>
  <c r="BG56" i="7"/>
  <c r="AV56" i="7"/>
  <c r="AI56" i="7"/>
  <c r="BG55" i="7"/>
  <c r="AV55" i="7"/>
  <c r="AI55" i="7"/>
  <c r="BG54" i="7"/>
  <c r="AV54" i="7"/>
  <c r="AI54" i="7"/>
  <c r="BG53" i="7"/>
  <c r="AV53" i="7"/>
  <c r="AI53" i="7"/>
  <c r="BG52" i="7"/>
  <c r="AV52" i="7"/>
  <c r="AI52" i="7"/>
  <c r="BG51" i="7"/>
  <c r="AV51" i="7"/>
  <c r="AI51" i="7"/>
  <c r="BG50" i="7"/>
  <c r="AV50" i="7"/>
  <c r="AI50" i="7"/>
  <c r="BG49" i="7"/>
  <c r="AV49" i="7"/>
  <c r="AI49" i="7"/>
  <c r="BG48" i="7"/>
  <c r="AV48" i="7"/>
  <c r="AI48" i="7"/>
  <c r="BG47" i="7"/>
  <c r="AV47" i="7"/>
  <c r="AI47" i="7"/>
  <c r="BG46" i="7"/>
  <c r="AV46" i="7"/>
  <c r="AI46" i="7"/>
  <c r="BG45" i="7"/>
  <c r="AV45" i="7"/>
  <c r="AI45" i="7"/>
  <c r="BG44" i="7"/>
  <c r="AV44" i="7"/>
  <c r="AI44" i="7"/>
  <c r="BG43" i="7"/>
  <c r="AV43" i="7"/>
  <c r="AI43" i="7"/>
  <c r="BG42" i="7"/>
  <c r="AV42" i="7"/>
  <c r="AI42" i="7"/>
  <c r="BG41" i="7"/>
  <c r="AV41" i="7"/>
  <c r="AI41" i="7"/>
  <c r="BG40" i="7"/>
  <c r="AV40" i="7"/>
  <c r="AI40" i="7"/>
  <c r="BG39" i="7"/>
  <c r="AV39" i="7"/>
  <c r="AI39" i="7"/>
  <c r="BG38" i="7"/>
  <c r="AV38" i="7"/>
  <c r="AI38" i="7"/>
  <c r="BG37" i="7"/>
  <c r="AV37" i="7"/>
  <c r="AI37" i="7"/>
  <c r="BG36" i="7"/>
  <c r="AV36" i="7"/>
  <c r="AI36" i="7"/>
  <c r="BG35" i="7"/>
  <c r="AV35" i="7"/>
  <c r="AI35" i="7"/>
  <c r="BG34" i="7"/>
  <c r="AV34" i="7"/>
  <c r="AI34" i="7"/>
  <c r="BG33" i="7"/>
  <c r="AV33" i="7"/>
  <c r="AI33" i="7"/>
  <c r="BG32" i="7"/>
  <c r="AV32" i="7"/>
  <c r="AI32" i="7"/>
  <c r="BG31" i="7"/>
  <c r="AV31" i="7"/>
  <c r="AI31" i="7"/>
  <c r="BG30" i="7"/>
  <c r="AV30" i="7"/>
  <c r="AI30" i="7"/>
  <c r="BG29" i="7"/>
  <c r="AV29" i="7"/>
  <c r="AI29" i="7"/>
  <c r="BG28" i="7"/>
  <c r="AV28" i="7"/>
  <c r="AI28" i="7"/>
  <c r="BG27" i="7"/>
  <c r="AV27" i="7"/>
  <c r="AI27" i="7"/>
  <c r="BG26" i="7"/>
  <c r="AV26" i="7"/>
  <c r="AI26" i="7"/>
  <c r="BG25" i="7"/>
  <c r="AV25" i="7"/>
  <c r="AI25" i="7"/>
  <c r="BG24" i="7"/>
  <c r="AV24" i="7"/>
  <c r="AI24" i="7"/>
  <c r="BG23" i="7"/>
  <c r="AV23" i="7"/>
  <c r="AI23" i="7"/>
  <c r="BG22" i="7"/>
  <c r="AV22" i="7"/>
  <c r="AI22" i="7"/>
  <c r="BG21" i="7"/>
  <c r="AV21" i="7"/>
  <c r="AI21" i="7"/>
  <c r="BG20" i="7"/>
  <c r="AV20" i="7"/>
  <c r="AI20" i="7"/>
  <c r="BG19" i="7"/>
  <c r="AV19" i="7"/>
  <c r="AI19" i="7"/>
  <c r="BG18" i="7"/>
  <c r="AV18" i="7"/>
  <c r="AI18" i="7"/>
  <c r="BG17" i="7"/>
  <c r="AV17" i="7"/>
  <c r="AI17" i="7"/>
  <c r="BG16" i="7"/>
  <c r="AV16" i="7"/>
  <c r="AI16" i="7"/>
  <c r="BG15" i="7"/>
  <c r="AV15" i="7"/>
  <c r="AI15" i="7"/>
  <c r="BG14" i="7"/>
  <c r="AV14" i="7"/>
  <c r="AI14" i="7"/>
  <c r="BG13" i="7"/>
  <c r="AV13" i="7"/>
  <c r="AI13" i="7"/>
  <c r="BG12" i="7"/>
  <c r="AV12" i="7"/>
  <c r="AI12" i="7"/>
  <c r="BG11" i="7"/>
  <c r="AV11" i="7"/>
  <c r="AI11" i="7"/>
  <c r="BG10" i="7"/>
  <c r="AV10" i="7"/>
  <c r="AI10" i="7"/>
  <c r="BG9" i="7"/>
  <c r="AV9" i="7"/>
  <c r="AI9" i="7"/>
  <c r="BG8" i="7"/>
  <c r="AV8" i="7"/>
  <c r="AI8" i="7"/>
  <c r="BG7" i="7"/>
  <c r="AV7" i="7"/>
  <c r="AI7" i="7"/>
  <c r="BG6" i="7"/>
  <c r="AV6" i="7"/>
  <c r="AI6" i="7"/>
  <c r="BG5" i="7"/>
  <c r="AV5" i="7"/>
  <c r="AI5" i="7"/>
  <c r="BG4" i="7"/>
  <c r="AV4" i="7"/>
  <c r="AI4" i="7"/>
  <c r="B4" i="7"/>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G3" i="7"/>
  <c r="AV3" i="7"/>
  <c r="AI3" i="7"/>
  <c r="AJ124" i="12" l="1"/>
  <c r="AF133" i="12"/>
  <c r="AI133" i="12" s="1"/>
  <c r="AJ142" i="12"/>
  <c r="AF188" i="12"/>
  <c r="AI188" i="12" s="1"/>
  <c r="BF169" i="7"/>
  <c r="BH169" i="7" s="1"/>
  <c r="BJ169" i="7" s="1"/>
  <c r="AX33" i="9"/>
  <c r="AX127" i="9"/>
  <c r="AF9" i="12"/>
  <c r="AI9" i="12" s="1"/>
  <c r="AF174" i="12"/>
  <c r="AI174" i="12" s="1"/>
  <c r="AX54" i="9"/>
  <c r="AX112" i="9"/>
  <c r="AX19" i="9"/>
  <c r="AX97" i="9"/>
  <c r="AX124" i="9"/>
  <c r="AF72" i="12"/>
  <c r="AJ154" i="12"/>
  <c r="AJ162" i="12"/>
  <c r="AJ167" i="12"/>
  <c r="BF300" i="7"/>
  <c r="AX51" i="9"/>
  <c r="AT166" i="9"/>
  <c r="AW166" i="9" s="1"/>
  <c r="AF41" i="12"/>
  <c r="AF68" i="12"/>
  <c r="AI68" i="12" s="1"/>
  <c r="AT26" i="9"/>
  <c r="AW26" i="9" s="1"/>
  <c r="AX47" i="9"/>
  <c r="AT104" i="9"/>
  <c r="AW104" i="9" s="1"/>
  <c r="AF7" i="12"/>
  <c r="AF196" i="12"/>
  <c r="AI196" i="12" s="1"/>
  <c r="AJ132" i="12"/>
  <c r="AY168" i="7"/>
  <c r="AX94" i="9"/>
  <c r="AY94" i="9" s="1"/>
  <c r="AX110" i="9"/>
  <c r="AF69" i="12"/>
  <c r="AI69" i="12" s="1"/>
  <c r="AJ137" i="12"/>
  <c r="AJ226" i="12"/>
  <c r="AX89" i="9"/>
  <c r="AX105" i="9"/>
  <c r="AT4" i="9"/>
  <c r="AW4" i="9" s="1"/>
  <c r="AX56" i="9"/>
  <c r="AX72" i="9"/>
  <c r="AT77" i="9"/>
  <c r="AX87" i="9"/>
  <c r="AX103" i="9"/>
  <c r="AJ19" i="12"/>
  <c r="AF44" i="12"/>
  <c r="AF48" i="12"/>
  <c r="AI48" i="12" s="1"/>
  <c r="AJ53" i="12"/>
  <c r="AJ62" i="12"/>
  <c r="AJ75" i="12"/>
  <c r="AF112" i="12"/>
  <c r="AI112" i="12" s="1"/>
  <c r="AF170" i="12"/>
  <c r="AI170" i="12" s="1"/>
  <c r="AY231" i="7"/>
  <c r="AX135" i="9"/>
  <c r="AJ49" i="12"/>
  <c r="AF67" i="12"/>
  <c r="AI67" i="12" s="1"/>
  <c r="AF180" i="12"/>
  <c r="AI180" i="12" s="1"/>
  <c r="AJ208" i="12"/>
  <c r="AJ218" i="12"/>
  <c r="AT21" i="9"/>
  <c r="AW21" i="9" s="1"/>
  <c r="AX68" i="9"/>
  <c r="AT125" i="9"/>
  <c r="AW125" i="9" s="1"/>
  <c r="AT161" i="9"/>
  <c r="AW161" i="9" s="1"/>
  <c r="AF20" i="12"/>
  <c r="AF24" i="12"/>
  <c r="AJ28" i="12"/>
  <c r="AF37" i="12"/>
  <c r="AI37" i="12" s="1"/>
  <c r="AJ45" i="12"/>
  <c r="AF76" i="12"/>
  <c r="AI76" i="12" s="1"/>
  <c r="AF126" i="12"/>
  <c r="AI126" i="12" s="1"/>
  <c r="AF158" i="12"/>
  <c r="AI158" i="12" s="1"/>
  <c r="AL158" i="12" s="1"/>
  <c r="AJ190" i="12"/>
  <c r="AJ219" i="12"/>
  <c r="AY290" i="7"/>
  <c r="AT146" i="9"/>
  <c r="AW146" i="9" s="1"/>
  <c r="AY146" i="9" s="1"/>
  <c r="AJ204" i="12"/>
  <c r="AT105" i="9"/>
  <c r="AW105" i="9" s="1"/>
  <c r="AX162" i="9"/>
  <c r="AJ55" i="12"/>
  <c r="AL55" i="12" s="1"/>
  <c r="AJ220" i="12"/>
  <c r="AT7" i="9"/>
  <c r="AW7" i="9" s="1"/>
  <c r="AX75" i="9"/>
  <c r="AX168" i="9"/>
  <c r="AF8" i="12"/>
  <c r="AI8" i="12" s="1"/>
  <c r="AF25" i="12"/>
  <c r="AI25" i="12" s="1"/>
  <c r="AL25" i="12" s="1"/>
  <c r="AJ73" i="12"/>
  <c r="D38" i="8"/>
  <c r="AF210" i="12"/>
  <c r="AI210" i="12" s="1"/>
  <c r="AL210" i="12" s="1"/>
  <c r="BF122" i="7"/>
  <c r="BF170" i="7"/>
  <c r="BF186" i="7"/>
  <c r="AX34" i="9"/>
  <c r="AT85" i="9"/>
  <c r="AW85" i="9" s="1"/>
  <c r="AJ69" i="12"/>
  <c r="AL69" i="12" s="1"/>
  <c r="AJ151" i="12"/>
  <c r="AL151" i="12" s="1"/>
  <c r="AJ183" i="12"/>
  <c r="AJ192" i="12"/>
  <c r="AF221" i="12"/>
  <c r="AX169" i="9"/>
  <c r="AF18" i="12"/>
  <c r="AY11" i="7"/>
  <c r="BF27" i="7"/>
  <c r="G27" i="7" s="1"/>
  <c r="AT40" i="9"/>
  <c r="AF14" i="12"/>
  <c r="AI14" i="12" s="1"/>
  <c r="AJ66" i="12"/>
  <c r="AX14" i="9"/>
  <c r="AF10" i="12"/>
  <c r="AI10" i="12" s="1"/>
  <c r="AJ134" i="12"/>
  <c r="AF152" i="12"/>
  <c r="AI152" i="12" s="1"/>
  <c r="AJ161" i="12"/>
  <c r="AX24" i="9"/>
  <c r="AT59" i="9"/>
  <c r="AW59" i="9" s="1"/>
  <c r="AY59" i="9" s="1"/>
  <c r="AT95" i="9"/>
  <c r="AW95" i="9" s="1"/>
  <c r="AT142" i="9"/>
  <c r="AJ11" i="12"/>
  <c r="AF22" i="12"/>
  <c r="AI22" i="12" s="1"/>
  <c r="AJ68" i="12"/>
  <c r="AL68" i="12" s="1"/>
  <c r="AJ156" i="12"/>
  <c r="AF172" i="12"/>
  <c r="AI172" i="12" s="1"/>
  <c r="AJ176" i="12"/>
  <c r="AJ199" i="12"/>
  <c r="AF218" i="12"/>
  <c r="AI218" i="12" s="1"/>
  <c r="AT19" i="9"/>
  <c r="AW19" i="9" s="1"/>
  <c r="AT147" i="9"/>
  <c r="AX152" i="9"/>
  <c r="AF19" i="12"/>
  <c r="AI19" i="12" s="1"/>
  <c r="AL19" i="12" s="1"/>
  <c r="AJ26" i="12"/>
  <c r="AJ31" i="12"/>
  <c r="AF43" i="12"/>
  <c r="AI43" i="12" s="1"/>
  <c r="AJ60" i="12"/>
  <c r="AF131" i="12"/>
  <c r="AJ139" i="12"/>
  <c r="AJ160" i="12"/>
  <c r="AJ168" i="12"/>
  <c r="AF191" i="12"/>
  <c r="AJ223" i="12"/>
  <c r="AY305" i="7"/>
  <c r="AX35" i="9"/>
  <c r="AJ16" i="12"/>
  <c r="AJ23" i="12"/>
  <c r="AF36" i="12"/>
  <c r="AJ43" i="12"/>
  <c r="AF77" i="12"/>
  <c r="AF182" i="12"/>
  <c r="AI182" i="12" s="1"/>
  <c r="AX4" i="9"/>
  <c r="AT20" i="9"/>
  <c r="AW20" i="9" s="1"/>
  <c r="AX66" i="9"/>
  <c r="AT107" i="9"/>
  <c r="AW107" i="9" s="1"/>
  <c r="AT133" i="9"/>
  <c r="AW133" i="9" s="1"/>
  <c r="AT153" i="9"/>
  <c r="AW153" i="9" s="1"/>
  <c r="AJ3" i="12"/>
  <c r="AJ32" i="12"/>
  <c r="AJ56" i="12"/>
  <c r="AJ65" i="12"/>
  <c r="AL65" i="12" s="1"/>
  <c r="AF81" i="12"/>
  <c r="AI81" i="12" s="1"/>
  <c r="AF173" i="12"/>
  <c r="AI173" i="12" s="1"/>
  <c r="AL173" i="12" s="1"/>
  <c r="AF187" i="12"/>
  <c r="AF224" i="12"/>
  <c r="AI224" i="12" s="1"/>
  <c r="AX61" i="9"/>
  <c r="AT118" i="9"/>
  <c r="AX123" i="9"/>
  <c r="AT128" i="9"/>
  <c r="AW128" i="9" s="1"/>
  <c r="AF140" i="12"/>
  <c r="AI140" i="12" s="1"/>
  <c r="AJ149" i="12"/>
  <c r="AJ153" i="12"/>
  <c r="AF178" i="12"/>
  <c r="AI178" i="12" s="1"/>
  <c r="AJ210" i="12"/>
  <c r="AJ224" i="12"/>
  <c r="BF88" i="7"/>
  <c r="BF104" i="7"/>
  <c r="AT159" i="9"/>
  <c r="AW159" i="9" s="1"/>
  <c r="AJ4" i="12"/>
  <c r="AF33" i="12"/>
  <c r="AF57" i="12"/>
  <c r="AJ128" i="12"/>
  <c r="AF145" i="12"/>
  <c r="AJ174" i="12"/>
  <c r="AL174" i="12" s="1"/>
  <c r="AJ201" i="12"/>
  <c r="AF206" i="12"/>
  <c r="AI206" i="12" s="1"/>
  <c r="AJ216" i="12"/>
  <c r="AL216" i="12" s="1"/>
  <c r="AX21" i="9"/>
  <c r="AY21" i="9" s="1"/>
  <c r="AT47" i="9"/>
  <c r="AW47" i="9" s="1"/>
  <c r="AY47" i="9" s="1"/>
  <c r="AT108" i="9"/>
  <c r="AW108" i="9" s="1"/>
  <c r="AT134" i="9"/>
  <c r="AW134" i="9" s="1"/>
  <c r="AF136" i="12"/>
  <c r="AI136" i="12" s="1"/>
  <c r="AL136" i="12" s="1"/>
  <c r="AX42" i="9"/>
  <c r="AX129" i="9"/>
  <c r="AJ13" i="12"/>
  <c r="AF96" i="12"/>
  <c r="AI96" i="12" s="1"/>
  <c r="AF179" i="12"/>
  <c r="AI179" i="12" s="1"/>
  <c r="AJ193" i="12"/>
  <c r="AF197" i="12"/>
  <c r="AJ211" i="12"/>
  <c r="AX114" i="9"/>
  <c r="AF150" i="12"/>
  <c r="AI150" i="12" s="1"/>
  <c r="AL150" i="12" s="1"/>
  <c r="AL162" i="12"/>
  <c r="AJ170" i="12"/>
  <c r="AL170" i="12" s="1"/>
  <c r="BF143" i="7"/>
  <c r="BH143" i="7" s="1"/>
  <c r="BJ143" i="7" s="1"/>
  <c r="AY191" i="7"/>
  <c r="AY207" i="7"/>
  <c r="C38" i="8"/>
  <c r="AX43" i="9"/>
  <c r="AT48" i="9"/>
  <c r="AT88" i="9"/>
  <c r="AW88" i="9" s="1"/>
  <c r="AX99" i="9"/>
  <c r="AJ9" i="12"/>
  <c r="AL9" i="12" s="1"/>
  <c r="AJ14" i="12"/>
  <c r="AL14" i="12" s="1"/>
  <c r="AJ29" i="12"/>
  <c r="AF38" i="12"/>
  <c r="AF54" i="12"/>
  <c r="AI54" i="12" s="1"/>
  <c r="AJ58" i="12"/>
  <c r="AF62" i="12"/>
  <c r="AI62" i="12" s="1"/>
  <c r="AJ70" i="12"/>
  <c r="AF137" i="12"/>
  <c r="AI137" i="12" s="1"/>
  <c r="AL137" i="12" s="1"/>
  <c r="AJ189" i="12"/>
  <c r="AJ194" i="12"/>
  <c r="AF202" i="12"/>
  <c r="AF207" i="12"/>
  <c r="AI207" i="12" s="1"/>
  <c r="AF212" i="12"/>
  <c r="AI212" i="12" s="1"/>
  <c r="AJ217" i="12"/>
  <c r="AX161" i="9"/>
  <c r="AF88" i="12"/>
  <c r="AF125" i="12"/>
  <c r="AI125" i="12" s="1"/>
  <c r="AF155" i="12"/>
  <c r="AI155" i="12" s="1"/>
  <c r="AJ198" i="12"/>
  <c r="BF80" i="7"/>
  <c r="BH80" i="7" s="1"/>
  <c r="BJ80" i="7" s="1"/>
  <c r="AY96" i="7"/>
  <c r="AX39" i="9"/>
  <c r="AX69" i="9"/>
  <c r="AX84" i="9"/>
  <c r="AJ25" i="12"/>
  <c r="AF35" i="12"/>
  <c r="AJ51" i="12"/>
  <c r="AJ63" i="12"/>
  <c r="AF71" i="12"/>
  <c r="AF138" i="12"/>
  <c r="AF147" i="12"/>
  <c r="AF159" i="12"/>
  <c r="AI159" i="12" s="1"/>
  <c r="AL159" i="12" s="1"/>
  <c r="AF163" i="12"/>
  <c r="AI163" i="12" s="1"/>
  <c r="AF167" i="12"/>
  <c r="AI167" i="12" s="1"/>
  <c r="AL167" i="12" s="1"/>
  <c r="D59" i="13"/>
  <c r="BF195" i="7"/>
  <c r="BH195" i="7" s="1"/>
  <c r="BJ195" i="7" s="1"/>
  <c r="BF142" i="7"/>
  <c r="BH142" i="7" s="1"/>
  <c r="BJ142" i="7" s="1"/>
  <c r="AY75" i="7"/>
  <c r="AY38" i="7"/>
  <c r="AY155" i="7"/>
  <c r="BF187" i="7"/>
  <c r="AY17" i="7"/>
  <c r="BF92" i="7"/>
  <c r="BF62" i="7"/>
  <c r="BF73" i="7"/>
  <c r="G73" i="7" s="1"/>
  <c r="AY142" i="7"/>
  <c r="AY211" i="7"/>
  <c r="BF164" i="7"/>
  <c r="BH164" i="7" s="1"/>
  <c r="BJ164" i="7" s="1"/>
  <c r="BF180" i="7"/>
  <c r="BH180" i="7" s="1"/>
  <c r="BJ180" i="7" s="1"/>
  <c r="BF233" i="7"/>
  <c r="BH233" i="7" s="1"/>
  <c r="BJ233" i="7" s="1"/>
  <c r="AY265" i="7"/>
  <c r="BF281" i="7"/>
  <c r="BH281" i="7" s="1"/>
  <c r="BJ281" i="7" s="1"/>
  <c r="AY302" i="7"/>
  <c r="G165" i="7"/>
  <c r="BF33" i="7"/>
  <c r="G33" i="7" s="1"/>
  <c r="AY49" i="7"/>
  <c r="BF70" i="7"/>
  <c r="G70" i="7" s="1"/>
  <c r="AY7" i="7"/>
  <c r="BF76" i="7"/>
  <c r="BH76" i="7" s="1"/>
  <c r="BJ76" i="7" s="1"/>
  <c r="AY304" i="7"/>
  <c r="AY87" i="7"/>
  <c r="BF140" i="7"/>
  <c r="AY241" i="7"/>
  <c r="BF289" i="7"/>
  <c r="BH289" i="7" s="1"/>
  <c r="BJ289" i="7" s="1"/>
  <c r="BF98" i="7"/>
  <c r="BH98" i="7" s="1"/>
  <c r="BJ98" i="7" s="1"/>
  <c r="AY220" i="7"/>
  <c r="AY130" i="7"/>
  <c r="BF64" i="7"/>
  <c r="G64" i="7" s="1"/>
  <c r="AY127" i="7"/>
  <c r="BF190" i="7"/>
  <c r="BH190" i="7" s="1"/>
  <c r="BJ190" i="7" s="1"/>
  <c r="AY195" i="7"/>
  <c r="AY264" i="7"/>
  <c r="BF91" i="7"/>
  <c r="G91" i="7" s="1"/>
  <c r="AY148" i="7"/>
  <c r="AY159" i="7"/>
  <c r="BF201" i="7"/>
  <c r="BH201" i="7" s="1"/>
  <c r="BJ201" i="7" s="1"/>
  <c r="BF254" i="7"/>
  <c r="AY259" i="7"/>
  <c r="AY270" i="7"/>
  <c r="BF286" i="7"/>
  <c r="BH286" i="7" s="1"/>
  <c r="BJ286" i="7" s="1"/>
  <c r="AY143" i="7"/>
  <c r="AY202" i="7"/>
  <c r="BF207" i="7"/>
  <c r="BH207" i="7" s="1"/>
  <c r="BJ207" i="7" s="1"/>
  <c r="BF260" i="7"/>
  <c r="G260" i="7" s="1"/>
  <c r="BF133" i="7"/>
  <c r="G133" i="7" s="1"/>
  <c r="AY108" i="7"/>
  <c r="AY67" i="7"/>
  <c r="BF272" i="7"/>
  <c r="G272" i="7" s="1"/>
  <c r="AY235" i="7"/>
  <c r="AY283" i="7"/>
  <c r="AY9" i="7"/>
  <c r="BF125" i="7"/>
  <c r="G125" i="7" s="1"/>
  <c r="BF230" i="7"/>
  <c r="AY315" i="7"/>
  <c r="BF331" i="7"/>
  <c r="G331" i="7" s="1"/>
  <c r="AY178" i="7"/>
  <c r="AY189" i="7"/>
  <c r="BF220" i="7"/>
  <c r="BH220" i="7" s="1"/>
  <c r="BJ220" i="7" s="1"/>
  <c r="BF163" i="7"/>
  <c r="AY179" i="7"/>
  <c r="AY258" i="7"/>
  <c r="AF127" i="12"/>
  <c r="AF120" i="12"/>
  <c r="AF29" i="12"/>
  <c r="AI29" i="12" s="1"/>
  <c r="AF23" i="12"/>
  <c r="AI23" i="12" s="1"/>
  <c r="AF26" i="12"/>
  <c r="AI26" i="12" s="1"/>
  <c r="AJ17" i="12"/>
  <c r="AF30" i="12"/>
  <c r="AI30" i="12" s="1"/>
  <c r="AJ34" i="12"/>
  <c r="AJ48" i="12"/>
  <c r="AJ76" i="12"/>
  <c r="AL76" i="12" s="1"/>
  <c r="AF79" i="12"/>
  <c r="AJ125" i="12"/>
  <c r="AL125" i="12" s="1"/>
  <c r="AJ144" i="12"/>
  <c r="AF148" i="12"/>
  <c r="AI148" i="12" s="1"/>
  <c r="AJ152" i="12"/>
  <c r="AF186" i="12"/>
  <c r="AF190" i="12"/>
  <c r="AI190" i="12" s="1"/>
  <c r="AL190" i="12" s="1"/>
  <c r="AF195" i="12"/>
  <c r="AJ207" i="12"/>
  <c r="AF220" i="12"/>
  <c r="AI220" i="12" s="1"/>
  <c r="AJ6" i="12"/>
  <c r="AJ59" i="12"/>
  <c r="AF66" i="12"/>
  <c r="AI66" i="12" s="1"/>
  <c r="AL66" i="12" s="1"/>
  <c r="AF93" i="12"/>
  <c r="AI93" i="12" s="1"/>
  <c r="AF98" i="12"/>
  <c r="AI98" i="12" s="1"/>
  <c r="AF103" i="12"/>
  <c r="AI103" i="12" s="1"/>
  <c r="AJ179" i="12"/>
  <c r="AJ182" i="12"/>
  <c r="AJ21" i="12"/>
  <c r="AL21" i="12" s="1"/>
  <c r="AF59" i="12"/>
  <c r="AI59" i="12" s="1"/>
  <c r="AF73" i="12"/>
  <c r="AI73" i="12" s="1"/>
  <c r="AJ133" i="12"/>
  <c r="AF141" i="12"/>
  <c r="AJ157" i="12"/>
  <c r="AL157" i="12" s="1"/>
  <c r="AF171" i="12"/>
  <c r="AI171" i="12" s="1"/>
  <c r="AL171" i="12" s="1"/>
  <c r="AF199" i="12"/>
  <c r="AI199" i="12" s="1"/>
  <c r="AL199" i="12" s="1"/>
  <c r="AJ212" i="12"/>
  <c r="AF225" i="12"/>
  <c r="AL54" i="12"/>
  <c r="AF45" i="12"/>
  <c r="AI45" i="12" s="1"/>
  <c r="AL45" i="12" s="1"/>
  <c r="AJ99" i="12"/>
  <c r="AF104" i="12"/>
  <c r="AJ126" i="12"/>
  <c r="AF153" i="12"/>
  <c r="AI153" i="12" s="1"/>
  <c r="AF160" i="12"/>
  <c r="AI160" i="12" s="1"/>
  <c r="AJ180" i="12"/>
  <c r="AF183" i="12"/>
  <c r="AI183" i="12" s="1"/>
  <c r="AJ203" i="12"/>
  <c r="AF63" i="12"/>
  <c r="AI63" i="12" s="1"/>
  <c r="AF3" i="12"/>
  <c r="AI3" i="12" s="1"/>
  <c r="AL3" i="12" s="1"/>
  <c r="AJ15" i="12"/>
  <c r="AF39" i="12"/>
  <c r="AJ46" i="12"/>
  <c r="AF49" i="12"/>
  <c r="AI49" i="12" s="1"/>
  <c r="AF56" i="12"/>
  <c r="AI56" i="12" s="1"/>
  <c r="AL56" i="12" s="1"/>
  <c r="AJ67" i="12"/>
  <c r="AL67" i="12" s="1"/>
  <c r="AF70" i="12"/>
  <c r="AI70" i="12" s="1"/>
  <c r="AJ130" i="12"/>
  <c r="AF146" i="12"/>
  <c r="AI146" i="12" s="1"/>
  <c r="AJ164" i="12"/>
  <c r="AF168" i="12"/>
  <c r="AI168" i="12" s="1"/>
  <c r="AJ175" i="12"/>
  <c r="AL196" i="12"/>
  <c r="AF200" i="12"/>
  <c r="AJ222" i="12"/>
  <c r="AF28" i="12"/>
  <c r="AI28" i="12" s="1"/>
  <c r="AF32" i="12"/>
  <c r="AI32" i="12" s="1"/>
  <c r="AF60" i="12"/>
  <c r="AI60" i="12" s="1"/>
  <c r="AL172" i="12"/>
  <c r="AL218" i="12"/>
  <c r="AJ8" i="12"/>
  <c r="AL8" i="12" s="1"/>
  <c r="AJ12" i="12"/>
  <c r="AL12" i="12" s="1"/>
  <c r="AF15" i="12"/>
  <c r="AI15" i="12" s="1"/>
  <c r="AJ22" i="12"/>
  <c r="AF46" i="12"/>
  <c r="AI46" i="12" s="1"/>
  <c r="AF64" i="12"/>
  <c r="AJ74" i="12"/>
  <c r="AL74" i="12" s="1"/>
  <c r="AJ81" i="12"/>
  <c r="AL81" i="12" s="1"/>
  <c r="AF130" i="12"/>
  <c r="AI130" i="12" s="1"/>
  <c r="AF142" i="12"/>
  <c r="AI142" i="12" s="1"/>
  <c r="AL142" i="12" s="1"/>
  <c r="AJ146" i="12"/>
  <c r="AF154" i="12"/>
  <c r="AI154" i="12" s="1"/>
  <c r="AF176" i="12"/>
  <c r="AI176" i="12" s="1"/>
  <c r="AF184" i="12"/>
  <c r="AF209" i="12"/>
  <c r="AI209" i="12" s="1"/>
  <c r="AL209" i="12" s="1"/>
  <c r="AF214" i="12"/>
  <c r="AI214" i="12" s="1"/>
  <c r="AF40" i="12"/>
  <c r="AF50" i="12"/>
  <c r="AI50" i="12" s="1"/>
  <c r="AJ78" i="12"/>
  <c r="AF123" i="12"/>
  <c r="AI123" i="12" s="1"/>
  <c r="AL134" i="12"/>
  <c r="AL161" i="12"/>
  <c r="AF165" i="12"/>
  <c r="AI165" i="12" s="1"/>
  <c r="AJ169" i="12"/>
  <c r="AF193" i="12"/>
  <c r="AI193" i="12" s="1"/>
  <c r="AF205" i="12"/>
  <c r="AI205" i="12" s="1"/>
  <c r="AJ227" i="12"/>
  <c r="AF16" i="12"/>
  <c r="AI16" i="12" s="1"/>
  <c r="AL16" i="12" s="1"/>
  <c r="AF47" i="12"/>
  <c r="AF78" i="12"/>
  <c r="AI78" i="12" s="1"/>
  <c r="AJ101" i="12"/>
  <c r="AF151" i="12"/>
  <c r="AI151" i="12" s="1"/>
  <c r="AF169" i="12"/>
  <c r="AI169" i="12" s="1"/>
  <c r="AL169" i="12" s="1"/>
  <c r="AJ177" i="12"/>
  <c r="AF185" i="12"/>
  <c r="AI185" i="12" s="1"/>
  <c r="AF215" i="12"/>
  <c r="AI215" i="12" s="1"/>
  <c r="AL215" i="12" s="1"/>
  <c r="AF219" i="12"/>
  <c r="AI219" i="12" s="1"/>
  <c r="AL219" i="12" s="1"/>
  <c r="AF223" i="12"/>
  <c r="AI223" i="12" s="1"/>
  <c r="AF75" i="12"/>
  <c r="AI75" i="12" s="1"/>
  <c r="AF181" i="12"/>
  <c r="AI181" i="12" s="1"/>
  <c r="AL181" i="12" s="1"/>
  <c r="AF201" i="12"/>
  <c r="AI201" i="12" s="1"/>
  <c r="AL201" i="12" s="1"/>
  <c r="AF5" i="12"/>
  <c r="AI5" i="12" s="1"/>
  <c r="AJ37" i="12"/>
  <c r="AL37" i="12" s="1"/>
  <c r="AF83" i="12"/>
  <c r="AJ155" i="12"/>
  <c r="AJ166" i="12"/>
  <c r="AF198" i="12"/>
  <c r="AI198" i="12" s="1"/>
  <c r="AL198" i="12" s="1"/>
  <c r="AJ206" i="12"/>
  <c r="AF128" i="12"/>
  <c r="AI128" i="12" s="1"/>
  <c r="AJ90" i="12"/>
  <c r="AF109" i="12"/>
  <c r="AI109" i="12" s="1"/>
  <c r="AJ97" i="12"/>
  <c r="AJ102" i="12"/>
  <c r="AD228" i="12"/>
  <c r="AJ89" i="12"/>
  <c r="AF121" i="12"/>
  <c r="AI121" i="12" s="1"/>
  <c r="AJ85" i="12"/>
  <c r="AJ94" i="12"/>
  <c r="AJ108" i="12"/>
  <c r="AJ113" i="12"/>
  <c r="AJ117" i="12"/>
  <c r="AJ86" i="12"/>
  <c r="AF95" i="12"/>
  <c r="AJ114" i="12"/>
  <c r="AJ122" i="12"/>
  <c r="AJ118" i="12"/>
  <c r="AJ82" i="12"/>
  <c r="AF91" i="12"/>
  <c r="AF100" i="12"/>
  <c r="AI100" i="12" s="1"/>
  <c r="AF105" i="12"/>
  <c r="AI105" i="12" s="1"/>
  <c r="AJ110" i="12"/>
  <c r="AF119" i="12"/>
  <c r="AI119" i="12" s="1"/>
  <c r="AJ106" i="12"/>
  <c r="AJ111" i="12"/>
  <c r="AF84" i="12"/>
  <c r="AI84" i="12" s="1"/>
  <c r="AF107" i="12"/>
  <c r="AI107" i="12" s="1"/>
  <c r="AF116" i="12"/>
  <c r="AM228" i="12"/>
  <c r="AJ112" i="12"/>
  <c r="AL112" i="12" s="1"/>
  <c r="AF117" i="12"/>
  <c r="AI117" i="12" s="1"/>
  <c r="AJ96" i="12"/>
  <c r="AF80" i="12"/>
  <c r="AF97" i="12"/>
  <c r="AI97" i="12" s="1"/>
  <c r="AF85" i="12"/>
  <c r="AI85" i="12" s="1"/>
  <c r="AF101" i="12"/>
  <c r="AI101" i="12" s="1"/>
  <c r="AF86" i="12"/>
  <c r="AI86" i="12" s="1"/>
  <c r="AF94" i="12"/>
  <c r="AI94" i="12" s="1"/>
  <c r="AF102" i="12"/>
  <c r="AI102" i="12" s="1"/>
  <c r="AF111" i="12"/>
  <c r="AI111" i="12" s="1"/>
  <c r="AF90" i="12"/>
  <c r="AI90" i="12" s="1"/>
  <c r="AF118" i="12"/>
  <c r="AI118" i="12" s="1"/>
  <c r="AL118" i="12" s="1"/>
  <c r="AJ87" i="12"/>
  <c r="AJ103" i="12"/>
  <c r="AF115" i="12"/>
  <c r="P228" i="12"/>
  <c r="AJ84" i="12"/>
  <c r="AJ119" i="12"/>
  <c r="AL119" i="12" s="1"/>
  <c r="AF114" i="12"/>
  <c r="AI114" i="12" s="1"/>
  <c r="AF92" i="12"/>
  <c r="AF110" i="12"/>
  <c r="AI110" i="12" s="1"/>
  <c r="AF113" i="12"/>
  <c r="AI113" i="12" s="1"/>
  <c r="AY19" i="9"/>
  <c r="AT6" i="9"/>
  <c r="AW6" i="9" s="1"/>
  <c r="AX25" i="9"/>
  <c r="AX30" i="9"/>
  <c r="AX49" i="9"/>
  <c r="AX59" i="9"/>
  <c r="AT79" i="9"/>
  <c r="AX93" i="9"/>
  <c r="AX126" i="9"/>
  <c r="AT35" i="9"/>
  <c r="AW35" i="9" s="1"/>
  <c r="AY35" i="9" s="1"/>
  <c r="AT45" i="9"/>
  <c r="AW45" i="9" s="1"/>
  <c r="AX65" i="9"/>
  <c r="AT98" i="9"/>
  <c r="AW98" i="9" s="1"/>
  <c r="AT112" i="9"/>
  <c r="AW112" i="9" s="1"/>
  <c r="AY112" i="9" s="1"/>
  <c r="AX122" i="9"/>
  <c r="AT89" i="9"/>
  <c r="AW89" i="9" s="1"/>
  <c r="AY89" i="9" s="1"/>
  <c r="AT12" i="9"/>
  <c r="AX17" i="9"/>
  <c r="AT31" i="9"/>
  <c r="AW31" i="9" s="1"/>
  <c r="AT36" i="9"/>
  <c r="AW36" i="9" s="1"/>
  <c r="AT41" i="9"/>
  <c r="AW41" i="9" s="1"/>
  <c r="AX46" i="9"/>
  <c r="AX60" i="9"/>
  <c r="AX80" i="9"/>
  <c r="AX138" i="9"/>
  <c r="AX7" i="9"/>
  <c r="AT76" i="9"/>
  <c r="AW76" i="9" s="1"/>
  <c r="AY76" i="9" s="1"/>
  <c r="AX18" i="9"/>
  <c r="AX37" i="9"/>
  <c r="AT42" i="9"/>
  <c r="AW42" i="9" s="1"/>
  <c r="AY42" i="9" s="1"/>
  <c r="AX104" i="9"/>
  <c r="AY104" i="9" s="1"/>
  <c r="AX139" i="9"/>
  <c r="AT124" i="9"/>
  <c r="AW124" i="9" s="1"/>
  <c r="AX134" i="9"/>
  <c r="AX52" i="9"/>
  <c r="AT62" i="9"/>
  <c r="AW62" i="9" s="1"/>
  <c r="AY62" i="9" s="1"/>
  <c r="AT67" i="9"/>
  <c r="AW67" i="9" s="1"/>
  <c r="AX119" i="9"/>
  <c r="AX154" i="9"/>
  <c r="AX26" i="9"/>
  <c r="AT94" i="9"/>
  <c r="AW94" i="9" s="1"/>
  <c r="AT28" i="9"/>
  <c r="AW28" i="9" s="1"/>
  <c r="AX91" i="9"/>
  <c r="AT96" i="9"/>
  <c r="AW96" i="9" s="1"/>
  <c r="AY96" i="9" s="1"/>
  <c r="AX149" i="9"/>
  <c r="AY105" i="9"/>
  <c r="AT5" i="9"/>
  <c r="AW5" i="9" s="1"/>
  <c r="AT53" i="9"/>
  <c r="AW53" i="9" s="1"/>
  <c r="AX58" i="9"/>
  <c r="AX63" i="9"/>
  <c r="AT73" i="9"/>
  <c r="AW73" i="9" s="1"/>
  <c r="AX96" i="9"/>
  <c r="AT101" i="9"/>
  <c r="AW101" i="9" s="1"/>
  <c r="AX170" i="9"/>
  <c r="AX5" i="9"/>
  <c r="AX10" i="9"/>
  <c r="AT58" i="9"/>
  <c r="AW58" i="9" s="1"/>
  <c r="AX83" i="9"/>
  <c r="AX88" i="9"/>
  <c r="AY88" i="9" s="1"/>
  <c r="AT97" i="9"/>
  <c r="AW97" i="9" s="1"/>
  <c r="AY97" i="9" s="1"/>
  <c r="AX111" i="9"/>
  <c r="AT136" i="9"/>
  <c r="AW136" i="9" s="1"/>
  <c r="AX150" i="9"/>
  <c r="AX156" i="9"/>
  <c r="AT60" i="9"/>
  <c r="AW60" i="9" s="1"/>
  <c r="AT150" i="9"/>
  <c r="AW150" i="9" s="1"/>
  <c r="AX167" i="9"/>
  <c r="AT18" i="9"/>
  <c r="AW18" i="9" s="1"/>
  <c r="AT25" i="9"/>
  <c r="AW25" i="9" s="1"/>
  <c r="AX36" i="9"/>
  <c r="AT52" i="9"/>
  <c r="AW52" i="9" s="1"/>
  <c r="AT63" i="9"/>
  <c r="AW63" i="9" s="1"/>
  <c r="AX95" i="9"/>
  <c r="AY95" i="9" s="1"/>
  <c r="AX98" i="9"/>
  <c r="AT103" i="9"/>
  <c r="AW103" i="9" s="1"/>
  <c r="AY103" i="9" s="1"/>
  <c r="AT114" i="9"/>
  <c r="AW114" i="9" s="1"/>
  <c r="AY114" i="9" s="1"/>
  <c r="AT122" i="9"/>
  <c r="AW122" i="9" s="1"/>
  <c r="AT126" i="9"/>
  <c r="AW126" i="9" s="1"/>
  <c r="AX130" i="9"/>
  <c r="AX172" i="9"/>
  <c r="AT49" i="9"/>
  <c r="AW49" i="9" s="1"/>
  <c r="AT57" i="9"/>
  <c r="AW57" i="9" s="1"/>
  <c r="AT143" i="9"/>
  <c r="AT155" i="9"/>
  <c r="AW155" i="9" s="1"/>
  <c r="AT168" i="9"/>
  <c r="AW168" i="9" s="1"/>
  <c r="AY168" i="9" s="1"/>
  <c r="AT10" i="9"/>
  <c r="AW10" i="9" s="1"/>
  <c r="AT34" i="9"/>
  <c r="AW34" i="9" s="1"/>
  <c r="AY34" i="9" s="1"/>
  <c r="AT91" i="9"/>
  <c r="AW91" i="9" s="1"/>
  <c r="AT160" i="9"/>
  <c r="AW160" i="9" s="1"/>
  <c r="AY160" i="9" s="1"/>
  <c r="AX6" i="9"/>
  <c r="AY6" i="9" s="1"/>
  <c r="AT37" i="9"/>
  <c r="AW37" i="9" s="1"/>
  <c r="AX41" i="9"/>
  <c r="AT68" i="9"/>
  <c r="AW68" i="9" s="1"/>
  <c r="AY68" i="9" s="1"/>
  <c r="AT80" i="9"/>
  <c r="AW80" i="9" s="1"/>
  <c r="AT111" i="9"/>
  <c r="AW111" i="9" s="1"/>
  <c r="AT119" i="9"/>
  <c r="AW119" i="9" s="1"/>
  <c r="AT135" i="9"/>
  <c r="AW135" i="9" s="1"/>
  <c r="AX11" i="9"/>
  <c r="AX15" i="9"/>
  <c r="AX31" i="9"/>
  <c r="AY31" i="9" s="1"/>
  <c r="AT46" i="9"/>
  <c r="AW46" i="9" s="1"/>
  <c r="AT50" i="9"/>
  <c r="AX53" i="9"/>
  <c r="AY53" i="9" s="1"/>
  <c r="AT61" i="9"/>
  <c r="AW61" i="9" s="1"/>
  <c r="AX73" i="9"/>
  <c r="AX85" i="9"/>
  <c r="AX100" i="9"/>
  <c r="AT127" i="9"/>
  <c r="AW127" i="9" s="1"/>
  <c r="AY127" i="9" s="1"/>
  <c r="AT140" i="9"/>
  <c r="AW140" i="9" s="1"/>
  <c r="AT152" i="9"/>
  <c r="AW152" i="9" s="1"/>
  <c r="AY152" i="9" s="1"/>
  <c r="AT169" i="9"/>
  <c r="AW169" i="9" s="1"/>
  <c r="AT11" i="9"/>
  <c r="AW11" i="9" s="1"/>
  <c r="AX23" i="9"/>
  <c r="AT54" i="9"/>
  <c r="AW54" i="9" s="1"/>
  <c r="AY54" i="9" s="1"/>
  <c r="AT69" i="9"/>
  <c r="AW69" i="9" s="1"/>
  <c r="AT81" i="9"/>
  <c r="AW81" i="9" s="1"/>
  <c r="AY81" i="9" s="1"/>
  <c r="AX108" i="9"/>
  <c r="AX140" i="9"/>
  <c r="AX16" i="9"/>
  <c r="AT27" i="9"/>
  <c r="AW27" i="9" s="1"/>
  <c r="AX32" i="9"/>
  <c r="AY32" i="9" s="1"/>
  <c r="AX74" i="9"/>
  <c r="AX86" i="9"/>
  <c r="AX101" i="9"/>
  <c r="AT120" i="9"/>
  <c r="AW120" i="9" s="1"/>
  <c r="AX145" i="9"/>
  <c r="AX27" i="9"/>
  <c r="AT32" i="9"/>
  <c r="AW32" i="9" s="1"/>
  <c r="AT74" i="9"/>
  <c r="AW74" i="9" s="1"/>
  <c r="AT86" i="9"/>
  <c r="AW86" i="9" s="1"/>
  <c r="AX141" i="9"/>
  <c r="AT145" i="9"/>
  <c r="AW145" i="9" s="1"/>
  <c r="AT51" i="9"/>
  <c r="AW51" i="9" s="1"/>
  <c r="AY51" i="9" s="1"/>
  <c r="AX55" i="9"/>
  <c r="AT66" i="9"/>
  <c r="AW66" i="9" s="1"/>
  <c r="AY66" i="9" s="1"/>
  <c r="AT70" i="9"/>
  <c r="AW70" i="9" s="1"/>
  <c r="AT82" i="9"/>
  <c r="AW82" i="9" s="1"/>
  <c r="AX102" i="9"/>
  <c r="AT113" i="9"/>
  <c r="AW113" i="9" s="1"/>
  <c r="AY113" i="9" s="1"/>
  <c r="AX125" i="9"/>
  <c r="AY125" i="9" s="1"/>
  <c r="AX128" i="9"/>
  <c r="AX166" i="9"/>
  <c r="AY166" i="9" s="1"/>
  <c r="AT24" i="9"/>
  <c r="AW24" i="9" s="1"/>
  <c r="AX62" i="9"/>
  <c r="AX153" i="9"/>
  <c r="AX20" i="9"/>
  <c r="AY20" i="9" s="1"/>
  <c r="AT33" i="9"/>
  <c r="AW33" i="9" s="1"/>
  <c r="AX44" i="9"/>
  <c r="AX67" i="9"/>
  <c r="AX70" i="9"/>
  <c r="AT75" i="9"/>
  <c r="AW75" i="9" s="1"/>
  <c r="AY75" i="9" s="1"/>
  <c r="AX82" i="9"/>
  <c r="AT87" i="9"/>
  <c r="AW87" i="9" s="1"/>
  <c r="AY87" i="9" s="1"/>
  <c r="AT90" i="9"/>
  <c r="AW90" i="9" s="1"/>
  <c r="AY90" i="9" s="1"/>
  <c r="AT102" i="9"/>
  <c r="AW102" i="9" s="1"/>
  <c r="AX159" i="9"/>
  <c r="AT162" i="9"/>
  <c r="AW162" i="9" s="1"/>
  <c r="AY162" i="9" s="1"/>
  <c r="AT171" i="9"/>
  <c r="AW171" i="9" s="1"/>
  <c r="AX28" i="9"/>
  <c r="AX29" i="9"/>
  <c r="AT16" i="9"/>
  <c r="AW16" i="9" s="1"/>
  <c r="AT15" i="9"/>
  <c r="AW15" i="9" s="1"/>
  <c r="AT17" i="9"/>
  <c r="AW17" i="9" s="1"/>
  <c r="AY24" i="7"/>
  <c r="BF34" i="7"/>
  <c r="G34" i="7" s="1"/>
  <c r="AY61" i="7"/>
  <c r="BF71" i="7"/>
  <c r="G71" i="7" s="1"/>
  <c r="BF87" i="7"/>
  <c r="BH87" i="7" s="1"/>
  <c r="BJ87" i="7" s="1"/>
  <c r="BF205" i="7"/>
  <c r="G205" i="7" s="1"/>
  <c r="BF320" i="7"/>
  <c r="BH320" i="7" s="1"/>
  <c r="BJ320" i="7" s="1"/>
  <c r="AY56" i="7"/>
  <c r="BF108" i="7"/>
  <c r="G108" i="7" s="1"/>
  <c r="BF175" i="7"/>
  <c r="BH175" i="7" s="1"/>
  <c r="BJ175" i="7" s="1"/>
  <c r="AY237" i="7"/>
  <c r="BF242" i="7"/>
  <c r="BF294" i="7"/>
  <c r="BH294" i="7" s="1"/>
  <c r="BJ294" i="7" s="1"/>
  <c r="AY124" i="7"/>
  <c r="BF41" i="7"/>
  <c r="BH41" i="7" s="1"/>
  <c r="BJ41" i="7" s="1"/>
  <c r="BF57" i="7"/>
  <c r="G57" i="7" s="1"/>
  <c r="BF135" i="7"/>
  <c r="BH135" i="7" s="1"/>
  <c r="BJ135" i="7" s="1"/>
  <c r="AY150" i="7"/>
  <c r="BF191" i="7"/>
  <c r="BH191" i="7" s="1"/>
  <c r="BJ191" i="7" s="1"/>
  <c r="AY222" i="7"/>
  <c r="AY243" i="7"/>
  <c r="AY285" i="7"/>
  <c r="BF311" i="7"/>
  <c r="BH311" i="7" s="1"/>
  <c r="BJ311" i="7" s="1"/>
  <c r="BF327" i="7"/>
  <c r="G327" i="7" s="1"/>
  <c r="BF5" i="7"/>
  <c r="G5" i="7" s="1"/>
  <c r="AY36" i="7"/>
  <c r="AY52" i="7"/>
  <c r="BF68" i="7"/>
  <c r="G68" i="7" s="1"/>
  <c r="G88" i="7"/>
  <c r="BF145" i="7"/>
  <c r="G145" i="7" s="1"/>
  <c r="BF275" i="7"/>
  <c r="BH275" i="7" s="1"/>
  <c r="BJ275" i="7" s="1"/>
  <c r="BF306" i="7"/>
  <c r="BH306" i="7" s="1"/>
  <c r="BJ306" i="7" s="1"/>
  <c r="AY68" i="7"/>
  <c r="AY223" i="7"/>
  <c r="AY249" i="7"/>
  <c r="BF265" i="7"/>
  <c r="BH265" i="7" s="1"/>
  <c r="BJ265" i="7" s="1"/>
  <c r="BF291" i="7"/>
  <c r="BH291" i="7" s="1"/>
  <c r="BJ291" i="7" s="1"/>
  <c r="AY317" i="7"/>
  <c r="AY328" i="7"/>
  <c r="AY32" i="7"/>
  <c r="AY37" i="7"/>
  <c r="AY53" i="7"/>
  <c r="BF100" i="7"/>
  <c r="G100" i="7" s="1"/>
  <c r="BF302" i="7"/>
  <c r="G302" i="7" s="1"/>
  <c r="AY307" i="7"/>
  <c r="BF59" i="7"/>
  <c r="G59" i="7" s="1"/>
  <c r="AY74" i="7"/>
  <c r="BF90" i="7"/>
  <c r="G90" i="7" s="1"/>
  <c r="BF111" i="7"/>
  <c r="G111" i="7" s="1"/>
  <c r="BF132" i="7"/>
  <c r="G132" i="7" s="1"/>
  <c r="AY198" i="7"/>
  <c r="AY329" i="7"/>
  <c r="BF261" i="7"/>
  <c r="G261" i="7" s="1"/>
  <c r="BF7" i="7"/>
  <c r="BH7" i="7" s="1"/>
  <c r="BJ7" i="7" s="1"/>
  <c r="AY33" i="7"/>
  <c r="AY251" i="7"/>
  <c r="AY288" i="7"/>
  <c r="BF39" i="7"/>
  <c r="G39" i="7" s="1"/>
  <c r="BF81" i="7"/>
  <c r="BH81" i="7" s="1"/>
  <c r="BJ81" i="7" s="1"/>
  <c r="BF117" i="7"/>
  <c r="BH117" i="7" s="1"/>
  <c r="BJ117" i="7" s="1"/>
  <c r="G122" i="7"/>
  <c r="AY236" i="7"/>
  <c r="BF262" i="7"/>
  <c r="G262" i="7" s="1"/>
  <c r="BF325" i="7"/>
  <c r="BH325" i="7" s="1"/>
  <c r="BJ325" i="7" s="1"/>
  <c r="BF20" i="7"/>
  <c r="BH20" i="7" s="1"/>
  <c r="BJ20" i="7" s="1"/>
  <c r="AY40" i="7"/>
  <c r="BF45" i="7"/>
  <c r="BH45" i="7" s="1"/>
  <c r="BJ45" i="7" s="1"/>
  <c r="BF55" i="7"/>
  <c r="G55" i="7" s="1"/>
  <c r="BF65" i="7"/>
  <c r="G65" i="7" s="1"/>
  <c r="AY94" i="7"/>
  <c r="BF193" i="7"/>
  <c r="G193" i="7" s="1"/>
  <c r="BF212" i="7"/>
  <c r="BH212" i="7" s="1"/>
  <c r="BJ212" i="7" s="1"/>
  <c r="AY217" i="7"/>
  <c r="BF246" i="7"/>
  <c r="G246" i="7" s="1"/>
  <c r="AY266" i="7"/>
  <c r="BF301" i="7"/>
  <c r="BH301" i="7" s="1"/>
  <c r="BJ301" i="7" s="1"/>
  <c r="AY55" i="7"/>
  <c r="BF21" i="7"/>
  <c r="BH21" i="7" s="1"/>
  <c r="BJ21" i="7" s="1"/>
  <c r="AY46" i="7"/>
  <c r="BF66" i="7"/>
  <c r="BH66" i="7" s="1"/>
  <c r="BJ66" i="7" s="1"/>
  <c r="BF105" i="7"/>
  <c r="G105" i="7" s="1"/>
  <c r="BF110" i="7"/>
  <c r="BH110" i="7" s="1"/>
  <c r="BJ110" i="7" s="1"/>
  <c r="AY115" i="7"/>
  <c r="BF144" i="7"/>
  <c r="BH144" i="7" s="1"/>
  <c r="BJ144" i="7" s="1"/>
  <c r="BF179" i="7"/>
  <c r="G179" i="7" s="1"/>
  <c r="BF194" i="7"/>
  <c r="BH194" i="7" s="1"/>
  <c r="BJ194" i="7" s="1"/>
  <c r="AY233" i="7"/>
  <c r="BF252" i="7"/>
  <c r="G252" i="7" s="1"/>
  <c r="BF267" i="7"/>
  <c r="BF159" i="7"/>
  <c r="G159" i="7" s="1"/>
  <c r="AY272" i="7"/>
  <c r="BF185" i="7"/>
  <c r="G185" i="7" s="1"/>
  <c r="AY175" i="7"/>
  <c r="AY253" i="7"/>
  <c r="AY212" i="7"/>
  <c r="BF36" i="7"/>
  <c r="BH36" i="7" s="1"/>
  <c r="BJ36" i="7" s="1"/>
  <c r="BF223" i="7"/>
  <c r="BH223" i="7" s="1"/>
  <c r="BJ223" i="7" s="1"/>
  <c r="BF131" i="7"/>
  <c r="BH131" i="7" s="1"/>
  <c r="BJ131" i="7" s="1"/>
  <c r="BF243" i="7"/>
  <c r="BH243" i="7" s="1"/>
  <c r="BJ243" i="7" s="1"/>
  <c r="BF278" i="7"/>
  <c r="BH278" i="7" s="1"/>
  <c r="BJ278" i="7" s="1"/>
  <c r="BF296" i="7"/>
  <c r="BH296" i="7" s="1"/>
  <c r="BJ296" i="7" s="1"/>
  <c r="BF51" i="7"/>
  <c r="G51" i="7" s="1"/>
  <c r="AY81" i="7"/>
  <c r="BF12" i="7"/>
  <c r="BH12" i="7" s="1"/>
  <c r="BJ12" i="7" s="1"/>
  <c r="BF28" i="7"/>
  <c r="BH28" i="7" s="1"/>
  <c r="BJ28" i="7" s="1"/>
  <c r="BF37" i="7"/>
  <c r="BH37" i="7" s="1"/>
  <c r="BJ37" i="7" s="1"/>
  <c r="BF67" i="7"/>
  <c r="BH67" i="7" s="1"/>
  <c r="BJ67" i="7" s="1"/>
  <c r="BF82" i="7"/>
  <c r="BH82" i="7" s="1"/>
  <c r="BJ82" i="7" s="1"/>
  <c r="AY107" i="7"/>
  <c r="AY181" i="7"/>
  <c r="BF239" i="7"/>
  <c r="G239" i="7" s="1"/>
  <c r="AY254" i="7"/>
  <c r="BF259" i="7"/>
  <c r="G259" i="7" s="1"/>
  <c r="BF298" i="7"/>
  <c r="G298" i="7" s="1"/>
  <c r="BF318" i="7"/>
  <c r="G318" i="7" s="1"/>
  <c r="BF40" i="7"/>
  <c r="BH40" i="7" s="1"/>
  <c r="BJ40" i="7" s="1"/>
  <c r="AY23" i="7"/>
  <c r="AY48" i="7"/>
  <c r="AY72" i="7"/>
  <c r="BF77" i="7"/>
  <c r="BH77" i="7" s="1"/>
  <c r="BJ77" i="7" s="1"/>
  <c r="AY97" i="7"/>
  <c r="BF146" i="7"/>
  <c r="BH146" i="7" s="1"/>
  <c r="BJ146" i="7" s="1"/>
  <c r="AY279" i="7"/>
  <c r="BF184" i="7"/>
  <c r="BH184" i="7" s="1"/>
  <c r="BJ184" i="7" s="1"/>
  <c r="BF75" i="7"/>
  <c r="G75" i="7" s="1"/>
  <c r="AY8" i="7"/>
  <c r="AY13" i="7"/>
  <c r="AY34" i="7"/>
  <c r="BF58" i="7"/>
  <c r="G58" i="7" s="1"/>
  <c r="AY83" i="7"/>
  <c r="AY88" i="7"/>
  <c r="AY146" i="7"/>
  <c r="BF172" i="7"/>
  <c r="G172" i="7" s="1"/>
  <c r="AY182" i="7"/>
  <c r="BF215" i="7"/>
  <c r="G215" i="7" s="1"/>
  <c r="BF304" i="7"/>
  <c r="G304" i="7" s="1"/>
  <c r="BF324" i="7"/>
  <c r="G324" i="7" s="1"/>
  <c r="BF255" i="7"/>
  <c r="G255" i="7" s="1"/>
  <c r="BF4" i="7"/>
  <c r="G4" i="7" s="1"/>
  <c r="BF9" i="7"/>
  <c r="G9" i="7" s="1"/>
  <c r="AY69" i="7"/>
  <c r="AY84" i="7"/>
  <c r="BF93" i="7"/>
  <c r="AY118" i="7"/>
  <c r="BF158" i="7"/>
  <c r="BH158" i="7" s="1"/>
  <c r="BJ158" i="7" s="1"/>
  <c r="AY163" i="7"/>
  <c r="BF197" i="7"/>
  <c r="BH197" i="7" s="1"/>
  <c r="BJ197" i="7" s="1"/>
  <c r="BF211" i="7"/>
  <c r="G211" i="7" s="1"/>
  <c r="AY221" i="7"/>
  <c r="AY226" i="7"/>
  <c r="BF236" i="7"/>
  <c r="BH236" i="7" s="1"/>
  <c r="BJ236" i="7" s="1"/>
  <c r="AY295" i="7"/>
  <c r="AY73" i="7"/>
  <c r="BF152" i="7"/>
  <c r="G152" i="7" s="1"/>
  <c r="BF250" i="7"/>
  <c r="BH250" i="7" s="1"/>
  <c r="BJ250" i="7" s="1"/>
  <c r="BF25" i="7"/>
  <c r="BH25" i="7" s="1"/>
  <c r="BJ25" i="7" s="1"/>
  <c r="BF35" i="7"/>
  <c r="G35" i="7" s="1"/>
  <c r="BF49" i="7"/>
  <c r="BF74" i="7"/>
  <c r="BH74" i="7" s="1"/>
  <c r="BJ74" i="7" s="1"/>
  <c r="BF89" i="7"/>
  <c r="BH89" i="7" s="1"/>
  <c r="BJ89" i="7" s="1"/>
  <c r="AY99" i="7"/>
  <c r="BF202" i="7"/>
  <c r="AY306" i="7"/>
  <c r="AY201" i="7"/>
  <c r="AY300" i="7"/>
  <c r="BF22" i="7"/>
  <c r="BH22" i="7" s="1"/>
  <c r="BJ22" i="7" s="1"/>
  <c r="AY35" i="7"/>
  <c r="BF43" i="7"/>
  <c r="G43" i="7" s="1"/>
  <c r="BF61" i="7"/>
  <c r="BH61" i="7" s="1"/>
  <c r="BJ61" i="7" s="1"/>
  <c r="BF69" i="7"/>
  <c r="BH69" i="7" s="1"/>
  <c r="BJ69" i="7" s="1"/>
  <c r="BF85" i="7"/>
  <c r="BH85" i="7" s="1"/>
  <c r="BJ85" i="7" s="1"/>
  <c r="AY89" i="7"/>
  <c r="BF97" i="7"/>
  <c r="BH97" i="7" s="1"/>
  <c r="BJ97" i="7" s="1"/>
  <c r="BF127" i="7"/>
  <c r="BF148" i="7"/>
  <c r="BF178" i="7"/>
  <c r="G178" i="7" s="1"/>
  <c r="AY225" i="7"/>
  <c r="AY262" i="7"/>
  <c r="BF288" i="7"/>
  <c r="AY327" i="7"/>
  <c r="AY165" i="7"/>
  <c r="AY209" i="7"/>
  <c r="AY214" i="7"/>
  <c r="AY238" i="7"/>
  <c r="AY246" i="7"/>
  <c r="AY250" i="7"/>
  <c r="AY275" i="7"/>
  <c r="BF280" i="7"/>
  <c r="G280" i="7" s="1"/>
  <c r="BF285" i="7"/>
  <c r="G285" i="7" s="1"/>
  <c r="AY296" i="7"/>
  <c r="AY311" i="7"/>
  <c r="BF315" i="7"/>
  <c r="G315" i="7" s="1"/>
  <c r="BF17" i="7"/>
  <c r="BF124" i="7"/>
  <c r="BH124" i="7" s="1"/>
  <c r="BJ124" i="7" s="1"/>
  <c r="BF136" i="7"/>
  <c r="G136" i="7" s="1"/>
  <c r="BF307" i="7"/>
  <c r="BH307" i="7" s="1"/>
  <c r="BJ307" i="7" s="1"/>
  <c r="AY65" i="7"/>
  <c r="BF173" i="7"/>
  <c r="BH173" i="7" s="1"/>
  <c r="BJ173" i="7" s="1"/>
  <c r="AY90" i="7"/>
  <c r="BF141" i="7"/>
  <c r="BH141" i="7" s="1"/>
  <c r="BJ141" i="7" s="1"/>
  <c r="AY162" i="7"/>
  <c r="AY170" i="7"/>
  <c r="AY186" i="7"/>
  <c r="BF222" i="7"/>
  <c r="G222" i="7" s="1"/>
  <c r="BF231" i="7"/>
  <c r="G231" i="7" s="1"/>
  <c r="BF235" i="7"/>
  <c r="BH235" i="7" s="1"/>
  <c r="BJ235" i="7" s="1"/>
  <c r="AY324" i="7"/>
  <c r="AY156" i="7"/>
  <c r="AY318" i="7"/>
  <c r="BF181" i="7"/>
  <c r="G181" i="7" s="1"/>
  <c r="BF295" i="7"/>
  <c r="BH295" i="7" s="1"/>
  <c r="BJ295" i="7" s="1"/>
  <c r="BF8" i="7"/>
  <c r="BH70" i="7"/>
  <c r="BJ70" i="7" s="1"/>
  <c r="BF128" i="7"/>
  <c r="BH128" i="7" s="1"/>
  <c r="BJ128" i="7" s="1"/>
  <c r="AY18" i="7"/>
  <c r="AY39" i="7"/>
  <c r="AY44" i="7"/>
  <c r="BF53" i="7"/>
  <c r="AY77" i="7"/>
  <c r="BF94" i="7"/>
  <c r="BH94" i="7" s="1"/>
  <c r="BJ94" i="7" s="1"/>
  <c r="AY103" i="7"/>
  <c r="BF107" i="7"/>
  <c r="BH107" i="7" s="1"/>
  <c r="BJ107" i="7" s="1"/>
  <c r="AY194" i="7"/>
  <c r="BF198" i="7"/>
  <c r="BH198" i="7" s="1"/>
  <c r="BJ198" i="7" s="1"/>
  <c r="BF206" i="7"/>
  <c r="BF219" i="7"/>
  <c r="BF226" i="7"/>
  <c r="G226" i="7" s="1"/>
  <c r="AY267" i="7"/>
  <c r="BF276" i="7"/>
  <c r="BH276" i="7" s="1"/>
  <c r="BJ276" i="7" s="1"/>
  <c r="AY286" i="7"/>
  <c r="BF293" i="7"/>
  <c r="BH293" i="7" s="1"/>
  <c r="BJ293" i="7" s="1"/>
  <c r="AY301" i="7"/>
  <c r="AY316" i="7"/>
  <c r="AY101" i="7"/>
  <c r="BF237" i="7"/>
  <c r="BH237" i="7" s="1"/>
  <c r="BJ237" i="7" s="1"/>
  <c r="AY291" i="7"/>
  <c r="BF32" i="7"/>
  <c r="G32" i="7" s="1"/>
  <c r="BF115" i="7"/>
  <c r="G115" i="7" s="1"/>
  <c r="AY66" i="7"/>
  <c r="BF14" i="7"/>
  <c r="BH14" i="7" s="1"/>
  <c r="BJ14" i="7" s="1"/>
  <c r="BF29" i="7"/>
  <c r="BH29" i="7" s="1"/>
  <c r="BJ29" i="7" s="1"/>
  <c r="AY70" i="7"/>
  <c r="BF137" i="7"/>
  <c r="AY158" i="7"/>
  <c r="BF251" i="7"/>
  <c r="G251" i="7" s="1"/>
  <c r="AY312" i="7"/>
  <c r="AY320" i="7"/>
  <c r="BF160" i="7"/>
  <c r="BH160" i="7" s="1"/>
  <c r="BJ160" i="7" s="1"/>
  <c r="BF314" i="7"/>
  <c r="BH314" i="7" s="1"/>
  <c r="BJ314" i="7" s="1"/>
  <c r="BF270" i="7"/>
  <c r="BH270" i="7" s="1"/>
  <c r="BJ270" i="7" s="1"/>
  <c r="G76" i="7"/>
  <c r="BF6" i="7"/>
  <c r="BH6" i="7" s="1"/>
  <c r="BJ6" i="7" s="1"/>
  <c r="AY19" i="7"/>
  <c r="BF54" i="7"/>
  <c r="AY59" i="7"/>
  <c r="AY71" i="7"/>
  <c r="BF78" i="7"/>
  <c r="BH78" i="7" s="1"/>
  <c r="BJ78" i="7" s="1"/>
  <c r="AY91" i="7"/>
  <c r="AY104" i="7"/>
  <c r="BF149" i="7"/>
  <c r="BF167" i="7"/>
  <c r="BH167" i="7" s="1"/>
  <c r="BJ167" i="7" s="1"/>
  <c r="AY260" i="7"/>
  <c r="BF264" i="7"/>
  <c r="BH264" i="7" s="1"/>
  <c r="BJ264" i="7" s="1"/>
  <c r="BF290" i="7"/>
  <c r="BH290" i="7" s="1"/>
  <c r="BJ290" i="7" s="1"/>
  <c r="G294" i="7"/>
  <c r="BF305" i="7"/>
  <c r="BH305" i="7" s="1"/>
  <c r="BJ305" i="7" s="1"/>
  <c r="BF312" i="7"/>
  <c r="BH312" i="7" s="1"/>
  <c r="BJ312" i="7" s="1"/>
  <c r="AY325" i="7"/>
  <c r="AY185" i="7"/>
  <c r="AY30" i="7"/>
  <c r="AY50" i="7"/>
  <c r="AY113" i="7"/>
  <c r="BF126" i="7"/>
  <c r="BH126" i="7" s="1"/>
  <c r="BJ126" i="7" s="1"/>
  <c r="BF138" i="7"/>
  <c r="G138" i="7" s="1"/>
  <c r="G163" i="7"/>
  <c r="BF216" i="7"/>
  <c r="AY287" i="7"/>
  <c r="AY294" i="7"/>
  <c r="AY42" i="7"/>
  <c r="AY92" i="7"/>
  <c r="BF274" i="7"/>
  <c r="G274" i="7" s="1"/>
  <c r="BF249" i="7"/>
  <c r="AY140" i="7"/>
  <c r="BF10" i="7"/>
  <c r="BH10" i="7" s="1"/>
  <c r="BJ10" i="7" s="1"/>
  <c r="BF30" i="7"/>
  <c r="G30" i="7" s="1"/>
  <c r="BF113" i="7"/>
  <c r="BH113" i="7" s="1"/>
  <c r="BJ113" i="7" s="1"/>
  <c r="G117" i="7"/>
  <c r="AY126" i="7"/>
  <c r="BH163" i="7"/>
  <c r="BJ163" i="7" s="1"/>
  <c r="AY172" i="7"/>
  <c r="AY216" i="7"/>
  <c r="AY228" i="7"/>
  <c r="BF287" i="7"/>
  <c r="BH287" i="7" s="1"/>
  <c r="BJ287" i="7" s="1"/>
  <c r="BF330" i="7"/>
  <c r="G330" i="7" s="1"/>
  <c r="BF26" i="7"/>
  <c r="G26" i="7" s="1"/>
  <c r="AY131" i="7"/>
  <c r="BF72" i="7"/>
  <c r="BF217" i="7"/>
  <c r="BH217" i="7" s="1"/>
  <c r="BJ217" i="7" s="1"/>
  <c r="AY76" i="7"/>
  <c r="BF189" i="7"/>
  <c r="AY16" i="7"/>
  <c r="AY51" i="7"/>
  <c r="BF60" i="7"/>
  <c r="BH60" i="7" s="1"/>
  <c r="BJ60" i="7" s="1"/>
  <c r="BF83" i="7"/>
  <c r="G83" i="7" s="1"/>
  <c r="AY100" i="7"/>
  <c r="AY122" i="7"/>
  <c r="BF147" i="7"/>
  <c r="BF168" i="7"/>
  <c r="G168" i="7" s="1"/>
  <c r="AY180" i="7"/>
  <c r="AY192" i="7"/>
  <c r="BF253" i="7"/>
  <c r="AY299" i="7"/>
  <c r="BH302" i="7"/>
  <c r="BJ302" i="7" s="1"/>
  <c r="D338" i="7"/>
  <c r="U338" i="7" s="1"/>
  <c r="F342" i="7"/>
  <c r="E338" i="7"/>
  <c r="E340" i="7"/>
  <c r="F340" i="7"/>
  <c r="E342" i="7"/>
  <c r="D339" i="7"/>
  <c r="U339" i="7" s="1"/>
  <c r="E339" i="7"/>
  <c r="D334" i="7"/>
  <c r="U334" i="7" s="1"/>
  <c r="F334" i="7"/>
  <c r="BH62" i="7"/>
  <c r="BJ62" i="7" s="1"/>
  <c r="G62" i="7"/>
  <c r="G92" i="7"/>
  <c r="BH92" i="7"/>
  <c r="BJ92" i="7" s="1"/>
  <c r="BH27" i="7"/>
  <c r="BJ27" i="7" s="1"/>
  <c r="BH68" i="7"/>
  <c r="BJ68" i="7" s="1"/>
  <c r="BH64" i="7"/>
  <c r="BJ64" i="7" s="1"/>
  <c r="AY129" i="7"/>
  <c r="BF129" i="7"/>
  <c r="BF19" i="7"/>
  <c r="BF323" i="7"/>
  <c r="AY323" i="7"/>
  <c r="AY4" i="7"/>
  <c r="BF11" i="7"/>
  <c r="BF13" i="7"/>
  <c r="AY21" i="7"/>
  <c r="BH34" i="7"/>
  <c r="BJ34" i="7" s="1"/>
  <c r="BF46" i="7"/>
  <c r="BF48" i="7"/>
  <c r="BF103" i="7"/>
  <c r="BF114" i="7"/>
  <c r="AY114" i="7"/>
  <c r="BF153" i="7"/>
  <c r="AY153" i="7"/>
  <c r="BF157" i="7"/>
  <c r="AY157" i="7"/>
  <c r="BF213" i="7"/>
  <c r="AY213" i="7"/>
  <c r="AY234" i="7"/>
  <c r="BF234" i="7"/>
  <c r="AY280" i="7"/>
  <c r="BF316" i="7"/>
  <c r="AY188" i="7"/>
  <c r="BF188" i="7"/>
  <c r="AY171" i="7"/>
  <c r="BF171" i="7"/>
  <c r="AY244" i="7"/>
  <c r="BF244" i="7"/>
  <c r="BH88" i="7"/>
  <c r="BJ88" i="7" s="1"/>
  <c r="AY106" i="7"/>
  <c r="BF106" i="7"/>
  <c r="BF245" i="7"/>
  <c r="AY245" i="7"/>
  <c r="AY6" i="7"/>
  <c r="AY25" i="7"/>
  <c r="BF50" i="7"/>
  <c r="BF52" i="7"/>
  <c r="BF56" i="7"/>
  <c r="AY58" i="7"/>
  <c r="AY60" i="7"/>
  <c r="AY80" i="7"/>
  <c r="BF84" i="7"/>
  <c r="AY93" i="7"/>
  <c r="BF200" i="7"/>
  <c r="AY200" i="7"/>
  <c r="AY309" i="7"/>
  <c r="BF309" i="7"/>
  <c r="BF95" i="7"/>
  <c r="AY95" i="7"/>
  <c r="BH65" i="7"/>
  <c r="BJ65" i="7" s="1"/>
  <c r="AY54" i="7"/>
  <c r="BF23" i="7"/>
  <c r="BF31" i="7"/>
  <c r="AY31" i="7"/>
  <c r="AY27" i="7"/>
  <c r="AY29" i="7"/>
  <c r="AY62" i="7"/>
  <c r="AY64" i="7"/>
  <c r="AY78" i="7"/>
  <c r="AY82" i="7"/>
  <c r="BF96" i="7"/>
  <c r="AY98" i="7"/>
  <c r="AY136" i="7"/>
  <c r="BF154" i="7"/>
  <c r="AY154" i="7"/>
  <c r="BF196" i="7"/>
  <c r="AY196" i="7"/>
  <c r="AY227" i="7"/>
  <c r="BF227" i="7"/>
  <c r="BH73" i="7"/>
  <c r="BJ73" i="7" s="1"/>
  <c r="AY123" i="7"/>
  <c r="BF123" i="7"/>
  <c r="BF120" i="7"/>
  <c r="AY120" i="7"/>
  <c r="AY161" i="7"/>
  <c r="BF161" i="7"/>
  <c r="BH91" i="7"/>
  <c r="BJ91" i="7" s="1"/>
  <c r="G101" i="7"/>
  <c r="BF112" i="7"/>
  <c r="G140" i="7"/>
  <c r="BH140" i="7"/>
  <c r="BJ140" i="7" s="1"/>
  <c r="AY210" i="7"/>
  <c r="BF210" i="7"/>
  <c r="BF256" i="7"/>
  <c r="AY256" i="7"/>
  <c r="BF292" i="7"/>
  <c r="AY292" i="7"/>
  <c r="AY313" i="7"/>
  <c r="BF313" i="7"/>
  <c r="BF15" i="7"/>
  <c r="AY15" i="7"/>
  <c r="G254" i="7"/>
  <c r="BH254" i="7"/>
  <c r="BJ254" i="7" s="1"/>
  <c r="BF42" i="7"/>
  <c r="BF308" i="7"/>
  <c r="AY308" i="7"/>
  <c r="AV332" i="7"/>
  <c r="AY10" i="7"/>
  <c r="AY12" i="7"/>
  <c r="G22" i="7"/>
  <c r="AY41" i="7"/>
  <c r="BF47" i="7"/>
  <c r="AY47" i="7"/>
  <c r="BH101" i="7"/>
  <c r="BJ101" i="7" s="1"/>
  <c r="G104" i="7"/>
  <c r="BH104" i="7"/>
  <c r="BJ104" i="7" s="1"/>
  <c r="AY112" i="7"/>
  <c r="AY121" i="7"/>
  <c r="BF121" i="7"/>
  <c r="AY176" i="7"/>
  <c r="BF176" i="7"/>
  <c r="G186" i="7"/>
  <c r="BH186" i="7"/>
  <c r="BJ186" i="7" s="1"/>
  <c r="BF228" i="7"/>
  <c r="AY303" i="7"/>
  <c r="BF303" i="7"/>
  <c r="BF44" i="7"/>
  <c r="AY14" i="7"/>
  <c r="AY43" i="7"/>
  <c r="AY45" i="7"/>
  <c r="AY85" i="7"/>
  <c r="BF99" i="7"/>
  <c r="BF257" i="7"/>
  <c r="AY257" i="7"/>
  <c r="AI332" i="7"/>
  <c r="BF109" i="7"/>
  <c r="AY109" i="7"/>
  <c r="BF3" i="7"/>
  <c r="BF16" i="7"/>
  <c r="BF102" i="7"/>
  <c r="AY102" i="7"/>
  <c r="BF151" i="7"/>
  <c r="AY151" i="7"/>
  <c r="BF204" i="7"/>
  <c r="AY204" i="7"/>
  <c r="G264" i="7"/>
  <c r="BF86" i="7"/>
  <c r="AY86" i="7"/>
  <c r="BH230" i="7"/>
  <c r="BJ230" i="7" s="1"/>
  <c r="G230" i="7"/>
  <c r="BF319" i="7"/>
  <c r="AY319" i="7"/>
  <c r="AY203" i="7"/>
  <c r="BF203" i="7"/>
  <c r="AY224" i="7"/>
  <c r="BF224" i="7"/>
  <c r="AY263" i="7"/>
  <c r="BF263" i="7"/>
  <c r="BG332" i="7"/>
  <c r="BF118" i="7"/>
  <c r="BF155" i="7"/>
  <c r="BF229" i="7"/>
  <c r="AY229" i="7"/>
  <c r="AY240" i="7"/>
  <c r="BF240" i="7"/>
  <c r="G300" i="7"/>
  <c r="BH300" i="7"/>
  <c r="BJ300" i="7" s="1"/>
  <c r="AY322" i="7"/>
  <c r="BF322" i="7"/>
  <c r="AY119" i="7"/>
  <c r="BF119" i="7"/>
  <c r="AY139" i="7"/>
  <c r="BF139" i="7"/>
  <c r="BF248" i="7"/>
  <c r="AY248" i="7"/>
  <c r="BF269" i="7"/>
  <c r="AY269" i="7"/>
  <c r="BF232" i="7"/>
  <c r="AY232" i="7"/>
  <c r="AY282" i="7"/>
  <c r="BF282" i="7"/>
  <c r="AY3" i="7"/>
  <c r="AY5" i="7"/>
  <c r="AY20" i="7"/>
  <c r="BF18" i="7"/>
  <c r="AY26" i="7"/>
  <c r="AY28" i="7"/>
  <c r="AY57" i="7"/>
  <c r="BF63" i="7"/>
  <c r="AY63" i="7"/>
  <c r="BF79" i="7"/>
  <c r="AY79" i="7"/>
  <c r="AY110" i="7"/>
  <c r="AY134" i="7"/>
  <c r="BF134" i="7"/>
  <c r="BH170" i="7"/>
  <c r="BJ170" i="7" s="1"/>
  <c r="G170" i="7"/>
  <c r="BF174" i="7"/>
  <c r="AY174" i="7"/>
  <c r="AY177" i="7"/>
  <c r="BF177" i="7"/>
  <c r="AY184" i="7"/>
  <c r="BH187" i="7"/>
  <c r="BJ187" i="7" s="1"/>
  <c r="G187" i="7"/>
  <c r="AY215" i="7"/>
  <c r="AY22" i="7"/>
  <c r="BF24" i="7"/>
  <c r="BF38" i="7"/>
  <c r="AY105" i="7"/>
  <c r="BF116" i="7"/>
  <c r="AY116" i="7"/>
  <c r="BH122" i="7"/>
  <c r="BJ122" i="7" s="1"/>
  <c r="AY138" i="7"/>
  <c r="BF156" i="7"/>
  <c r="AY166" i="7"/>
  <c r="BF166" i="7"/>
  <c r="AY144" i="7"/>
  <c r="AY205" i="7"/>
  <c r="BF268" i="7"/>
  <c r="AY268" i="7"/>
  <c r="BF273" i="7"/>
  <c r="AY273" i="7"/>
  <c r="BF208" i="7"/>
  <c r="AY208" i="7"/>
  <c r="AY218" i="7"/>
  <c r="BF218" i="7"/>
  <c r="AY239" i="7"/>
  <c r="BF130" i="7"/>
  <c r="AY132" i="7"/>
  <c r="AY147" i="7"/>
  <c r="AY149" i="7"/>
  <c r="BF162" i="7"/>
  <c r="AY164" i="7"/>
  <c r="AY261" i="7"/>
  <c r="BF271" i="7"/>
  <c r="AY271" i="7"/>
  <c r="BF283" i="7"/>
  <c r="AY293" i="7"/>
  <c r="AY145" i="7"/>
  <c r="BF182" i="7"/>
  <c r="AY187" i="7"/>
  <c r="AY230" i="7"/>
  <c r="AY242" i="7"/>
  <c r="AY278" i="7"/>
  <c r="AY128" i="7"/>
  <c r="AY141" i="7"/>
  <c r="AY160" i="7"/>
  <c r="AY173" i="7"/>
  <c r="BF199" i="7"/>
  <c r="AY199" i="7"/>
  <c r="AY206" i="7"/>
  <c r="BF247" i="7"/>
  <c r="AY247" i="7"/>
  <c r="BH261" i="7"/>
  <c r="BJ261" i="7" s="1"/>
  <c r="BF266" i="7"/>
  <c r="AY281" i="7"/>
  <c r="BF328" i="7"/>
  <c r="AY331" i="7"/>
  <c r="F336" i="7"/>
  <c r="E336" i="7"/>
  <c r="AY276" i="7"/>
  <c r="G317" i="7"/>
  <c r="BH317" i="7"/>
  <c r="BJ317" i="7" s="1"/>
  <c r="AY326" i="7"/>
  <c r="BF326" i="7"/>
  <c r="AY152" i="7"/>
  <c r="AY252" i="7"/>
  <c r="AY274" i="7"/>
  <c r="D337" i="7"/>
  <c r="U337" i="7" s="1"/>
  <c r="AY111" i="7"/>
  <c r="AY137" i="7"/>
  <c r="AY169" i="7"/>
  <c r="BF183" i="7"/>
  <c r="AY183" i="7"/>
  <c r="AY190" i="7"/>
  <c r="BF192" i="7"/>
  <c r="AY197" i="7"/>
  <c r="G207" i="7"/>
  <c r="BF214" i="7"/>
  <c r="BF284" i="7"/>
  <c r="AY284" i="7"/>
  <c r="AY289" i="7"/>
  <c r="F337" i="7"/>
  <c r="AY135" i="7"/>
  <c r="BF150" i="7"/>
  <c r="AY167" i="7"/>
  <c r="AY219" i="7"/>
  <c r="BF221" i="7"/>
  <c r="BF238" i="7"/>
  <c r="AY255" i="7"/>
  <c r="BF279" i="7"/>
  <c r="BF299" i="7"/>
  <c r="BF329" i="7"/>
  <c r="BF297" i="7"/>
  <c r="AY297" i="7"/>
  <c r="BF321" i="7"/>
  <c r="AY321" i="7"/>
  <c r="AY125" i="7"/>
  <c r="BH165" i="7"/>
  <c r="BJ165" i="7" s="1"/>
  <c r="AY193" i="7"/>
  <c r="BF241" i="7"/>
  <c r="BF258" i="7"/>
  <c r="G267" i="7"/>
  <c r="BH267" i="7"/>
  <c r="BJ267" i="7" s="1"/>
  <c r="BF277" i="7"/>
  <c r="BF310" i="7"/>
  <c r="AY310" i="7"/>
  <c r="AY330" i="7"/>
  <c r="F335" i="7"/>
  <c r="AY4" i="9"/>
  <c r="AX64" i="9"/>
  <c r="AT64" i="9"/>
  <c r="AW64" i="9" s="1"/>
  <c r="AX8" i="9"/>
  <c r="AT8" i="9"/>
  <c r="AW8" i="9" s="1"/>
  <c r="AX38" i="9"/>
  <c r="AT38" i="9"/>
  <c r="AW38" i="9" s="1"/>
  <c r="AY73" i="9"/>
  <c r="AX151" i="9"/>
  <c r="AT151" i="9"/>
  <c r="AW151" i="9" s="1"/>
  <c r="AX92" i="9"/>
  <c r="AT92" i="9"/>
  <c r="AW92" i="9" s="1"/>
  <c r="BF225" i="7"/>
  <c r="AY314" i="7"/>
  <c r="AX9" i="9"/>
  <c r="AE174" i="9"/>
  <c r="AX78" i="9"/>
  <c r="AT78" i="9"/>
  <c r="AW78" i="9" s="1"/>
  <c r="AX121" i="9"/>
  <c r="AT121" i="9"/>
  <c r="AW121" i="9" s="1"/>
  <c r="BF209" i="7"/>
  <c r="AY298" i="7"/>
  <c r="AZ174" i="9"/>
  <c r="AX45" i="9"/>
  <c r="AY45" i="9" s="1"/>
  <c r="AX57" i="9"/>
  <c r="D335" i="7"/>
  <c r="U335" i="7" s="1"/>
  <c r="AX22" i="9"/>
  <c r="AT22" i="9"/>
  <c r="AW22" i="9" s="1"/>
  <c r="AX120" i="9"/>
  <c r="AS174" i="9"/>
  <c r="AX131" i="9"/>
  <c r="AT131" i="9"/>
  <c r="AW131" i="9" s="1"/>
  <c r="AX144" i="9"/>
  <c r="AT144" i="9"/>
  <c r="AW144" i="9" s="1"/>
  <c r="AT3" i="9"/>
  <c r="AX137" i="9"/>
  <c r="AT137" i="9"/>
  <c r="AW137" i="9" s="1"/>
  <c r="AL94" i="12"/>
  <c r="AT106" i="9"/>
  <c r="AW106" i="9" s="1"/>
  <c r="AX109" i="9"/>
  <c r="AX132" i="9"/>
  <c r="AT132" i="9"/>
  <c r="AW132" i="9" s="1"/>
  <c r="AT141" i="9"/>
  <c r="AW141" i="9" s="1"/>
  <c r="AT13" i="9"/>
  <c r="AW13" i="9" s="1"/>
  <c r="AY13" i="9" s="1"/>
  <c r="AT29" i="9"/>
  <c r="AW29" i="9" s="1"/>
  <c r="AY29" i="9" s="1"/>
  <c r="AT43" i="9"/>
  <c r="AW43" i="9" s="1"/>
  <c r="AY43" i="9" s="1"/>
  <c r="AT55" i="9"/>
  <c r="AW55" i="9" s="1"/>
  <c r="AY55" i="9" s="1"/>
  <c r="AT71" i="9"/>
  <c r="AW71" i="9" s="1"/>
  <c r="AY71" i="9" s="1"/>
  <c r="AT83" i="9"/>
  <c r="AW83" i="9" s="1"/>
  <c r="AY83" i="9" s="1"/>
  <c r="AT99" i="9"/>
  <c r="AW99" i="9" s="1"/>
  <c r="AL133" i="12"/>
  <c r="AT109" i="9"/>
  <c r="AW109" i="9" s="1"/>
  <c r="AT148" i="9"/>
  <c r="AW148" i="9" s="1"/>
  <c r="AX148" i="9"/>
  <c r="AT167" i="9"/>
  <c r="AW167" i="9" s="1"/>
  <c r="AX106" i="9"/>
  <c r="AT115" i="9"/>
  <c r="AW115" i="9" s="1"/>
  <c r="AT138" i="9"/>
  <c r="AW138" i="9" s="1"/>
  <c r="AX133" i="9"/>
  <c r="AT129" i="9"/>
  <c r="AW129" i="9" s="1"/>
  <c r="AY129" i="9" s="1"/>
  <c r="AT164" i="9"/>
  <c r="AW164" i="9" s="1"/>
  <c r="AX164" i="9"/>
  <c r="AT9" i="9"/>
  <c r="AW9" i="9" s="1"/>
  <c r="AT23" i="9"/>
  <c r="AW23" i="9" s="1"/>
  <c r="AT39" i="9"/>
  <c r="AW39" i="9" s="1"/>
  <c r="AT65" i="9"/>
  <c r="AW65" i="9" s="1"/>
  <c r="AT93" i="9"/>
  <c r="AW93" i="9" s="1"/>
  <c r="AY93" i="9" s="1"/>
  <c r="AT110" i="9"/>
  <c r="AW110" i="9" s="1"/>
  <c r="AX116" i="9"/>
  <c r="AT116" i="9"/>
  <c r="AW116" i="9" s="1"/>
  <c r="AT139" i="9"/>
  <c r="AW139" i="9" s="1"/>
  <c r="AY139" i="9" s="1"/>
  <c r="AT149" i="9"/>
  <c r="AW149" i="9" s="1"/>
  <c r="AX157" i="9"/>
  <c r="AT157" i="9"/>
  <c r="AW157" i="9" s="1"/>
  <c r="AT14" i="9"/>
  <c r="AW14" i="9" s="1"/>
  <c r="AY14" i="9" s="1"/>
  <c r="AT30" i="9"/>
  <c r="AW30" i="9" s="1"/>
  <c r="AY30" i="9" s="1"/>
  <c r="AT44" i="9"/>
  <c r="AW44" i="9" s="1"/>
  <c r="AT56" i="9"/>
  <c r="AW56" i="9" s="1"/>
  <c r="AY56" i="9" s="1"/>
  <c r="AT72" i="9"/>
  <c r="AW72" i="9" s="1"/>
  <c r="AT84" i="9"/>
  <c r="AW84" i="9" s="1"/>
  <c r="AT100" i="9"/>
  <c r="AW100" i="9" s="1"/>
  <c r="AY100" i="9" s="1"/>
  <c r="AX107" i="9"/>
  <c r="AY107" i="9" s="1"/>
  <c r="AT123" i="9"/>
  <c r="AW123" i="9" s="1"/>
  <c r="AY123" i="9" s="1"/>
  <c r="AX165" i="9"/>
  <c r="AT165" i="9"/>
  <c r="AW165" i="9" s="1"/>
  <c r="AX173" i="9"/>
  <c r="AT173" i="9"/>
  <c r="AW173" i="9" s="1"/>
  <c r="AX117" i="9"/>
  <c r="AT117" i="9"/>
  <c r="AW117" i="9" s="1"/>
  <c r="AX136" i="9"/>
  <c r="AX158" i="9"/>
  <c r="AT158" i="9"/>
  <c r="AW158" i="9" s="1"/>
  <c r="A26" i="10"/>
  <c r="AJ5" i="12"/>
  <c r="AL5" i="12" s="1"/>
  <c r="AJ93" i="12"/>
  <c r="AJ100" i="12"/>
  <c r="AJ107" i="12"/>
  <c r="AJ109" i="12"/>
  <c r="AJ165" i="12"/>
  <c r="AJ178" i="12"/>
  <c r="AL178" i="12" s="1"/>
  <c r="AJ185" i="12"/>
  <c r="AL185" i="12" s="1"/>
  <c r="AF203" i="12"/>
  <c r="AI203" i="12" s="1"/>
  <c r="AL203" i="12" s="1"/>
  <c r="AJ205" i="12"/>
  <c r="AJ214" i="12"/>
  <c r="AL214" i="12" s="1"/>
  <c r="AF226" i="12"/>
  <c r="AI226" i="12" s="1"/>
  <c r="AL226" i="12" s="1"/>
  <c r="AX115" i="9"/>
  <c r="AX155" i="9"/>
  <c r="AY155" i="9" s="1"/>
  <c r="AX171" i="9"/>
  <c r="AJ10" i="12"/>
  <c r="AL10" i="12" s="1"/>
  <c r="AJ30" i="12"/>
  <c r="AL30" i="12" s="1"/>
  <c r="AJ50" i="12"/>
  <c r="AJ98" i="12"/>
  <c r="AJ105" i="12"/>
  <c r="AL105" i="12" s="1"/>
  <c r="AJ121" i="12"/>
  <c r="AL121" i="12" s="1"/>
  <c r="AJ123" i="12"/>
  <c r="AJ140" i="12"/>
  <c r="AL140" i="12" s="1"/>
  <c r="AJ148" i="12"/>
  <c r="AJ163" i="12"/>
  <c r="AL163" i="12" s="1"/>
  <c r="AJ188" i="12"/>
  <c r="AL188" i="12" s="1"/>
  <c r="AF17" i="12"/>
  <c r="AI17" i="12" s="1"/>
  <c r="AL17" i="12" s="1"/>
  <c r="AF53" i="12"/>
  <c r="AI53" i="12" s="1"/>
  <c r="AF208" i="12"/>
  <c r="AI208" i="12" s="1"/>
  <c r="AL208" i="12" s="1"/>
  <c r="AF217" i="12"/>
  <c r="AI217" i="12" s="1"/>
  <c r="AL217" i="12" s="1"/>
  <c r="AF6" i="12"/>
  <c r="AI6" i="12" s="1"/>
  <c r="AL6" i="12" s="1"/>
  <c r="AF13" i="12"/>
  <c r="AI13" i="12" s="1"/>
  <c r="AL13" i="12" s="1"/>
  <c r="AF222" i="12"/>
  <c r="AI222" i="12" s="1"/>
  <c r="AL222" i="12" s="1"/>
  <c r="AT130" i="9"/>
  <c r="AW130" i="9" s="1"/>
  <c r="AT156" i="9"/>
  <c r="AW156" i="9" s="1"/>
  <c r="AT172" i="9"/>
  <c r="AW172" i="9" s="1"/>
  <c r="AF11" i="12"/>
  <c r="AI11" i="12" s="1"/>
  <c r="AL11" i="12" s="1"/>
  <c r="AF31" i="12"/>
  <c r="AI31" i="12" s="1"/>
  <c r="AF51" i="12"/>
  <c r="AI51" i="12" s="1"/>
  <c r="AL51" i="12" s="1"/>
  <c r="AF58" i="12"/>
  <c r="AI58" i="12" s="1"/>
  <c r="AF89" i="12"/>
  <c r="AI89" i="12" s="1"/>
  <c r="AL89" i="12" s="1"/>
  <c r="AF99" i="12"/>
  <c r="AI99" i="12" s="1"/>
  <c r="AF108" i="12"/>
  <c r="AI108" i="12" s="1"/>
  <c r="AF124" i="12"/>
  <c r="AI124" i="12" s="1"/>
  <c r="AL124" i="12" s="1"/>
  <c r="AF149" i="12"/>
  <c r="AI149" i="12" s="1"/>
  <c r="AF166" i="12"/>
  <c r="AI166" i="12" s="1"/>
  <c r="AL166" i="12" s="1"/>
  <c r="AF189" i="12"/>
  <c r="AI189" i="12" s="1"/>
  <c r="AL189" i="12" s="1"/>
  <c r="AT163" i="9"/>
  <c r="AW163" i="9" s="1"/>
  <c r="AY163" i="9" s="1"/>
  <c r="AF4" i="12"/>
  <c r="AI4" i="12" s="1"/>
  <c r="AL4" i="12" s="1"/>
  <c r="AF82" i="12"/>
  <c r="AI82" i="12" s="1"/>
  <c r="AF106" i="12"/>
  <c r="AI106" i="12" s="1"/>
  <c r="AL106" i="12" s="1"/>
  <c r="AF122" i="12"/>
  <c r="AI122" i="12" s="1"/>
  <c r="AL122" i="12" s="1"/>
  <c r="AF139" i="12"/>
  <c r="AI139" i="12" s="1"/>
  <c r="AF144" i="12"/>
  <c r="AI144" i="12" s="1"/>
  <c r="AF164" i="12"/>
  <c r="AI164" i="12" s="1"/>
  <c r="AF177" i="12"/>
  <c r="AI177" i="12" s="1"/>
  <c r="AF194" i="12"/>
  <c r="AI194" i="12" s="1"/>
  <c r="AL194" i="12" s="1"/>
  <c r="AF204" i="12"/>
  <c r="AI204" i="12" s="1"/>
  <c r="AL204" i="12" s="1"/>
  <c r="AF213" i="12"/>
  <c r="AI213" i="12" s="1"/>
  <c r="AL213" i="12" s="1"/>
  <c r="AF227" i="12"/>
  <c r="AI227" i="12" s="1"/>
  <c r="AT154" i="9"/>
  <c r="AW154" i="9" s="1"/>
  <c r="AT170" i="9"/>
  <c r="AW170" i="9" s="1"/>
  <c r="AY170" i="9" s="1"/>
  <c r="AF27" i="12"/>
  <c r="AI27" i="12" s="1"/>
  <c r="AL27" i="12" s="1"/>
  <c r="AF34" i="12"/>
  <c r="AI34" i="12" s="1"/>
  <c r="AL34" i="12" s="1"/>
  <c r="AF42" i="12"/>
  <c r="AI42" i="12" s="1"/>
  <c r="AL42" i="12" s="1"/>
  <c r="AF87" i="12"/>
  <c r="AI87" i="12" s="1"/>
  <c r="AF132" i="12"/>
  <c r="AI132" i="12" s="1"/>
  <c r="AF156" i="12"/>
  <c r="AI156" i="12" s="1"/>
  <c r="AF175" i="12"/>
  <c r="AI175" i="12" s="1"/>
  <c r="AF192" i="12"/>
  <c r="AI192" i="12" s="1"/>
  <c r="AF211" i="12"/>
  <c r="AI211" i="12" s="1"/>
  <c r="AL211" i="12" s="1"/>
  <c r="AL128" i="12" l="1"/>
  <c r="AL164" i="12"/>
  <c r="AY110" i="9"/>
  <c r="AL48" i="12"/>
  <c r="AL156" i="12"/>
  <c r="AY85" i="9"/>
  <c r="AL117" i="12"/>
  <c r="AL123" i="12"/>
  <c r="AY161" i="9"/>
  <c r="AL132" i="12"/>
  <c r="AL98" i="12"/>
  <c r="AY84" i="9"/>
  <c r="AY130" i="9"/>
  <c r="AY72" i="9"/>
  <c r="AY99" i="9"/>
  <c r="AY26" i="9"/>
  <c r="G98" i="7"/>
  <c r="BH324" i="7"/>
  <c r="BJ324" i="7" s="1"/>
  <c r="G61" i="7"/>
  <c r="AY44" i="9"/>
  <c r="G191" i="7"/>
  <c r="AY67" i="9"/>
  <c r="AY10" i="9"/>
  <c r="AL207" i="12"/>
  <c r="AY33" i="9"/>
  <c r="AY136" i="9"/>
  <c r="G143" i="7"/>
  <c r="AY69" i="9"/>
  <c r="AL62" i="12"/>
  <c r="AL22" i="12"/>
  <c r="AL97" i="12"/>
  <c r="AL53" i="12"/>
  <c r="AY153" i="9"/>
  <c r="AY150" i="9"/>
  <c r="AY134" i="9"/>
  <c r="AL183" i="12"/>
  <c r="AL73" i="12"/>
  <c r="AL152" i="12"/>
  <c r="AL206" i="12"/>
  <c r="BH274" i="7"/>
  <c r="BJ274" i="7" s="1"/>
  <c r="BH272" i="7"/>
  <c r="BJ272" i="7" s="1"/>
  <c r="G169" i="7"/>
  <c r="AY124" i="9"/>
  <c r="AL180" i="12"/>
  <c r="AL154" i="12"/>
  <c r="AL168" i="12"/>
  <c r="AL43" i="12"/>
  <c r="AL50" i="12"/>
  <c r="AY137" i="9"/>
  <c r="BH178" i="7"/>
  <c r="BJ178" i="7" s="1"/>
  <c r="G281" i="7"/>
  <c r="AL160" i="12"/>
  <c r="BH59" i="7"/>
  <c r="BJ59" i="7" s="1"/>
  <c r="AY61" i="9"/>
  <c r="AY7" i="9"/>
  <c r="AL153" i="12"/>
  <c r="AL182" i="12"/>
  <c r="AL126" i="12"/>
  <c r="AL179" i="12"/>
  <c r="BH181" i="7"/>
  <c r="BJ181" i="7" s="1"/>
  <c r="G14" i="7"/>
  <c r="AY18" i="9"/>
  <c r="AL96" i="12"/>
  <c r="BH255" i="7"/>
  <c r="BJ255" i="7" s="1"/>
  <c r="G289" i="7"/>
  <c r="AY15" i="9"/>
  <c r="G45" i="7"/>
  <c r="AY24" i="9"/>
  <c r="AL49" i="12"/>
  <c r="AY133" i="9"/>
  <c r="BH133" i="7"/>
  <c r="BJ133" i="7" s="1"/>
  <c r="BH145" i="7"/>
  <c r="BJ145" i="7" s="1"/>
  <c r="G80" i="7"/>
  <c r="AY135" i="9"/>
  <c r="AY49" i="9"/>
  <c r="AY60" i="9"/>
  <c r="AL212" i="12"/>
  <c r="AL26" i="12"/>
  <c r="G124" i="7"/>
  <c r="G250" i="7"/>
  <c r="AY128" i="9"/>
  <c r="AY169" i="9"/>
  <c r="AY25" i="9"/>
  <c r="AL60" i="12"/>
  <c r="AL220" i="12"/>
  <c r="AL23" i="12"/>
  <c r="AL148" i="12"/>
  <c r="AY141" i="9"/>
  <c r="G235" i="7"/>
  <c r="G142" i="7"/>
  <c r="G21" i="7"/>
  <c r="AY159" i="9"/>
  <c r="AL29" i="12"/>
  <c r="AY115" i="9"/>
  <c r="AY22" i="9"/>
  <c r="BH331" i="7"/>
  <c r="BJ331" i="7" s="1"/>
  <c r="AY102" i="9"/>
  <c r="AY80" i="9"/>
  <c r="AY126" i="9"/>
  <c r="AL28" i="12"/>
  <c r="AY108" i="9"/>
  <c r="AL223" i="12"/>
  <c r="AL192" i="12"/>
  <c r="AL31" i="12"/>
  <c r="AL165" i="12"/>
  <c r="AL193" i="12"/>
  <c r="AL63" i="12"/>
  <c r="AL175" i="12"/>
  <c r="AL139" i="12"/>
  <c r="AL75" i="12"/>
  <c r="AY157" i="9"/>
  <c r="AY151" i="9"/>
  <c r="G233" i="7"/>
  <c r="G295" i="7"/>
  <c r="AY119" i="9"/>
  <c r="AL70" i="12"/>
  <c r="AY101" i="9"/>
  <c r="AL155" i="12"/>
  <c r="AY41" i="9"/>
  <c r="AL176" i="12"/>
  <c r="G12" i="7"/>
  <c r="AL32" i="12"/>
  <c r="AL86" i="12"/>
  <c r="AL205" i="12"/>
  <c r="AY39" i="9"/>
  <c r="G287" i="7"/>
  <c r="AY17" i="9"/>
  <c r="AY63" i="9"/>
  <c r="AY98" i="9"/>
  <c r="AL110" i="12"/>
  <c r="AL101" i="12"/>
  <c r="AY109" i="9"/>
  <c r="BH315" i="7"/>
  <c r="BJ315" i="7" s="1"/>
  <c r="AL85" i="12"/>
  <c r="AL224" i="12"/>
  <c r="G77" i="7"/>
  <c r="BH5" i="7"/>
  <c r="BJ5" i="7" s="1"/>
  <c r="G81" i="7"/>
  <c r="AY36" i="9"/>
  <c r="AL114" i="12"/>
  <c r="AL149" i="12"/>
  <c r="AY117" i="9"/>
  <c r="AY58" i="9"/>
  <c r="G110" i="7"/>
  <c r="G184" i="7"/>
  <c r="BH111" i="7"/>
  <c r="BJ111" i="7" s="1"/>
  <c r="G180" i="7"/>
  <c r="G286" i="7"/>
  <c r="BH125" i="7"/>
  <c r="BJ125" i="7" s="1"/>
  <c r="G325" i="7"/>
  <c r="G265" i="7"/>
  <c r="G25" i="7"/>
  <c r="BH239" i="7"/>
  <c r="BJ239" i="7" s="1"/>
  <c r="G195" i="7"/>
  <c r="BH32" i="7"/>
  <c r="BJ32" i="7" s="1"/>
  <c r="BH115" i="7"/>
  <c r="BJ115" i="7" s="1"/>
  <c r="G220" i="7"/>
  <c r="BH9" i="7"/>
  <c r="BJ9" i="7" s="1"/>
  <c r="BH4" i="7"/>
  <c r="BJ4" i="7" s="1"/>
  <c r="BH43" i="7"/>
  <c r="BJ43" i="7" s="1"/>
  <c r="G36" i="7"/>
  <c r="G201" i="7"/>
  <c r="BH35" i="7"/>
  <c r="BJ35" i="7" s="1"/>
  <c r="BH105" i="7"/>
  <c r="BJ105" i="7" s="1"/>
  <c r="G20" i="7"/>
  <c r="BH33" i="7"/>
  <c r="BJ33" i="7" s="1"/>
  <c r="G7" i="7"/>
  <c r="G135" i="7"/>
  <c r="G164" i="7"/>
  <c r="G66" i="7"/>
  <c r="G320" i="7"/>
  <c r="G314" i="7"/>
  <c r="BH132" i="7"/>
  <c r="BJ132" i="7" s="1"/>
  <c r="BH252" i="7"/>
  <c r="BJ252" i="7" s="1"/>
  <c r="BH55" i="7"/>
  <c r="BJ55" i="7" s="1"/>
  <c r="G85" i="7"/>
  <c r="G190" i="7"/>
  <c r="G160" i="7"/>
  <c r="G197" i="7"/>
  <c r="G69" i="7"/>
  <c r="G87" i="7"/>
  <c r="BH318" i="7"/>
  <c r="BJ318" i="7" s="1"/>
  <c r="G293" i="7"/>
  <c r="G173" i="7"/>
  <c r="G223" i="7"/>
  <c r="BH83" i="7"/>
  <c r="BJ83" i="7" s="1"/>
  <c r="BH259" i="7"/>
  <c r="BJ259" i="7" s="1"/>
  <c r="G82" i="7"/>
  <c r="BH57" i="7"/>
  <c r="BJ57" i="7" s="1"/>
  <c r="G291" i="7"/>
  <c r="G194" i="7"/>
  <c r="BH260" i="7"/>
  <c r="BJ260" i="7" s="1"/>
  <c r="G237" i="7"/>
  <c r="G29" i="7"/>
  <c r="BH262" i="7"/>
  <c r="BJ262" i="7" s="1"/>
  <c r="BH246" i="7"/>
  <c r="BJ246" i="7" s="1"/>
  <c r="BH71" i="7"/>
  <c r="BJ71" i="7" s="1"/>
  <c r="G275" i="7"/>
  <c r="G290" i="7"/>
  <c r="BH205" i="7"/>
  <c r="BJ205" i="7" s="1"/>
  <c r="G270" i="7"/>
  <c r="G94" i="7"/>
  <c r="BH304" i="7"/>
  <c r="BJ304" i="7" s="1"/>
  <c r="AL130" i="12"/>
  <c r="AL227" i="12"/>
  <c r="AL103" i="12"/>
  <c r="AL46" i="12"/>
  <c r="AL99" i="12"/>
  <c r="AL146" i="12"/>
  <c r="AL177" i="12"/>
  <c r="AL90" i="12"/>
  <c r="AL59" i="12"/>
  <c r="AL144" i="12"/>
  <c r="AL15" i="12"/>
  <c r="AL109" i="12"/>
  <c r="AL78" i="12"/>
  <c r="AL107" i="12"/>
  <c r="AL102" i="12"/>
  <c r="AL100" i="12"/>
  <c r="AL84" i="12"/>
  <c r="AL108" i="12"/>
  <c r="AL111" i="12"/>
  <c r="AL82" i="12"/>
  <c r="AL113" i="12"/>
  <c r="AJ228" i="12"/>
  <c r="AL87" i="12"/>
  <c r="AY154" i="9"/>
  <c r="AY116" i="9"/>
  <c r="AY65" i="9"/>
  <c r="AY111" i="9"/>
  <c r="AY138" i="9"/>
  <c r="AY37" i="9"/>
  <c r="AY122" i="9"/>
  <c r="AY9" i="9"/>
  <c r="AY156" i="9"/>
  <c r="AY172" i="9"/>
  <c r="AY78" i="9"/>
  <c r="AY28" i="9"/>
  <c r="AY74" i="9"/>
  <c r="AY91" i="9"/>
  <c r="AY5" i="9"/>
  <c r="AY149" i="9"/>
  <c r="AY46" i="9"/>
  <c r="AY52" i="9"/>
  <c r="AY82" i="9"/>
  <c r="AY23" i="9"/>
  <c r="AY92" i="9"/>
  <c r="AY70" i="9"/>
  <c r="AY11" i="9"/>
  <c r="AY164" i="9"/>
  <c r="AY165" i="9"/>
  <c r="AY167" i="9"/>
  <c r="AY140" i="9"/>
  <c r="AY121" i="9"/>
  <c r="AY145" i="9"/>
  <c r="AY120" i="9"/>
  <c r="AY16" i="9"/>
  <c r="AY27" i="9"/>
  <c r="AY171" i="9"/>
  <c r="AY86" i="9"/>
  <c r="AY57" i="9"/>
  <c r="AX174" i="9"/>
  <c r="G312" i="7"/>
  <c r="G306" i="7"/>
  <c r="G158" i="7"/>
  <c r="BH108" i="7"/>
  <c r="BJ108" i="7" s="1"/>
  <c r="BH58" i="7"/>
  <c r="BJ58" i="7" s="1"/>
  <c r="BH39" i="7"/>
  <c r="BJ39" i="7" s="1"/>
  <c r="G89" i="7"/>
  <c r="G74" i="7"/>
  <c r="G40" i="7"/>
  <c r="BH90" i="7"/>
  <c r="BJ90" i="7" s="1"/>
  <c r="G131" i="7"/>
  <c r="G175" i="7"/>
  <c r="G113" i="7"/>
  <c r="BH280" i="7"/>
  <c r="BJ280" i="7" s="1"/>
  <c r="G243" i="7"/>
  <c r="G296" i="7"/>
  <c r="BH138" i="7"/>
  <c r="BJ138" i="7" s="1"/>
  <c r="BH193" i="7"/>
  <c r="BJ193" i="7" s="1"/>
  <c r="BH327" i="7"/>
  <c r="BJ327" i="7" s="1"/>
  <c r="BH51" i="7"/>
  <c r="BJ51" i="7" s="1"/>
  <c r="G212" i="7"/>
  <c r="BH179" i="7"/>
  <c r="BJ179" i="7" s="1"/>
  <c r="G144" i="7"/>
  <c r="BH298" i="7"/>
  <c r="BJ298" i="7" s="1"/>
  <c r="BH215" i="7"/>
  <c r="BJ215" i="7" s="1"/>
  <c r="BH251" i="7"/>
  <c r="BJ251" i="7" s="1"/>
  <c r="BH100" i="7"/>
  <c r="BJ100" i="7" s="1"/>
  <c r="G236" i="7"/>
  <c r="G311" i="7"/>
  <c r="G278" i="7"/>
  <c r="G305" i="7"/>
  <c r="G41" i="7"/>
  <c r="G307" i="7"/>
  <c r="BH242" i="7"/>
  <c r="BJ242" i="7" s="1"/>
  <c r="G242" i="7"/>
  <c r="BH172" i="7"/>
  <c r="BJ172" i="7" s="1"/>
  <c r="BH159" i="7"/>
  <c r="BJ159" i="7" s="1"/>
  <c r="G107" i="7"/>
  <c r="G28" i="7"/>
  <c r="BH231" i="7"/>
  <c r="BJ231" i="7" s="1"/>
  <c r="G126" i="7"/>
  <c r="G67" i="7"/>
  <c r="G202" i="7"/>
  <c r="BH202" i="7"/>
  <c r="BJ202" i="7" s="1"/>
  <c r="G10" i="7"/>
  <c r="BH136" i="7"/>
  <c r="BJ136" i="7" s="1"/>
  <c r="BH152" i="7"/>
  <c r="BJ152" i="7" s="1"/>
  <c r="G301" i="7"/>
  <c r="G37" i="7"/>
  <c r="BH211" i="7"/>
  <c r="BJ211" i="7" s="1"/>
  <c r="G167" i="7"/>
  <c r="BH185" i="7"/>
  <c r="BJ185" i="7" s="1"/>
  <c r="BH93" i="7"/>
  <c r="BJ93" i="7" s="1"/>
  <c r="G93" i="7"/>
  <c r="BH49" i="7"/>
  <c r="BJ49" i="7" s="1"/>
  <c r="G49" i="7"/>
  <c r="BH168" i="7"/>
  <c r="BJ168" i="7" s="1"/>
  <c r="BH26" i="7"/>
  <c r="BJ26" i="7" s="1"/>
  <c r="BH222" i="7"/>
  <c r="BJ222" i="7" s="1"/>
  <c r="G217" i="7"/>
  <c r="G146" i="7"/>
  <c r="BH285" i="7"/>
  <c r="BJ285" i="7" s="1"/>
  <c r="BH75" i="7"/>
  <c r="BJ75" i="7" s="1"/>
  <c r="BH30" i="7"/>
  <c r="BJ30" i="7" s="1"/>
  <c r="G249" i="7"/>
  <c r="BH249" i="7"/>
  <c r="BJ249" i="7" s="1"/>
  <c r="BH137" i="7"/>
  <c r="BJ137" i="7" s="1"/>
  <c r="G137" i="7"/>
  <c r="AY332" i="7"/>
  <c r="G147" i="7"/>
  <c r="BH147" i="7"/>
  <c r="BJ147" i="7" s="1"/>
  <c r="BH54" i="7"/>
  <c r="BJ54" i="7" s="1"/>
  <c r="G54" i="7"/>
  <c r="BH219" i="7"/>
  <c r="BJ219" i="7" s="1"/>
  <c r="G219" i="7"/>
  <c r="BH8" i="7"/>
  <c r="BJ8" i="7" s="1"/>
  <c r="G8" i="7"/>
  <c r="BH206" i="7"/>
  <c r="BJ206" i="7" s="1"/>
  <c r="G206" i="7"/>
  <c r="G276" i="7"/>
  <c r="BH226" i="7"/>
  <c r="BJ226" i="7" s="1"/>
  <c r="BH216" i="7"/>
  <c r="BJ216" i="7" s="1"/>
  <c r="G216" i="7"/>
  <c r="G97" i="7"/>
  <c r="G78" i="7"/>
  <c r="G60" i="7"/>
  <c r="G198" i="7"/>
  <c r="BH189" i="7"/>
  <c r="BJ189" i="7" s="1"/>
  <c r="G189" i="7"/>
  <c r="BH288" i="7"/>
  <c r="BJ288" i="7" s="1"/>
  <c r="G288" i="7"/>
  <c r="G6" i="7"/>
  <c r="BH330" i="7"/>
  <c r="BJ330" i="7" s="1"/>
  <c r="G253" i="7"/>
  <c r="BH253" i="7"/>
  <c r="BJ253" i="7" s="1"/>
  <c r="BH17" i="7"/>
  <c r="BJ17" i="7" s="1"/>
  <c r="G17" i="7"/>
  <c r="BH149" i="7"/>
  <c r="BJ149" i="7" s="1"/>
  <c r="G149" i="7"/>
  <c r="G141" i="7"/>
  <c r="BH72" i="7"/>
  <c r="BJ72" i="7" s="1"/>
  <c r="G72" i="7"/>
  <c r="BH53" i="7"/>
  <c r="BJ53" i="7" s="1"/>
  <c r="G53" i="7"/>
  <c r="G128" i="7"/>
  <c r="BH148" i="7"/>
  <c r="BJ148" i="7" s="1"/>
  <c r="G148" i="7"/>
  <c r="BH127" i="7"/>
  <c r="BJ127" i="7" s="1"/>
  <c r="G127" i="7"/>
  <c r="F347" i="7"/>
  <c r="F348" i="7" s="1"/>
  <c r="F349" i="7" s="1"/>
  <c r="E347" i="7"/>
  <c r="E349" i="7" s="1"/>
  <c r="G313" i="7"/>
  <c r="BH313" i="7"/>
  <c r="BJ313" i="7" s="1"/>
  <c r="BH282" i="7"/>
  <c r="BJ282" i="7" s="1"/>
  <c r="G282" i="7"/>
  <c r="G292" i="7"/>
  <c r="BH292" i="7"/>
  <c r="BJ292" i="7" s="1"/>
  <c r="BH238" i="7"/>
  <c r="BJ238" i="7" s="1"/>
  <c r="G238" i="7"/>
  <c r="BH183" i="7"/>
  <c r="BJ183" i="7" s="1"/>
  <c r="G183" i="7"/>
  <c r="BH283" i="7"/>
  <c r="BJ283" i="7" s="1"/>
  <c r="G283" i="7"/>
  <c r="BH151" i="7"/>
  <c r="BJ151" i="7" s="1"/>
  <c r="G151" i="7"/>
  <c r="G120" i="7"/>
  <c r="BH120" i="7"/>
  <c r="BJ120" i="7" s="1"/>
  <c r="BH196" i="7"/>
  <c r="BJ196" i="7" s="1"/>
  <c r="G196" i="7"/>
  <c r="G19" i="7"/>
  <c r="BH19" i="7"/>
  <c r="BJ19" i="7" s="1"/>
  <c r="BH329" i="7"/>
  <c r="BJ329" i="7" s="1"/>
  <c r="G329" i="7"/>
  <c r="G204" i="7"/>
  <c r="BH204" i="7"/>
  <c r="BJ204" i="7" s="1"/>
  <c r="BH192" i="7"/>
  <c r="BJ192" i="7" s="1"/>
  <c r="G192" i="7"/>
  <c r="BH176" i="7"/>
  <c r="BJ176" i="7" s="1"/>
  <c r="G176" i="7"/>
  <c r="AY158" i="9"/>
  <c r="AY148" i="9"/>
  <c r="AY144" i="9"/>
  <c r="AY38" i="9"/>
  <c r="G258" i="7"/>
  <c r="BH258" i="7"/>
  <c r="BJ258" i="7" s="1"/>
  <c r="BH221" i="7"/>
  <c r="BJ221" i="7" s="1"/>
  <c r="G221" i="7"/>
  <c r="BH208" i="7"/>
  <c r="BJ208" i="7" s="1"/>
  <c r="G208" i="7"/>
  <c r="BH156" i="7"/>
  <c r="BJ156" i="7" s="1"/>
  <c r="G156" i="7"/>
  <c r="BH79" i="7"/>
  <c r="BJ79" i="7" s="1"/>
  <c r="G79" i="7"/>
  <c r="BH232" i="7"/>
  <c r="BJ232" i="7" s="1"/>
  <c r="G232" i="7"/>
  <c r="G86" i="7"/>
  <c r="BH86" i="7"/>
  <c r="BJ86" i="7" s="1"/>
  <c r="D347" i="7"/>
  <c r="G31" i="7"/>
  <c r="BH31" i="7"/>
  <c r="BJ31" i="7" s="1"/>
  <c r="BH84" i="7"/>
  <c r="BJ84" i="7" s="1"/>
  <c r="G84" i="7"/>
  <c r="BH114" i="7"/>
  <c r="BJ114" i="7" s="1"/>
  <c r="G114" i="7"/>
  <c r="G129" i="7"/>
  <c r="BH129" i="7"/>
  <c r="BJ129" i="7" s="1"/>
  <c r="G241" i="7"/>
  <c r="BH241" i="7"/>
  <c r="BJ241" i="7" s="1"/>
  <c r="BH271" i="7"/>
  <c r="BJ271" i="7" s="1"/>
  <c r="G271" i="7"/>
  <c r="G118" i="7"/>
  <c r="BH118" i="7"/>
  <c r="BJ118" i="7" s="1"/>
  <c r="G102" i="7"/>
  <c r="BH102" i="7"/>
  <c r="BJ102" i="7" s="1"/>
  <c r="G257" i="7"/>
  <c r="BH257" i="7"/>
  <c r="BJ257" i="7" s="1"/>
  <c r="G121" i="7"/>
  <c r="BH121" i="7"/>
  <c r="BJ121" i="7" s="1"/>
  <c r="BH256" i="7"/>
  <c r="BJ256" i="7" s="1"/>
  <c r="G256" i="7"/>
  <c r="G123" i="7"/>
  <c r="BH123" i="7"/>
  <c r="BJ123" i="7" s="1"/>
  <c r="G23" i="7"/>
  <c r="BH23" i="7"/>
  <c r="BJ23" i="7" s="1"/>
  <c r="G106" i="7"/>
  <c r="BH106" i="7"/>
  <c r="BJ106" i="7" s="1"/>
  <c r="BH234" i="7"/>
  <c r="BJ234" i="7" s="1"/>
  <c r="G234" i="7"/>
  <c r="BH103" i="7"/>
  <c r="BJ103" i="7" s="1"/>
  <c r="G103" i="7"/>
  <c r="G326" i="7"/>
  <c r="BH326" i="7"/>
  <c r="BJ326" i="7" s="1"/>
  <c r="BH11" i="7"/>
  <c r="BJ11" i="7" s="1"/>
  <c r="G11" i="7"/>
  <c r="BH316" i="7"/>
  <c r="BJ316" i="7" s="1"/>
  <c r="G316" i="7"/>
  <c r="AY132" i="9"/>
  <c r="AY131" i="9"/>
  <c r="AY8" i="9"/>
  <c r="BH273" i="7"/>
  <c r="BJ273" i="7" s="1"/>
  <c r="G273" i="7"/>
  <c r="G63" i="7"/>
  <c r="BH63" i="7"/>
  <c r="BJ63" i="7" s="1"/>
  <c r="BH269" i="7"/>
  <c r="BJ269" i="7" s="1"/>
  <c r="G269" i="7"/>
  <c r="BH299" i="7"/>
  <c r="BJ299" i="7" s="1"/>
  <c r="G299" i="7"/>
  <c r="G277" i="7"/>
  <c r="BH277" i="7"/>
  <c r="BJ277" i="7" s="1"/>
  <c r="BH199" i="7"/>
  <c r="BJ199" i="7" s="1"/>
  <c r="G199" i="7"/>
  <c r="BH240" i="7"/>
  <c r="BJ240" i="7" s="1"/>
  <c r="G240" i="7"/>
  <c r="BH16" i="7"/>
  <c r="BJ16" i="7" s="1"/>
  <c r="G16" i="7"/>
  <c r="BH308" i="7"/>
  <c r="BJ308" i="7" s="1"/>
  <c r="G308" i="7"/>
  <c r="G310" i="7"/>
  <c r="BH310" i="7"/>
  <c r="BJ310" i="7" s="1"/>
  <c r="BH155" i="7"/>
  <c r="BJ155" i="7" s="1"/>
  <c r="G155" i="7"/>
  <c r="G225" i="7"/>
  <c r="BH225" i="7"/>
  <c r="BJ225" i="7" s="1"/>
  <c r="AY64" i="9"/>
  <c r="BH328" i="7"/>
  <c r="BJ328" i="7" s="1"/>
  <c r="G328" i="7"/>
  <c r="BH268" i="7"/>
  <c r="BJ268" i="7" s="1"/>
  <c r="G268" i="7"/>
  <c r="BH116" i="7"/>
  <c r="BJ116" i="7" s="1"/>
  <c r="G116" i="7"/>
  <c r="G248" i="7"/>
  <c r="BH248" i="7"/>
  <c r="BJ248" i="7" s="1"/>
  <c r="G263" i="7"/>
  <c r="BH263" i="7"/>
  <c r="BJ263" i="7" s="1"/>
  <c r="BF332" i="7"/>
  <c r="BH3" i="7"/>
  <c r="G3" i="7"/>
  <c r="G44" i="7"/>
  <c r="BH44" i="7"/>
  <c r="BJ44" i="7" s="1"/>
  <c r="G42" i="7"/>
  <c r="BH42" i="7"/>
  <c r="BJ42" i="7" s="1"/>
  <c r="BH210" i="7"/>
  <c r="BJ210" i="7" s="1"/>
  <c r="G210" i="7"/>
  <c r="BH56" i="7"/>
  <c r="BJ56" i="7" s="1"/>
  <c r="G56" i="7"/>
  <c r="BH48" i="7"/>
  <c r="BJ48" i="7" s="1"/>
  <c r="G48" i="7"/>
  <c r="BH319" i="7"/>
  <c r="BJ319" i="7" s="1"/>
  <c r="G319" i="7"/>
  <c r="G166" i="7"/>
  <c r="BH166" i="7"/>
  <c r="BJ166" i="7" s="1"/>
  <c r="AL58" i="12"/>
  <c r="AI228" i="12"/>
  <c r="AY106" i="9"/>
  <c r="BH139" i="7"/>
  <c r="BJ139" i="7" s="1"/>
  <c r="G139" i="7"/>
  <c r="G154" i="7"/>
  <c r="BH154" i="7"/>
  <c r="BJ154" i="7" s="1"/>
  <c r="BH52" i="7"/>
  <c r="BJ52" i="7" s="1"/>
  <c r="G52" i="7"/>
  <c r="BH244" i="7"/>
  <c r="BJ244" i="7" s="1"/>
  <c r="G244" i="7"/>
  <c r="BH46" i="7"/>
  <c r="BJ46" i="7" s="1"/>
  <c r="G46" i="7"/>
  <c r="BH323" i="7"/>
  <c r="BJ323" i="7" s="1"/>
  <c r="G323" i="7"/>
  <c r="AY173" i="9"/>
  <c r="AL93" i="12"/>
  <c r="BH162" i="7"/>
  <c r="BJ162" i="7" s="1"/>
  <c r="G162" i="7"/>
  <c r="G177" i="7"/>
  <c r="BH177" i="7"/>
  <c r="BJ177" i="7" s="1"/>
  <c r="G229" i="7"/>
  <c r="BH229" i="7"/>
  <c r="BJ229" i="7" s="1"/>
  <c r="G224" i="7"/>
  <c r="BH224" i="7"/>
  <c r="BJ224" i="7" s="1"/>
  <c r="BH109" i="7"/>
  <c r="BJ109" i="7" s="1"/>
  <c r="G109" i="7"/>
  <c r="BH50" i="7"/>
  <c r="BJ50" i="7" s="1"/>
  <c r="G50" i="7"/>
  <c r="G213" i="7"/>
  <c r="BH213" i="7"/>
  <c r="BJ213" i="7" s="1"/>
  <c r="BH247" i="7"/>
  <c r="BJ247" i="7" s="1"/>
  <c r="G247" i="7"/>
  <c r="G24" i="7"/>
  <c r="BH24" i="7"/>
  <c r="BJ24" i="7" s="1"/>
  <c r="G228" i="7"/>
  <c r="BH228" i="7"/>
  <c r="BJ228" i="7" s="1"/>
  <c r="BH130" i="7"/>
  <c r="BJ130" i="7" s="1"/>
  <c r="G130" i="7"/>
  <c r="BH47" i="7"/>
  <c r="BJ47" i="7" s="1"/>
  <c r="G47" i="7"/>
  <c r="BH227" i="7"/>
  <c r="BJ227" i="7" s="1"/>
  <c r="G227" i="7"/>
  <c r="G218" i="7"/>
  <c r="BH218" i="7"/>
  <c r="BJ218" i="7" s="1"/>
  <c r="G209" i="7"/>
  <c r="BH209" i="7"/>
  <c r="BJ209" i="7" s="1"/>
  <c r="BH321" i="7"/>
  <c r="BJ321" i="7" s="1"/>
  <c r="G321" i="7"/>
  <c r="BH266" i="7"/>
  <c r="BJ266" i="7" s="1"/>
  <c r="G266" i="7"/>
  <c r="G18" i="7"/>
  <c r="BH18" i="7"/>
  <c r="BJ18" i="7" s="1"/>
  <c r="G119" i="7"/>
  <c r="BH119" i="7"/>
  <c r="BJ119" i="7" s="1"/>
  <c r="BH303" i="7"/>
  <c r="BJ303" i="7" s="1"/>
  <c r="G303" i="7"/>
  <c r="BH171" i="7"/>
  <c r="BJ171" i="7" s="1"/>
  <c r="G171" i="7"/>
  <c r="BH153" i="7"/>
  <c r="BJ153" i="7" s="1"/>
  <c r="G153" i="7"/>
  <c r="AF228" i="12"/>
  <c r="BH279" i="7"/>
  <c r="BJ279" i="7" s="1"/>
  <c r="G279" i="7"/>
  <c r="G134" i="7"/>
  <c r="BH134" i="7"/>
  <c r="BJ134" i="7" s="1"/>
  <c r="AT174" i="9"/>
  <c r="AW3" i="9"/>
  <c r="G245" i="7"/>
  <c r="BH245" i="7"/>
  <c r="BJ245" i="7" s="1"/>
  <c r="G284" i="7"/>
  <c r="BH284" i="7"/>
  <c r="BJ284" i="7" s="1"/>
  <c r="BH203" i="7"/>
  <c r="BJ203" i="7" s="1"/>
  <c r="G203" i="7"/>
  <c r="BH15" i="7"/>
  <c r="BJ15" i="7" s="1"/>
  <c r="G15" i="7"/>
  <c r="BH112" i="7"/>
  <c r="BJ112" i="7" s="1"/>
  <c r="G112" i="7"/>
  <c r="BH96" i="7"/>
  <c r="BJ96" i="7" s="1"/>
  <c r="G96" i="7"/>
  <c r="BH95" i="7"/>
  <c r="BJ95" i="7" s="1"/>
  <c r="G95" i="7"/>
  <c r="G157" i="7"/>
  <c r="BH157" i="7"/>
  <c r="BJ157" i="7" s="1"/>
  <c r="BH182" i="7"/>
  <c r="BJ182" i="7" s="1"/>
  <c r="G182" i="7"/>
  <c r="G161" i="7"/>
  <c r="BH161" i="7"/>
  <c r="BJ161" i="7" s="1"/>
  <c r="G200" i="7"/>
  <c r="BH200" i="7"/>
  <c r="BJ200" i="7" s="1"/>
  <c r="G150" i="7"/>
  <c r="BH150" i="7"/>
  <c r="BJ150" i="7" s="1"/>
  <c r="G297" i="7"/>
  <c r="BH297" i="7"/>
  <c r="BJ297" i="7" s="1"/>
  <c r="BH214" i="7"/>
  <c r="BJ214" i="7" s="1"/>
  <c r="G214" i="7"/>
  <c r="G38" i="7"/>
  <c r="BH38" i="7"/>
  <c r="BJ38" i="7" s="1"/>
  <c r="G174" i="7"/>
  <c r="BH174" i="7"/>
  <c r="BJ174" i="7" s="1"/>
  <c r="BH322" i="7"/>
  <c r="BJ322" i="7" s="1"/>
  <c r="G322" i="7"/>
  <c r="G99" i="7"/>
  <c r="BH99" i="7"/>
  <c r="BJ99" i="7" s="1"/>
  <c r="G309" i="7"/>
  <c r="BH309" i="7"/>
  <c r="BJ309" i="7" s="1"/>
  <c r="G188" i="7"/>
  <c r="BH188" i="7"/>
  <c r="BJ188" i="7" s="1"/>
  <c r="BH13" i="7"/>
  <c r="BJ13" i="7" s="1"/>
  <c r="G13" i="7"/>
  <c r="AL228" i="12" l="1"/>
  <c r="D349" i="7"/>
  <c r="U349" i="7" s="1"/>
  <c r="U347" i="7"/>
  <c r="BH332" i="7"/>
  <c r="BJ3" i="7"/>
  <c r="BJ332" i="7" s="1"/>
  <c r="G332" i="7"/>
  <c r="AW174" i="9"/>
  <c r="AY3" i="9"/>
  <c r="AY174" i="9" s="1"/>
</calcChain>
</file>

<file path=xl/sharedStrings.xml><?xml version="1.0" encoding="utf-8"?>
<sst xmlns="http://schemas.openxmlformats.org/spreadsheetml/2006/main" count="12173" uniqueCount="5975">
  <si>
    <t>Purpose</t>
  </si>
  <si>
    <t>Identify, classify, and evaluate</t>
  </si>
  <si>
    <t>issue</t>
  </si>
  <si>
    <t>publication trends, founding concepts, benefits, supporting tools, and application domains</t>
  </si>
  <si>
    <t>Object</t>
  </si>
  <si>
    <t>of digital twin engineering for socio-technical systems with a particular focus on traceability and federation aspects</t>
  </si>
  <si>
    <t>viewpoint</t>
  </si>
  <si>
    <t>from the point of view of researchers and practitioners</t>
  </si>
  <si>
    <t>Peer-reviewed search</t>
  </si>
  <si>
    <t>Keyword</t>
  </si>
  <si>
    <t>Search String</t>
  </si>
  <si>
    <t>Digital Twin</t>
  </si>
  <si>
    <t>Digital Twin*, DT*</t>
  </si>
  <si>
    <t>Modeling</t>
  </si>
  <si>
    <t>model-based, model-driven</t>
  </si>
  <si>
    <t>Secondary Studies</t>
  </si>
  <si>
    <t>systematic literature review*, literature review*, systematic review*, systematic mapping stud*, mapping stud*, systematic review*, systematic stud*, SLR, SMS, survey*</t>
  </si>
  <si>
    <t>Grey search</t>
  </si>
  <si>
    <t>Traceability</t>
  </si>
  <si>
    <t>traceability</t>
  </si>
  <si>
    <t>Federation</t>
  </si>
  <si>
    <t>federation</t>
  </si>
  <si>
    <t>Date</t>
  </si>
  <si>
    <t>Query</t>
  </si>
  <si>
    <t>DB</t>
  </si>
  <si>
    <t>Link</t>
  </si>
  <si>
    <t>Comment</t>
  </si>
  <si>
    <r>
      <rPr>
        <i/>
        <sz val="10"/>
        <color theme="1"/>
        <rFont val="Arial"/>
      </rPr>
      <t>( "Digital Twin*" OR "</t>
    </r>
    <r>
      <rPr>
        <b/>
        <i/>
        <sz val="10"/>
        <color theme="1"/>
        <rFont val="Arial"/>
      </rPr>
      <t>DT</t>
    </r>
    <r>
      <rPr>
        <i/>
        <sz val="10"/>
        <color theme="1"/>
        <rFont val="Arial"/>
      </rPr>
      <t>" ) AND ( "model-based*" OR "model-driven*" ) AND ( "systematic literature review*" OR "literature review*" OR "systematic review*" OR "systematic mapping stud*" OR "mapping stud*" OR "systematic review*" OR "systematic stud*" OR SLR OR SMS OR survey*)</t>
    </r>
  </si>
  <si>
    <t>IEEE</t>
  </si>
  <si>
    <t>https://ieeexplore.ieee.org</t>
  </si>
  <si>
    <r>
      <rPr>
        <i/>
        <sz val="10"/>
        <color rgb="FF000000"/>
        <rFont val="Arial"/>
      </rPr>
      <t>( "Digital Twin*" OR "</t>
    </r>
    <r>
      <rPr>
        <b/>
        <i/>
        <sz val="10"/>
        <color rgb="FF000000"/>
        <rFont val="Arial"/>
      </rPr>
      <t>DT*</t>
    </r>
    <r>
      <rPr>
        <i/>
        <sz val="10"/>
        <color rgb="FF000000"/>
        <rFont val="Arial"/>
      </rPr>
      <t xml:space="preserve">" ) AND ( "model-based*" OR "model-driven*" ) AND ( "systematic literature review*" OR "literature review*"  OR "systematic review*" OR "systematic mapping stud*" OR "mapping stud*" OR "systematic review*" OR "systematic stud*" OR SLR OR SMS OR survey*) </t>
    </r>
  </si>
  <si>
    <t>ACM</t>
  </si>
  <si>
    <t>https://dl.acm.org/</t>
  </si>
  <si>
    <t>filter: research article</t>
  </si>
  <si>
    <r>
      <rPr>
        <i/>
        <sz val="10"/>
        <color rgb="FF000000"/>
        <rFont val="Arial"/>
      </rPr>
      <t>( "Digital Twin*" OR "</t>
    </r>
    <r>
      <rPr>
        <b/>
        <i/>
        <sz val="10"/>
        <color rgb="FF000000"/>
        <rFont val="Arial"/>
      </rPr>
      <t>DT*</t>
    </r>
    <r>
      <rPr>
        <i/>
        <sz val="10"/>
        <color rgb="FF000000"/>
        <rFont val="Arial"/>
      </rPr>
      <t xml:space="preserve">" ) AND ( "model-based*" OR "model-driven*" ) AND ( "systematic literature review*" OR "literature review*"  OR "systematic review*" OR "systematic mapping stud*" OR "mapping stud*" OR "systematic review*" OR "systematic stud*" OR SLR OR SMS OR survey*) </t>
    </r>
  </si>
  <si>
    <t>filter: survey</t>
  </si>
  <si>
    <r>
      <rPr>
        <i/>
        <sz val="10"/>
        <color rgb="FF000000"/>
        <rFont val="Arial"/>
      </rPr>
      <t>( "Digital Twin*" OR "</t>
    </r>
    <r>
      <rPr>
        <b/>
        <i/>
        <sz val="10"/>
        <color rgb="FF000000"/>
        <rFont val="Arial"/>
      </rPr>
      <t>DT*</t>
    </r>
    <r>
      <rPr>
        <i/>
        <sz val="10"/>
        <color rgb="FF000000"/>
        <rFont val="Arial"/>
      </rPr>
      <t xml:space="preserve">" ) AND ( "model-based*" OR "model-driven*" ) AND ( "systematic literature review*" OR "literature review*"  OR "systematic review*" OR "systematic mapping stud*" OR "mapping stud*" OR "systematic review*" OR "systematic stud*" OR SLR OR SMS OR survey*) </t>
    </r>
  </si>
  <si>
    <t>Scopus</t>
  </si>
  <si>
    <t>https://www.scopus.com</t>
  </si>
  <si>
    <t>filter: limited to Articles, Conference Papers and Books</t>
  </si>
  <si>
    <r>
      <rPr>
        <i/>
        <sz val="10"/>
        <color rgb="FF000000"/>
        <rFont val="Arial"/>
      </rPr>
      <t>( "Digital Twin*" OR "</t>
    </r>
    <r>
      <rPr>
        <b/>
        <i/>
        <sz val="10"/>
        <color rgb="FF000000"/>
        <rFont val="Arial"/>
      </rPr>
      <t>DT*</t>
    </r>
    <r>
      <rPr>
        <i/>
        <sz val="10"/>
        <color rgb="FF000000"/>
        <rFont val="Arial"/>
      </rPr>
      <t xml:space="preserve">" ) AND ( "model-based*" OR "model-driven*" ) AND ( "systematic literature review*" OR "literature review*"  OR "systematic review*" OR "systematic mapping stud*" OR "mapping stud*" OR "systematic review*" OR "systematic stud*" OR SLR OR SMS OR survey*) </t>
    </r>
  </si>
  <si>
    <t>WoS</t>
  </si>
  <si>
    <t>https://www.webofscience.com</t>
  </si>
  <si>
    <t>Selection criteria peer-reviewed</t>
  </si>
  <si>
    <t>IC</t>
  </si>
  <si>
    <t>We include studies addressing Digital Twin Engineering, including any engineering activity.</t>
  </si>
  <si>
    <t>We include studies explicitly addressing the federation of Digital Twin.</t>
  </si>
  <si>
    <t>We include studies explicitly addressing the traceability of Digital Twin.</t>
  </si>
  <si>
    <t>EC</t>
  </si>
  <si>
    <t>We exclude non-peer-reviewed papers</t>
  </si>
  <si>
    <t>We exclude papers shorter than four pages as they provide insufficient information.</t>
  </si>
  <si>
    <t>We exclude papers that are not in English or that are not accessible.</t>
  </si>
  <si>
    <t>We exclude any primary study.</t>
  </si>
  <si>
    <t>We exclude non-MBE studies.</t>
  </si>
  <si>
    <t>Selection criteria grey literature</t>
  </si>
  <si>
    <t>We include links addressing Digital Twin Engineering, including any engineering activity.</t>
  </si>
  <si>
    <t>We include links explicitly addressing the federation of Digital Twin.</t>
  </si>
  <si>
    <t>We include links explicitly addressing the traceability of Digital Twin.</t>
  </si>
  <si>
    <t>We include tools that explicitly address the engineering of Digital Twins</t>
  </si>
  <si>
    <t>We exclude links to peer-reviewed papers or preprints that point to literature/publications.</t>
  </si>
  <si>
    <t>We exclude links older than 5 years (2019)</t>
  </si>
  <si>
    <t>We exclude links not in English.</t>
  </si>
  <si>
    <t>Author full names</t>
  </si>
  <si>
    <t>ID</t>
  </si>
  <si>
    <t>Title</t>
  </si>
  <si>
    <t>Year</t>
  </si>
  <si>
    <t>Publisher</t>
  </si>
  <si>
    <t>Journal Name</t>
  </si>
  <si>
    <t>Selected</t>
  </si>
  <si>
    <t>Scimago Classification</t>
  </si>
  <si>
    <t>Scimago Link</t>
  </si>
  <si>
    <t>Source title</t>
  </si>
  <si>
    <t>Cited by</t>
  </si>
  <si>
    <t>DOI</t>
  </si>
  <si>
    <t>Affiliations</t>
  </si>
  <si>
    <t>Abstract</t>
  </si>
  <si>
    <t>Author Keywords</t>
  </si>
  <si>
    <t>References</t>
  </si>
  <si>
    <t>Conference date</t>
  </si>
  <si>
    <t>PubMed ID</t>
  </si>
  <si>
    <t>Language of Original Document</t>
  </si>
  <si>
    <t>Document Type</t>
  </si>
  <si>
    <t>EID</t>
  </si>
  <si>
    <t>R1</t>
  </si>
  <si>
    <t>Name</t>
  </si>
  <si>
    <t>IC1</t>
  </si>
  <si>
    <t>IC2</t>
  </si>
  <si>
    <t>IC3</t>
  </si>
  <si>
    <t>EC1</t>
  </si>
  <si>
    <t>EC2</t>
  </si>
  <si>
    <t>EC3</t>
  </si>
  <si>
    <t>EC4</t>
  </si>
  <si>
    <t>Other (e.g. out of scope)</t>
  </si>
  <si>
    <t>selected</t>
  </si>
  <si>
    <t>Comment for R1 (optional)</t>
  </si>
  <si>
    <t>R2</t>
  </si>
  <si>
    <t>Comment for R2 (optional)</t>
  </si>
  <si>
    <t>conflict or todo</t>
  </si>
  <si>
    <t>R3 for conflicts</t>
  </si>
  <si>
    <t>IN</t>
  </si>
  <si>
    <t>OUT</t>
  </si>
  <si>
    <t>Selected by reviewers</t>
  </si>
  <si>
    <t>Seelcted by R1, R2, R3</t>
  </si>
  <si>
    <t>not MDE</t>
  </si>
  <si>
    <t>Seelcted after snowballing</t>
  </si>
  <si>
    <t>QA</t>
  </si>
  <si>
    <t>Renold A.P. (AUID: 46161551800), Kathayat N.S. (AUID: 58960864200)</t>
  </si>
  <si>
    <t>Comprehensive Review of Machine Learning, Deep Learning, and Digital Twin Data-Driven Approaches in Battery Health Prediction of Electric Vehicles</t>
  </si>
  <si>
    <t>IEEE Access</t>
  </si>
  <si>
    <t>Q1</t>
  </si>
  <si>
    <t>https://www.scimagojr.com/journalsearch.php?q=21100374601&amp;tip=sid</t>
  </si>
  <si>
    <t>10.1109/ACCESS.2024.3380452</t>
  </si>
  <si>
    <t>https://www.doi.org/10.1109/ACCESS.2024.3380452</t>
  </si>
  <si>
    <t>&lt;Vellore Institute of Technology, School of Computer Science and Engineering&gt;</t>
  </si>
  <si>
    <t>© 2013 IEEE.This paper presents a comprehensive survey of machine learning, deep learning, and digital twin technology methods for predicting and managing the battery state of health in electric vehicles. Battery state of health estimation is essential for optimizing the battery usage, performance, safety, and cost-effectiveness of electric vehicles. Estimating the state of health of a battery is a complex undertaking due to its dependency on multiple factors. These factors include battery characteristics such as type, chemistry, size, temperature, current, voltage, impedance, cycle number, and driving pattern. There are drawbacks to traditional methods, such as experimental and model-based approaches, in terms of accuracy, complexity, expense, and viability for real-time applications. By employing a variety of algorithms to discover the nonlinear and dynamic link between the battery parameters and the state of health, data-driven techniques like machine learning, deep learning, and data-driven digital twin technologies can get beyond these restrictions. Data-driven methods can also incorporate physics and domain knowledge to improve the explainability and interpretability of the results. This paper reviews the latest advancements and challenges of using data-driven techniques for battery state of health estimation and management in electric vehicles. The paper also discusses the future directions and opportunities for further research and development in this field. The survey scope spans publications from the year 2021 to 2023.</t>
  </si>
  <si>
    <t>battery health prediction, data-driven methods, deep learning models, digital twin technology, electric vehicles, lithium-ion batteries, Machine learning models</t>
  </si>
  <si>
    <t>&lt;None, {eid: 85189253157}&gt;, &lt;None, {eid: 85112778226}&gt;, &lt;None, {eid: 85119913728}&gt;, &lt;A practical data-driven battery stateof-health estimation for electric vehicles, {eid: 85128689169}&gt;, &lt;A state of health estimation method for electric vehicle Li-ion batteries using GA-PSO-SVR, {eid: 85132239519}&gt;, &lt;State of health estimation for lithium-ion batteries in real-world electric vehicles, {eid: 85145603765}&gt;, &lt;Machine learning-based state of health prediction for battery systems in real-world electric vehicles, {eid: 85152889660}&gt;, &lt;State of health estimation of large-cycle lithium-ion batteries based on error compensation of autoregressive model, {eid: 85130410160}&gt;, &lt;Machine learning for predicting battery capacity for electric vehicles, {eid: 85145551205}&gt;, &lt;A data-driven method for state of health prediction of lithium-ion batteries in a unified framework, {eid: 85126558858}&gt;, &lt;Lithium-ion battery health state prediction based on VMD and DBO-SVR, {eid: 85160671396}&gt;, &lt;Li-ion battery state of charge prediction for electric vehicles based on improved regularized extreme learning machine, {eid: 85169009398}&gt;, &lt;Real-time state of charge estimation of lithium-ion batteries using optimized random forest regression algorithm, {eid: 85127075648}&gt;, &lt;Online battery health diagnosis for electric vehicles based on DTW-XGBoost, {eid: 85139354702}&gt;, &lt;Electric vehicle lithium-ion battery ageing analysis under dynamic condition: A machine learning approach, {eid: 85149988982}&gt;, &lt;Data-driven battery state of health estimation based on interval capacity for real-world electric vehicles, {eid: 85134499481}&gt;, &lt;A state of health estimation framework based on real-world electric vehicles operating data, {eid: 85149821860}&gt;, &lt;Lithium-ion battery health estimation using an adaptive dual interacting model algorithm for electric vehicles, {eid: 85146457129}&gt;, &lt;State of health prediction for Li-ion batteries with end-to-end deep learning, {eid: 85151545144}&gt;, &lt;State of health prediction of lithium-ion battery using machine learning algorithms, {eid: 85177461844}&gt;, &lt;Time series feature extraction for lithium-ion batteries state-of-health prediction, {eid: 85144616950}&gt;, &lt;Using the evolutionary mating algorithm for optimizing deep learning parameters for battery state of charge estimation of electric vehicle, {eid: 85162130237}&gt;, &lt;State of health estimation for lithium-ion batteries based on hybrid attention and deep learning, {eid: 85145234239}&gt;, &lt;Lithium-ion batteries long horizon health prognostic using machine learning, {eid: 85114723602}&gt;, &lt;Lithium-ion battery stateof-health estimation via histogram data, principal component analysis, and machine learning, {eid: 85168254305}&gt;, &lt;Prediction of the battery state using the digital twin framework based on the battery management system, {eid: 85144084832}&gt;, &lt;Battery pack state of health prediction based on the electric vehicle management platform data, {eid: 85117882396}&gt;, &lt;A digital twin model for the battery management systems of electric vehicles, {eid: 85132437667}&gt;, &lt;Electric vehicle battery management using digital twin, {eid: 85137975000}&gt;, &lt;Digital twin for real-time Liion battery state of health estimation with partially discharged cycling data, {eid: 85147303318}&gt;, &lt;Digital twin for electric vehicle battery management with incremental learning, {eid: 85160202665}&gt;, &lt;Smart lithium-ion battery monitoring in electric vehicles: An AI-empowered digital twin approach, {eid: 85178926549}&gt;, &lt;In-situ battery life prognostics amid mixed operation conditions using physics-driven machine learning, {eid: 85161084179}&gt;, &lt;State-of-health estimation for satellite batteries based on the actual operating parameters-Health indicator extraction from the discharge curves and state estimation, {eid: 85086395718}&gt;, &lt;State-of-health estimation of lithium-ion batteries based on electrochemical impedance spectroscopy: A review, {eid: 85169578734}&gt;, &lt;Voltage profile reconstruction and state of health estimation for lithium-ion batteries under dynamic working conditions, {eid: 85170429170}&gt;, &lt;Online health prognosis for lithium-ion batteries under dynamic discharge conditions over wide temperature range, {eid: 85175826235}&gt;, &lt;State of health estimation method for lithium-ion batteries based on multiple dynamic operating conditions, {eid: 85169045123}&gt;, &lt;An indirect state-ofhealth estimation method based on improved genetic and back propagation for online lithium-ion battery used in electric vehicles, {eid: 85135750666}&gt;, &lt;Battery health prognosis with gated recurrent unit neural networks and hidden Markov model considering uncertainty quantification, {eid: 85141921825}&gt;, &lt;A hybrid neural network model with attention mechanism for state of health estimation of lithium-ion batteries, {eid: 85160857219}&gt;, &lt;An overviewof data-driven battery health estimation technology for battery management system, {eid: 85149364656}&gt;, &lt;Data-driven health estimation and lifetime prediction of lithium-ion batteries: A review, {eid: 85068745442}&gt;, &lt;A systematic literature review of state of health and state of charge estimation methods for batteries used in electric vehicle applications, {eid: 85172110801}&gt;, &lt;A comprehensive review of lithium-ion batteries modeling, and state of health and remaining useful lifetime prediction, {eid: 85141592627}&gt;, &lt;Data-driven methods for predicting the state of health, state of charge, and remaining useful life of Li-ion batteries: A comprehensive review, {eid: 85158885128}&gt;, &lt;Data-driven methods for battery SOH estimation: Survey and a critical analysis, {eid: 85114728924}&gt;, &lt;None, {eid: 85189272002}&gt;, &lt;None, {eid: 85189280955}&gt;, &lt;None, {eid: 85189279484}&gt;, &lt;None, {eid: 85178913225}&gt;, &lt;Data-driven prediction of battery cycle life before capacity degradation, {eid: 85063567665}&gt;</t>
  </si>
  <si>
    <t>Institute of Electrical and Electronics Engineers Inc.</t>
  </si>
  <si>
    <t>2024-01-01</t>
  </si>
  <si>
    <t>eng</t>
  </si>
  <si>
    <t>Journal</t>
  </si>
  <si>
    <t>2-s2.0-85188911810</t>
  </si>
  <si>
    <t>MDU</t>
  </si>
  <si>
    <t>Duy</t>
  </si>
  <si>
    <t>UNITE</t>
  </si>
  <si>
    <t>Muttillo</t>
  </si>
  <si>
    <t>IMT</t>
  </si>
  <si>
    <t>Fassi Y. (AUID: 58788493000), Heiries V. (AUID: 8591143600), Boutet J. (AUID: 22937188200), Boisseau S. (AUID: 36160860100)</t>
  </si>
  <si>
    <t>Toward Physics-Informed Machine-Learning-Based Predictive Maintenance for Power Converters-A Review</t>
  </si>
  <si>
    <t>IEEE Transactions on Power Electronics</t>
  </si>
  <si>
    <t>10.1109/TPEL.2023.3328438</t>
  </si>
  <si>
    <t>https://www.doi.org/10.1109/TPEL.2023.3328438</t>
  </si>
  <si>
    <t>&lt;CEA-Leti&gt;</t>
  </si>
  <si>
    <t>© 1986-2012 IEEE.Predictive maintenance for power electronic converters has emerged as a critical area of research and development. With the rapid advancements in deep-learning techniques, new possibilities have emerged for enhancing the performance and reliability of power converters. However, addressing challenges related to data resources, physical consistency, and generalizability has become crucial in achieving optimal strategies. This comprehensive review article presents an insightful overview of the recent advancements in the field of predictive maintenance for power converters. It explores three paradigms: model-based approaches, data-driven techniques, and the emerging concept of physics-informed machine learning (PIML). By leveraging the integration of physical knowledge into machine-learning architectures, PIML holds great promise for overcoming the aforementioned concerns. Drawing upon the current state-of-art, this review identifies common trends, practical challenges, and significant research opportunities in the domain of predictive maintenance for power converters. The analysis covers a broad spectrum of approaches used for parameter identification, feature engineering, fault detection, and remaining useful life estimation. This article not only provides a comprehensive survey of recent methodologies but also highlights future trends, serving as a resource for researchers and practitioners involved in the development of predictive maintenance strategies for power converters.</t>
  </si>
  <si>
    <t>Anomaly detection, artificial intelligence (AI), condition monitoring, digital twin, fault analysis, physics-informed machine learning (PIML), power converters, power electronics, predictive maintenance, remaining useful life (RUL)</t>
  </si>
  <si>
    <t>&lt;Design for reliability of power electronic systems, {eid: 84872974397, doi: 10.1109/IECON.2012.6388833}&gt;, &lt;Trillion sensors and MEMS, {eid: 85046102505, doi: 10.18494/SAM.2018.1814}&gt;, &lt;Physics-informed machine learning, {eid: 85104000968, doi: 10.1038/s42254-021-00314-5}&gt;, &lt;Theoretical impediments tomachine learning with seven sparks from the causal revolution, {eid: 85046001848, doi: 10.1145/3159652.3176182}&gt;, &lt;Self-adaptive loss balanced physics-informed neural networks, {eid: 85130094721, doi: 10.1016/j.neucom.2022.05.015}&gt;, &lt;Graph neural networks for materials science and chemistry, {eid: 85142625601, doi: 10.1038/s43246-022-00315-6}&gt;, &lt;A geologicallyconstrained deep learning algorithm for recognizing geochemical anomalies, {eid: 85126533086, doi: 10.1016/j.cageo.2022.105100}&gt;, &lt;Battery state-ofcharge estimation amid dynamic usage with physics-informed deep learning, {eid: 85132216357, doi: 10.1016/j.ensm.2022.06.007}&gt;, &lt;Applications of physics-informed neural networks in power systems-A review, {eid: 85146564438, doi: 10.1109/TPWRS.2022.3162473}&gt;, &lt;Informed machine learning-A taxonomy and survey of integrating prior knowledge into learning systems, {eid: 85105863468, doi: 10.1109/TKDE.2021.3079836}&gt;, &lt;Driven by data or derived through physics? A review of hybrid physics guidedmachine learning techniques with cyberphysical system (CPS) focus, {eid: 85084262660, doi: 10.1109/ACCESS.2020.2987324}&gt;, &lt;Recent trends on hybrid modeling for Industry 4.0, {eid: 85106415920, doi: 10.1016/j.compchemeng.2021.107365}&gt;, &lt;None, {eid: 85116445293}&gt;, &lt;None, {eid: 85136746683}&gt;, &lt;Perspectives on the integration between first-principles and data-driven modeling, {eid: 85137646331, doi: 10.1016/j.compchemeng.2022.107898}&gt;, &lt;Physics-informed machine learning for reliability and systems safety applications: State of the art and challenges, {eid: 85142177714, doi: 10.1016/j.ress.2022.108900}&gt;, &lt;From data to insight, enhancing structural health monitoring using physics-informed machine learning and advanced data collection methods, {eid: 85169560391, doi: 10.1088/2631-8695/acefae}&gt;, &lt;A comprehensive review of power converter topologies and control methods for electric vehicle fast charging applications, {eid: 85128319433, doi: 10.1109/ACCESS.2022.3166935}&gt;, &lt;Step-up DC-DC converters: A comprehensive review of voltage-boosting techniques, topologies, and applications, {eid: 85029355639, doi: 10.1109/TPEL.2017.2652318}&gt;, &lt;Review and evaluation of power devices and semiconductor materials based on Si, SiC, and Ga-N, {eid: 85131383364, doi: 10.1155/2022/8648284}&gt;, &lt;An improved silicon-controlled rectifier (SCR) for lowvoltage ESD application, {eid: 85078819839, doi: 10.1109/TED.2019.2961124}&gt;, &lt;Condition monitoring for device reliability in power electronic converters: A review, {eid: 79952599891, doi: 10.1109/TPEL.2010.2049377}&gt;, &lt;Thermal management of electronics: A review of literature, {eid: 60749112968, doi: 10.2298/TSCI0802005A}&gt;, &lt;None, {eid: 84908226582}&gt;, &lt;Development of field data logger for recording mission profile of power converters, {eid: 84965010133, doi: 10.1109/EPE.2015.7311717}&gt;, &lt;In situ thermal runaway of Si-based press-fit diodes monitored by infrared thermography, {eid: 85094811311, doi: 10.1016/j.rinp.2020.103529}&gt;, &lt;Analyzing thermal runaway in semiconductor devices using the constrained method of optimization, {eid: 84894168040, doi: 10.1109/CCUBE.2013.6718563}&gt;, &lt;None, {eid: 85025696476, doi: 10.1007/978-3-319-08994-2}&gt;, &lt;A humidity-induced novel failure mechanism in power semiconductor diodes, {eid: 85109753234, doi: 10.1016/j.microrel.2021.114207}&gt;, &lt;Thermal stability of silicon carbide power diodes, {eid: 84857640854, doi: 10.1109/TED.2011.2181390}&gt;, &lt;Recent review on failures in silicon carbide power MOSFETs, {eid: 85107043959, doi: 10.1016/j.microrel.2021.114169}&gt;, &lt;Gate-damage accumulation and off-line recovery in SiC power MOSFETs with soft short-circuit failure mode, {eid: 85096087277, doi: 10.1016/j.microrel.2020.113943}&gt;, &lt;Short-circuit study in medium-voltage GaN cascodes, p-GaN HEMTs, and GaN MISHEMTs, {eid: 85021794361, doi: 10.1109/TIE.2017.2719599}&gt;, &lt;Failure mechanisms of enhancement mode GaN power HEMTs operated in short circuit, {eid: 85074714044, doi: 10.1016/j.microrel.2019.113454}&gt;, &lt;Failure and reliability analysis of a SiC power module based on stress comparison to a Si device, {eid: 85032453553, doi: 10.1109/TDMR.2017.2766692}&gt;, &lt;Reliability and performance limitations in SiC power devices, {eid: 33645236010, doi: 10.1016/j.microrel.2005.10.013}&gt;, &lt;Gate oxide reliability issues of SiC MOSFETs under short-circuit operation, {eid: 84920128427, doi: 10.1109/TPEL.2014.2353417}&gt;, &lt;Gate-oxide reliability and failure-rate reduction of industrial SiC MOSFETs, {eid: 85088375848, doi: 10.1109/IRPS45951.2020.9128223}&gt;, &lt;SiC MOSFET vs SiC/Si cascode short circuit robustness benchmark, {eid: 85074731577, doi: 10.1016/j.microrel.2019.113429}&gt;, &lt;Electrostatic discharge in semiconductor devices: An overview, {eid: 0032002444, doi: 10.1109/5.659493}&gt;, &lt;Study on the effect mechanism of the bipolar junction transistor caused by ESD, {eid: 84925246312, doi: 10.1109/CSE.2014.86}&gt;, &lt;Influence of high-voltage gate-oxide pulses on the BTI behavior of SiC MOSFETs, {eid: 85088364069, doi: 10.1109/IRPS45951.2020.9129232}&gt;, &lt;Modeling and simulation of comprehensive diode behavior under electrostatic discharge stresses, {eid: 85057202797, doi: 10.1109/TDMR.2018.2882454}&gt;, &lt;Compact failure modeling for devices subject to electrostatic discharge stresses-A review pertinent to CMOS reliability simulation, {eid: 84920510141, doi: 10.1016/j.microrel.2014.10.015}&gt;, &lt;SiC power devices packaging with a short-circuit failure mode capability, {eid: 85021821129, doi: 10.1016/j.microrel.2017.07.003}&gt;, &lt;Development and characterisation of pressed packaging solutions for high-temperature high-reliability SiC power modules, {eid: 84991628502, doi: 10.1016/j.microrel.2016.07.062}&gt;, &lt;Toward reliable power electronics: Challenges, design tools, and opportunities, {eid: 84879957467, doi: 10.1109/MIE.2013.2252958}&gt;, &lt;Physics-offailure, condition monitoring, and prognostics of insulated gate bipolar transistor modules: A review, {eid: 84920160381, doi: 10.1109/TPEL.2014.2346485}&gt;, &lt;Failure investigation of packaged SiC-diodes after thermal storage in extreme operating condition, {eid: 85031731231, doi: 10.1016/j.engfailanal.2017.09.010}&gt;, &lt;A review on the GaN-on-Si power electronic devices, {eid: 85121795224, doi: 10.1016/j.fmre.2021.11.028}&gt;, &lt;Characterisation and modeling of gallium nitride power semiconductor devices dynamic on-state resistance, {eid: 85030649676, doi: 10.1109/TPEL.2017.2730260}&gt;, &lt;Reliability and failure analysis in power GaNHEMTs: An overview, {eid: 85024372240, doi: 10.1109/IRPS.2017.7936282}&gt;, &lt;Degradation indicators of power-GaN-HEMT under switching powercycling, {eid: 85074730730, doi: 10.1016/j.microrel.2019.113412}&gt;, &lt;An overview of condition monitoring techniques for capacitors in DC-link applications, {eid: 85097336802, doi: 10.1109/TPEL.2020.3023469}&gt;, &lt;An onlinemonitoring scheme of output capacitors equivalent series resistance for buck converters without current sensors, {eid: 85112518400, doi: 10.1109/TIE.2020.3026265}&gt;, &lt;Online condition monitoring system for DC-link capacitor in industrial power converters, {eid: 85048498896, doi: 10.1109/TIA.2018.2845889}&gt;, &lt;A method to extract lumped thermal networks of capacitors for reliability oriented design, {eid: 85096353588, doi: 10.1016/j.microrel.2020.113737}&gt;, &lt;ESR estimation for aluminum electrolytic capacitor of power electronic converter based on compressed sensing andwavelet transform, {eid: 85100710515, doi: 10.1109/TIE.2021.3055164}&gt;, &lt;None, {eid: 85037170080, doi: 10.13140/RG.2.1.1093.2327}&gt;, &lt;A review of degradation behavior and modeling of capacitors, {eid: 85057268113, doi: 10.1115/IPACK2018-8262}&gt;, &lt;A data-driven method for anomaly detection and aging model parameter estimation of capacitors based on condition monitoring, {eid: 85145351887, doi: 10.1016/j.microrel.2022.114646}&gt;, &lt;Electrolytic capacitor: Properties and operation, {eid: 85144066373, doi: 10.1016/j.est.2022.106330}&gt;, &lt;None, {eid: 84894681935}&gt;, &lt;End-of-life detection of power electronic converters by exploiting an application-level health precursor, {eid: 85135737218, doi: 10.1109/OJPEL.2022.3196134}&gt;, &lt;Online monitoring of capacitors in power converters, {eid: 85181081056, doi: 10.18618/REP.2011.2.177186}&gt;, &lt;Physics based electrolytic capacitor degradation models for prognostic studies under thermal overstress, {eid: 84869835046, doi: 10.36001/phme.2012.v1i1.1423}&gt;, &lt;Towards prognostics of electrolytic capacitors, {eid: 84880793444, doi: 10.2514/6.2011-1519}&gt;, &lt;An intelligent prognostic model for electrolytic capacitors health monitoring: A design of experiments approach, {eid: 85055864702, doi: 10.1177/1687814018781170}&gt;, &lt;Intelligent health monitoring of capacitor using reduced experimental input data, {eid: 85143769877, doi: 10.1007/s42835-022-01328-4}&gt;, &lt;Progress in stability of organic solar cells, {eid: 85083828872, doi: 10.1002/advs.201903259}&gt;, &lt;UV and aging effect on the degradation of PEDOT:PSS/nSi films for hybrid silicon solar cells, {eid: 85147254323, doi: 10.1016/j.polymdegradstab.2023.110272}&gt;, &lt;New technologies on tantalum and niobium oxide capacitors for space-limited designs, {eid: 42549113425, doi: 10.1109/ESTC.2006.280104}&gt;, &lt;Review of health prognostics and condition monitoring of electronic components, {eid: 85084511007, doi: 10.1109/ACCESS.2020.2989410}&gt;, &lt;Digital twin accelerating development of metallized film capacitor: Key issues, framework design and prospects, {eid: 85119407475, doi: 10.1016/j.egyr.2021.10.116}&gt;, &lt;Accelerated ageing of metallized film capacitors under high ripple currents combined with a DC voltage, {eid: 84920175557, doi: 10.1109/TPEL.2014.2351274}&gt;, &lt;Metallized film capacitor lifetime evaluation and failure mode analysis, {eid: 85030867192, doi: 10.5170/CERN-2015-003.45}&gt;, &lt;Analysis of changes due to long-term thermal aging in capacitors manufactured from polypropylene film, {eid: 85087624250, doi: 10.1109/ISSE49702.2020.9121021}&gt;, &lt;Study on self-healing and lifetime characteristics of metallized-film capacitor under high electric field, {eid: 84865262638, doi: 10.1109/TPS.2012.2200699}&gt;, &lt;Self-healing of capacitors with metallized film technology: Experimental observations and theoretical model, {eid: 0035423212, doi: 10.1016/S0304-3886(01)00138-3}&gt;, &lt;Degradationmechanismsbased reliability modeling for metallized film capacitors under temperature and voltage stresses, {eid: 85145355410, doi: 10.1016/j.microrel.2022.114609}&gt;, &lt;The capacitance loss mechanism of metallized film capacitor under pulsed discharge condition, {eid: 84862915274, doi: 10.1109/TDEI.2011.6118648}&gt;, &lt;Lifetime prediction of metallized film capacitors based on capacitance loss, {eid: 84877875739, doi: 10.1109/TPS.2013.2243476}&gt;, &lt;A brief introduction to ceramic capacitors, {eid: 77953595523, doi: 10.1109/MEI.2010.5482787}&gt;, &lt;Grain-orientation-engineered multilayer ceramic capacitors for energy storage applications, {eid: 85088946401, doi: 10.1038/s41563-020-0704-x}&gt;, &lt;Historical introduction to capacitor technology, {eid: 76249124048, doi: 10.1109/MEI.2010.5383924}&gt;, &lt;IGSE-Cx -A new normalized Steinmetz model for class II multilayer ceramic capacitors, {eid: 85133396676, doi: 10.1109/OJPEL.2021.3060874}&gt;, &lt;Characterization and modeling of ceramic capacitor losses under large signal operating conditions, {eid: 85144750091, doi: 10.1109/OJPEL.2022.3226740}&gt;, &lt;Effect of class 2 ceramic capacitance variations on switched capacitor and resonant switched capacitor converters, {eid: 85054549443, doi: 10.1109/COMPEL.2018.8460140}&gt;, &lt;Base-metal electrode-multilayer ceramic capacitors: Past, present and future perspectives, {eid: 0038343573, doi: 10.1143/JJAP.42.1}&gt;, &lt;Failure models for low-voltage BMEceramic capacitors with defects, {eid: 85024367189, doi: 10.1109/IRPS.2017.7936348}&gt;, &lt;None, {eid: 84876730843}&gt;, &lt;Hydrogen infiltration into BaTiO3-based dielectrics for multi-layer ceramic capacitors under highly accelerated temperature and humidity stress test, {eid: 85112864815, doi: 10.35848/1347-4065/ac15a7}&gt;, &lt;Hydrogen migration in BaTiO3-based dielectrics under high humidity and electric field bias, {eid: 85124230643, doi: 10.35848/1882-0786/ac481a}&gt;, &lt;Moisture induced degradation of multilayer ceramic capacitors, {eid: 30844468425, doi: 10.1016/j.microrel.2005.05.008}&gt;, &lt;Characterization and modeling of ESD-behavior of multilayer ceramic capacitors, {eid: 84890711219}&gt;, &lt;Innovative and reliable power modules: A future trend and evolution of technologies, {eid: 84907483453, doi: 10.1109/MIE.2014.2304313}&gt;, &lt;Evaluation of PCB materials for high frequency power applications using MOORA method, {eid: 85126184660, doi: 10.1088/1742-6596/2178/1/012021}&gt;, &lt;Physics of failure (PoF) based lifetime prediction of power electronics at the printed circuit board level, {eid: 85103320142, doi: 10.3390/app11062679}&gt;, &lt;Vibrational fatigue and reliability of package-on-package stacked chip assembly, {eid: 85072281889, doi: 10.1016/j.mejo.2019.104609}&gt;, &lt;Failure analysis on the premature delamination in the power module of the inverter for new energy vehicles, {eid: 85141512670, doi: 10.1016/j.engfailanal.2022.106915}&gt;, &lt;Investigation of the solder joint fatigue life in combined vibration and thermal cycling tests, {eid: 77955192990, doi: 10.1109/ECTC.2010.5490854}&gt;, &lt;Accelerated testing of electromechanical connectors considering thermal and mechanical loads, {eid: 85061804551, doi: 10.1109/HOLM.2018.8611653}&gt;, &lt;Remaining useful life prediction of aviation circular electrical connectors using vibration-induced physical model and particle filtering method, {eid: 85057866377, doi: 10.1016/j.microrel.2018.11.015}&gt;, &lt;Building-up of system level ESD modeling: Impact of a decoupling capacitance on ESD propagation, {eid: 78650398031}&gt;, &lt;Evaluation of the electrostatic discharge impact on the printed circuit board: A case study, {eid: 85137374978, doi: 10.1109/EDM55285.2022.9855087}&gt;, &lt;Prediction of electrostatic discharge soft failure issue in case of a six layer PCB of a tablet using SIwave tool, {eid: 85015048478, doi: 10.1109/RTEICT.2016.7808053}&gt;, &lt;Moisture diffusion in printed circuit boards: Measurements and finite-element-simulations, {eid: 24144473145, doi: 10.1016/j.microrel.2005.07.077}&gt;, &lt;Controlling moisture in printed circuit boards, {eid: 84865999230}&gt;, &lt;Failure modes and reliability oriented system design for aerospace power electronic converters, {eid: 85111863608, doi: 10.1109/OJIES.2020.3047201}&gt;, &lt;Computationally efficient, real-time, and embeddable prognostic techniques for power electronics, {eid: 84920186448, doi: 10.1109/TPEL.2014.2360662}&gt;, &lt;An overview of lifetime management of power electronic converters, {eid: 85140749872, doi: 10.1109/ACCESS.2022.3214320}&gt;, &lt;Impact of lifetime model selections on the reliability prediction of IGBT modules in modular multilevel converters, {eid: 85041413211, doi: 10.1109/ECCE.2017.8096728}&gt;, &lt;Prediction of bond wire fatigue of IGBTs in a PV inverter under a long-term operation, {eid: 84971524775, doi: 10.1109/TPEL.2015.2509643}&gt;, &lt;Failure analysis and lifetime assessment of IGBT power modules at low temperature stress cycles, {eid: 85103646039, doi: 10.1049/pel2.12083}&gt;, &lt;PCB drop test lifetime assessment based on simulations and cyclic bend tests, {eid: 84876406250, doi: 10.1016/j.microrel.2013.01.001}&gt;, &lt;A remaining useful life prediction method of aluminum electrolytic capacitor based on wiener process and similarity measurement, {eid: 85147544017, doi: 10.1016/j.microrel.2023.114928}&gt;, &lt;Field-data-based reliability analysis of power converters in wind turbines: Assessing the effect of explanatory variables, {eid: 85144214697, doi: 10.1002/we.2800}&gt;, &lt;Reliability modeling and evaluation ofMMCs under different redundancy schemes, {eid: 85022199883, doi: 10.1109/TPWRD.2017.2715664}&gt;, &lt;Mathematical modeling of power DC/DC converters, {eid: 20444479506, doi: 10.1109/ICPST.2004.1459959}&gt;, &lt;Mathematical modeling of power electronic converters, {eid: 85113630041, doi: 10.1007/s42979-021-00637-1}&gt;, &lt;Degradationmechanismsbased reliability modeling for metallized film capacitors under temperature and voltage stresses, {eid: 85145355410, doi: 10.1016/j.microrel.2022.114609}&gt;, &lt;Adaptive and robust prediction for the remaining useful life of electrolytic capacitors, {eid: 85048546741, doi: 10.1016/j.microrel.2018.05.020}&gt;, &lt;Thermal modeling and design of power converters with tight thermal constraints, {eid: 84866738848, doi: 10.1016/j.microrel.2012.06.102}&gt;, &lt;Impact of device aging in the compact electro-thermal modeling of SiC power MOSFETs, {eid: 85074698614, doi: 10.1016/j.microrel.2019.06.028}&gt;, &lt;Numerical thermal analysis of the PCB construction impact, {eid: 85099884696, doi: 10.1109/ELECTRONICA50406.2020.9305169}&gt;, &lt;Modelling the temperature conditions of a printed circuit board, {eid: 85106683095, doi: 10.1109/ATEE52255.2021.9425281}&gt;, &lt;Zonotopic extended Kalman filter for RUL forecasting with unknown degradation behaviors, {eid: 85092156639, doi: 10.1109/MED48518.2020.9182829}&gt;, &lt;Constrained zonotopes: A new tool for set-based estimation and fault detection, {eid: 84961839499, doi: 10.1016/j.automatica.2016.02.036}&gt;, &lt;Lifetime evaluation of three-level inverters for 1500-V photovoltaic systems, {eid: 85111810940, doi: 10.1109/JESTPE.2020.3008246}&gt;, &lt;Empowering engineering with data, machine learning and artificial intelligence: A short introductive review, {eid: 85140615062, doi: 10.1186/s40323-022-00234-8}&gt;, &lt;Big Data, predictive analytics and machine learning, {eid: 85061937941, doi: 10.1109/ICTKE.2018.8612393}&gt;, &lt;An overviewof artificial intelligence applications for power electronics, {eid: 85097335286, doi: 10.1109/TPEL.2020.3024914}&gt;, &lt;Nonlinear least squares optimization for parametric identification ofDC-DCconverters, {eid: 85091228906, doi: 10.1109/TPEL.2020.3003075}&gt;, &lt;Machine learning-based estimation of output current ripple in PFC-IBC used in battery charger of electrical vehicles: A comparison of LR, RF and ANN techniques, {eid: 85130084217, doi: 10.1109/ACCESS.2022.3174100}&gt;, &lt;Adaptive deep-learningbased steady-state modeling and fast control strategy for CLLC DCDC converter in highly renewable penetrated system, {eid: 85124827243, doi: 10.1109/JETCAS.2022.3152063}&gt;, &lt;Artificial neural network based identification ofmulti-operating-point impedancemodel, {eid: 85092692513, doi: 10.1109/TPEL.2020.3012136}&gt;, &lt;Advanced signal processing methods for condition monitoring, {eid: 85140607435, doi: 10.1007/s11831-022-09834-4}&gt;, &lt;Cascaded H-bridge multilevel inverter system fault diagnosis using a PCA and multiclass relevance vector machine approach, {eid: 84940703810, doi: 10.1109/TPEL.2015.2393373}&gt;, &lt;Principal component analysis, {eid: 85145365361, doi: 10.1038/s43586-022-00184-w}&gt;, &lt;A review of wavelet analysis and its applications: Challenges and opportunities, {eid: 85131729485, doi: 10.1109/ACCESS.2022.3179517}&gt;, &lt;Acomparison of various opencircuit fault detection methods in the IGBT-based DC/AC inverter used in electric vehicle, {eid: 85055045135, doi: 10.1016/j.engfailanal.2018.09.020}&gt;, &lt;Fault diagnosis based onmachine learning for the high frequency link of a grid-tied photovoltaic converter for a wide range of irradiance conditions, {eid: 85119717906, doi: 10.1109/ACCESS.2021.3126706}&gt;, &lt;Hybrid condition monitoring for power electronic systems, {eid: 85080932629, doi: 10.1109/ICMLA.2019.00275}&gt;, &lt;Key components incipient fault diagnosis of NPC inverter based on multi-domains feature extraction and deep belief network, {eid: 85141484447, doi: 10.1109/ICPET55165.2022.9918511}&gt;, &lt;Machine learning based fault classification approach for power electronic converters, {eid: 85103912279, doi: 10.1109/PEDES49360.2020.9379365}&gt;, &lt;Switch open-circuit faults diagnosis of inverter based on wavelet and support vector machine, {eid: 85085973865, doi: 10.1109/ICEMI46757.2019.9101567}&gt;, &lt;Wavelet decomposition based fault detection in cascaded Hbridge multilevel inverter using artificial neural network, {eid: 85046302168, doi: 10.1109/RTEICT.2017.8256934}&gt;, &lt;Condition monitoring for capacitors in modular multilevel converter based on high-frequency transient analysis, {eid: 85123361808, doi: 10.1109/ECCE47101.2021.9595469}&gt;, &lt;WaveletKernelNet: An interpretable deep neural network for industrial intelligent diagnosis, {eid: 85099724945, doi: 10.1109/TSMC.2020.3048950}&gt;, &lt;Performance of a classifier based on time-domain features for incipient fault detection in inverter drives, {eid: 85049790272, doi: 10.1109/TII.2018.2854885}&gt;, &lt;Open circuit (OC) and short circuit (SC) IGBT switch fault detection in three-phase standalone photovoltaic inverters using shallow neural networks, {eid: 85146347243, doi: 10.1109/ICEMS56177.2022.9983112}&gt;, &lt;An ensemble of component-based and population-based self-organizing maps for the identification of the degradation state of insulated-gate bipolar transistors, {eid: 85047783295, doi: 10.1109/TR.2018.2834828}&gt;, &lt;Online degradation state assessment methodology for multi-mode failures of insulated gate bipolar transistor, {eid: 85084120755, doi: 10.1109/ACCESS.2020.2984385}&gt;, &lt;An online open-switch fault diagnosis method for the DAB converter based on multimodal fusion neural controlled differential equations, {eid: 85147232656, doi: 10.1109/TIM.2023.3234093}&gt;, &lt;Fault diagnosis of DAB converters based on ResNet with adaptive threshold denoising, {eid: 85132729408, doi: 10.1109/TIM.2022.3180409}&gt;, &lt;A composite failure precursor for condition monitoring and remaining useful life prediction of discrete power devices, {eid: 85096033734, doi: 10.1109/TII.2020.2991454}&gt;, &lt;Online anomaly detection in DC/DC converters by statistical feature estimation using GPR and GA, {eid: 85087763023, doi: 10.1109/TPEL.2020.2981500}&gt;, &lt;Fault diagnosis for IGBTs open-circuit faults in photovoltaic grid-connected inverters based on statistical analysis and machine learning, {eid: 85100730628, doi: 10.1109/CIYCEE49808.2020.9332538}&gt;, &lt;Autoadaptive and dynamical clustering for open-circuit fault diagnosis of power inverters, {eid: 85071560439, doi: 10.23919/ECC.2019.8796047}&gt;, &lt;Data-driven fault detection of open circuits in multi-phase inverters based on current polarity using auto-adaptive and dynamical clustering, {eid: 85086741973, doi: 10.1016/j.isatra.2020.06.009}&gt;, &lt;Remaining useful life estimation for thermally aged power insulated gate bipolar transistors based on a modified maximum likelihood estimator, {eid: 85080145886, doi: 10.1002/2050-7038.12358}&gt;, &lt;An enhanced ensemble learning-based fault detection and diagnosis for gridconnected PV systems, {eid: 85120527851, doi: 10.1109/ACCESS.2021.3128749}&gt;, &lt;Uncertain fault diagnosis of grid-connected PV systems based improved data-driven paradigms, {eid: 85143807220, doi: 10.1109/SSD54932.2022.9955664}&gt;, &lt;Multivariate feature extraction based supervised machine learning for fault detection and diagnosis in photovoltaic systems, {eid: 85083335124, doi: 10.1016/j.ejcon.2020.03.004}&gt;, &lt;Data-driven approach for fault prognosis of SiC MOSFETs, {eid: 85078254850, doi: 10.1109/TPEL.2019.2936850}&gt;, &lt;Physics-informed neural network based online impedance identification of voltage source converters, {eid: 85131734638, doi: 10.1109/TIE.2022.3177791}&gt;, &lt;Real-time fault isolation in multiphase multilevelNPCconverters using active semi-supervised fuzzy clustering algorithm with pairwise constraints, {eid: 85030330233, doi: 10.1109/IEMDC.2017.8002409}&gt;, &lt;Fault diagnosis for power electronics converters based on deep feedforward network and wavelet compression, {eid: 85084730921, doi: 10.1016/j.epsr.2020.106370}&gt;, &lt;Fault prognostics for photovoltaic inverter based on fast clustering algorithm and Gaussian mixture model, {eid: 85091887123, doi: 10.3390/en13184901}&gt;, &lt;Disturbance auto-encoder generation model: Few-shot learning method for IGBT open-circuit fault diagnosis in three-phase converters, "frontier, {eid: 85146974402}&gt;, &lt;Fault diagnosis of electric transformers based on infrared image processing and semi-supervised learning, {eid: 85125952040, doi: 10.1016/j.gloei.2022.01.008}&gt;, &lt;Overview of fault detection approaches for grid connected photovoltaic inverters, {eid: 85147190263, doi: 10.1016/j.prime.2022.100035}&gt;, &lt;A convolutional neural network-based method of inverter fault diagnosis in a ships DC electrical system, {eid: 85144823914, doi: 10.2478/pomr-2022-0048}&gt;, &lt;Ensemble deep learning: A review, {eid: 85135374954, doi: 10.1016/j.engappai.2022.105151}&gt;, &lt;None, {eid: 85117986159}&gt;, &lt;The mahalanobis distance and its relationship to principal component scores, {eid: 84925300239, doi: 10.1002/cem.2692}&gt;, &lt;Photovoltaic fault diagnosis via semisupervised ladder network with string voltage and current measures, {eid: 85097949643, doi: 10.1109/JPHOTOV.2020.3038335}&gt;, &lt;Hybrid fault detection in power systems, {eid: 85070960641, doi: 10.1109/IEMDC.2019.8785191}&gt;, &lt;Metalearning in neural networks: A survey, {eid: 85105850460, doi: 10.1109/TPAMI.2021.3079209}&gt;, &lt;Generative adversarial networks in time series: A systematic literature review, {eid: 85147793321, doi: 10.1145/3559540}&gt;, &lt;Multidimensional mission-profile-based lifetime estimation approach for IGBT modules in MMC-HVdc application considering bidirectional power transfer, {eid: 85139423428, doi: 10.1109/TIE.2022.3203768}&gt;, &lt;Health state estimation and remaining useful life prediction of power devices subject to noisy and aperiodic condition monitoring, {eid: 85100464835, doi: 10.1109/TIM.2021.3054429}&gt;, &lt;Machine learning based prognostics for predicting remaining useful life of IGBT-NASA IGBT accelerated ageing case study, {eid: 85119276799, doi: 10.1109/ITNEC52019.2021.9587236}&gt;, &lt;Segmental degradation RUL prediction of IGBT based on combinatorial prediction algorithms, {eid: 85145434010, doi: 10.1109/ACCESS.2022.3227402}&gt;, &lt;Physics-informed neural networks: A deep learning framework for solving forward and inverse problems involving nonlinear partial differential equations, {eid: 85057501376, doi: 10.1016/j.jcp.2018.10.045}&gt;, &lt;None, {eid: 85098119419}&gt;, &lt;Physics-informed neural networks for power systems, {eid: 85094767172, doi: 10.1109/PESGM41954.2020.9282004}&gt;, &lt;A comprehensive study of non-adaptive and residual-based adaptive sampling for physicsinformed neural networks, {eid: 85140330962, doi: 10.1016/j.cma.2022.115671}&gt;, &lt;None, {eid: 85140423073}&gt;, &lt;None, {eid: 85059558457}&gt;, &lt;On hyperparameter optimization of machine learning algorithms: Theory and practice, {eid: 85089284069, doi: 10.1016/j.neucom.2020.07.061}&gt;, &lt;Particle swarm optimization-based CNN-LSTM networks for forecasting energy consumption, {eid: 85071332279, doi: 10.1109/CEC.2019.8789968}&gt;, &lt;Lagrangian duality for constrained deep learning, {eid: 85103240731, doi: 10.1007/978-3-030-67670-4-8}&gt;, &lt;Learning without data: Physics-informed neural networks for fast time-domain simulation, {eid: 85123948807, doi: 10.1109/SmartGridComm51999.2021.9631995}&gt;, &lt;Understanding and mitigating gradient flow pathologies in physics-informed neural networks, {eid: 85115276784, doi: 10.1137/20M1318043}&gt;, &lt;None, {eid: 85104156757}&gt;, &lt;None, {eid: 85137525920}&gt;, &lt;Gradient-enhanced physics-informed neural networks for forward and inverse PDE problems, {eid: 85126528923, doi: 10.1016/j.cma.2022.114823}&gt;, &lt;Physics-informed neural networks with hard constraints for inverse design, {eid: 85123597484, doi: 10.1137/21M1397908}&gt;, &lt;None, {eid: 85092193979}&gt;, &lt;A survey of constrained Gaussian process regression: Approaches and implementation challenges, {eid: 85104032978, doi: 10.1615/JMachLearnModelComput.2020035155}&gt;, &lt;APIK: Active physicsinformed kriging model with partial differential equations, {eid: 85130691726, doi: 10.1137/20M1389285}&gt;, &lt;A physics-informed machine learning model for reconstruction of dynamic loads, {eid: 85171457701, doi: 10.2749/istanbul.2023.0315}&gt;, &lt;Physics-based penalization for hyperparameter estimation in Gaussian process regression, {eid: 85169890793, doi: 10.1016/j.compchemeng.2023.108320}&gt;, &lt;Battery health management using physicsinformed machine learning: Online degradation modeling and remaining useful life prediction, {eid: 85131218628, doi: 10.1016/j.ymssp.2022.109347}&gt;, &lt;Integration of a novel knowledge-guided loss function with an architecturally explainable network for machine degradation modeling, {eid: 85135207604, doi: 10.1109/TIM.2022.3193196}&gt;, &lt;Fast capacity prediction of lithium-ion batteries using aging mechanism-informed bidirectional long short-term memory network, {eid: 85148690215, doi: 10.1016/j.ress.2023.109185}&gt;, &lt;Physics informed neural networks for control oriented thermal modeling of buildings, {eid: 85126866354, doi: 10.1016/j.apenergy.2022.118852}&gt;, &lt;A framework for Li-ion battery prognosis based on hybrid Bayesian physics-informed neural networks, {eid: 85168704004, doi: 10.1038/s41598-023-33018-0}&gt;, &lt;Machine learning for metal additive manufacturing: Towards a physics-informed data-driven paradigm, {eid: 85120355687, doi: 10.1016/j.jmsy.2021.11.003}&gt;, &lt;A physics-informed machine learning approach for solving heat transfer equation in advanced manufacturing and engineering applications, {eid: 85103125053, doi: 10.1016/j.engappai.2021.104232}&gt;, &lt;None, {eid: 85148710960}&gt;, &lt;None, {eid: 85117926039}&gt;, &lt;None, {eid: 85181069282}&gt;, &lt;Wind farm modeling with interpretable physics-informedmachine learning, {eid: 85069609908, doi: 10.3390/en12142716}&gt;, &lt;Fusing physics-based and deep learning models for prognostics, {eid: 85115029961, doi: 10.1016/j.ress.2021.107961}&gt;, &lt;Controlled physics-informed data generation for deep learning-based remaining useful life prediction under unseen operation conditions, {eid: 85152482064, doi: 10.1016/j.ymssp.2023.110359}&gt;, &lt;Time-series generative adversarial networks, {eid: 85089814431}&gt;, &lt;Physics-informed learning of governing equations from scarce data, {eid: 85117709589, doi: 10.1038/s41467-021-26434-1}&gt;, &lt;Converter circuits to machine learning: Optimal feature selection, {eid: 85144053256, doi: 10.1109/ECCE50734.2022.9947826}&gt;, &lt;A high-efficient hybrid physics-informed neural networks based on convolutional neural network, {eid: 85104227484, doi: 10.1109/TNNLS.2021.3070878}&gt;, &lt;Rotor dynamics informed deep learning for detection, identification, and localization of shaft crack and unbalance defects, {eid: 85168800967, doi: 10.1016/j.aei.2023.102128}&gt;, &lt;A hybrid physics-based data-driven framework for anomaly detection in industrial control systems, {eid: 85121843310, doi: 10.1109/TSMC.2021.3131662}&gt;, &lt;Knowledge-aware artificial neural network for loss modeling of planar magnetic components, {eid: 85144059999, doi: 10.1109/ECCE50734.2022.9947398}&gt;, &lt;Physicsinformed deep Monte Carlo quantile regression method for interval multilevel Bayesian network-based satellite circuit board reliability analysis, {eid: 85165985779, doi: 10.1016/j.apm.2023.06.024}&gt;, &lt;Bayesian physics informed neural networks for real-world nonlinear dynamical systems, {eid: 85134795886, doi: 10.1016/j.cma.2022.115346}&gt;, &lt;Physics-informed deep learning for signal compression and reconstruction of Big Data in industrial conditionmonitoring, {eid: 85122453498, doi: 10.1016/j.ymssp.2021.108709}&gt;, &lt;Parameter estimation of power electronic converters with physics-informed machine learning, {eid: 85130501937, doi: 10.1109/TPEL.2022.3176468}&gt;, &lt;Circuit parameter identification of degrading DC-DC converters based on physics-informed neural network, {eid: 85134886010, doi: 10.1109/PHM2022-London52454.2022.00053}&gt;, &lt;A physics-informed deep learning approach for bearing fault detection, {eid: 85106266134, doi: 10.1016/j.engappai.2021.104295}&gt;, &lt;Physics-informed gated recurrent graph attention unit network for anomaly detection in industrial cyber-physical systems, {eid: 85148032480, doi: 10.1016/j.ins.2023.01.136}&gt;, &lt;None, {eid: 85181148440}&gt;, &lt;A physics-informed feature weighting method for bearing fault diagnostics, {eid: 85147546731, doi: 10.1016/j.ymssp.2023.110171}&gt;, &lt;Remaining useful lifetime estimation for discrete power electronic devices using physics-informed neural network, {eid: 85162812115, doi: 10.1038/s41598-023-37154-5}&gt;, &lt;Prognostics of Lithium-Ion batteries using knowledge-constrained machine learning andKalman filtering, {eid: 85144026749, doi: 10.1016/j.ress.2022.108944}&gt;, &lt;A systematic method of remaining useful life estimation based on physics-informed graph neural networks with multisensor data, {eid: 85158908352, doi: 10.1016/j.ress.2023.1093</t>
  </si>
  <si>
    <t>2024-02-01</t>
  </si>
  <si>
    <t>2-s2.0-85181158859</t>
  </si>
  <si>
    <t>JKU</t>
  </si>
  <si>
    <t>Berardinelli</t>
  </si>
  <si>
    <t>out of scope</t>
  </si>
  <si>
    <t>Celik A. (AUID: 56542749700), Eltawil A.M. (AUID: 55939256800)</t>
  </si>
  <si>
    <t>At the Dawn of Generative AI Era: A Tutorial-cum-Survey on New Frontiers in 6G Wireless Intelligence</t>
  </si>
  <si>
    <t>IEEE Open Journal of the Communications Society</t>
  </si>
  <si>
    <t>10.1109/OJCOMS.2024.3362271</t>
  </si>
  <si>
    <t>https://www.doi.org/10.1109/OJCOMS.2024.3362271</t>
  </si>
  <si>
    <t>&lt;King Abdullah University of Science and Technology, Computer, Electrical and Mathematical Sciences and Engineering Division&gt;</t>
  </si>
  <si>
    <t>© 2020 IEEE.As we transition from the 5G epoch, a new horizon beckons with the advent of 6G, seeking a profound fusion with novel communication paradigms and emerging technological trends, bringing once-futuristic visions to life along with added technical intricacies. Although analytical models lay the foundations and offer systematic insights, we have recently witnessed a noticeable surge in research suggesting machine learning (ML) and artificial intelligence (AI) can efficiently deal with complex problems by complementing or replacing model-based approaches. The majority of data-driven wireless research leans heavily on discriminative AI (DAI) that requires vast real-world datasets. Unlike the DAI, Generative AI (GenAI) pertains to generative models (GMs) capable of discerning the underlying data distribution, patterns, and features of the input data. This makes GenAI a crucial asset in wireless domain wherein real-world data is often scarce, incomplete, costly to acquire, and hard to model or comprehend. With these appealing attributes, GenAI can replace or supplement DAI methods in various capacities. Accordingly, this combined tutorial-survey paper commences with preliminaries of 6G and wireless intelligence by outlining candidate 6G applications and services, presenting a taxonomy of state-of-the-art DAI models, exemplifying prominent DAI use cases, and elucidating the multifaceted ways through which GenAI enhances DAI. Subsequently, we present a tutorial on GMs by spotlighting seminal examples such as generative adversarial networks, variational autoencoders, flow-based GMs, diffusion-based GMs, generative transformers, large language models, autoregressive GMs, to name a few. Contrary to the prevailing belief that GenAI is a nascent trend, our exhaustive review of approximately 120 technical papers demonstrates the scope of research across core wireless research areas, including 1) physical layer design; 2) network optimization, organization, and management; 3) network traffic analytics; 4) cross-layer network security; and 5) localization &amp; positioning. Furthermore, we outline the central role of GMs in pioneering areas of 6G network research, including semantic communications, integrated sensing and communications, THz communications, extremely large antenna arrays, near-field communications, digital twins, AI-generated content services, mobile edge computing and edge AI, adversarial ML, and trustworthy AI. Lastly, we shed light on the multifarious challenges ahead, suggesting potential strategies and promising remedies. Given its depth and breadth, we are confident that this tutorial-cum-survey will serve as a pivotal reference for researchers and professionals delving into this dynamic and promising domain.</t>
  </si>
  <si>
    <t>5G, 6G, adversarial ML, AI-generated content, artificial intelligence (AI), autoregressive generative models, deep learning (DL), diffusion models, digital twins, discriminative AI, explainable AI, extremely large antenna arrays, generative adversarial networks, generative AI, generative models, generative pre-trained transformers, generative transformers, holographic beamforming, integrated sensing and communications, large language models, machine learning (ML), mMIMO, mmWave, near-field communication, network function virtualization, normalizing flows, open RAN, semantic communications, software defined networks, terahertz, trustworthy AI, trustworthy AI, variational autoencoders, zero-touch service management</t>
  </si>
  <si>
    <t>&lt;Next generation 5G wireless networks: A comprehensive survey, {eid: 84984848251, doi: 10.1109/COMST.2016.2532458}&gt;, &lt;What should 6G be?, {eid: 85078338273}&gt;, &lt;On the road to 6G: Visions, requirements, key technologies, and testbeds, {eid: 85149374135}&gt;, &lt;Semantic communications: Overview, open issues, and future research directions, {eid: 85123384794}&gt;, &lt;Non-terrestrial networks in the 6G era: Challenges and opportunities, {eid: 85097405543}&gt;, &lt;Survey on free space optical communication: A communication theory perspective, {eid: 84913587515}&gt;, &lt;Integrated sensing and communication for 6G: Ten key machine learning roles, {eid: 85149382811}&gt;, &lt;Deep learning-based frequency-selective channel estimation for hybrid mmwave MIMO systems, {eid: 85118630437}&gt;, &lt;Next generation terahertz communications: A rendezvous of sensing, imaging, and localization, {eid: 85086466886}&gt;, &lt;RISaided mmwave MIMO channel estimation using deep learning and compressive sensing, {eid: 85141565033}&gt;, &lt;Communication and localization with extremely large lens antenna array, {eid: 85099242195}&gt;, &lt;Near-field MIMO communications for 6G: Fundamentals, challenges, potentials, and future directions, {eid: 85139499648}&gt;, &lt;Holographic MIMO surfaces for 6G wireless networks: Opportunities, challenges, and trends, {eid: 85088781699}&gt;, &lt;Wireless networks design in the era of deep learning: Model-based, AI-based, or both?, {eid: 85077503699}&gt;, &lt;Deep learning in mobile and wireless networking: A survey, {eid: 85071685550}&gt;, &lt;Generative adversarial nets, {eid: 84937849144}&gt;, &lt;Generative-adversarial-network-based wireless channel modeling: Challenges and opportunities, {eid: 85062940503}&gt;, &lt;None, {eid: 85166028834}&gt;, &lt;None, {eid: 85159901272}&gt;, &lt;Generative adversarial networks (gans) in networking: A comprehensive survey &amp; evaluation, {eid: 85105870509}&gt;, &lt;Deep generative models in the Industrial Internet of Things: A survey, {eid: 85125710592}&gt;, &lt;Generative AI in mobile networks: A survey, {eid: 85168263912}&gt;, &lt;Generative adversarial networks: A survey toward private and secure applications, {eid: 85111656102}&gt;, &lt;Machine learning in nextg networks via generative adversarial networks, {eid: 85125318761}&gt;, &lt;A comprehensive survey of generative adversarial networks (GANs) in cybersecurity intrusion detection, {eid: 85165249893}&gt;, &lt;Adversarial machine learning: A multilayer review of the state-of-The-Art and challenges for wireless and mobile systems, {eid: 85121782450}&gt;, &lt;Generative adversarial estimation of channel covariance in vehicular millimeter wave systems, {eid: 85062968722}&gt;, &lt;Distributed generative adversarial networks for mmwave channel modeling in wireless UAV networks, {eid: 85101860698}&gt;, &lt;Distributed conditional generative adversarial networks (GANs) for data-driven millimeter wave communications in UAV networks, {eid: 85102034821}&gt;, &lt;Wideband channel estimation with a generative adversarial network, {eid: 85099225063}&gt;, &lt;Approximating the void: Learning stochastic channel models from observation with variational generative adversarial networks, {eid: 85064992593}&gt;, &lt;A communication channel density estimating generative adversarial network, {eid: 85075926721}&gt;, &lt;Score-based generative models for robust channel estimation, {eid: 85130744220}&gt;, &lt;MIMO channel estimation using scorebased generative models, {eid: 85144031914}&gt;, &lt;Blind channel equalization using vector-quantized variational autoencoders, {eid: 85192473683}&gt;, &lt;Blind channel equalization using variational autoencoders, {eid: 85050284755}&gt;, &lt;Blind equalization and channel estimation in coherent optical communications using variational autoencoders, {eid: 85135214905}&gt;, &lt;Data augmentation with conditional GAN for automatic modulation classification, {eid: 85091977942}&gt;, &lt;Digital signal modulation classification with data augmentation using generative adversarial nets in cognitive radio networks, {eid: 85044072752}&gt;, &lt;Training data augmentation for deep learning radio frequency systems, {eid: 85101237941}&gt;, &lt;Radio classify generative adversarial networks: A semi-supervised method for modulation recognition, {eid: 85061476692}&gt;, &lt;Generative adversarial networks-based semi-supervised automatic modulation recognition for cognitive radio networks, {eid: 85056627682}&gt;, &lt;Generative joint source-channel coding for semantic image transmission, {eid: 85162910839}&gt;, &lt;None, {eid: 85172813040}&gt;, &lt;Joint source-channel coding for Gaussian sources over AWGN channels using variational autoencoders, {eid: 85073152522}&gt;, &lt;VAE for joint sourcechannel coding of distributed Gaussian sources over AWGN MAC, {eid: 85090381660}&gt;, &lt;Joint source-channel coding over additive noise analog channels using mixture of variational autoencoders, {eid: 85105859861}&gt;, &lt;All-in-one: VQ-VAE for end-to-end joint source-channel coding, {eid: 85139038185}&gt;, &lt;Generative adversarial learning for spectrum sensing, {eid: 85050300761}&gt;, &lt;Generative adversarial radio spectrum networks, {eid: 85066602948}&gt;, &lt;Generative adversarial networks for recovering missing spectral information, {eid: 85049978692}&gt;, &lt;WLAN interference signal recognition using an improved quadruple generative adversarial network, {eid: 85111937021}&gt;, &lt;Wireless signal enhancement based on generative adversarial networks, {eid: 85082928241}&gt;, &lt;A new class of generative models for burst-error characterization in digital wireless channels, {eid: 34147124137}&gt;, &lt;None, {eid: 85188570283}&gt;, &lt;Channel agnostic end-to-end learning based communication systems with conditional gan, {eid: 85063534469}&gt;, &lt;Physical layer communications system design over-The-Air using adversarial networks, {eid: 85059811807}&gt;, &lt;A new approach for an end-to-end communication system using variational auto-encoder (VAE), {eid: 85146917565}&gt;, &lt;GAN-based deep distributional reinforcement learning for resource management in network slicing, {eid: 85081160791}&gt;, &lt;GAN-powered deep distributional reinforcement learning for resource management in network slicing, {eid: 85076390888}&gt;, &lt;GANSlicing: A GAN-based software defined mobile network slicing scheme for IoT applications, {eid: 85070215937}&gt;, &lt;A conditional generative adversarial network based approach for network slicing in heterogeneous vehicular networks, {eid: 85145212150}&gt;, &lt;A generative adversarial learningbased approach for cell outage detection in self-organizing cellular networks, {eid: 85079677325}&gt;, &lt;Generative adversarial learning for machine learning empowered self organizing 5G networks, {eid: 85064984566}&gt;, &lt;Generative adversarial LSTM networks learning for resource allocation in UAV-served M2M communications, {eid: 85105026498}&gt;, &lt;Experienced deep reinforcement learning with generative adversarial networks (gans) for model-free ultra reliable low latency communication, {eid: 85099268924}&gt;, &lt;None, {eid: 85165945865}&gt;, &lt;Weakly-supervised generative adversarial nets with auxiliary information for wireless coverage estimation, {eid: 85058026675}&gt;, &lt;Artificial intelligence based 5g coverage design and optimization using deep generative adversarial neural networks, {eid: 85083501083}&gt;, &lt;Generative neural network based spectrum sharing using linear sum assignment problems, {eid: 85081681683}&gt;, &lt;Generating realistic data for network analytics, {eid: 85061438297}&gt;, &lt;Assessing deep generative models on time series network data, {eid: 85130785478}&gt;, &lt;PAC-GAN: Packet generation of network traffic using generative adversarial networks, {eid: 85077961025}&gt;, &lt;Generative deep learning for Internet of Things network traffic generation, {eid: 85099880031}&gt;, &lt;FLOWGAN:Unbalanced network encrypted traffic identification method based on GAN, {eid: 85085497014}&gt;, &lt;GCN-GAN: A non-linear temporal link prediction model for weighted dynamic networks, {eid: 85068220003}&gt;, &lt;Traffic flow data prediction using residual deconvolution based deep generative network, {eid: 85067405593}&gt;, &lt;ByteSGAN: A semisupervised generative adversarial network for encrypted traffic classification in SDN edge gateway, {eid: 85117704501}&gt;, &lt;ZipNet-GAN: Inferring finegrained mobile traffic patterns via a generative adversarial neural network, {eid: 85040225802}&gt;, &lt;Generative adversarial networkbased rogue device identification using differential constellation trace figure, {eid: 85103839382}&gt;, &lt;None, {eid: 85187338492}&gt;, &lt;Securing IoT RF fingerprinting systems with generative adversarial networks, {eid: 85082389102}&gt;, &lt;Penetrating RF fingerprinting-based authentication with a generative adversarial attack, {eid: 85115671979}&gt;, &lt;Waveform defence against deep learning generative adversarial network attacks, {eid: 85140460906}&gt;, &lt;Physical-layer authentication based on hierarchical variational autoencoder for Industrial Internet of Things, {eid: 85139865654}&gt;, &lt;RFAL: Adversarial learning for RF transmitter identification and classification, {eid: 85091096157}&gt;, &lt;Colluding RF fingerprint impersonation attack based on generative adversarial network, {eid: 85137262971}&gt;, &lt;A novel physical layer key generation method based on WGAN-GP adversarial autoencoder, {eid: 85137102746}&gt;, &lt;Jamming recognition based on AC-VAEGAN, {eid: 85100240896}&gt;, &lt;Self-learning Bayesian generative models for jammer detection in cognitive-UAV-radios, {eid: 85100433661}&gt;, &lt;Adversarial deep learning for cognitive radio security: Jamming attack and defense strategies, {eid: 85050306231}&gt;, &lt;Deep learning for launching and mitigating wireless jamming attacks, {eid: 85058070873}&gt;, &lt;Better late than never: GAN-enhanced dynamic anti-jamming spectrum access with incomplete sensing information, {eid: 85107209349}&gt;, &lt;Generative adversarial network for wireless signal spoofing, {eid: 85066601953}&gt;, &lt;Generative adversarial network in the air: Deep adversarial learning for wireless signal spoofing, {eid: 85102275140}&gt;, &lt;Detection of rogue RF transmitters using generative adversarial nets, {eid: 85074768590}&gt;, &lt;Controllable wireless spoofing attack based on conditional began and auxiliary channel sensing, {eid: 85145597074}&gt;, &lt;GNSS spoofing jamming detection based on generative adversarial network, {eid: 85113207201}&gt;, &lt;AI-based abnormality detection at the PHYlayer of cognitive radio by learning generative models, {eid: 85078727577}&gt;, &lt;Distributed generative adversarial networks for anomaly detection, {eid: 85098240269}&gt;, &lt;Generative adversarial network and auto encoder based anomaly detection in distributed IoT networks, {eid: 85101281427}&gt;, &lt;A framework for anomaly detection in IoT networks using conditional generative adversarial networks, {eid: 85120865345}&gt;, &lt;Anomaly detection in industrial IoT using distributional reinforcement learning and generative adversarial networks, {eid: 85141632635}&gt;, &lt;Scalable wireless anomaly detection with generative-LSTMs on RF post-detection metadata, {eid: 85130749198}&gt;, &lt;Efficient generative wireless anomaly detection for next generation networks, {eid: 85147332780}&gt;, &lt;Adversarial attacks on deep-learning based radio signal classification, {eid: 85052663750}&gt;, &lt;Attack detection and data generation for wireless cyber-physical systems based on self-training powered generative adversarial networks, {eid: 85133862369}&gt;, &lt;Deep generative learning models for cloud intrusion detection systems, {eid: 85128644016}&gt;, &lt;An intrusion detection model based on deep belief networks, {eid: 84959539300}&gt;, &lt;GIDS: GAN based intrusion detection system for in-vehicle network, {eid: 85063514589}&gt;, &lt;Imbalanced data classification: A KNN and generative adversarial networks-based hybrid approach for intrusion detection, {eid: 85124481928}&gt;, &lt;An enhanced ai-based network intrusion detection system using generative adversarial networks, {eid: 85139871886}&gt;, &lt;IGAN-IDS: An imbalanced generative adversarial network towards intrusion detection system in Ad-Hoc networks, {eid: 85084332969}&gt;, &lt;Poster abstract: A semi-supervised approach for network intrusion detection using generative adversarial networks, {eid: 85113296166}&gt;, &lt;Anomaly generation using generative adversarial networks in host-based intrusion detection, {eid: 85071597538}&gt;, &lt;Generative adversarial networks for launching and thwarting adversarial attacks on network intrusion detection systems, {eid: 85073888513}&gt;, &lt;A semantic approach to host-based intrusion detection systems using contiguousand discontiguous system call patterns, {eid: 84897137099}&gt;, &lt;Intrusion detection for cyber-physical systems using generative adversarial networks in fog environment, {eid: 85099780317}&gt;, &lt;Generative adversarial networks for distributed intrusion detection in the Internet of Things, {eid: 85079956858}&gt;, &lt;GIDS: Generative adversarial networks assisted intrusion detection system, {eid: 85091243268}&gt;, &lt;Attack-resilient connectivity game for UAV networks using generative adversarial learning, {eid: 85076893168}&gt;, &lt;Generative adversarial network assisted power allocation for cooperative cognitive covert communication system, {eid: 85089180585}&gt;, &lt;Bringing a GAN to a knife-fight: Adapting malware communication to avoid detection, {eid: 85052240664}&gt;, &lt;Real-time indoor localization for smartphones using tensor-generative adversarial nets, {eid: 85111972640}&gt;, &lt;Rss remeasurement estimation for indoor positioning system with generative adversarial network model, {eid: 85112343962}&gt;, &lt;Indoor WLAN intelligent target intrusion sensing using ray-aided generative adversarial network, {eid: 85082634399}&gt;, &lt;GAN based data augmentation for indoor localization using labeled and unlabeled data, {eid: 85119450943}&gt;, &lt;Indoor localization using data augmentation via selective generative adversarial networks, {eid: 85110785243}&gt;, &lt;DNN-based indoor localization under limited dataset using GANs and semi-supervised learning, {eid: 85133746182}&gt;, &lt;Deep generative model-based RSSI synthesis for indoor localization, {eid: 85133321027}&gt;, &lt;Recurrent model for wireless indoor tracking and positioning recovering using generative networks, {eid: 85081107662}&gt;, &lt;Wavelet transform DC-GAN for diversity promoted fingerprint construction in indoor localization, {eid: 85063496586}&gt;, &lt;AF-DCGAN: Amplitude feature deep convolutional GAN for fingerprint construction in indoor localization systems, {eid: 85107175537}&gt;, &lt;Cost reduction in fingerprint-based indoor localization using generative adversarial network, {eid: 85122940686}&gt;, &lt;Enriching indoor localization fingerprint using a single AC-GAN, {eid: 85109355863}&gt;, &lt;Tensor-generative adversarial network with two-dimensional sparse coding: Application to realtime indoor localization, {eid: 85051422966}&gt;, &lt;Semi-supervised learning with GANs for device-free fingerprinting indoor localization, {eid: 85100396186}&gt;, &lt;Surimi: Supervised radio map augmentation with deep learning and a generative adversarial network for fingerprint-based indoor positioning, {eid: 85141562733}&gt;, &lt;Fingerprint-based positioning method over LTE advanced pro signals with GAN training contribute, {eid: 85116469192}&gt;, &lt;Reduce fingerprint construction for positioning IoT devices based on generative adversarial nets, {eid: 85100001829}&gt;, &lt;Adversarial domain adaptation for network-based visible light positioning algorithm, {eid: 85093088185}&gt;, &lt;None, {eid: 85188659096}&gt;, &lt;Wireless communications and applications above 100 GHz: Opportunities and challenges for 6G and beyond, {eid: 85068339574}&gt;, &lt;Massive MIMO for communications with drone swarms, {eid: 85038839067}&gt;, &lt;Semantic communications for future internet: Fundamentals, applications, and challenges, {eid: 85142827836}&gt;, &lt;Enhanced max-min rate of users in UAV-assisted emergency networks using reinforcement learning, {eid: 85153338834}&gt;, &lt;Learning-aided UAV 3D placement and power allocation for sum-capacity enhancement under varying altitudes, {eid: 85129395770}&gt;, &lt;Phase and 3-D placement optimization for rate enhancement in RIS-assisted UAV networks, {eid: 85153355700}&gt;, &lt;Wireless communications with unmanned aerial vehicles: Opportunities and challenges, {eid: 84975504541}&gt;, &lt;UAVassisted cooperative &amp; cognitive NOMA: Deployment, clustering, and resource allocation, {eid: 85113240892}&gt;, &lt;Energy-efficient trajectory optimization for UAV-assisted IoT networks, {eid: 85104613040}&gt;, &lt;Aeronautical data aggregation and field estimation in IoT networks: Hovering and traveling time dilemma of UAVs, {eid: 85077311263}&gt;, &lt;Optimal deployment of tethered drones for maximum cellular coverage in user clusters, {eid: 85097194352}&gt;, &lt;None, {eid: 0038834399}&gt;, &lt;Visible light communication, networking, and sensing: A survey, potential and challenges, {eid: 84963857616}&gt;, &lt;Optical camera communications: Survey, use cases, challenges, and future trends, {eid: 85073951330}&gt;, &lt;End-to-end performance analysis of underwater optical wireless relaying and routing techniques under location uncertainty, {eid: 85079768487}&gt;, &lt;Advances in quantum cryptography, {eid: 85091880550}&gt;, &lt;Quantum computing in the NISQ era and beyond, {eid: 85093671738}&gt;, &lt;Postquantum cryptography- State of the art, {eid: 85028743538, doi: 10.1109/MSP.2017.3151326}&gt;, &lt;Artificial-intelligence-enabled intelligent 6G networks, {eid: 85096018018}&gt;, &lt;Deep learning based recommender system: A survey and new perspectives, {eid: 85062450758}&gt;, &lt;None, {eid: 0003494998}&gt;, &lt;Artificial intelligence in healthcare: Past, present and future, {eid: 85050483912}&gt;, &lt;The roadmap to 6G: AI empowered wireless networks, {eid: 85071315607}&gt;, &lt;Open-source multi-access edge computing for 6G: Opportunities and challenges, {eid: 85120073595, doi: 10.1109/ACCESS.2021.3130418}&gt;, &lt;Edge intelligence: On-demand deep learning model co-inference with device-edge synergy, {eid: 85056854955}&gt;, &lt;Edge computing: Vision and challenges, {eid: 84987842183}&gt;, &lt;A vision of 6G wireless systems: Applications, trends, technologies, and open research problems, {eid: 85073729899}&gt;, &lt;Digital twin in the IoT context: A survey on technical features, scenarios, and architectural models, {eid: 85087488936, doi: 10.1109/JPROC.2020.2998530}&gt;, &lt;The internet of Bodies: A systematic survey on propagation characterization and channel modeling, {eid: 85111033582, doi: 10.1109/JIOT.2021.3098028}&gt;, &lt;The internet of Bodies: The human body as an efficient and secure wireless channel, {eid: 85149156006}&gt;, &lt;Edge artificial intelligence for 6G: Vision, enabling technologies, and applications, {eid: 85119402748, doi: 10.1109/JSAC.2021.3126076}&gt;, &lt;The roadmap of communication and networking in 6G for the metaverse, {eid: 85133762492, doi: 10.1109/MWC.019.2100721}&gt;, &lt;Bagging predictors, {eid: 0030211964}&gt;, &lt;The boosting approach to machine learning: An overview, {eid: 0037806811}&gt;, &lt;Is combining classifiers with stacking better than selecting the best one?, {eid: 12144288329}&gt;, &lt;Channel equalization using neural networks: A review, {eid: 77951207519}&gt;, &lt;Deeplearning based channel estimation for RIS-aided mmwave systems with beam squint, {eid: 85137201882}&gt;, &lt;A review of the state of the art and future challenges of deep learning-based beamforming, {eid: 85135761794}&gt;, &lt;Deep reinforcement learning based beamforming codebook design for RISaided mmwave systems, {eid: 85150649742}&gt;, &lt;Multiagent deep reinforcement learning for beam codebook design in RIS-aided systems, {eid: 85198954007, doi: 10.1109/TWC.2023.3347419}&gt;, &lt;Dynamic spectrum management via machine learning: State of the art, taxonomy, challenges, and open research issues, {eid: 85070373827}&gt;, &lt;Green deep reinforcement learning for radio resource management: Architecture, algorithm compression, and challenges, {eid: 85101470713}&gt;, &lt;Machine learningbased physical layer security: Techniques, open challenges, and applications, {eid: 85115132826}&gt;, &lt;Handover management for next-generation wireless networks: A brief overview, {eid: 85096766348}&gt;, &lt;Cellular traffic prediction with machine learning: A survey, {eid: 85128625259}&gt;, &lt;Machine learning for end-to-end congestion control, {eid: 85088554375}&gt;, &lt;Routing in wireless sensor networks using machine learning techniques: Challenges and opportunities, {eid: 85104578710}&gt;, &lt;Machine learning-based load balancing algorithms in future heterogeneous networks: A survey, {eid: 85127052422}&gt;, &lt;A survey of deep reinforcement learning application in 5g and beyond network slicing and virtualization, {eid: 85127757702}&gt;, &lt;None, {eid: 85066123328}&gt;, &lt;None, {eid: 85096903166}&gt;, &lt;None, {eid: 85146132975}&gt;, &lt;Semi-supervised learning with deep generative models, {eid: 84988015067}&gt;, &lt;An overview of deep generative models, {eid: 85085272778}&gt;, &lt;None, {eid: 84937487237}&gt;, &lt;Representation learning: A review and new perspectives, {eid: 84879854889}&gt;, &lt;A comprehensive survey on transfer learning, {eid: 85088803089}&gt;, &lt;Generative multi-task learning for text classification, {eid: 85085245262}&gt;, &lt;None, {eid: 85093846782}&gt;, &lt;Improving exploration efficiency of deep reinforcement learning through samples produced by generative model, {eid: 85111801340}&gt;, &lt;Generative adversarial imitation learning, {eid: 85018872345}&gt;, &lt;None, {eid: 85019013147}&gt;, &lt;Unrolled generative adversarial networks, {eid: 85032877289}&gt;, &lt;None, {eid: 84987947153}&gt;, &lt;Unpaired imageto- image translation using cycle-consistent adversarial networks, {eid: 85041892358}&gt;, &lt;None, {eid: 84978298377}&gt;, &lt;Wasserstein generative adversarial networks, {eid: 85047016172}&gt;, &lt;None, {eid: 85040582395}&gt;, &lt;None, {eid: 84990042746}&gt;, &lt;InfoGAN: Interpretable representation learning by information maximizing generative adversarial nets, {eid: 85019228440}&gt;, &lt;StarGAN: Unified generative adversarial networks for multi-domain image-toimage translation, {eid: 85062854894}&gt;, &lt;Stacked generative adversarial networks, {eid: 85041903901}&gt;, &lt;None, {eid: 85007163590}&gt;, &lt;Least squares generative adversarial networks, {eid: 85041908569}&gt;, &lt;A style-based generator architecture for generative adversarial networks, {eid: 85118624246}&gt;, &lt;Analyzing and improving the image quality of styleGAN, {eid: 85088146586}&gt;, &lt;None, {eid: 85084337511}&gt;, &lt;None, {eid: 84919810317}&gt;, &lt;Beta-VAE: Learning basic visual concepts with a constrained variational framework, {eid: 85034241706}&gt;, &lt;Wasserstein auto-encoders, {eid: 85083952476}&gt;, &lt;Variational autoencoder with arbitrary conditioning, {eid: 85083952988}&gt;, &lt;Neural discrete representation learning, {eid: 85046996862}&gt;, &lt;Ladder variational autoencoders, {eid: 85019264158}&gt;, &lt;Learning structured output representation using deep conditional generative models, {eid: 84965139640}&gt;, &lt;Variational inference with normalizing flows, {eid: 84969776493}&gt;, &lt;Autoencoding beyond pixels using a learned similarity metric, {eid: 84999041243}&gt;, &lt;Glow: Generative flow with invertible 1x1 convolutions, {eid: 85055585210}&gt;, &lt;None, {eid: 85018862099}&gt;, &lt;None, {eid: 84969840058}&gt;, &lt;Masked autoregressive flow for density estimation, {eid: 85064826755}&gt;, &lt;Improved variational inference with inverse autoregressive flow, {eid: 85018920337}&gt;, &lt;Denoising diffusion probabilistic models, {eid: 85108436431}&gt;, &lt;None, {eid: 85101276681}&gt;, &lt;A connection between score matching and denoising autoencoders, {eid: 85188570041}&gt;, &lt;Attention is all you need, {eid: 85038368581}&gt;, &lt;Language models are unsupervised multitask learners, {eid: 85067388978}&gt;, &lt;Language models are few-shot learners, {eid: 85107491666}&gt;, &lt;None, {eid: 85057019815}&gt;, &lt;None, {eid: 85079739509}&gt;, &lt;None, {eid: 85124900293}&gt;, &lt;A method of investigating periodicities in disturbed series, with special reference to wolfers sunspot numbers, {eid: 0001634204}&gt;, &lt;None, {eid: 0004311217}&gt;, &lt;Connectionist learning of belief networks, {eid: 44049116681}&gt;, &lt;The neural autoregressive distribution estimator, {eid: 84861999538}&gt;, &lt;MADE: Masked autoencoder for distribution estimation, {eid: 84969749373}&gt;, &lt;Pixel recurrent neural networks, {eid: 84999048365}&gt;, &lt;Conditional image generation with pixelCNN decoders, {eid: 85018873682}&gt;, &lt;WaveNet: A generative model for raw audio, {eid: 85053043155}&gt;, &lt;Training products of experts by minimizing contrastive divergence, {eid: 0013344078}&gt;, &lt;Exponential family harmoniums with an application to information retrieval, {eid: 33745780732}&gt;, &lt;3D object recognition with deep belief nets, {eid: 78149306047}&gt;, &lt;Sparse deep belief net model for visual area V2, {eid: 85161980001}&gt;, &lt;A fast learning algorithm for deep belief nets, {eid: 33745805403}&gt;, &lt;Deep neural networks for linear sum assignment problems, {eid: 85048025731}&gt;, &lt;Deep unsupervised learning for generalized assignment problems: A casestudy of user-association in wireless networks, {eid: 85112830991}&gt;, &lt;Distributed user clustering and resource allocation for imperfect NOMA in heterogeneous networks, {eid: 85075801755}&gt;, &lt;Topology optimization for 6G networks: A network information-theoretic approach, {eid: 85095513313}&gt;, &lt;Distributed cluster formation and power-bandwidth allocation for imperfect NOMA in DL-HetNets, {eid: 85056171223}&gt;, &lt;Resource allocation and interference management for D2D-enabled DL/UL decoupled Het-Nets, {eid: 85031816998}&gt;, &lt;RIS-assisted grant-free NOMA: User pairing, RIS assignment, and phase shift alignment, {eid: 85153757187}&gt;, &lt;Radio frequency fingerprint recognition method based on generative adversarial net, {eid: 85114477864}&gt;, &lt;None, {eid: 85169054190}&gt;, &lt;None, {eid: 85172431204}&gt;, &lt;None, {eid: 85164899541}&gt;, &lt;Deeper text understanding for IR with contextual neural language modeling, {eid: 85073800800}&gt;, &lt;None, {eid: 85183460103}&gt;, &lt;None, {eid: 85139060875}&gt;, &lt;None, {eid: 85064818680}&gt;, &lt;Image-to-image translation with conditional adversarial networks, {eid: 85030759098}&gt;, &lt;Massive MIMO adaptive modulation and coding using online deep learning algorithm, {eid: 85121333580}&gt;, &lt;Towards an interpretable latent space: An intuitive comparison of autoencoders with variational autoencoders, {eid: 85113463322}&gt;, &lt;Contextaware learning for generative models, {eid: 85112024180}&gt;, &lt;None, {eid: 85138866596}&gt;, &lt;None, {eid: 85083163591}&gt;, &lt;None, {eid: 85067102295}&gt;, &lt;Neural encoding and decoding with a flow-based invertible generative model, {eid: 85130835857}&gt;, &lt;Normalizing flows for probabilistic modeling and inference, {eid: 85105887831}&gt;, &lt;None, {eid: 85095098906}&gt;, &lt;None, {eid: 85065672155}&gt;, &lt;CFLOW-AD: Real-time unsupervised anomaly detection with localization via conditional normalizing flows, {eid: 85126081332}&gt;, &lt;GANSim: Conditional facies simulation using an improved progressive growing of generative adversarial networks (GANs), {eid: 85103420864}&gt;, &lt;Generative time series forecasting with diffusion, denoise, and disentanglement, {eid: 85160827246}&gt;, &lt;The performance of LSTM and BiLSTM in forecasting time series, {eid: 85081390973}&gt;, &lt;FusionVAE: A deep hierarchical variational autoencoder for RGB image fusion, {eid: 85142737745}&gt;, &lt;Normalizing flows: An introduction and review of current methods, {eid: 85116591922}&gt;, &lt;TGFuse: An infrared and visible image fusion approach based on transformer and generative adversarial network, {eid: 85159790574, doi: 10.1109/TIP.2023.3273451}&gt;, &lt;Learning and reasoning for robot sequential decision making under uncertainty, {eid: 85094086042}&gt;, &lt;None, {eid: 85188636631}&gt;, &lt;None, {eid: 85144250106}&gt;, &lt;Real-time digital twins: Vision and research directions for 6G and beyond, {eid: 85166770499}&gt;, &lt;None, {eid: 85179757333}&gt;, &lt;Deep generative modelling: A comparative review of vaes, gans, normalizing flows, energy-based and autoregressive models, {eid: 85116873184}&gt;, &lt;None, {eid: 85138864327}&gt;, &lt;An overview on generative AI at scale with edge-cloud computing, {eid: 85174821496}&gt;, &lt;Data augmentation computing model based on generative adversarial network, {eid: 85066751859}&gt;, &lt;Variational autoencoders for reliability optimization in multi-access edge computing networks, {eid: 85130683505}&gt;, &lt;MAG-GAN: Massive attack generator via GAN, {eid: 85085554841}&gt;, &lt;A survey on adversarial recommender systems: From attack/defense strategies to generative adversarial networks, {eid: 85098456355}&gt;, &lt;Resisting adversarial attacks using Gaussian mixture variational autoencoders, {eid: 85090801688}&gt;, &lt;TGAN-AD: Transformer-based GAN for anomaly detection of time series data, {eid: 85137352696}&gt;, &lt;Trustworthy artificial intelligence: A review, {eid: 85128190943}&gt;</t>
  </si>
  <si>
    <t>2-s2.0-85184802522</t>
  </si>
  <si>
    <t>Lv Z. (AUID: 55925162500), Chen D. (AUID: 57218828066), Cao B. (AUID: 57217575895), Song H. (AUID: 59233193500), Lv H. (AUID: 57020785300)</t>
  </si>
  <si>
    <t>Secure Deep Learning in Defense in Deep-Learning-as-a-Service Computing Systems in Digital Twins</t>
  </si>
  <si>
    <t>IEEE Transactions on Computers</t>
  </si>
  <si>
    <t>10.1109/TC.2021.3077687</t>
  </si>
  <si>
    <t>https://www.doi.org/10.1109/TC.2021.3077687</t>
  </si>
  <si>
    <t>&lt;Faculty of Arts, Uppsala University, Department of Game Design&gt;, &lt;Qingdao University, School of Computer Science&gt;, &lt;Hebei University of Technology, School of Artificial Intelligence&gt;, &lt;Embry-Riddle Aeronautical University, Security and Optimization for Networked Globe Laboratory (SONG Lab)&gt;, &lt;The Ministry of Natural Resources North Sea Bureau, North China Sea Offshore Engineering Survey Institute&gt;</t>
  </si>
  <si>
    <t>© 1968-2012 IEEE.While Digital Twins (DTs) bring convenience to city managers, they also generate new challenges to city network security. Currently, cyberspace security becomes increasingly complicated. Intrusion detection and Deep Learning (DL) are combined with shunning security threats in service computing systems and improving network defense capabilities. DTs can be applied to network security. People's understanding of cyberspace security can be improved using DTs to digitally define, model, and display the network environment and security status. The intrusion detection data are optimized based on DL technology, and a network intrusion detection algorithm integrated with Deep Neural Network (DNN) model is proposed. In the cloud service system, a trust model based on Keyed-Hashing-based Self-Synchronization (KHSS) is introduced. This model predicts the security state and detects attacks according to existing malicious attacks, ensuring the network security defense system's regular operation. Finally, simulation experiments verify the Deep Belief Networks (DBN) model's feasibility and the cloud trust model. The DBN algorithm proposed improves the correct detection rate of unknown samples by 4.05% compared with the Support Vector Machine (SVM) algorithm. From the 20,100 pieces of data in the test dataset, the number of correct attacks detected by the DBN algorithm exceeds those by the SVM algorithm by 818. DBN algorithm requires a short detection time while ensuring optimal detection accuracy. The KHSS+DBN model predicts cloud security states, and the results are the same as the actual states, with an error of only 1%∼2%.</t>
  </si>
  <si>
    <t>Deep learning, digital twins, network attack, security defense, service computing system</t>
  </si>
  <si>
    <t>&lt;Adeep learning approach to network intrusion detection, {eid: 85082634024}&gt;, &lt;Big privacy: Challenges and opportunities of privacy study in the age of Big Data, {eid: 84979812487}&gt;, &lt;Networking for Big Data: A survey, {eid: 85014086530}&gt;, &lt;Survey on SDN based network intrusion detection system using machine learning approaches, {eid: 85040375894}&gt;, &lt;Dimensionality reduction using principal component analysis for network intrusion detection, {eid: 85002547329}&gt;, &lt;An effective combining classifier approach using tree algorithms for network intrusion detection, {eid: 84975106423}&gt;, &lt;Anovel architecture combined with optimal parameters for back propagation neural networks applied to anomaly network intrusion detection, {eid: 85042208991}&gt;, &lt;Adversarial attacks against network intrusion detection in IoT systems, {eid: 85099107269}&gt;, &lt;Network intrusion detection: Based on deep hierarchical network and original flow data, {eid: 85065232448}&gt;, &lt;Deep learning approach combining sparse autoencoder with SVM for network intrusion detection, {eid: 85053343902}&gt;, &lt;An industrial network intrusion detection algorithm based on multifeature data clustering optimization model, {eid: 85078501372}&gt;, &lt;In-vehicle network intrusion detection using deep convolutional neural network, {eid: 85073150001}&gt;, &lt;A QoS-driven approach to the cloud service addressing attributes of security, {eid: 85048874016}&gt;, &lt;A trust-based agent learning model for service composition in mobile cloud computing environments, {eid: 85063797072}&gt;, &lt;A survey on distributed denial of service (DDoS) attacks inSDNand cloud computing environments, {eid: 85068979321}&gt;, &lt;Interactive three-dimensional visualization of network intrusion detection data for machine learning, {eid: 85070713287}&gt;, &lt;A machine learning-based approach to build zero false-positive IPSs for industrial IoT and CPS with a case study on power grids security, {eid: 85183585229, doi: 10.1109/TIA.2020.3011397}&gt;, &lt;A data augmentation-based defense method against adversarial attacks in neural networks, {eid: 85092719046}&gt;, &lt;Adversarial attacks against network intrusion detection in IoT systems, {eid: 85099107269}&gt;, &lt;An efficient and robust deep learning based network anomaly detection against distributed denial of service attacks, {eid: 85088643853}&gt;, &lt;A highly accurate deep learning based approach for developing wireless sensor networkmiddleware, {eid: 85048185131}&gt;, &lt;Intelligent fault diagnosis by fusing domain adversarial training and maximum mean discrepancy via ensemble learning, {eid: 85099517118}&gt;, &lt;Data poison detection schemes for distributed machine learning, {eid: 85077274847}&gt;, &lt;A deep learning ensemble for network anomaly and cyberattack detection, {eid: 85089532738}&gt;, &lt;Intelligent fault diagnosis by fusing domain adversarial training and maximum mean discrepancy via ensemble learning, {eid: 85099517118}&gt;, &lt;An adaptive ensemble machine learning model for intrusion detection, {eid: 85068687156}&gt;, &lt;Deep learning for detection of routing attacks in the Internet of Things, {eid: 85062708145}&gt;, &lt;A novel deep learning model for detection of denial of service attacks in HTTP traffic over internet, {eid: 85083972007}&gt;, &lt;A comprehensive novel model for network speech anomaly detection system using deep learning approach, {eid: 85081624018}&gt;, &lt;A prediction system of Sybil attack in social network using deep-regression model, {eid: 85029219783}&gt;, &lt;Dynamic management of a deep learning-based anomaly detection system for 5G networks, {eid: 85049566253}&gt;, &lt;Introducing deep learning self-Adaptive misuse network intrusion detection systems, {eid: 85061832103}&gt;, &lt;Forensics and deep learning mechanisms for botnets in Internet of Things: A survey of challenges and solutions, {eid: 85066801945}&gt;, &lt;Intrusion detection system using deep neural network for in-vehicle network security, {eid: 84975321732}&gt;, &lt;Can we beat DDoS attacks in clouds?, {eid: 84906077010}&gt;, &lt;Fool me if you can:Mimicking attacks and anti-Attacks in cyberspace, {eid: 84919476166}&gt;, &lt;Research on cloud computing security risk assessment based on information entropy andMarkov chain, {eid: 85062702225}&gt;, &lt;Cloud computing review: Concepts, technology, challenges and security, {eid: 85044289704}&gt;</t>
  </si>
  <si>
    <t>IEEE Computer Society</t>
  </si>
  <si>
    <t>2024-03-01</t>
  </si>
  <si>
    <t>2-s2.0-85165915675</t>
  </si>
  <si>
    <t>Li Z. (AUID: 57191702057), Wang G. (AUID: 55738687700), Yan Y. (AUID: 56654588200), Lu J. (AUID: 57200760675), Kiritsis D. (AUID: 6701692247), Broo D.G. (AUID: 55648593700)</t>
  </si>
  <si>
    <t>Bibliometric Analysis of Model-Based Systems Engineering: Past, Current, and Future</t>
  </si>
  <si>
    <t>IEEE Transactions on Engineering Management</t>
  </si>
  <si>
    <t>10.1109/TEM.2022.3186637</t>
  </si>
  <si>
    <t>https://www.doi.org/10.1109/TEM.2022.3186637</t>
  </si>
  <si>
    <t>&lt;Beijing Institute of Technology, School of Mechanical Engineering&gt;, &lt;EPFL, ICT4SM Lab&gt;, &lt;Stanford University, Center for Design Research, Department of Engineering&gt;</t>
  </si>
  <si>
    <t>© 1988-2012 IEEE.Model-based systems engineering (MBSE) is considered an important approach for understanding multidomain fields and is widely used in complex systems such as aerospace. In this article, a detailed survey of MBSE literature was conducted from its commencement to the present trends through bibliometric analysis. Some bibliometric tools were used to implement a visual network analysis of MBSE-related manuscripts. The results of the bibliometric study revealed the interrelationship and distribution of researchers in multidomain fields. The authorized sources of MBSE papers were also assorted. The current practices of MBSE were analyzed. The future directions for MBSE based on the current practices were discussed. We found that MBSE's research has been conducted by many research teams with distinctive characteristics, and the top publishing sources in this field have emerged. Research on MBSE focuses on system engineering, languages, system of systems, and digitalization. The development of new technologies such as next-generation modeling languages is improving current practical problems. The findings of this study may help researchers gain a faster and more comprehensive understanding of the current and future developments in MBSE.</t>
  </si>
  <si>
    <t>Bibliometric analysis, digitalization, model-based systems engineering (MBSE), modeling language, systems engineering</t>
  </si>
  <si>
    <t>&lt;An MBSE-based approach for the analysis of requirements towards engineering it architectures, {eid: 85081091712}&gt;, &lt;None, {eid: 34047239403}&gt;, &lt;Informing program management decisions using quantitative set-based design, {eid: 85182098508}&gt;, &lt;Applying systems modeling language in an aviation maintenance system, {eid: 85141541509}&gt;, &lt;Introduction to model-based system engineering (MBSE) and SysML, {eid: 85034788291}&gt;, &lt;Growth rates of modern science: A bibliometric analysis based on the number of publications and cited references, {eid: 84950287834}&gt;, &lt;Bibliometric study of welding scientific publications by Big Data analysis, {eid: 85080937221}&gt;, &lt;A bibliometric analysis of certain information science literature, {eid: 84982026275}&gt;, &lt;Ascertaining activities in a subject area through bibliometric analysis application to library literature, {eid: 0015604842}&gt;, &lt;Quality function deployment improvement: A bibliometric analysis and literature review, {eid: 85135378759}&gt;, &lt;A bibliometric analysis of research on multiple criteria decision making, {eid: 85042221511}&gt;, &lt;Fifty years of the european journal ofmarketing:Abibliometric analysis, {eid: 85042384889}&gt;, &lt;Business intelligence and analytics: From big data to big impact, {eid: 84916597404}&gt;, &lt;Comprehensive analysis of the relationship between thermal comfort and building control research-A data-driven literature review, {eid: 85038817541}&gt;, &lt;Bibliometric analyses reveal patterns of collaboration between ASMS members, {eid: 85042877232}&gt;, &lt;A bibliometric history of the journal genetics, {eid: 85006062592}&gt;, &lt;Tourism gender research: A critical accounting, {eid: 84925265292}&gt;, &lt;MBSEwith the, {eid: 84999159204}&gt;, &lt;4.6. 1 a historical perspective of MBSE with a view to the future, {eid: 85051473353}&gt;, &lt;Understanding gartners hype cycles, {eid: 30944432792}&gt;, &lt;A survey on MBSE adoption challenges, {eid: 85106386252}&gt;, &lt;Descriptions of systems engineering methodologies and comparison of information representations, {eid: 84973805211}&gt;, &lt;Analysis and representation of computer vision systems by the object-process methodology, {eid: 84979202968}&gt;, &lt;Towards a formalization of the unified modeling language, {eid: 84947914692}&gt;, &lt;The SysML modelling language, {eid: 67650390235}&gt;, &lt;Executable object modeling with statecharts, {eid: 0029522053}&gt;, &lt;None, {eid: 0004084146}&gt;, &lt;None, {eid: 85182101741}&gt;, &lt;None, {eid: 85182092782}&gt;, &lt;Metaedit a fully configurable multiuser and multi-tool case and came environment, {eid: 84942873275}&gt;, &lt;None, {eid: 85182092485}&gt;, &lt;None, {eid: 84970018807}&gt;, &lt;None, {eid: 85052336974}&gt;, &lt;Dod digital engineering strategy, {eid: 85182094029}&gt;, &lt;A review of the roles of digital twin in CPS-based production systems, {eid: 85029833606}&gt;, &lt;Thirteen years of SysML: A systematic mapping study, {eid: 85065723254}&gt;, &lt;None, {eid: 85182097271}&gt;, &lt;OPCloud: An OPM integrated conceptual-executable modeling environment for industry 4.0, {eid: 85094558063}&gt;, &lt;Systems engineering v in a model-based engineering environment: Is it still relevant ?, {eid: 85127438426}&gt;, &lt;Industry works to boost security as cyberattacks escalate, {eid: 77952274211}&gt;, &lt;AI4SE and SE4AI: A research roadmap, {eid: 85089397416}&gt;, &lt;General modeling language to support model-based systems engineering formalisms (part 1), {eid: 85106958665}&gt;, &lt;None, {eid: 85182095007}&gt;, &lt;Design ontology supporting model-based systems engineering formalisms, {eid: 85132156266}&gt;, &lt;Understanding bibliometric parameters and analysis, {eid: 84929313287}&gt;, &lt;Bibliometric methods: Pitfalls and possibilities, {eid: 27744540342}&gt;, &lt;Automatic clustering algorithms: A systematic review and bibliometric analysis of relevant literature, {eid: 85095678624}&gt;, &lt;Largescale assessment of research outputs through a weighted combination of bibliometric indicators, {eid: 84958235551}&gt;, &lt;Profiling and predicting the problem-solving patterns in Chinas research systems: A methodology of intelligent bibliometrics and empirical insights, {eid: 85117747559}&gt;, &lt;Unraveling the capabilities that enable digital transformation: A data-driven methodology and the case of artificial intelligence, {eid: 85112359933}&gt;, &lt;Exploring topics in bibliometric research through citation networks and semantic analysis, {eid: 85129727814}&gt;, &lt;Parallel or intersecting lines? Intelligent bibliometrics for investigating the involvement of data science in policy analysis, {eid: 85110500459}&gt;, &lt;Toward the tools selection in model based system engineering for embedded systemsa systematic literature review, {eid: 84930792473}&gt;, &lt;Towards model-based specification and safety assurance of nuclear i &amp; C systems? Applicability of SysML and aadl, {eid: 85071027139}&gt;, &lt;Model management tools for models of different domains: A systematic literature review, {eid: 85073149764}&gt;, &lt;System of systems modelling: Recent work review and a path forward, {eid: 85103824540}&gt;, &lt;MBSE applicability analysis in chinese industry, {eid: 85098450187}&gt;, &lt;Systematic literature review of system models for technical system development, {eid: 85103843237}&gt;, &lt;Value and benefits ofmodel-based systems engineering (MBSE): Evidence from the literature, {eid: 85098450048}&gt;, &lt;Model-based systems engineering uptake in engineering practice, {eid: 85053317268}&gt;, &lt;Model based systems engineeringa text mining based structured comprehensive overview, {eid: 85114293274}&gt;, &lt;Abibliometric analysis on model-based systems engineering, {eid: 85119091881}&gt;, &lt;The journal coverage of web of science and scopus: A comparative analysis, {eid: 84954384742}&gt;, &lt;Two decades on human reliability analysis: A bibliometric analysis and literature review, {eid: 85096165726}&gt;, &lt;None, {eid: 85054127775}&gt;, &lt;None, {eid: 85182091762}&gt;, &lt;Detecting task functional MRI activation using the multiband multiecho (MBME) echo-planar imaging (EPI) sequence, {eid: 85096664383}&gt;, &lt;A method based on multiscale base-scale entropy and random forests for roller bearings faults diagnosis, {eid: 85042266616}&gt;, &lt;Using pixel array method to optimize battery remaining useful lifemodel, {eid: 85061645455}&gt;, &lt;Software survey: Vosviewer, a computer program for bibliometric mapping, {eid: 77953711904}&gt;, &lt;Bibliometrix: An r-tool for comprehensive science mapping analysis, {eid: 85029313621}&gt;, &lt;An approach for detecting, quantifying, and visualizing the evolution of a research field: A practical application to the fuzzy sets theory field, {eid: 78650518205}&gt;, &lt;Industrie 4.0 in Produktion, {eid: 85097569436}&gt;, &lt;Open innovation in the automotive industry, {eid: 77953768730}&gt;, &lt;Digital twin in industry: Stateof-The-Art, {eid: 85054374767}&gt;, &lt;Digital twin the simulation aspect, {eid: 85016457439}&gt;, &lt;None, {eid: 67650158647}&gt;, &lt;A review of the development of smart grid technologies, {eid: 84959312803}&gt;, &lt;System of systems engineering, {eid: 0142211215}&gt;, &lt;None, {eid: 85013920640}&gt;, &lt;Characterising the digital twin: A systematic literature review, {eid: 85081219520}&gt;, &lt;Leveraging digital twin technology in model-based systems engineering, {eid: 85111581098, doi: 10.3390/systems7010007}&gt;, &lt;A survey on smart grid technologies and applications, {eid: 85071330434}&gt;, &lt;Model-based systems engineering: An emerging approach for modern systems, {eid: 84655170010}&gt;, &lt;A model-based systems engineering approach for technical measurement with application to a cubesat, {eid: 85049870083}&gt;, &lt;Toward an experiential design language: Augmenting model-based systems engineering with technical storytelling in virtual worlds, {eid: 84897978831}&gt;, &lt;Requirements management within a full model-based engineering approach, {eid: 84860279344}&gt;, &lt;Developing complex systems with object-processmethodology using OPCAT, {eid: 0142218988}&gt;, &lt;Discrete event system specification modeling and simulation, {eid: 85062630700}&gt;, &lt;Methodologies for modeling and simulation in model-based systems engineering tools, {eid: 85088059748}&gt;, &lt;General modeling language supporting model transformations of MBSE (part 2), {eid: 85112406444}&gt;, &lt;Activity diagrams between devs-based modeling and simulation and FUML-based model execution, {eid: 85182094672}&gt;, &lt;A modelbased systems engineering (MBSE) approach for defining the behaviors of cubesats, {eid: 85021221704}&gt;, &lt;A systems and control perspective of CPS security, {eid: 85065925819}&gt;, &lt;Evolution from mechatronics to cyber physical systems: An educational point of view, {eid: 84986213365}&gt;, &lt;Applying model-based systems engineering for product engineering management concepts for industrial application, {eid: 84954496528}&gt;, &lt;Ontology for systems engineering as a base forMBSE, {eid: 84968442237}&gt;, &lt;An ontology mindset for system engineering, {eid: 84954496755}&gt;, &lt;Ontology-based pattern for system engineering, {eid: 85040616641}&gt;, &lt;Model-based security engineering for cyber-physical systems: A systematic mapping study, {eid: 85006307160}&gt;, &lt;Cyber physical systems (CPS): Security issues, challenges and solutions, {eid: 85057973002}&gt;, &lt;Integration of blockchain technologie in case of systems engineering and software engineering in an industrial context, {eid: 85117805863}&gt;, &lt;Digitalization, {eid: 85084190284}&gt;, &lt;Toward an interoperability and integration framework to enable digital thread, {eid: 85067549459}&gt;, &lt;Afirst step towardsAI forMBSE: Generating a part of sysml models from text using AI, {eid: 85182097071}&gt;, &lt;Model-based systems engineering: Motivation, current status, and research opportunities, {eid: 85046694426}&gt;, &lt;Transitioning systems thinking to model-based systems engineering: Systemigrams to SysML models, {eid: 84925061349}&gt;, &lt;Using MBSE to enhance system design decision making, {eid: 84897017023}&gt;, &lt;SafeSysE: A safety analysis integration in systems engineering approach, {eid: 84964556271}&gt;, &lt;Facilitating r&amp;m in spaceflight systems with MBSE, {eid: 84968761544}&gt;, &lt;Rapid integration of CPS security and safety, {eid: 85056162776}&gt;, &lt;Evaluation of the dodafmeta-models support of systems engineering, {eid: 84962749022}&gt;, &lt;A model-based engineering methodology and architecture for resilience in systems-of-systems: A case of water supply resilience to flooding, {eid: 85064896164}&gt;, &lt;Multiple correspondence analysis, {eid: 46249120116}&gt;, &lt;None, {eid: 85141511472}&gt;, &lt;Applying model based systems engineering (MBSE) to a standard cubesat, {eid: 84861121452}&gt;, &lt;E-mobility systems architecture: A model-based framework for managing complexity and interoperability, {eid: 85078980900}&gt;, &lt;Iso-15288, oosem and model-based submarine design, {eid: 84896100056}&gt;, &lt;Model-based systemic hazard analysis approach for connected and autonomous vehicles and case study application in automatic emergency braking system, {eid: 85103185979}&gt;, &lt;Exploring natural language processing in construction and integration with building information modeling: A scientometric analysis, {eid: 85120676739}&gt;, &lt;Trends on advanced information and communication technologies for improving agricultural productivities: A bibliometric analysis, {eid: 85106110441}&gt;, &lt;Discovering thematic change and evolution of utilizing social media for healthcare research, {eid: 85064132303}&gt;, &lt;4.5. 2 next generation systems engineering: Expansion, foundation, unification, {eid: 84879323065}&gt;, &lt;Topology-based safety analysis for safety critical CPS, {eid: 84999019310}&gt;, &lt;Protecting information with cybersecurity, {eid: 85069435124}&gt;, &lt;Integrating safety and reliability analysis intoMBSE: Overview of the new proposed OMG standard, {eid: 85072849648}&gt;, &lt;None, {eid: 85182098360}&gt;, &lt;Collaborating with OpenMBEE as an authoritative source of truth environment, {eid: 85074987128}&gt;, &lt;Digital thread and twin for systems engineering: Requirements to design, {eid: 85017256517}&gt;, &lt;Construction method of shop-floor digital twin based on MBSE, {eid: 85106942746}&gt;, &lt;General architecture for data analysis in industry 4.0 using SysML and model based system engineering, {eid: 85048854675}&gt;, &lt;Artificial intelligence empowered domain modelling bot, {eid: 85096754730}&gt;, &lt;Knowledge graph based system model configuration design, {eid: 85117394070}&gt;, &lt;A novel resilience viewpoint to aid in engineering resilience in systems of systems (SOS), {eid: 85088777309}&gt;, &lt;Extending the concept of domain specific systems engineering to system-of-systems, {eid: 85091679516}&gt;, &lt;Specification and design of cyber physical systems based on system of systems engineering approach, {eid: 85060291580}&gt;, &lt;Development of system life cycle processes standardization and future evolution analysis, {eid: 85123494815}&gt;, &lt;Systems engineering challenges and MBSE opportunities for automotive system design, {eid: 85044377052}&gt;, &lt;Requirements for the next generation systems modeling language (SysML v2), {eid: 85118370016}&gt;, &lt;None, {eid: 85182099121}&gt;, &lt;Semantic modeling approach supporting process modeling and analysis in aircraft development, {eid: 85126956629}&gt;, &lt;Systems modeling language (SysML v2) support for digital engineering, {eid: 85133183258}&gt;, &lt;None, {eid: 85182095534, doi: 10.21203/rs.3.rs-1431416/v1}&gt;, &lt;From digital twin to digital engineering modeling and simulation entering a new era, {eid: 85068464494}&gt;, &lt;Applying blockchain technology on model-based systems engineering, {eid: 85100373033}&gt;, &lt;The dynamic capability view in strategic management: A bibliometric review, {eid: 84884984941}&gt;, &lt;None, {eid: 85182096522}&gt;</t>
  </si>
  <si>
    <t>2-s2.0-85134220952</t>
  </si>
  <si>
    <t>Eramo</t>
  </si>
  <si>
    <t>Raitviir C.R. (AUID: 57219490628), Lill I. (AUID: 33767916500)</t>
  </si>
  <si>
    <t>Conceptual Framework of Information Flow Synchronization Throughout the Building Lifecycle</t>
  </si>
  <si>
    <t>MDPI</t>
  </si>
  <si>
    <t>Buildings</t>
  </si>
  <si>
    <t>Q2</t>
  </si>
  <si>
    <t>https://www.scimagojr.com/journalsearch.php?q=26980&amp;tip=sid&amp;clean=0</t>
  </si>
  <si>
    <t>10.3390/buildings14072207</t>
  </si>
  <si>
    <t>https://www.doi.org/10.3390/buildings14072207</t>
  </si>
  <si>
    <t>&lt;Department of Civil Engineering and Architecture, Tallinn University of Technology&gt;</t>
  </si>
  <si>
    <t>© 2024 by the authors.The construction industry’s reliance on traditional methods and fragmented workflows results in significant information loss, inefficiencies, increased costs, and errors. This study addresses these issues by integrating comprehensive urban planning with building information modeling (BIM) to create a seamless information flow throughout the building lifecycle. We propose a holistic framework that synchronizes data from planning to demolition, incorporating national and municipal digital twins. An imperative literature review and analysis of international best practices were conducted to develop a conceptual framework aimed at improving data accuracy and interoperability. Our findings underscore the importance of adopting open standards such as Industry Foundation Classes (IFC) and CityGML for effective information exchange. By implementing an information model (IM)-based approach in urban planning and public sector permit processes, project timelines can be streamlined, and regulatory compliance enhanced. This study concludes that continuous, integrated information flow facilitates more efficient, cost-effective construction practices and improved decision-making. Furthermore, this research illustrates the potential of digital twin technology to revolutionize the construction industry by enabling real-time data integration and fostering stakeholder collaboration, ultimately offering a robust framework for practitioners, and significantly enhancing the efficiency and accuracy of construction processes.</t>
  </si>
  <si>
    <t>building information modeling, building lifecycle data, building permits, city information model, digital twins, GeoBIM, information model-based urban planning</t>
  </si>
  <si>
    <t>&lt;Automatic rule-based checking of building designs, {eid: 70349429622, doi: 10.1016/j.autcon.2009.07.002}&gt;, &lt;BIM for public authorities: Basic research for the standardized implementation of BIM in the building permit process, {eid: 85073033386, doi: 10.1088/1755-1315/323/1/012102}&gt;, &lt;None, {eid: 85199664264}&gt;, &lt;A State-of-the-Art Review on the Integration of Building Information Modeling (BIM) and Geographic Information System (GIS), {eid: 85014918203, doi: 10.3390/ijgi6020053}&gt;, &lt;From Geotechnical Data to GeoBIM Models: Testing Strategies for an Ex-Industrial Site in Turin, {eid: 85172807488, doi: 10.3390/buildings13092343}&gt;, &lt;BIM- and GIS-Based Life-Cycle-Assessment Framework for Enhancing Eco Efficiency and Sustainability in the Construction Sector, {eid: 85185888364, doi: 10.3390/buildings14020360}&gt;, &lt;An integrated building information modeling (BIM)-based lifecycle-oriented framework for sustainable building design, {eid: 85139162343, doi: 10.1108/CI-02-2021-0011}&gt;, &lt;Asset Information Model Management-Based GIS/BIM Integration in Facility Management Contract, {eid: 85189030595, doi: 10.3390/su16062495}&gt;, &lt;None, {eid: 38649094993}&gt;, &lt;Building Information Modeling: Why? What? How?, {eid: 85083937880, doi: 10.1007/978-3-319-92862-3_1}&gt;, &lt;None, {eid: 39349111005}&gt;, &lt;Building information modelling framework: A research and delivery foundation for industry stakeholders, {eid: 59049095324, doi: 10.1016/j.autcon.2008.10.003}&gt;, &lt;Integration of Smart Cities and Building Information Modeling (BIM) for a Sustainability Oriented Business Model to Address Sustainable Development Goals, {eid: 85194464472, doi: 10.3390/buildings14051458}&gt;, &lt;A Unified Building Model for 3D Urban GIS, {eid: 84907326401, doi: 10.3390/ijgi1020120}&gt;, &lt;The PRISMA 2020 statement: An updated guideline for reporting systematic reviews Systematic reviews and Meta-Analyses, {eid: 85103451714, doi: 10.1136/bmj.n71}&gt;, &lt;Development of 3D spatial profiles to support the full lifecycle of 3D objects, {eid: 85091225580, doi: 10.1016/j.landusepol.2019.104177}&gt;, &lt;None, {eid: 85191408262}&gt;, &lt;None, {eid: 85199595222}&gt;, &lt;None, {eid: 85199671508}&gt;, &lt;Developing an efficient property valuation system using the LADM valuation information model: A Croatian case study, {eid: 85101872569, doi: 10.1016/j.landusepol.2021.105368}&gt;, &lt;None, {eid: 85065668871}&gt;, &lt;None, {eid: 85053900120}&gt;, &lt;Implementation of 3D spatial planning through the integration of the standards, {eid: 85179350311, doi: 10.1111/tgis.13122}&gt;, &lt;None, {eid: 85199591017}&gt;, &lt;CityJSON: A compact and easy-to-use encoding of the CityGML data model, {eid: 85066870290, doi: 10.1186/s40965-019-0064-0}&gt;, &lt;None, {eid: 85067448031}&gt;, &lt;Digitalizing planning culture: A change towards information model-based planning in Finland, {eid: 85144757649, doi: 10.1016/j.jum.2022.12.001}&gt;, &lt;3D Land Administration: A Review and a Future Vision in the Context of the Spatial Development Lifecycle, {eid: 85081224434, doi: 10.3390/ijgi9020107}&gt;, &lt;Comprehensive analysis of BIM adoption: From narrow focus to holistic understanding, {eid: 85183966942, doi: 10.1016/j.autcon.2024.105301}&gt;, &lt;BIM Adoption around the World, {eid: 85188845375, doi: 10.54216/ijbes.040203}&gt;, &lt;Taxonomy for building permit system—Organizing knowledge for building permit digitalization, {eid: 85179625873, doi: 10.1016/j.aei.2023.102312}&gt;, &lt;BIM adoption in the AEC/FM industry—The case fo issuing building permits, {eid: 85093086920, doi: 10.3846/ijspm.2020.13676}&gt;, &lt;IFC models for semi-automating common planning checks for building permits, {eid: 85121129840, doi: 10.1016/j.autcon.2021.104097}&gt;, &lt;BIM-Based Automated Code Compliance Checking System in Malaysian Fire Safety Regulations: A User-Friendly Approach, {eid: 85163757918, doi: 10.3390/buildings13061404}&gt;, &lt;Digital approaches to construction compliance checking: Validating the suitability of an ecosystem approach to compliance checking, {eid: 85178233438, doi: 10.1016/j.aei.2023.102288}&gt;, &lt;Check and Validation of Building Information Models in Detailed Design Phase: A Check Flow to Pave the Way for BIM Based Renovation and Construction Processes, {eid: 85124046112, doi: 10.3390/buildings12020154}&gt;, &lt;None, {eid: 85199628156}&gt;, &lt;Construction 4.0, Industry 4.0, and Building Information Modeling (BIM) for Sustainable Building Development within the Smart City, {eid: 85137789085, doi: 10.3390/su141610028}&gt;, &lt;The information-related time loss on construction sites: A case study on two sites, {eid: 84923317378, doi: 10.5772/58444}&gt;, &lt;How to measure the benefits of BIM—A case study approach, {eid: 84860281943, doi: 10.1016/j.autcon.2012.02.008}&gt;, &lt;BIM-based simulation of construction robotics in the assembly process of wood frames, {eid: 85127209543, doi: 10.1016/j.autcon.2022.104194}&gt;, &lt;BIM Approach in Construction Safety—A Case Study on Preventing Falls from Height, {eid: 85123259457, doi: 10.3390/buildings12010073}&gt;, &lt;None, {eid: 85199636068}&gt;, &lt;The building information modelling trajectory in facilities management: A review, {eid: 85006802917, doi: 10.1016/j.autcon.2016.12.003}&gt;, &lt;BIM for facilities management: A framework and a common data environment using open standards, {eid: 85089231745, doi: 10.1016/j.autcon.2020.103366}&gt;, &lt;Use of bim-fm to transform large conventional public buildings into efficient and smart sustainable buildings, {eid: 85107717646, doi: 10.3390/en14113127}&gt;, &lt;BIM Model Management for BIM-Based Facility Management in Buildings, {eid: 85129110191, doi: 10.1155/2022/1901201}&gt;, &lt;Key functions in BIM-based AR platforms, {eid: 85149308499, doi: 10.1016/j.autcon.2023.104816}&gt;, &lt;A BIM–WMS Management Tool for the Reverse Logistics Supply Chain of Demolition Waste, {eid: 85143763753, doi: 10.3390/su142316053}&gt;, &lt;Artificial intelligence for waste management in smart cities: A review, {eid: 85159023289, doi: 10.1007/s10311-023-01604-3}&gt;, &lt;BIM-Based Assessment of the Environmental Effects of Various End-of-Life Scenarios for Buildings, {eid: 85190239210, doi: 10.3390/su16072980}&gt;, &lt;BIM in construction waste management: A conceptual model based on the industry foundation classes standard, {eid: 85182269262, doi: 10.1016/j.autcon.2024.105283}&gt;, &lt;Towards a semantic Construction Digital Twin: Directions for future research, {eid: 85082386834, doi: 10.1016/j.autcon.2020.103179}&gt;, &lt;Integrating Digital Twins with BIM for Enhanced Building Control Strategies: A Systematic Literature Review Focusing on Daylight and Artificial Lighting Systems, {eid: 85195210861, doi: 10.3390/buildings14030805}&gt;, &lt;City Digital Twins: Their maturity level and differentiation from 3D city models, {eid: 85146697786, doi: 10.1080/20964471.2022.2160156}&gt;, &lt;City Information Modelling as a support decision tool for planning and management of cities: A systematic literature review and bibliometric analysis, {eid: 85117250957, doi: 10.1016/j.buildenv.2021.108403}&gt;, &lt;City Information Models (CIMs) as precursors for Urban Digital Twins (UDTs): A case study of Lancaster, {eid: 85152536386, doi: 10.3389/fbuil.2023.1048510}&gt;, &lt;Technologies for digital twin applications in construction, {eid: 85159091064, doi: 10.1016/j.autcon.2023.104931}&gt;, &lt;Analyzing the Feasibility of Integrating Urban Sustainability Assessment Indicators with City Information Modelling (CIM), {eid: 85153733563, doi: 10.3390/asi6020045}&gt;, &lt;Urban digital twins for smart cities and citizens: The case study of herrenberg, germany, {eid: 85083045440, doi: 10.3390/su12062307}&gt;, &lt;Visual analytics for digital twins: A conceptual framework and case study, {eid: 85158157766, doi: 10.1007/s10845-023-02135-y}&gt;, &lt;Augmented reality situated visualization in decision-making, {eid: 85107332174, doi: 10.1007/s11042-021-10971-4}&gt;, &lt;Multi-criteria COPRAS Method Based on Parametric Measures for Intuitionistic Fuzzy Sets: Application of Green Supplier Selection, {eid: 85078673338, doi: 10.1007/s40998-020-00312-w}&gt;, &lt;Multi-Criteria Decision Making (MCDM) Methods and Concepts, {eid: 85148763587, doi: 10.3390/encyclopedia3010006}&gt;</t>
  </si>
  <si>
    <t>Multidisciplinary Digital Publishing Institute (MDPI)</t>
  </si>
  <si>
    <t>2024-07-01</t>
  </si>
  <si>
    <t>2-s2.0-85199596287</t>
  </si>
  <si>
    <t>Wu W. (AUID: 55780083000), Sun X. (AUID: 58933226400), He Z. (AUID: 57226780335), Rong W. (AUID: 58932773400), Fan H. (AUID: 57204704444), Xue C. (AUID: 14053333400)</t>
  </si>
  <si>
    <t>Establishing a user demand hierarchy model driven by a mental model for complex operating systems</t>
  </si>
  <si>
    <t>International Journal of Industrial Ergonomics</t>
  </si>
  <si>
    <t>10.1016/j.ergon.2024.103634</t>
  </si>
  <si>
    <t>https://www.doi.org/10.1016/j.ergon.2024.103634</t>
  </si>
  <si>
    <t>&lt;School of Mechanical Engineering, Southeast University&gt;</t>
  </si>
  <si>
    <t>© 2024 Elsevier B.V.In complex human-computer interactions, issues such as task failures, system malfunctions, and frequent accidents caused by user errors are common. Therefore, it is necessary to study complex system interactions to enhance overall efficiency. This study focuses on the task interface of a digital twin system for computer numerical control (CNC) machine tools and examines the relationship between the user mental model and interface design elements. Key mental information is obtained through questionnaires and interviews, forming the basis for establishing a user mental model. High-frequency information words are extracted, experimental samples are designed, and importance rating surveys are conducted. Quantitative analysis methods, including factor analysis and weight calculation, are utilized to analyze the needs of target users. Consequently, a user demand hierarchy model is constructed. This approach aims to effectively reduce user errors in the human-computer interaction process within complex systems and enhance cognitive efficiency.</t>
  </si>
  <si>
    <t>Complex system, Human-computer interaction, Mental model, Visual interface</t>
  </si>
  <si>
    <t>&lt;Incorporating personality in user interface design: a review, {eid: 85076013939, doi: 10.1016/j.paid.2019.109709}&gt;, &lt;A study on the mental models of users concerning existing software, {eid: 85127022278, doi: 10.1007/978-3-030-98464-9_18}&gt;, &lt;How the preattentive process is exploited in practical information visualization design: a review, {eid: 85129442377, doi: 10.1080/10447318.2022.2049137}&gt;, &lt;The elements of user experience: user-centered design for the Web and beyond, {eid: 85124163427, doi: 10.5860/CHOICE.49-0321}&gt;, &lt;The effect of systemic sclerosis on use of mobile touchscreen interfaces: design guidelines and physio-rehabilitation, {eid: 85121252112, doi: 10.1016/j.ergon.2021.103256}&gt;, &lt;A motion‐guided interface for modeling 3D multi‐functional furniture, {eid: 85119983341, doi: 10.1111/cgf.14416}&gt;, &lt;Review and analysis of color coding research for visual displays, {eid: 0016683148, doi: 10.1177/001872087501700602}&gt;, &lt;Effects of Asymmetry between Design Models and User Models on Subjective Comprehension of User Interface, {eid: 85105868472, doi: 10.3390/sym13050795}&gt;, &lt;Investigating design cognition in the construction and enactment of team mental models, {eid: 84870458463, doi: 10.1016/j.destud.2012.05.003}&gt;, &lt;Best practices for mixed methods research in the health sciences john W. Creswell, ann carroll klassen, vicki L. Plano clark, katherine clegg smith for the office of behavioral and social sciences research ; qualitative methods overview jo moriarty, {eid: 83055168564, doi: 10.1177/1473325013493540a}&gt;, &lt;Voice user interface interaction design research based on user mental model in autonomous vehicle, {eid: 85061545503, doi: 10.1007/978-3-319-91250-9_10}&gt;, &lt;Usability evaluation of AR human-machine interface based on user experience, {eid: 85158877440, doi: 10.1109/VRHCIAI57205.2022.00011}&gt;, &lt;Multi-user centered design: acceptance, user experience, user research and user testing, {eid: 85146453305, doi: 10.1080/1463922X.2023.2166623}&gt;, &lt;Effects of design features of train electronic guidance interface on visual search, behavior, and usability, {eid: 85142752916, doi: 10.1016/j.ergon.2022.103387}&gt;, &lt;Current practice in measuring usability: challenges to usability studies and research, {eid: 28044434200, doi: 10.1016/j.ijhcs.2005.06.002}&gt;, &lt;Design and research on evaluation model of user experience on mobile terminal products, {eid: 85068239601, doi: 10.1007/978-3-030-19135-1_20}&gt;, &lt;Extending the ecological interface design process—integrated EID, {eid: 85115681556, doi: 10.1002/hfm.20933}&gt;, &lt;Preface to the special section on classifying and understanding human error, {eid: 34047097298, doi: 10.1518/001872007X312414}&gt;, &lt;Targeting impact: a new psychological model of user experience, {eid: 85132999610, doi: 10.1007/978-3-031-05637-6_12}&gt;, &lt;Digital twins-based smart manufacturing system design in Industry 4.0: a review, {eid: 85106504389, doi: 10.1016/j.jmsy.2021.05.011}&gt;, &lt;Digital twins-based smart manufacturing system design in Industry 4.0: a review, {eid: 85106504389, doi: 10.1016/j.jmsy.2021.05.011}&gt;, &lt;Design factors to improve the consistency and sustainable user experience of responsive interface design, {eid: 85136924104, doi: 10.3390/su14159131}&gt;, &lt;Identifying training deficiencies in military pilots by applying the human factors analysis and classification system, {eid: 84878186024, doi: 10.1080/10803548.2013.11076962}&gt;, &lt;Emotion assessment and application in human–computer interaction interface based on backpropagation neural network and artificial bee colony algorithm, {eid: 85162939831, doi: 10.1016/j.eswa.2023.120857}&gt;, &lt;A cmf database framework design - a case of application of user mental model, {eid: 84947246047, doi: 10.1007/978-3-319-20373-7_13}&gt;, &lt;How do app icon color and border shape influence visual search efficiency and user experience? Evidence from an eye-tracking study, {eid: 85107036576, doi: 10.1016/j.ergon.2021.103160}&gt;, &lt;Empirical study on the factors affecting user stickiness of online visual art platform from the perspective of user experience, {eid: 85162696373, doi: 10.1109/ACCESS.2023.3284541}&gt;, &lt;Universal methods of design : 100 ways to research complex problems, develop innovative ideas, an, {eid: 84867867976}&gt;, &lt;Cross-platform interface design: to conform or not to conform?, {eid: 85135471901, doi: 10.1080/10447318.2022.2105480}&gt;, &lt;The effects of cognitive load on query reformulation: mental demand, temporal demand and frustration, {eid: 85106250152, doi: 10.1108/AJIM-07-2020-0206}&gt;, &lt;Principles of educational multimedia user interface design, {eid: 0032102499, doi: 10.1518/001872098779480505}&gt;, &lt;In smart classroom: investigating the relationship between human–computer interaction, cognitive load and academic emotion, {eid: 85150837000, doi: 10.1080/10447318.2023.2190257}&gt;, &lt;Some observations on mental models, {eid: 0002485160}&gt;, &lt;Eye tracking, usability, and user experience: a systematic review, {eid: 85162210225, doi: 10.1080/10447318.2023.2221600}&gt;, &lt;Research on evaluation of training effect of new vocational farmers in fujian--A factor-ISM model analysis based on kochs evaluation model, {eid: 85187412569, doi: 10.13691/j.cnki.cn23-1539/f.2023.01.010}&gt;, &lt;Attention aware systems: theories, applications, and research agenda, {eid: 33144481134, doi: 10.1016/j.chb.2005.12.005}&gt;, &lt;A comparison of two contemporary types of in-car multifunctional interfaces, {eid: 84855890646, doi: 10.1016/j.apergo.2011.08.004}&gt;, &lt;Impact of depth of menu hierarchy on performance effectiveness in a supervisory task: computerized flexible manufacturing system, {eid: 0022298239, doi: 10.1177/001872088502700610}&gt;, &lt;Human error and commercial aviation accidents: an analysis using the human factors analysis and classification system, {eid: 33947687150, doi: 10.1518/001872007X312469}&gt;, &lt;The effects of icon internal characteristics on complex cognition, {eid: 85088869937, doi: 10.1016/j.ergon.2020.102990}&gt;, &lt;Eye tracking and eye expression decoding based on transparent, flexible and ultra-persistent electrostatic interface, {eid: 85161066334, doi: 10.1038/s41467-023-39068-2}&gt;, &lt;Evolving interaction: a qualitative investigation of user mental models for smart thermostat users, {eid: 85153595290, doi: 10.1080/00038628.2023.2201253}&gt;, &lt;The future of emotion in human-computer interaction, {eid: 85129709685, doi: 10.1145/3491101.3503729}&gt;, &lt;None, {eid: 85202346029}&gt;, &lt;Interface design of GIS system based on visual complexity, {eid: 85068218662, doi: 10.1007/978-3-030-19135-1_70}&gt;, &lt;Research on interface design based on users mental model driven by interactive genetic algorithm, {eid: 85102026943, doi: 10.1504/IJBIC.2021.113364}&gt;, &lt;Shopping website accessibility study based on users mental models, {eid: 85081888215, doi: 10.1007/978-3-030-39512-4_118}&gt;, &lt;Construction method of user mental model in interaction design, {eid: 85187427869, doi: 10.1007/978-3-030-68017-6_57}&gt;, &lt;Review of human–machine interfaces for small unmanned systems with robotic manipulators, {eid: 85079867427, doi: 10.1109/THMS.2020.2969380}&gt;, &lt;Evaluating users emotional experience in mobile libraries: an emotional model based on the pleasure-arousal-dominance emotion model and the five factor model, {eid: 85134202805, doi: 10.3389/fpsyg.2022.942198}&gt;</t>
  </si>
  <si>
    <t>Elsevier B.V.</t>
  </si>
  <si>
    <t>2024-09-01</t>
  </si>
  <si>
    <t>2-s2.0-85202349935</t>
  </si>
  <si>
    <t>Long W. (AUID: 57203825244), Thomas Ng S. (AUID: 7403358853), Bao Z. (AUID: 57208026430), Chen K. (AUID: 57219308138), Yahaya Wuni I. (AUID: 57207109496)</t>
  </si>
  <si>
    <t>Developing an integrative framework for digital twin applications in the building construction industry: A systematic literature review</t>
  </si>
  <si>
    <t>Advanced Engineering Informatics</t>
  </si>
  <si>
    <t>10.1016/j.aei.2023.102346</t>
  </si>
  <si>
    <t>https://www.doi.org/10.1016/j.aei.2023.102346</t>
  </si>
  <si>
    <t>&lt;Department of Architecture and Civil Engineering, City University of Hong Kong&gt;, &lt;School of Energy, Geoscience, Infrastructure and Society, Heriot-Watt University&gt;, &lt;National Center of Technology Innovation for Digital Construction&gt;, &lt;Department of Construction Engineering &amp; Management, King Fahd University of Petroleum and Minerals&gt;</t>
  </si>
  <si>
    <t>© 2023 Elsevier LtdIn response to the global advocacy for digitalization, numerous industrial sectors are actively advancing the implementation of digital twins (DTs). However, the construction industry has been slow to adopt DT, lagging behind sectors such as manufacturing and medicine, where digitalization has made significant strides. Given the demonstrated benefits and potential of DT, it is crucial to increase research efforts for enhancing its application in the construction industry. To accurately identify prospective areas for future research, a comprehensive review and analysis of the status quo of relevant research is urgently needed. This study undertook a systematic literature review to understand how DT can enhance operational intelligence in the building construction industry. The findings, based on a review of pertinent literature, revealed that existing studies predominantly focused on the application of DT during the construction phase and the operation and maintenance phase. However, its potential use during the planning and design phase and the demolition and recovery phase was largely overlooked. Three main categories of key digital facilitating technologies for DT in the building construction industry have been identified: (1) data-related technologies; (2) high-fidelity modeling technologies; and (3) model-based simulation technologies. These technologies have finally culminated into an integrative framework. Furthermore, three significant research gaps in the application of DT in the building construction industry have been identified, suggesting future studies explore how to (1) centralize diverse stakeholders from a lifecycle perspective; (2) address various existing technological defects; and (3) establish a universal industry standard. This paper provides a valuable roadmap for relevant stakeholders to understand the status quo of DT application and the existing deficiencies in its full implementation, which should facilitate the efficient digitalization of the construction industry.</t>
  </si>
  <si>
    <t>A lifecycle perspective, An integrative framework, Building construction industry, Digital twin, Systematic literature review</t>
  </si>
  <si>
    <t>&lt;Cyber-physical systems improving building energy management: Digital twin and artificial intelligence, {eid: 85106177854, doi: 10.3390/en14082338}&gt;, &lt;Risk-informed digital twin of buildings and infrastructures for sustainable and resilient urban communities, {eid: 85133366441, doi: 10.1061/AJRUA6.0001238}&gt;, &lt;Development of the simulation model for digital twin applications in historical masonry buildings: The integration between numerical and experimental reality, {eid: 85087273661, doi: 10.1016/j.compstruc.2020.106282}&gt;, &lt;Digital twin with machine learning for predictive monitoring of CO2 equivalent from existing buildings, {eid: 85150760522, doi: 10.1016/j.enbuild.2023.112851}&gt;, &lt;Assessment of digital twins to reassign multiskilled workers in offsite construction based on lean thinking, {eid: 85141188055, doi: 10.1061/(ASCE)CO.1943-7862.0002420}&gt;, &lt;None, {eid: 85183637967}&gt;, &lt;An ontology-based innovative energy modeling framework for scalable and adaptable building digital twins, {eid: 85159788804, doi: 10.1016/j.enbuild.2023.113146}&gt;, &lt;A digital twin approach to city block renovation using RES technologies, {eid: 85164149256, doi: 10.3390/su15129307}&gt;, &lt;Towards a semantic construction digital twin: Directions for future research, {eid: 85082386834, doi: 10.1016/j.autcon.2020.103179}&gt;, &lt;A framework using BIM and digital twins in facilitating LCSA for buildings, {eid: 85164712229, doi: 10.1016/j.jobe.2023.107232}&gt;, &lt;Digital twins’ applications for building energy efficiency: A review, {eid: 85139916828, doi: 10.3390/en15197002}&gt;, &lt;In-situ observation virtual sensor in building systems toward virtual sensing-enabled digital twins, {eid: 85145977609, doi: 10.1016/j.enbuild.2022.112766}&gt;, &lt;Using digital twin models (DTM) for managing, protecting and restoring historical buildings, {eid: 85171288397}&gt;, &lt;A digital twin framework for improving energy efficiency and occupant comfort in public and commercial buildings, {eid: 85115641232, doi: 10.1186/s42162-021-00153-9}&gt;, &lt;A ventilation early warning system (VEWS) for diaphanous workspaces considering COVID-19 and future pandemics scenarios, {eid: 85150442167}&gt;, &lt;None, {eid: 85135149735}&gt;, &lt;Artificial intelligence in the AEC industry: Scientometric analysis and visualization of research activities, {eid: 85077800987, doi: 10.1016/j.autcon.2020.103081}&gt;, &lt;Digital twins for the built environment: Learning from conceptual and process models in manufacturing, {eid: 85107992986, doi: 10.1016/j.aei.2021.101332}&gt;, &lt;Intelligent emergency digital twin system for monitoring building fire evacuation, {eid: 85166028207, doi: 10.1016/j.jobe.2023.107416}&gt;, &lt;Relationship between skill development and productivity in construction sector: A literature review, {eid: 85028324010}&gt;, &lt;Artificial intelligence-driven digital twin of a modern house demonstrated in virtual reality, {eid: 85153409181, doi: 10.1109/ACCESS.2023.3265191}&gt;, &lt;Toward smart-building digital twins: BIM and IoT data integration, {eid: 85144795727, doi: 10.1109/ACCESS.2022.3229370}&gt;, &lt;A general contractors perspective on construction digital twin: Implementation, impacts and challenges, {eid: 85156152250, doi: 10.3390/buildings13040978}&gt;, &lt;Comparison of PubMed, Scopus, Web of Science, and Google Scholar: Strengths and weaknesses, {eid: 38949137710, doi: 10.1096/fj.07-9492LSF}&gt;, &lt;From activity recognition to simulation: The impact of granularity on production models in heavy civil engineering, {eid: 85153951072, doi: 10.3390/a16040212}&gt;, &lt;Digital twin: Enabling technologies, challenges and open research, {eid: 85087331367, doi: 10.1109/ACCESS.2020.2998358}&gt;, &lt;A parametric scan-to-FEM framework for the digital twin generation of historic masonry structures, {eid: 85117165627, doi: 10.3390/su131911088}&gt;, &lt;Digital twins for decoding human-building interaction in multi-domain test-rooms for environmental comfort and energy saving via graph representation, {eid: 85143498934, doi: 10.1016/j.enbuild.2022.112652}&gt;, &lt;Peeking into the void: Digital twins for construction site logistics, {eid: 85087681639, doi: 10.1016/j.compind.2020.103264}&gt;, &lt;Digital twin: Manufacturing excellence through virtual factory replication, {eid: 84944689700}&gt;, &lt;Adaptive biological neural network control and virtual realization for engineering manipulator, {eid: 85137422620, doi: 10.1155/2022/2424279}&gt;, &lt;A digital twin architecture for real-time and offline high granularity analysis in smart buildings, {eid: 85166286967, doi: 10.1016/j.scs.2023.104795}&gt;, &lt;Augmented reality and digital twin system for interaction with construction machinery, {eid: 85101286480, doi: 10.1080/13467581.2020.1869557}&gt;, &lt;Digital twin of HVAC system (HVACDT) for multiobjective optimization of energy consumption and thermal comfort based on BIM framework with ANN-MOGA, {eid: 85141017358, doi: 10.1080/17512549.2022.2136240}&gt;, &lt;A review of the digital twin technology in the AEC-FM industry, {eid: 85127468002, doi: 10.1155/2022/2185170}&gt;, &lt;A review of the digital twin technology for fault detection in buildings, {eid: 85142427747, doi: 10.3389/fbuil.2022.1013196}&gt;, &lt;Digital twin framework for automated fault source detection and prediction for comfort performance evaluation of existing non-residential Norwegian buildings, {eid: 85145262458, doi: 10.1016/j.enbuild.2022.112732}&gt;, &lt;Improving building occupant comfort through a digital twin approach: A Bayesian network model and predictive maintenance method, {eid: 85151466333, doi: 10.1016/j.enbuild.2023.112992}&gt;, &lt;A digital twin predictive maintenance framework of air handling units based on automatic fault detection and diagnostics, {eid: 85125646504, doi: 10.1016/j.enbuild.2022.111988}&gt;, &lt;Analysis of citation networks in building information modeling research, {eid: 85047778178, doi: 10.1061/(ASCE)CO.1943-7862.0001492}&gt;, &lt;Literature review of digital twins applications in construction workforce safety, {eid: 85098795933, doi: 10.3390/app11010339}&gt;, &lt;Digital building twins and blockchain for performance-based (smart) contracts, {eid: 85116625685, doi: 10.1016/j.autcon.2021.103981}&gt;, &lt;Monitoring system for the construction of arch cover method subway station based on DT and IoT, {eid: 85133965523, doi: 10.1155/2022/1875196}&gt;, &lt;Intelligent control of building fire protection system using digital twins and semantic web technologies, {eid: 85145256863, doi: 10.1016/j.autcon.2022.104728}&gt;, &lt;Digital twin: Stability analysis for tower crane hoisting safety with a scale model, {eid: 85128401631, doi: 10.1016/j.autcon.2022.104257}&gt;, &lt;Intelligent building construction management based on BIM digital twin, {eid: 85122386373, doi: 10.1155/2021/4979249}&gt;, &lt;Digital twin-enabled smart modular integrated construction system for on-site assembly, {eid: 85121923542, doi: 10.1016/j.compind.2021.103594}&gt;, &lt;Digital twin-enabled real-time synchronization for planning, scheduling, and execution in precast on-site assembly, {eid: 85132336152, doi: 10.1016/j.autcon.2022.104397}&gt;, &lt;Blockchain-enabled digital twin collaboration platform for fit-out operations in modular integrated construction, {eid: 85146416837, doi: 10.1016/j.autcon.2023.104747}&gt;, &lt;Sustainable operation and maintenance modeling and application of building infrastructures combined with digital twin framework, {eid: 85159219058, doi: 10.3390/s23094182}&gt;, &lt;Characterising the digital twin: A systematic literature review, {eid: 85081219520, doi: 10.1016/j.cirpj.2020.02.002}&gt;, &lt;Digital twin aided sustainability and vulnerability audit for subway stations, {eid: 85092140180, doi: 10.3390/su12197873}&gt;, &lt;AI-based risk assessment for construction site disaster preparedness through deep learning-based digital twinning, {eid: 85121010504, doi: 10.1016/j.autcon.2021.104091}&gt;, &lt;Digital twin: Vision, benefits, boundaries, and creation for buildings, {eid: 85077738936, doi: 10.1109/ACCESS.2019.2946515}&gt;, &lt;Digital twin for safety and security: Perspectives on building lifecycle, {eid: 85161062689, doi: 10.1109/ACCESS.2023.3278267}&gt;, &lt;Digital twin framework for enabling serial construction, {eid: 85129785149, doi: 10.3389/fbuil.2022.864722}&gt;, &lt;Robotic assembly of timber structures in a human-robot collaboration setup, {eid: 85124511032, doi: 10.3389/frobt.2021.768038}&gt;, &lt;Prototyping a digital twin for real time remote control over mobile networks: Application of remote surgery, {eid: 85062238969, doi: 10.1109/ACCESS.2019.2897018}&gt;, &lt;Digital twin for supply chain coordination in modular construction, {eid: 85109163928, doi: 10.3390/app11135909}&gt;, &lt;Digital twin-driven deep reinforcement learning for adaptive task allocation in robotic construction, {eid: 85135829295, doi: 10.1016/j.aei.2022.101710}&gt;, &lt;Integrated digital twin and blockchain framework to support accountable information sharing in construction projects, {eid: 85103961430, doi: 10.1016/j.autcon.2021.103688}&gt;, &lt;Post-earthquake building evaluation using UAVs: A BIM-based digital twin framework, {eid: 85123306163, doi: 10.3390/s22030873}&gt;, &lt;The enhanced resource modeling and real-time transmission technologies for digital twin based on QoS considerations, {eid: 85122518647, doi: 10.1016/j.rcim.2021.102284}&gt;, &lt;A foundation model for building digital twins: A case study of a chiller, {eid: 85137348763, doi: 10.3390/buildings12081079}&gt;, &lt;Modeling and validating temporal rules with semantic Petri net for digital twins, {eid: 85167439924, doi: 10.1016/j.aei.2023.102099}&gt;, &lt;Review of digital twin about concepts, technologies, and industrial applications, {eid: 85087693875, doi: 10.1016/j.jmsy.2020.06.017}&gt;, &lt;Automatic interpretation of strain distributions measured from distributed fiber optic sensors for crack monitoring, {eid: 85148685163, doi: 10.1016/j.measurement.2023.112629}&gt;, &lt;Digital twin-based risk control during prefabricated building hoisting operations, {eid: 85126736292, doi: 10.3390/s22072522}&gt;, &lt;Digital twin-based safety risk coupling of prefabricated building hoisting, {eid: 85106234522, doi: 10.3390/s21113583}&gt;, &lt;Intelligent safety assessment of prestressed steel structures based on digital twins, {eid: 85118196826, doi: 10.3390/sym13101927}&gt;, &lt;Intelligent control of building operation and maintenance processes based on global navigation satellite system and digital twins, {eid: 85127248275, doi: 10.3390/rs14061387}&gt;, &lt;Prestressed steel material-allocation path and construction using intelligent digital twins, {eid: 85127913011, doi: 10.3390/met12040631}&gt;, &lt;The digital twin modeling method of the national sliding center for intelligent security, {eid: 85159293677, doi: 10.3390/su15097409}&gt;, &lt;A framework for an indoor safety management system based on digital twin, {eid: 85092617411, doi: 10.3390/s20205771}&gt;, &lt;Digital twin-based intelligent safety risks prediction of prefabricated construction hoisting, {eid: 85129089515, doi: 10.3390/su14095179}&gt;, &lt;Digital twin for monitoring in-service performance of post-tensioned self-centering cross-laminated timber shear walls, {eid: 85142676041, doi: 10.1061/(ASCE)CP.1943-5487.0001050}&gt;, &lt;Geometrical digital twins of masonry structures for documentation and structural assessment using machine learning, {eid: 85145599412, doi: 10.1016/j.engstruct.2022.115256}&gt;, &lt;Semi-automatic geometric digital twinning for existing buildings based on images and CAD drawings, {eid: 85082486835, doi: 10.1016/j.autcon.2020.103183}&gt;, &lt;Developing a digital twin at building and city levels: Case study of West Cambridge campus, {eid: 85081580153, doi: 10.1061/(ASCE)ME.1943-5479.0000763}&gt;, &lt;Digital twin-enabled anomaly detection for built asset monitoring in operation and maintenance, {eid: 85085247924, doi: 10.1016/j.autcon.2020.103277}&gt;, &lt;Developing a Dynamic Digital Twin at a Building Level: Using Cambridge Campus as Case Study, {eid: 85183673924}&gt;, &lt;Digital twin-enabled human-robot collaborative teaming towards sustainable and healthy built environments, {eid: 85159083542, doi: 10.1016/j.jclepro.2023.137412}&gt;, &lt;Digital twins for secure thermal energy storage in building, {eid: 85149767147, doi: 10.1016/j.apenergy.2023.120907}&gt;, &lt;Impact of digital twins and metaverse on cities: History, current situation, and application perspectives, {eid: 85144892514, doi: 10.3390/app122412820}&gt;, &lt;Coupled simulation of thermally active building systems to support a digital twin, {eid: 85070203510, doi: 10.1016/j.enbuild.2019.07.015}&gt;, &lt;None, {eid: 85129248492}&gt;, &lt;Citation counting, citation ranking, and h-index of human-computer interaction researchers: A comparison of Scopus and Web of Science, {eid: 51049097292, doi: 10.1002/asi.20874}&gt;, &lt;Toward cognitive digital twins using a BIM-GIS asset management system for a diffused university, {eid: 85144066596, doi: 10.3389/fbuil.2022.959475}&gt;, &lt;Automatic generation of structural geometric digital twins from point clouds, {eid: 85144637257, doi: 10.1038/s41598-022-26307-7}&gt;, &lt;FMI real-time co-simulation-based machine deep learning control of HVAC systems in smart buildings: Digital-twins technology, {eid: 85138226075, doi: 10.1177/01423312221119635}&gt;, &lt;Development of a cognitive digital twin for building management and operations, {eid: 85139394134, doi: 10.3389/fbuil.2022.856873}&gt;, &lt;Enabling preventive conservation of historic buildings through cloud-based digital twins: A case study in the City Theatre, Norrkoping, {eid: 85137550635, doi: 10.1109/ACCESS.2022.3202181}&gt;, &lt;Digital twin-driven framework for improving self-management of ergonomic risks, {eid: 85107836605, doi: 10.1108/SASBE-03-2021-0035}&gt;, &lt;Digital twin application in the construction industry: A literature review, {eid: 85107846403, doi: 10.1016/j.jobe.2021.102726}&gt;, &lt;A digital twin for monitoring the construction of a wind farm, {eid: 85146737758, doi: 10.3390/infrastructures8010010}&gt;, &lt;Digital twin research in the AECO-FM industry, {eid: 85106882156, doi: 10.1016/j.jobe.2021.102730}&gt;, &lt;Enriching geometric digital twins of buildings with small objects by fusing laser scanning and AI-based image recognition, {eid: 85131370209, doi: 10.1016/j.autcon.2022.104375}&gt;, &lt;A BIM-data mining integrated digital twin framework for advanced project management, {eid: 85100105417, doi: 10.1016/j.autcon.2021.103564}&gt;, &lt;Damage-augmented digital twins towards the automated inspection of buildings, {eid: 85151023803, doi: 10.1016/j.autcon.2023.104842}&gt;, &lt;Image-based geometric digital twinning for stone masonry elements, {eid: 85141323019, doi: 10.1016/j.autcon.2022.104632}&gt;, &lt;Digital twin hospital buildings: An exemplary case study through continuous lifecycle integration, {eid: 85097320262, doi: 10.1155/2020/8846667}&gt;, &lt;Digital twins for performance management in the built environment, {eid: 85149333148, doi: 10.1016/j.jii.2023.100445}&gt;, &lt;Digital Twin Modeling of Smart Cities, {eid: 85183610913}&gt;, &lt;Structural performance and damage prediction using a novel digital cloning technique, {eid: 85150386007, doi: 10.1177/14759217231160271}&gt;, &lt;Deploying 3D scanning based geometric digital twins during fabrication and assembly in offsite manufacturing, {eid: 85102267353, doi: 10.1080/15623599.2021.1896942}&gt;, &lt;Building a smart campus digital twin: System, analytics and lessons learned from a real-world project, {eid: 85166767341, doi: 10.1109/JIOT.2023.3300447}&gt;, &lt;“Construction project management with digital twin information system”, {eid: 85140872332, doi: 10.46338/ijetae1022_03}&gt;, &lt;Options for and challenges of employing digital twins in construction management, {eid: 85126988705, doi: 10.3390/app12062928}&gt;, &lt;Towards an occupancy-oriented digital twin for facility management: Test campaign and sensors assessment, {eid: 85103584236, doi: 10.3390/app11073108}&gt;, &lt;Design, modeling and implementation of digital twins, {eid: 85135120136, doi: 10.3390/s22145396}&gt;, &lt;Digital twin paradigm: A systematic literature review, {eid: 85105600759, doi: 10.1016/j.compind.2021.103469}&gt;, &lt;Digital twin-based assessment framework for energy savings in university classroom lighting, {eid: 85129726195, doi: 10.3390/buildings12050544}&gt;, &lt;Intelligent overall planning model of underground space based on digital twin, {eid: 85140138450, doi: 10.1016/j.compeleceng.2022.108393}&gt;, &lt;Applications of digital twin across industries: A review, {eid: 85131861164, doi: 10.3390/app12115727}&gt;, &lt;Challenges of digital twin in high value manufacturing, {eid: 85060939169}&gt;, &lt;An equivalent frame digital twin for the seismic monitoring of historic structures: A case study on the Consoli Palace in Gubbio, Italy, {eid: 85166241902, doi: 10.3390/buildings13071840}&gt;, &lt;Trend analysis of research and development on automation and robotics technology in the construction industry, {eid: 77649229932, doi: 10.1007/s12205-010-0131-7}&gt;, &lt;A data-model fusion dispatch strategy for the building energy flexibility based on the digital twin, {eid: 85144289710, doi: 10.1016/j.apenergy.2022.120496}&gt;, &lt;Digital twin-assisted fault diagnosis system for robot joints with insufficient data, {eid: 85139879655, doi: 10.1002/rob.22127}&gt;, &lt;None, {eid: 85183604897}&gt;, &lt;Classifying the operational energy performance of buildings with the use of digital twins, {eid: 85153562853, doi: 10.1016/j.enbuild.2023.113106}&gt;, &lt;Research on intelligent dispatching system management platform for construction projects based on digital twin and BIM technology, {eid: 85124268020, doi: 10.1155/2022/8273451}&gt;, &lt;A digital twin-driven approach for the assembly-commissioning of high precision products, {eid: 85069044841, doi: 10.1016/j.rcim.2019.101839}&gt;, &lt;Intelligent risk prognosis and control of foundation pit excavation based on digital twin, {eid: 85146665070, doi: 10.3390/buildings13010247}&gt;, &lt;Leveraging digital twin for sustainability assessment of an educational building, {eid: 85099152420, doi: 10.3390/su13020480}&gt;, &lt;Sensor acquisition and allocation for real-time monitoring of articulated construction equipment in digital twins, {eid: 85139939450, doi: 10.3390/s22197635}&gt;, &lt;Digital twin for Xiegongs architectural archaeological research: A case study of Xuanluo Hall, Sichuan, China, {eid: 85137372138, doi: 10.3390/buildings12071053}&gt;, &lt;Digital twin-driven approach to improving energy efficiency of indoor lighting based on computer vision and dynamic BIM, {eid: 85133276513, doi: 10.1016/j.enbuild.2022.112271}&gt;, &lt;Data engineering for digital twining and optimization of naturally ventilated solar façade with phase changing material under global projection scenarios, {eid: 85124580596, doi: 10.1016/j.renene.2022.01.044}&gt;, &lt;Digital twin models for optimization and global projection of building-integrated solar chimney, {eid: 85124604571, doi: 10.1016/j.buildenv.2022.108807}&gt;, &lt;A digital twin approach for geometric quality assessment of as-built prefabricated façades, {eid: 85103759504, doi: 10.1016/j.jobe.2021.102377}&gt;, &lt;Towards a methodology for developing evidence-informed management knowledge by means of systematic review, {eid: 0141888108, doi: 10.1111/1467-8551.00375}&gt;, &lt;Applicability of BIM-IoT-GIS integrated digital twins for post occupancy evaluations, {eid: 85163670726, doi: 10.3389/fbuil.2023.1103743}&gt;, &lt;Implementation of a condition monitoring strategy for the monastery of salzedas, portugal: Challenges and optimisation, {eid: 85152682752, doi: 10.3390/buildings13030719}&gt;, &lt;Digital twin-enabled built environment sensing and monitoring through semantic enrichment of BIM with sensorML, {eid: 85140141936, doi: 10.1016/j.autcon.2022.104625}&gt;, &lt;None, {eid: 85129533142}&gt;, &lt;Interactive and immersive process-level digital twin for collaborative human-robot construction work, {eid: 85114032838, doi: 10.1061/(ASCE)CP.1943-5487.0000988}&gt;, &lt;Automatic high-level motion sequencing methods for enabling multi-tasking construction robots, {eid: 85169618131, doi: 10.1016/j.autcon.2023.105071}&gt;, &lt;Analyzing the past to prepare for the future: Writing a literature review, {eid: 0012903874}&gt;, &lt;None, {eid: 85183655472}&gt;, &lt;Status quo and future directions of construction and demolition waste research: A critical review, {eid: 85071536701, doi: 10.1016/j.jclepro.2019.118163}&gt;, &lt;RegARD: Symmetry-based coarse registration of smartphones colorful point clouds with cad drawings for low-cost digital twin buildings, {eid: 85106478127, doi: 10.3390/rs13101882}&gt;, &lt;Digital twin enabled fault detection and diagnosis process for building HVAC systems, {eid: 85143723699, doi: 10.1016/j.autcon.2022.104695}&gt;, &lt;Developing a digital twin model for monitoring building structural health by combining a building information model and a real-scene 3D model, {eid: 85159571471, doi: 10.1016/j.measurement.2023.112955}&gt;, &lt;In situ model fusion for building digital twinning, {eid: 85166263556, doi: 10.1016/j.buildenv.2023.110652}&gt;, &lt;Earthwork digital twin for teleoperation of an automated bulldozer in edge dumping, {eid: 85166571373, doi: 10.1002/rob.22234}&gt;, &lt;Cyber-physical systems for temporary structure monitoring, {eid: 84961217447, doi: 10.1016/j.autcon.2016.02.005}&gt;, &lt;None, {eid: 85115310087}&gt;, &lt;Automatic relative humidity optimization in underground heritage sites through ventilation system based on digital twins, {eid: 85127753748, doi: 10.1016/j.buildenv.2022.108999}&gt;, &lt;Digital twin in computational design and robotic construction of wooden architecture, {eid: 85104743840, doi: 10.1155/2021/8898997}&gt;, &lt;Digital twin evaluation of environment and health of public toilet ventilation design based on building information modeling, {eid: 85129008397, doi: 10.3390/buildings12040470}&gt;, &lt;A blockchain 3.0 paradigm for digital twins in construction project management, {eid: 85143517440, doi: 10.1016/j.autcon.2022.104645}&gt;, &lt;A framework for prefabricated component hoisting management systems based on digital twin technology, {eid: 85126473726, doi: 10.3390/buildings12030276}&gt;, &lt;Construction theory for a building intelligent operation and maintenance system based on digital twins and machine learning, {eid: 85123266963, doi: 10.3390/buildings12020087}&gt;, &lt;Digital twin-based investigation of a building collapse accident, {eid: 85127525698, doi: 10.1155/2022/9568967}&gt;, &lt;Computer vision enabled building digital twin using building information model, {eid: 85134290444, doi: 10.1109/TII.2022.3190366}&gt;, &lt;The modelling of digital twins technology in the construction process of prefabricated buildings, {eid: 85122869026, doi: 10.1155/2021/2801557}&gt;, &lt;Daily carbon assessment framework: Towards near real-time building carbon emission benchmarking for operative and design insights, {eid: 85137378600, doi: 10.3390/buildings12081129}&gt;, &lt;A graph based Monte Carlo simulation supporting a digital twin for the curatorial management of excavation and demolition material flows, {eid: 85106949732, doi: 10.1016/j.jclepro.2021.127453}&gt;, &lt;Bike share usage and the built environment: A review, {eid: 85125870851}&gt;, &lt;Review of associations between built environment characteristics and severe acute respiratory syndrome coronavirus 2 infection risk, {eid: 85110218212}&gt;, &lt;Land-use carbon emissions and built environment characteristics: A city-level quantitative analysis in emerging economies, {eid: 85179726733}&gt;, &lt;Theorizing the path dependencies and hierarchical structure of the multidimensional risks in green building projects, {eid: 85150372497}&gt;, &lt;Design for manufacture and assembly (DfMA) enablers for offsite interior design and construction, {eid: 85112756867}&gt;, &lt;Implementing on-site construction waste recycling in Hong Kong: Barriers and facilitators, {eid: 85089029731}&gt;, &lt;Developing circularity of construction waste for a sustainable built environment in emerging economies: New insights from China, {eid: 85144612414}&gt;</t>
  </si>
  <si>
    <t>Elsevier Ltd</t>
  </si>
  <si>
    <t>2-s2.0-85183605156</t>
  </si>
  <si>
    <t>Maleika W. (AUID: 50861495300)</t>
  </si>
  <si>
    <t>Local Polynomial Interpolation Method Optimization in the Process of Digital Terrain Model Creation Based on Data Collected From a Multibeam Echosounder</t>
  </si>
  <si>
    <t>IEEE Journal of Oceanic Engineering</t>
  </si>
  <si>
    <t>10.1109/JOE.2024.3353271</t>
  </si>
  <si>
    <t>https://www.doi.org/10.1109/JOE.2024.3353271</t>
  </si>
  <si>
    <t>&lt;West Pomeranian University of Technology in Szczecin, Faculty of Computer Science and Information Technology&gt;</t>
  </si>
  <si>
    <t>© 2024 IEEE.This article describes a local polynomial interpolation (LPI) optimization used to create digital terrain models (DTM) of the seabed based on data collected via a multibeam echosounder (MBES) during a sea survey. In the studies presented in this article, the optimal parameters of this interpolation are sought in terms of the accuracy of the created models and the calculation time. The parameters to be optimized are: the size of the area from which we select the points for interpolation (radius size), the number of points involved in the local interpolation (no), and the polynomial degree used in the interpolation (poly degree). Based on the obtained results, it was shown that the optimal values of these parameters can be selected for this type of input data, and their value depends mainly on grid resolution and the density of measurement points collected during the sea survey. Based on research using various test surfaces, it has been shown that the use of properly selected interpolation parameters enables the creation of models with slightly higher accuracy. During the research, attention was also paid to the speed of calculations, which is an important aspect of the process of creating bathymetric models. It was assumed that the new method should not significantly increase the calculation time. Finally, the author proposed using a new point selection technique (named the growing radius) during LPI, which made it possible to further increase the accuracy of the created models and the speed of calculations. The results obtained are compared with other commonly used interpolation methods using the same test data, showing the good and the bad features of the optimized LPI method. The final results of the research and the conclusions presented in this article indicate that the use of the optimized LPI together with the new technique of selecting points (the growing radius) can be a better alternative to other interpolation methods used in the process of creating bathymetric models based on data from MBES.</t>
  </si>
  <si>
    <t>Digital bathymetric models, digital terrain models (DTM) creation, GIS systems, local polynomial interpolation (LPI), multibeam echosounder (MBES)</t>
  </si>
  <si>
    <t>&lt;Precise bathymetry as a step towards producing bathymetric electronic navigational charts for comparative (terrain reference) navigation, {eid: 85065825297, doi: 10.1017/S0373463319000377}&gt;, &lt;Effect of density of measurement points collected from a multibeam echosounder on the accuracy of a digital terrain model, {eid: 84858734539, doi: 10.1007/978-3-642-28493-9_48}&gt;, &lt;Analysis of methods for determining shallow waterbody depths based on images taken by unmanned aerial vehicles, {eid: 85125106575, doi: 10.3390/s22051844}&gt;, &lt;Interpolation methods and the accuracy of bathymetric seabed models based on multibeam echosounder data, {eid: 84858729576, doi: 10.1007/978-3-642-28493-9_49}&gt;, &lt;A tutorial guide to geostatistics: Computing and modelling variograms and kriging, {eid: 84885464902, doi: 10.1016/j.catena.2013.09.006}&gt;, &lt;Comparison and analysis of gridding methods of multi-beam echo sounder, {eid: 84945558050, doi: 10.1109/CCDC.2015.7162356}&gt;, &lt;A comparative analysis of different DEM interpolation methods, {eid: 84892830682, doi: 10.1016/j.ejrs.2013.09.001}&gt;, &lt;The importance of the number of points, transect location, and interpolation techniques in the analysis of bathymetric measurements, {eid: 85060909790, doi: 10.1016/j.jhydrol.2018.12.070}&gt;, &lt;Moving average optimization in digital terrain model generation based on test multibeam echosounder data, {eid: 84925496522, doi: 10.1007/s00367-014-0389-8}&gt;, &lt;A multiresolution grid structure applied to seafloor shape modeling, {eid: 85044531019, doi: 10.3390/ijgi7030119}&gt;, &lt;Kriging method optimization for the process of DTM creation based on huge data sets obtained from MBESs, {eid: 85058472709, doi: 10.3390/geosciences8120433}&gt;, &lt;Inverse distance weighting method optimization in the process of digital terrain model creation based on data collected from a multibeam echosounder, {eid: 85085109327, doi: 10.1007/s12518-020-00307-6}&gt;, &lt;Polynomial interpolation of GPS satellite coordinates, {eid: 32544457983, doi: 10.1007/s10291-005-0018-0}&gt;, &lt;Multi-beam sonar image restoration using polynomial interpolation, {eid: 85044567651, doi: 10.1109/OCEANSE.2017.8084564}&gt;, &lt;Piecewise polynomial expression of beach profiles, {eid: 84861384390, doi: 10.2112/08-1122.1}&gt;, &lt;Local polynomials for data detrending and interpolation in the presence of barriers, {eid: 81555203528, doi: 10.1007/s00477-011-0488-2}&gt;, &lt;Polynomial surfaces interpolating arbitrary triangulations, {eid: 0037282515, doi: 10.1109/TVCG.2003.1175100}&gt;, &lt;Attitude reconstruction from inertial measurement: Mitigating Runge effect for dynamic applications, {eid: 85114751288, doi: 10.1109/TAES.2021.3111839}&gt;, &lt;Objective analysis of meteorological fields, {eid: 0003497202}&gt;, &lt;None, {eid: 85199135088}&gt;, &lt;Local polynomial interpolation in a rectangle, {eid: 51249163625, doi: 10.1007/BF02575880}&gt;, &lt;Principles of local polynomial interpolation, {eid: 69949083462, doi: 10.1109/AIPR.2008.4906463}&gt;, &lt;None, {eid: 85199207057}&gt;, &lt;Graph-based depth denoising &amp; dequantization for point cloud enhancement, {eid: 85141521767, doi: 10.1109/TIP.2022.3214077}&gt;, &lt;Multibeam echosounder simulator applying noise generator for the purpose of sea bottom visualisation, {eid: 80052994118, doi: 10.1007/978-3-642-24088-1_30}&gt;, &lt;Cinebench R20 - A real world cross-platform test suite, {eid: 85199136776}&gt;, &lt;Development of a method for the estimation of multibeam echosounder measurement accuracy, {eid: 84870990441}&gt;</t>
  </si>
  <si>
    <t>2-s2.0-85188518297</t>
  </si>
  <si>
    <t>Oyounalsoud M.S. (AUID: 57394491800), Abdallah M. (AUID: 26325379200), Abdeljaber A. (AUID: 57540154800), Yilmaz A.G. (AUID: 52564598200)</t>
  </si>
  <si>
    <t>Drought prediction using artificial intelligence models based on climate data and soil moisture</t>
  </si>
  <si>
    <t>Scientific Reports</t>
  </si>
  <si>
    <t>10.1038/s41598-024-70406-6</t>
  </si>
  <si>
    <t>https://www.doi.org/10.1038/s41598-024-70406-6</t>
  </si>
  <si>
    <t>&lt;Department of Civil and Environmental Engineering, University of Sharjah&gt;, &lt;Department of Civil Engineering, University of Ottawa&gt;, &lt;Department of Engineering, School of Computing, Engineering and Mathematical Science, La Trobe University&gt;</t>
  </si>
  <si>
    <t>© The Author(s) 2024.Drought is deemed a major natural disaster that can lead to severe economic and social implications. Drought indices are utilized worldwide for drought management and monitoring. However, as a result of the inherent complexity of drought phenomena and hydroclimatic condition differences, no universal drought index is available for effectively monitoring drought across the world. Therefore, this study aimed to develop a new meteorological drought index to describe and forecast drought based on various artificial intelligence (AI) models: decision tree (DT), generalized linear model (GLM), support vector machine, artificial neural network, deep learning, and random forest. A comparative assessment was conducted between the developed AI-based indices and nine conventional drought indices based on their correlations with multiple drought indicators. Historical records of five drought indicators, namely runoff, along with deep, lower, root, and upper soil moisture, were utilized to evaluate the models’ performance. Different combinations of climatic datasets from Alice Springs, Australia, were utilized to develop and train the AI models. The results demonstrated that the rainfall anomaly drought index was the best conventional drought index, scoring the highest correlation (0.718) with the upper soil moisture. The highest correlation between the new and conventional indices was found between the DT-based index and the rainfall anomaly index at a value of 0.97, whereas the lowest correlation was 0.57 between the GLM and the Palmer drought severity index. The GLM-based index achieved the best performance according to its high correlations with conventional drought indicators, e.g., a correlation coefficient of 0.78 with the upper soil moisture. Overall, the developed AI-based drought indices outperformed the conventional indices, hence contributing effectively to more accurate drought forecasting and monitoring. The findings emphasized that AI can be a promising and reliable prediction approach for achieving better drought assessment and mitigation.</t>
  </si>
  <si>
    <t>Drought indicators, Drought indices, Forecasting, Meteorological drought, Soft computing</t>
  </si>
  <si>
    <t>&lt;Strategies for mitigation of climate change: a review, {eid: 85088818977, doi: 10.1007/s10311-020-01059-w}&gt;, &lt;Changes in precipitation with climate change, {eid: 79952999384, doi: 10.3354/cr00953}&gt;, &lt;Quantifying the impact of climate change on drought regimes using the Standardised Precipitation Index, {eid: 84939884708, doi: 10.1007/s00704-014-1143-x}&gt;, &lt;Climate change and drought: A precipitation and evaporation perspective, {eid: 85051771112, doi: 10.1007/s40641-018-0101-6}&gt;, &lt;Potential precipitation predictability decreases under future warming, {eid: 85096594814, doi: 10.1029/2020GL090798}&gt;, &lt;None, {eid: 85126211510}&gt;, &lt;None, {eid: 85201978953}&gt;, &lt;Understanding the drought phenomenon: The role of definitions, {eid: 85084894682, doi: 10.4324/9780429301735-2}&gt;, &lt;Assessment of agricultural drought in Rajasthan (India) using remote sensing derived vegetation condition index (VCI) and standardized precipitation index (SPI), {eid: 84943364385, doi: 10.1016/j.ejrs.2015.03.006}&gt;, &lt;A novel intelligent deep learning predictive model for meteorological drought forecasting, {eid: 85123499081, doi: 10.1007/s12652-022-03701-7}&gt;, &lt;Regional applicability of seven meteorological drought indices in China, {eid: 85014792975, doi: 10.1007/s11430-016-5133-5}&gt;, &lt;Climate change and drought: A perspective on drought indices, {eid: 85050092746, doi: 10.1007/s40641-018-0098-x}&gt;, &lt;Candidate distributions for climatological drought indices (SPI and SPEI), {eid: 84945442414, doi: 10.1002/joc.4267}&gt;, &lt;Meteorological drought forecasting based on a statistical model with machine learning techniques in Shaanxi province, China, {eid: 85061441777, doi: 10.1016/j.scitotenv.2019.01.431}&gt;, &lt;Application of the standardized precipitation index (SPI) in Greece, {eid: 84981297946, doi: 10.3390/w3030787}&gt;, &lt;A review of twentieth-century drought indices used in the United States, {eid: 0036700088, doi: 10.1175/1520-0477-83.8.1149}&gt;, &lt;Drought in the United States: 1895–1981, {eid: 0020344555, doi: 10.1002/joc.3370020402}&gt;, &lt;Drought in the united states, {eid: 0020568450, doi: 10.1175/1520-0450(1983)022&lt;0003:DITUS&gt;2.0.CO;2}&gt;, &lt;A new global 0.5° gridded dataset (1901–2006) of a multiscalar drought index: Comparison with current drought index datasets based on the palmer drought severity index, {eid: 77958517401, doi: 10.1175/2010JHM1224.1}&gt;, &lt;Comparison of drought indices in a semi-arid river basin of India, {eid: 85053202719, doi: 10.1007/s11269-018-2089-z}&gt;, &lt;Comparative analyses of SPI and SPEI as drought assessment tools in Tigray Region, Northern Ethiopia, {eid: 85099152526, doi: 10.1007/s42452-019-1326-2}&gt;, &lt;Drought assessment in the Dongliao River basin: Traditional approaches vs. generalized drought assessment index based on water resources systems, {eid: 84940198485, doi: 10.5194/nhess-15-1889-2015}&gt;, &lt;Drought index prediction using advanced fuzzy logic model: Regional case study over Kumaon in India, {eid: 85085158312, doi: 10.1371/journal.pone.0233280}&gt;, &lt;Wavelet based hybrid ANN-ARIMA models for meteorological drought forecasting, {eid: 85089153943, doi: 10.1016/j.jhydrol.2020.125380}&gt;, &lt;An approach toward a rational classification of climate, {eid: 0002048389, doi: 10.2307/210739}&gt;, &lt;None, {eid: 0004198495}&gt;, &lt;None, {eid: 0003686431}&gt;, &lt;What are decision trees?, {eid: 51349111653, doi: 10.1038/nbt0908-1011}&gt;, &lt;Comparison of SVM, ANFIS and GEP in modeling monthly potential evapotranspiration in an arid region (Case study: Sistan and Baluchestan Province, Iran), {eid: 85061044809, doi: 10.2166/ws.2018.084}&gt;, &lt;Predicting freeway incident duration using machine learning, {eid: 85073814569, doi: 10.1007/s13177-019-00205-1}&gt;, &lt;Adam: A method for stochastic optimization,”, {eid: 85083951076}&gt;, &lt;Deep learning, {eid: 84930630277}&gt;, &lt;Developing and evaluating drought indicators for decision-making, {eid: 84941265142, doi: 10.1175/JHM-D-14-0234.1}&gt;, &lt;On the utility of in situ soil moisture observations for flash drought early warning in Oklahoma, USA, {eid: 84956963586, doi: 10.1002/2015GL066600}&gt;, &lt;Influence of exogenous factors on water demand forecasting models during the COVID-19 period, {eid: 85145662398, doi: 10.1016/j.engappai.2022.105617}&gt;, &lt;Investigating Water Consumption Patterns Through Time Series Clustering, {eid: 85126827119}&gt;, &lt;Drought assessment and monitoring using meteorological indices in a semi-arid region, {eid: 85029509925, doi: 10.1016/j.egypro.2017.07.064}&gt;, &lt;Performance of drought indices for ecological, agricultural, and hydrological applications, {eid: 84867489004, doi: 10.1175/2012EI000434.1}&gt;, &lt;Accuracy assessment of the SPEI, RDI and SPI drought indices in regions of Iran with different climate conditions, {eid: 85104562656, doi: 10.1007/s00024-021-02704-3}&gt;, &lt;Comparative analysis of drought indicated by the SPI and SPEI at various timescales in inner Mongolia, China, {eid: 85088433134, doi: 10.3390/w12071925}&gt;, &lt;Flood forecasting using support vector machines, {eid: 35348956876, doi: 10.2166/hydro.2007.027}&gt;, &lt;Application of least square support vector machine (LSSVM) for determination of evaporation losses in reservoirs, {eid: 84859998211, doi: 10.4236/eng.2011.34049}&gt;, &lt;Developing a hybrid drought index: precipitation evapotranspiration difference condition index, {eid: 85086155304, doi: 10.1016/j.crm.2020.100238}&gt;, &lt;Drought forecasting by ANN, ANFIS, and SVM and comparison of the models, {eid: 85032514612, doi: 10.1007/s12665-017-7064-0}&gt;</t>
  </si>
  <si>
    <t>Nature Research</t>
  </si>
  <si>
    <t>2024-12-01</t>
  </si>
  <si>
    <t>2-s2.0-85201932754</t>
  </si>
  <si>
    <t>Chen Q. (AUID: 59213990200), Zhao H. (AUID: 57198970924), Cai T. (AUID: 57190283531), Gao Y. (AUID: 59179296300), Gao L. (AUID: 58603833500), Liu Q. (AUID: 55560952900)</t>
  </si>
  <si>
    <t>Exploration of models of radiosensitive lipid metabolites of human plasma based on multiple machine learning algorithms 基于多种机 器 学 习 算 法 的 人 血 浆 辐 射 敏 感脂质代谢物模型探索</t>
  </si>
  <si>
    <t>Chinese Journal of Radiological Medicine and Protection</t>
  </si>
  <si>
    <t>10.3760/cma.j.cn112271-20231228-00225</t>
  </si>
  <si>
    <t>https://www.doi.org/10.3760/cma.j.cn112271-20231228-00225</t>
  </si>
  <si>
    <t>&lt;Key Laboratory of Radiological Protection and Nuclear Emergency, China CDC, National Institute for Radiological Protection, Chinese Center for Disease Control and Prevention&gt;, &lt;Department of Acute Infectious Disease Prevention and Control, Institute of Infectious Disease Control and Prevention, Hubei Center for Disease Control and Prevention&gt;</t>
  </si>
  <si>
    <t>© 2024 Chinese Medical Journals Publishing House Co.Ltd. All rights reserved.Objective To explore classification models for radiosensitive lipid metabolites in human peripheral blood by combining lipidomics with multiple machine learning (ML) algorithms. Methods Totally 97 peripheral blood samples were collected from 25 leukemia cases admitted to a general hospital in Beijing from March to September 2023 who were ready to undergo bone marrow transplantation, including 0 Gy blood samples before irradiation in the control group (n = 24), and 73 blood samples after irradiation at doses of 4, 8 and 12 Gy in the radiation group (n = 73), and the targeted lipidomic based on the ultra - high performance liquid chromatography-mass spectrometry (UHPLC-MS) platform method to analyze the differences of different lipids between control and radiation groups. Then, lipids responsive to radiation doses of 0 - 12 Gy were identified using linear regression. Finally, classification models were constructed using five ML algorithms based on the training set, followed by the validation and evaluation of these models using the validation set. Results Compared with the control group, the differences in the concentration changes of 62 lipids in 9 classes of lipid metabolites sensitive to radiation group were statistically significant (t = - 4. 91 to 4. 74, P &lt; 0. 05), including sphingomyelins (SMs), cholesteryl esters(CEs), ceramides (Cers), phosphatidylinositols (PIs), hexosylceramides (HexCers), lysophosphatidylcholines (LysoPCs), phosphatidylcholines (PCOs), phosphatidylethanolamines (PEs), and lysophosphatidylethanolamines (LysoPEs) . Twenty lipids responsive to radiation doses of 0 - 12 Gy were identified, namely 11 SMs, 7 CEs, 1 Cer, and 1 PI. The five models based on ML algorithms of decision tree (DT), support vector machine (SVM), light gradient boosting machine (Light GBM), random forest (RF), and K-nearest neighbors (KNN) all exhibited high goodness of fit (F1 = 0. 69-1. 00) and high sensitivity. The evaluation and validation metrics revealed that the RF-based model yielded the optimal radiation classification discrimination (sensitivity: 1. 00; accuracy: 0. 72; F1 score: 0. 80) . Conclusions Lipid metabolites responsive to radiation and lipids responsive to radiation dose in human samples were identified using targeted lipidomics. The RF-based model can provide new ideas for exploring models of human radiosensitive lipid metabolites.</t>
  </si>
  <si>
    <t>Ionizing radiation, Lipidomics, Machine learning, Random forest</t>
  </si>
  <si>
    <t>&lt;Developing gender-specific gene expression biodosimetry using a panel of radiation-responsive genes for determining radiation dose in human peripheral blood J, {eid: 85072994606, doi: 10.1667/RR15355.1}&gt;, &lt;Identification of the differentially expressed protein biomarkers in rat blood plasma in response to gamma irradiation J, {eid: 85082331540, doi: 10.1080/09553002.2020.1739775}&gt;, &lt;Overview of the principles and practice of biodosimetry J, {eid: 84902544121, doi: 10.1007/s00411-014-0522-0}&gt;, &lt;Overview of systems biology and omics technologies J, {eid: 85006721987, doi: 10.2174/0929867323666160926150617}&gt;, &lt;Network approaches to systems biology analysis of complex disease: integrative methods for multi-omics data J, {eid: 85057257442, doi: 10.1093/bib/bbx066}&gt;, &lt;Analysis of the metabolic characteristics in rat plasma after total body irradiation J, {eid: 85110399610, doi: 10.3760/cma.j.issn.0254-5098.2021.06.001}&gt;, &lt;Effect of circular RNA hsa _ circZDHHC21 _ 004 on the proliferation of the human small intestinal epithelial cells HIEC-6 exposed to60Co γ-rays J, {eid: 85198183104, doi: 10.3760/cma.j.cn112271-20230104-00002}&gt;, &lt;Artificial intelligence and machine learning in clinical medicine, 2023 J, {eid: 85151313164, doi: 10.1056/NEJMra2302038}&gt;, &lt;Differentiation between immune checkpoint inhibitor-related and radiation pneumonitis in lung cancer by CT radiomics and machine learning J, {eid: 85123700457, doi: 10.1002/mp.15451}&gt;, &lt;Chinese radiation intestinal injury research group. development and validation of a post-radiotherapy prediction model for bowel dysfunction after rectal cancer resection J, {eid: 85174010452, doi: 10.1053/j.gastro.2023.08.022}&gt;, &lt;Identification of potential radiation responsive metabolic biomarkers in plasma of rats exposed to different doses of cobalt-60 gamma rays J, {eid: 85097600217, doi: 10.1177/1559325820979570}&gt;, &lt;Screening of lipids for early triage and dose estimation after acute radiation exposure in rat plasma based on targeted lipidomics analysis J, {eid: 85096519905, doi: 10.1021/acs.jproteome.0c00560}&gt;, &lt;Enhancement of acylcarnitine levels in small intestine of abdominal irradiation rats might relate to fatty acid β-oxidation pathway disequilibration J, {eid: 85125865868, doi: 10.1177/15593258221075118}&gt;, &lt;Distinct lipid profiles of radiation-induced carotid plaques from atherosclerotic carotid plaques revealed by UPLC-QTOF-MS and DESI-MSI J, {eid: 85121680514, doi: 10.1016/j.radonc.2021.12.006}&gt;, &lt;Plasma metabolite biomarkers predictive of radiation induced cardiotoxicity J, {eid: 85083836911, doi: 10.1016/j.radonc.2020.04.018}&gt;, &lt;Artificial intelligence in radiology J, {eid: 85047143820, doi: 10.1038/s41568-018-0016-5}&gt;</t>
  </si>
  <si>
    <t>Chinese Medical Journals Publishing House Co.Ltd</t>
  </si>
  <si>
    <t>2024-06-25</t>
  </si>
  <si>
    <t>chi</t>
  </si>
  <si>
    <t>2-s2.0-85198179655</t>
  </si>
  <si>
    <t>Han B. (AUID: 59235557600), Li P. (AUID: 57199004916)</t>
  </si>
  <si>
    <t>Apparel livestreaming sales forecasting models based on machine learning algorithms 基于机器学习算法的服装直播销量预测模型</t>
  </si>
  <si>
    <t>Journal of Silk</t>
  </si>
  <si>
    <t>10.3969/j.issn.1001-7003.2024.07.012</t>
  </si>
  <si>
    <t>https://www.doi.org/10.3969/j.issn.1001-7003.2024.07.012</t>
  </si>
  <si>
    <t>&lt;School of Textiles and Fashion, Shanghai University of Engineering Science&gt;</t>
  </si>
  <si>
    <t>© 2024 China Silk Association. All rights reserved.With the dramatic increase in the scales of e-commerce livestreaming the number of e-commerce livestreaming users has reached 48. 8% of the overall Internet users in China. The huge supply demand requires live e-commerce stores to improve their dispatching efficiency and reduce inventory. Therefore in order to avoid retailers' profit loss it is necessary to find a more accurate method to predict livestreaming sales. The sales prediction methods mainly include traditional statistical methods and machine learning algorithms. Due to the instability of livestreaming sales and the large number of influencing factors traditional statistical methods often fail to predict the sales accurately. To complete the index system of livestreaming sales prediction and improve the accuracy of livestreaming sales prediction this paper adopted a variety of machine learning algorithms BP neural network decision tree DT random forest RF K-nearest neighbor KNN and support vector machine SVM analyzed the influencing factors of apparel livestreaming sales predicted apparel livestreaming sales and selected the best performing algorithms. The detailed research process is as follows. Firstly 17 influencing factors of livestreaming sales were selected through literature review and nine most important influencing factors were selected by using Spearman' s correlation coefficient combined with significance. Secondly different machine learning algorithms were used to establish clothing sales prediction models and the method of 5-fold cross-validation was adopted to initially screen out three algorithms RF KNN and SVM with high and stable model fit with R2 as an indicator. Finally the parameters of the three algorithms were optimized and then three prediction models were constructed. R2 MAE RMSE and MAPE were used as evaluation indexes and the optimal algorithms were selected by using the method of 5-fold cross-validation to test the performance of each model. The results of the study show that the multicollinearity between the nine factors number of fans of the anchor average number of viewers of the anchor in the last 30 days average pit output of the anchor in the last 30 days product price duration of product explanation historical sales of the product in the last 30 days number of fans of the brand historical sales of the brand in the last 30 days and discounts is weak and their correlation with the livestreaming sales is significant. Therefore these nine factors can be used as influencing factors in the prediction model. Among the influencing factors the correlation among product sales in the last 30 days the duration of product explanation and livestreaming sales is the highest. In the meanwhile the prediction algorithms KNN and RF perform better with R2 being greater than 0. 98 and MAPE within 30. 5% . Compared with the KNN algorithm the RF algorithm is more stable and its R2 RMSE and MAE perform better than those of the KNN algorithm. But the MAPE of the KNN algorithm is smaller than that of the RF algorithm for which the possible reason is that the KNN algorithm is more accurate in predicting low sales items and the relative error is smaller. According to the result of 5-fold cross-validation the RF algorithm is more stable compared with the KNN algorithm and the possible reason is that the KNN algorithm is more suitable for the dataset with more similar data features. Therefore RF can be used as the main prediction algorithm in practical applications to ensure the stability of the overall sales trend prediction. In predicting the sales of the same brand or the same category the similarity between the data is higher and then the KNN algorithm can be considered for prediction. This paper compares the performance of various prediction algorithms on livestreaming sales prediction optimizes the parameters and improves the accuracy of livestreaming sales prediction. The prediction results can help retailers make inventory planning adjust production schedules develop marketing strategies and provide data support for product purchasing pricing and promotion. Due to the fact that only some of the easily quantifiable influencing factors are explored in this paper and the sample distribution is limited future research can expand the scope of sample selection and further improve the predictive indicator system to achieve more accurate predictions.</t>
  </si>
  <si>
    <t>5-fold cross-validation, K-nearest neighbors (KNN), live-streaming sales forecasting, machine learning random forest (RF), support vector machine (SVM)</t>
  </si>
  <si>
    <t>&lt;How to retain customers: Understanding the role of trust in live streaming commerce with a socio-technical perspective  J, {eid: 85117723772}&gt;, &lt;A multimodal analytics framework for product sales prediction with the reputation of anchors in live streaming e-commerce, {eid: 85174017347}&gt;, &lt;Third-party inventory forecasting application research of apparel supply chain based on BP neural network and grey GM (1, 1) model, {eid: 85162847326}&gt;, &lt;LSTM with particle swam optimization for sales forecasting  J , {eid: 85122631499}&gt;, &lt;Research on Clothing Live Broadcast Sales Prediction Based on Simulated Annealing Algorithm Optimized BP Neural Network, {eid: 85181499706}&gt;, &lt;Forecasting method for fashion clothing demand based on kernel functions technology, {eid: 85199694823}&gt;, &lt;A two-stage prediction model based on behavior mining in livestream e-commerce, {eid: 85161073811}&gt;, &lt;E-pharmacy demand forecasting in the presence of promotional activities, {eid: 85199677760}&gt;, &lt;A hierarchical agglomerative clustering for product sales forecasting, {eid: 85170663971}&gt;, &lt;Influencing factors of livestream selling of fresh food based on a push-pull model: A two-stage approach combining structural equation modeling (SEM) and artificial neural network (ANN), {eid: 85138452614}&gt;, &lt;Retail sales forecasting based on hybrid optimal neural networks, {eid: 85162099129}&gt;, &lt;Gas station sales forecast based on decision tree integration model, {eid: 85097628104}&gt;, &lt;E-commerce product sales forecast with multi-dimensional index integration under small sample, {eid: 85101315950}&gt;, &lt;A comparative analysis of K-nearest neighbor, genetic, support vector machine, decision tree, and long short term memory algorithms in machine learning, {eid: 85136949902}&gt;, &lt;Time series forecasting of agricultural products’ sales volumes based on seasonal long short-term memory, {eid: 85096206758}&gt;, &lt;Prediction of popular elements of children’s wear based on BP neural network, {eid: 85158973003}&gt;, &lt;Garment sales forecast method based on genetic algorithm and BP neural network, {eid: 84908095687}&gt;, &lt;The influence of online celebrity marketing elements on the purchase intention of apparel consumers, {eid: 85065300196}&gt;, &lt;Online live broadcast sales forecast for clothing based on Stacking integrated learning, {eid: 85199698606}&gt;, &lt;The Research and Application of Clothing Sales Forecasting Model Based on AHP and BP Neural Network, {eid: 85049825857}&gt;, &lt;Influencer live streaming, brand identity and consumer purchasing behavior, {eid: 85199682330}&gt;, &lt;Research progress on quantitative forecast methods of clothing sales, {eid: 85182722938}&gt;, &lt;Research on Forecasting Method of Air Pollutant Concentration in Northwest Provincial Capital Cities Based on Machine Learning, {eid: 85193712618}&gt;, &lt;Random forests, {eid: 0035478854}&gt;, &lt;Random forest in remote sensing: A review of applications and future directions, {eid: 84961834117}&gt;, &lt;Mining data with random forests: A survey and results of new tests, {eid: 77958064179}&gt;, &lt;Long short-term memory, {eid: 0031573117}&gt;, &lt;Support vector method for function approximation, regression estimation and signal processing  J , {eid: 84887252594}&gt;, &lt;Yarn quality prediction based on support vector machine optimized by particle swarm optimization, {eid: 85199695553}&gt;, &lt;Prediction of total organic carbon at Rumaila oil field, Southern Iraq using conventional well logs and machine learning algorithms, {eid: 85082115033}&gt;, &lt;Pattern similarity-based machine learning methods for mid-term load forecasting: A comparative study, {eid: 85101858630}&gt;, &lt;A generalized fuzzy K-nearest neighbor regression model based on Minkowski distance, {eid: 85115685528}&gt;, &lt;Remarks on multi-output Gaussian process regression, {eid: 85040123192}&gt;, &lt;Random forest algorithm based on data integration  J, {eid: 85158975003}&gt;, &lt;Sales forecast based on optimized greymarkov chain, {eid: 85101776205}&gt;, &lt;Research on influencing factors and prediction of transportation carbon emissions in Qinghai, {eid: 85134485648}&gt;, &lt;An ARIMA-LSTM model for predicting volatile agricultural price series with random forest technique, {eid: 85174860541}&gt;</t>
  </si>
  <si>
    <t>China Silk Association</t>
  </si>
  <si>
    <t>2-s2.0-85199714883</t>
  </si>
  <si>
    <t>Li W. (AUID: 57224370496), Guo J. (AUID: 57479132400), Liu W. (AUID: 57800589100), Tu J. (AUID: 59333000300), Tang Q. (AUID: 56395976500)</t>
  </si>
  <si>
    <t>Effect of older adults willingness on telemedicine usage: an integrated approach based on technology acceptance and decomposed theory of planned behavior model</t>
  </si>
  <si>
    <t>BMC Geriatrics</t>
  </si>
  <si>
    <t>10.1186/s12877-024-05361-y</t>
  </si>
  <si>
    <t>https://www.doi.org/10.1186/s12877-024-05361-y</t>
  </si>
  <si>
    <t>&lt;College of Communication and Art Design, University of Shanghai for Science and Technology&gt;, &lt;School of Medicine, Tongji University&gt;, &lt;Shanghai East Hospital, Tongji University&gt;</t>
  </si>
  <si>
    <t>© The Author(s) 2024.Background: Telemedicine, as a novel method of health management system, has demonstrated to have a significant impact on health levels. However, a challenge persists in the form of low usage rates and acceptance among older adults in China. There are accumulating evidence that willingness will affect the telemedicine usage among older adults. This study investigates factors influencing older users’ trust in adopting telemedicine technology, thereby promoting actual use. Methods: A questionnaire survey was conducted with 400 urban seniors aged 60 and above. Drawing from the Technology Acceptance Model (TAM) and the Decomposed Theory of Planned Behavior (DTPB), the author combines elements such as Perceived Usefulness, Perceived Ease of Use, Subjective Norms, Service Environment, Self-Efficacy, Behavioral Intention to Use, and Usage Behavior. The aim is to explore the interrelationships between these factors. Results: Perceived Usefulness (PU) and Service Environment (SE) significantly and positively impact Behavioral Intention (BI) to use telemedicine, with Trust (TR) identified as a crucial mediating variable. Enhancing trust can substantially increase older adults’ intention to use telemedicine services. Furthermore, the study reveals a significant relationship between older adults’ trust in telemedicine and factors such as Perceived Usefulness (PU), Service Environment (SE), Subjective Norms (SR), as well as Emotional Risk (ER) and Cost Risk (CR), the latter two tending to decrease Trust(TR). Conclusions: This paper constructs and validates a combined model based on TAM and DTPB, comprehensively exploring the potential factors influencing the older adults’ intention to use telemedicine. The findings suggest that telemedicine services for older adults should prioritize improving user perception and enhancing trust throughout the service process to effectively increase their willingness to use these services.</t>
  </si>
  <si>
    <t>Older adults, Telemedicine, Trust, Willingness to use</t>
  </si>
  <si>
    <t>&lt;None, {eid: 0006800638}&gt;, &lt;None, {eid: 85204292270}&gt;, &lt;None, {eid: 85204302941}&gt;, &lt;None, {eid: 85006461940}&gt;, &lt;None, {eid: 85067044008}&gt;, &lt;China Family Development Report (2015), {eid: 85162075837}&gt;, &lt;None, {eid: 85103112549}&gt;, &lt;MHealth: New horizons for health through mobile technologies: Second global survey on eHealt, {eid: 85083911215}&gt;, &lt;None, {eid: 85204312753}&gt;, &lt;Older adults’ readiness to engage with eHealth patient education and self-care resources: a cross-sectional survey, {eid: 85044505184}&gt;, &lt;Internet use and need for digital health technology among the elderly: a cross-sectional survey in China, {eid: 85090874970}&gt;, &lt;None, {eid: 85204292735}&gt;, &lt;Technical attributes, health attribute, consumer attributes and their roles in adoption intention of healthcare wearable technology, {eid: 85031823211}&gt;, &lt;Adoption of online follow-up service by patients: an empirical study based on the elaboration likelihood model, {eid: 85091334389}&gt;, &lt;Investigating the Adoption of Mobile Health Services by Elderly users: Trust transfer model and Survey Study, {eid: 85060370962}&gt;, &lt;Untangling the antecedents of initial trust in web-based health information: the roles of argument quality, source expertise, and user perceptions of information quality and risk, {eid: 84877738696}&gt;, &lt;Explaining physicians’ acceptance of EHCR systems: an extension of TAM with trust and risk factors, {eid: 78449267786}&gt;, &lt;Perceived usefulness, perceived ease of use, and user acceptance of information technology, {eid: 55249087535}&gt;, &lt;Understanding Information Technology usage: a test of competing models, {eid: 73549120882}&gt;, &lt;Predicting user intentions: comparing the Technology Acceptance Model with the theory of Planned Behavior, {eid: 73549114871}&gt;, &lt;Understanding and Predicting Electronic Commerce Adoption: an extension of the theory of Planned Behavior, {eid: 33749347189}&gt;, &lt;Development of an instrument to measure the perceptions of adopting an Information Technology Innovation, {eid: 73449149291}&gt;, &lt;None, {eid: 0008497518}&gt;, &lt;None, {eid: 85204312576}&gt;, &lt;Theory of planned behavior and smoking: meta-analysis and SEM model, {eid: 80054963062}&gt;, &lt;None, {eid: 0003630575}&gt;, &lt;The theory of planned behavior, {eid: 44949274046}&gt;, &lt;The theory of planned behaviour and health behaviours, {eid: 0000726810}&gt;, &lt;None, {eid: 84869762736}&gt;, &lt;Construct DTPB model by using DEMATEL: a study of a university library website, {eid: 84875603229}&gt;, &lt;The Technology Acceptance Model: its past and its future in Health Care, {eid: 74649086719}&gt;, &lt;Willingness to use telemedicine during COVID-19 among health professionals in a low income country, {eid: 85118531877}&gt;, &lt;The usage of Digital Health Technology among Older Adults in Hong Kong and the role of technology readiness and eHealth literacy: path analysis, {eid: 85152479302}&gt;, &lt;Effect of Perceived Ease of Use and usefulness on UX and behavioral outcomes, {eid: 85172786750}&gt;, &lt;IT service climate, antecedents and IT service quality outcomes: some initial evidence, {eid: 84875250182}&gt;, &lt;SERVQUAL: A multiple- item Scale for measuring consumer perceptions of service quality, {eid: 0001312089}&gt;, &lt;Organizational Service Climate drivers of the American customer satisfaction index (ACSI) and Financial and Market Performance, {eid: 69849103812}&gt;, &lt;Comparison of the middle-aged and older users’ adoption of mobile health services in China, {eid: 84892484454}&gt;, &lt;Personal innovativeness, social influences and adoption of wireless internet services via mobile technology, {eid: 25844445208}&gt;, &lt;Speaking of Health: Assessing Health Communication, strategies for diverse populations, {eid: 85010343545}&gt;, &lt;Self-efficacy: toward a unifying theory of behavioral change, {eid: 0344452679}&gt;, &lt;Within-individual increases in innovative behavior and creative, persuasion, and change self-efficacy over time: A social–cognitive theory perspective, {eid: 84955194237}&gt;, &lt;Structural model for users’s accepting Smart Health Care services by moderating the user types, {eid: 85141349919}&gt;, &lt;A study on Singaporean women’s acceptance of using mobile phones to seek health information, {eid: 84859982406}&gt;, &lt;Examining multi-dimensional trust and multi-faceted risk in initial acceptance of emerging technologies: An empirical study of mobile banking services, {eid: 77951126522}&gt;, &lt;Influence of indirect information on interpersonal trust despite direct information, {eid: 85007190251}&gt;, &lt;Technology-enabled cure and care: an application of innovation resistance theory to telemedicine apps in an emerging market context, {eid: 85152599055}&gt;, &lt;Exploring consumer perceived risk and trust for online payments: an empirical study in China’s younger generation, {eid: 84927158319}&gt;, &lt;Trustworthiness in mHealth Information services: an Assessment of a hierarchical model with Mediating and Moderating effects using partial least squares (PLS), {eid: 78650127856}&gt;, &lt;Continuance of mHealth services at the bottom of the pyramid: the roles of service quality and trust, {eid: 84874113544}&gt;, &lt;The use of e-health and m-health tools in health promotion and primary prevention among older adults: a systematic literature review, {eid: 84986305128}&gt;, &lt;Consumer behavior as risk taking, {eid: 85144789241}&gt;, &lt;Religion and perceived travel risks, {eid: 84888017945}&gt;, &lt;Refining e-shoppers’ perceived risks: development and validation of new measurement scale, {eid: 85090424217}&gt;, &lt;The mediating role of the dimensions of the perceived risk in the effect of customers’ awareness on the adoption of internet banking in Iran, {eid: 84859924330}&gt;, &lt;Conceptualization and measurement of perceived risk in online shopping, {eid: 53849106600}&gt;, &lt;Trust transfer effects and associated risks in telemedicine adoption, {eid: 85165332976}&gt;, &lt;E-health for the future. Managerial perspectives using a multiple case study approach, {eid: 85116899907}&gt;, &lt;Selected use of Telemedicine in Intensive Care Units based on severity of illness improves cost-effectiveness, {eid: 85040819475}&gt;, &lt;The role of mobile-computing self-efficacy in consumer information disclosure, {eid: 84943580872}&gt;, &lt;Value-based adoption of Mobile Internet: an empirical investigation, {eid: 33846235029}&gt;, &lt;The Technology Acceptance Model: its past and its future in health care, {eid: 74649086719}&gt;, &lt;Understanding the intention to Use Technology by Preservice teachers: an empirical test of competing theoretical models, {eid: 84857081144}&gt;, &lt;Perceived behavioral control, Self-Efficacy, Locus of Control, and the theory of Planned Behavior, {eid: 0035999319}&gt;, &lt;Quantitative Research and Statistical Analysis, {eid: 85204293285}&gt;, &lt;Evaluating Structural equation models with unobservable variables and measurement error, {eid: 0000009769}&gt;, &lt;Can socially assistive Robots be accepted by older people living alone in the community? Empirical findings from a Social Work Project in China, {eid: 85192050225}&gt;, &lt;Current status and influencing factors of digital health literacy among community-dwelling older adults in Southwest China: a cross-sectional study, {eid: 85130102136}&gt;, &lt;Assessment of Use and preferences regarding internet-based Health Care Delivery: cross-sectional questionnaire study, {eid: 85066831717}&gt;, &lt;An empirical study of Adopting Mobile Healthcare Service: the Family’s perspective on the Healthcare needs of their Elderly members, {eid: 76349105723}&gt;</t>
  </si>
  <si>
    <t>BioMed Central Ltd</t>
  </si>
  <si>
    <t>2-s2.0-85204287928</t>
  </si>
  <si>
    <t>Santos F.J. (AUID: 7202141280), Guzmán C. (AUID: 55347137200), Ahumada P. (AUID: 58764531100)</t>
  </si>
  <si>
    <t>Assessing the digital transformation in agri-food cooperatives and its determinants</t>
  </si>
  <si>
    <t>Journal of Rural Studies</t>
  </si>
  <si>
    <t>10.1016/j.jrurstud.2023.103168</t>
  </si>
  <si>
    <t>https://www.doi.org/10.1016/j.jrurstud.2023.103168</t>
  </si>
  <si>
    <t>&lt;Department of Applied Economics I, Faculty of Economics and Business Sciences, University of Seville. Av. Ramón y Cajal 1&gt;</t>
  </si>
  <si>
    <t>© 2023 The AuthorsThe digital transformation (DT) of companies implies the emergence of new business models based on the widespread use of digital technologies. Digital transformation is necessary to improve efficiency, productivity, and market access in a context of increasing competition. In the case of the agri-food sector, DT is also required to address the challenges of food safety, food waste, and sustainability. This research aims to build a theoretical framework and a methodology to assess the global level of DT and its dimensions and factors that influence it in a specific type of agri-food company, namely agri-food cooperatives. These prominent social economy entities follow cooperative principles and play a significant role in rural development, especially in the most backward regions. An empirical analysis has been conducted to validate the methodology and meet the objectives. To this end, a Global Index of DT was built, and data was obtained from a survey of agri-food cooperatives in Andalusia, a southern Spanish region with a long-standing tradition of agri-food cooperatives, which also presents a low per-capita income in the European context. Empirical results effectively reveal that the proposed theoretical framework and methodology expediate the assessment of the global level of DT of agri-food cooperatives and the relevance of certain influential critical factors. In this way, relevant information for cooperatives and policy-makers can be collected to facilitate the implementation of DT.</t>
  </si>
  <si>
    <t>Agri-food cooperatives, Digital maturity model, Digital transformation, Rural development, Theoretical framework</t>
  </si>
  <si>
    <t>&lt;Digitalization trend and its influence on the development of the operational process in production companies, {eid: 85147988586, doi: 10.3390/app13031393}&gt;, &lt;An integrated conceptual framework for the study of agricultural cooperatives: from repolitisation to cooperative sustainability, {eid: 85088990227, doi: 10.1016/j.jrurstud.2020.06.019}&gt;, &lt;Factors affecting the adoption of information and communication technologies (ICTs) for farming decisions, {eid: 84869006106, doi: 10.1080/10496505.2012.636980}&gt;, &lt;New trends in the global digital transformation process of the agri-food sector: an exploratory study based on Twitter, {eid: 85138371040, doi: 10.1016/j.agsy.2022.103520}&gt;, &lt;Impact of climate change on agriculture production and its sustainable solutions, {eid: 85077337937, doi: 10.1007/s42398-019-00078-w}&gt;, &lt;Objectives alignment between members and agricultural cooperatives, {eid: 85045624050, doi: 10.22004/ag.econ.277885}&gt;, &lt;None, {eid: 85179822187}&gt;, &lt;On the stability of the cooperative type of organization, {eid: 0000003655}&gt;, &lt;Comparative fit indexes in structural models, {eid: 0025397298, doi: 10.1037/0033-2909.107.2.238}&gt;, &lt;Explanatory factors for efficiency in the use of social networking sites—the case of organic food products, {eid: 85033211579, doi: 10.1002/mar.21052}&gt;, &lt;The digitalization of supply chain: a review, {eid: 85127806082, doi: 10.1016/j.procs.2022.01.381}&gt;, &lt;Support for farmers cooperatives, case study report. Wageningen UR, wageningen, {eid: 85179782180}&gt;, &lt;Agricultural cooperatives and value chain coordination, {eid: 84878117174}&gt;, &lt;Approaches to assessing climate change impacts on agriculture: an overview of the debate, {eid: 85031799402, doi: 10.1093/reep/rex016}&gt;, &lt;Sistema de trazabilidad de la cadena de suministro agroalimentario para cooperativas de frutas y hortalizas basado en la tecnología Blockchain, {eid: 85070391669, doi: 10.7203/CIRIEC-E.95.13123}&gt;, &lt;Confirmatory Factor Analysis for Applied Sciences, {eid: 28544442834}&gt;, &lt;Action fields of digital transformation–a review and comparative analysis of digital transformation maturity models and frameworks, {eid: 85078924573}&gt;, &lt;Agricultural cooperatives and farm sustainability–A literature review, {eid: 85099962118, doi: 10.1111/joes.12417}&gt;, &lt;Indicadores de dinamismo, innovación y desarrollo: su aplicación en ciudades pequeñas y medias de Andalucía, {eid: 85099734739}&gt;, &lt;Blockchain-based Traceability in Agri-Food Supply Chain Management: A Practical Implementation. In 2018 IoT Vertical and Topical Summit on Agriculture-Tuscany (IOT Tuscany), {eid: 85049345489}&gt;, &lt;Agri-tech: Experiential Learning from the Agri-Tech Growth Leaders, Technology Analysis &amp; Strategic Management, {eid: 85134193643, doi: 10.1080/09537325.2022.2100755}&gt;, &lt;Digital transformation at logistics service providers: barriers, success factors and leading practices, {eid: 85084992861}&gt;, &lt;Diversificación de la actividad agraria hacia el turismo rural. Un modelo de decisión basado en sociedades cooperativas agrarias oleícolas, {eid: 84875563886}&gt;, &lt;Digitalization of agri-cooperatives in the smart agriculture context. proposal of a digital diagnosis tool, {eid: 85081272003, doi: 10.3390/su12041325}&gt;, &lt;Development of Agricultural Cooperatives in the EU 2014, {eid: 84937465159}&gt;, &lt;The European Agri-Food Cooperatives Monitor 2019, {eid: 85179788351}&gt;, &lt;The future of us agricultural cooperatives: a neo-institutional approach, {eid: 84887151433, doi: 10.2307/1243338}&gt;, &lt;Rural cooperatives in the digital age: an analysis of the Internet presence and degree of maturity of agri-food cooperativese-commerce, {eid: 85075377425, doi: 10.1016/j.jrurstud.2019.11.011}&gt;, &lt;Determinant factors for the development of rural entrepreneurship, {eid: 85150335251, doi: 10.1016/j.techfore.2023.122487}&gt;, &lt;Prospects and problems of digitalization of the agricultural economy, {eid: 85115134138, doi: 10.1007/978-981-16-3349-2_18}&gt;, &lt;Innovation through internationalization: a systematic review and research agenda, {eid: 85127298192, doi: 10.1007/s10490-022-09814-z}&gt;, &lt;Convenience sampling, random sampling, and snowball sampling: how does sampling affect the validity of research?, {eid: 84929401530, doi: 10.1177/0145482X1510900215}&gt;, &lt;Comparison of convenience sampling and purposive sampling, {eid: 85016099875, doi: 10.11648/j.ajtas.20160501.11}&gt;, &lt;Definition of rural area, {eid: 85179820690}&gt;, &lt;The State of Food and Agriculture 2022. Leveraging Automation in Agriculture for Transforming Agrifood Systems, {eid: 85136872512}&gt;, &lt;Sustainability in the agri-food industry: a literature review and overview of current trends, {eid: 79551483000}&gt;, &lt;Agricultural cooperatives and the role of organisational models in new intelligent traceability systems and big data analysis, {eid: 85030871073, doi: 10.25165/j.ijabe.20171005.3089}&gt;, &lt;Smart farming technologies adoption: which factors play a role in the digital transition?, {eid: 85122621792, doi: 10.1016/j.techsoc.2022.101869}&gt;, &lt;Plan de Digitalización de PYMES 2021-2025. Ministerio de Asuntos Económicos y Transformación Digital, {eid: 85179782880}&gt;, &lt;A review of the empirical literature on farmer cooperatives: performance, ownership and governance, finance, and member attitude, {eid: 85042691989, doi: 10.1111/apce.12205}&gt;, &lt;The Ownership of Enterprise, {eid: 0004252521}&gt;, &lt;International cooperative alliance statement of cooperative identity, {eid: 84882663836}&gt;, &lt;Development and implementation of a maturity model of digital transformation, {eid: 85075382650}&gt;, &lt;Contabilidad regional de España. Cuentas regionales, {eid: 85179819957}&gt;, &lt;Padrón Municipal de Habitantes. Cifras oficiales de población municipal, {eid: 85179806036}&gt;, &lt;Using count data models to determine the factors affecting farmers quantity decisions of precision farming technology adoption, {eid: 40849092618, doi: 10.1016/j.compag.2008.01.004}&gt;, &lt;E‐commerce adoption among Moroccan agricultural cooperatives: between structural challenges and immense business performance potential, {eid: 85144269142, doi: 10.1111/apce.12406}&gt;, &lt;LISREL: Analysis of Linear Structural Relationships by the Method of Maximum Likelihood (Version V), {eid: 0003401504}&gt;, &lt;La transformación digital en el sector cooperativo agroalimentario español: situación y perspectivas, {eid: 85070405085, doi: 10.7203/CIRIEC-E.95.13002}&gt;, &lt;The digitalization of the european agri-food cooperative sector. Determining factors to embrace information and communication technologies, {eid: 85108176416, doi: 10.3390/agriculture11060514}&gt;, &lt;Portal Andaluz de la Empresa Digital, Consejería de Universidad, Investigación e Innovación, {eid: 85179787961}&gt;, &lt;Andalucía Agrotech. Digital innvation Hub, andalusian Ministry of agriculture, farming, fishing and sustainable development, {eid: 85179813767}&gt;, &lt;The rise of blockchain technology in agriculture and food supply chains, {eid: 85070788308, doi: 10.1016/j.tifs.2019.07.034}&gt;, &lt;A Guide to Econometrics, {eid: 0003997107}&gt;, &lt;Digital transformation of the agricultural sector: pathways, drivers and policy implications, {eid: 85092559416, doi: 10.1002/aepp.13103}&gt;, &lt;Dealing with the game-changing technologies of Agriculture 4.0: how do we manage diversity and responsibility in food system transition pathways?, {eid: 85076576583, doi: 10.1016/j.gfs.2019.100347}&gt;, &lt;A review of social science on digital agriculture, smart farming and agriculture 4.0: new contributions and a future research agenda, {eid: 85075494688, doi: 10.1016/j.njas.2019.100315}&gt;, &lt;Modelos de madurez digital:¿ en qué consisten y qué podemos aprender de ellos?/digital maturity models: what are they and what can we learn from them?, {eid: 85074098823}&gt;, &lt;Barriers to innovation among Spanish manufacturing SMEs, {eid: 70349112212}&gt;, &lt;None, {eid: 85152756381}&gt;, &lt;Sustainable agriculture, food supply chains and regional development: editorial introduction, {eid: 0033377673, doi: 10.1080/13563479908721743}&gt;, &lt;Dimensions of digital transformation in the context of modern agriculture, {eid: 85140748635, doi: 10.1016/j.spc.2022.09.027}&gt;, &lt;Equipamiento y gestión de las tecnologías de la información en las cooperativas agroalimentarias, {eid: 84875438907}&gt;, &lt;Maturity assessment models: a design science research approach, {eid: 84859484421, doi: 10.1504/IJSSS.2011.038934}&gt;, &lt;Recent Evolutions of the Social Economy in the European Union, {eid: 85053380085}&gt;, &lt;Fortune favors the prepared: how SMEs approach business model innovations in Industry 4.0, {eid: 85039967769, doi: 10.1016/j.techfore.2017.12.019}&gt;, &lt;None, {eid: 85179785504}&gt;, &lt;Digital transformation of the agrifood system: quantifying the conditioning factors to inform policy planning in the olive sector, {eid: 85107743693, doi: 10.1016/j.landusepol.2021.105537}&gt;, &lt;Social entrepreneurship through digital communication in farming, {eid: 85064927165, doi: 10.1108/WJEMSD-07-2017-0045}&gt;, &lt;Digital transformation during a pandemic: stretching the organizational elasticity, {eid: 85125659328, doi: 10.1016/j.jbusres.2022.01.088}&gt;, &lt;Desarrollo local por Cooperativas: Diversificación productiva en el ámbito rural andaluz: El caso de Bedmar, {eid: 79954516885}&gt;, &lt;Can cooperative business models solve horizontal and vertical coordination challenges? A case study in the Australian pineapple industry, {eid: 85135843443, doi: 10.1016/j.jcom.2022.100184}&gt;, &lt;Agriculture supply chain: a systematic review of literature and implications for future research, {eid: 85032493489, doi: 10.1108/JADEE-06-2016-0039}&gt;, &lt;Unlocking challenges and opportunities presented by COVID-19 pandemic for cross-cutting disruption in agri-food and green deal innovations: quo Vadis?, {eid: 85089534457, doi: 10.1016/j.scitotenv.2020.141362}&gt;, &lt;Revisit the debate on intermediation, disintermediation and reintermediation due to E-commerce, {eid: 24344470751, doi: 10.1080/1019678032000067181}&gt;, &lt;None, {eid: 85179778542}&gt;, &lt;The structural characteristics of farmer cooperatives and their behavioral consequences, {eid: 73549114662}&gt;, &lt;Co-operative identity–a concept for economic analysis and evaluation of Co-operative flexibility: the Dutch practice and the Hungarian reality in the dairy sector, {eid: 68849124589}&gt;, &lt;Digital Economy Report 2019: Value Creation and Capture: Implications for Developing Countries, {eid: 85076839626}&gt;, &lt;A digital maturity model for telecommunications service providers, {eid: 85029524171, doi: 10.22215/timreview/1008}&gt;, &lt;Why are cooperatives important in agriculture? An organizational economics perspective, {eid: 70449481439, doi: 10.1017/S1744137406000555}&gt;, &lt;Digital transformation: a multidisciplinary reflection and research agenda, {eid: 85070896886, doi: 10.1016/j.jbusres.2019.09.022}&gt;, &lt;Understanding digital transformation: a review and a research agenda, {eid: 85061119991, doi: 10.1016/j.jsis.2019.01.003}&gt;, &lt;Regression Methods in Biostatistics: Linear, Logistic, Survival, and Repeated Measures Models, {eid: 19544393076}&gt;, &lt;Building social capital among rural, older Australians through information and communication technologies: a review article, {eid: 84875599096, doi: 10.1111/j.1741-6612.2012.00634.x}&gt;, &lt;A systematic literature review of the agro-food supply chain: challenges, network design, and performance measurement perspectives, {eid: 85120347441, doi: 10.1016/j.spc.2021.11.019}&gt;, &lt;E-commerce in agri-food sector: a systematic literature review, {eid: 85026545319, doi: 10.22434/IFAMR2016.0156}&gt;, &lt;Cómo puede incidir en la Economía Social el vector de digitalización de los fondos de recuperación?, {eid: 85129572542, doi: 10.7203/CIRIEC-E.104.21497}&gt;</t>
  </si>
  <si>
    <t>2-s2.0-85179788244</t>
  </si>
  <si>
    <t>Huang Y. (AUID: 59343308100), Zang Y. (AUID: 56258835100), Jiang Q. (AUID: 59344376200), Mi W. (AUID: 59217882500)</t>
  </si>
  <si>
    <t>Extraction of Building Outlines from Airborne LiDAR Point Clouds Using Line-CNN Based on Deep Network 采用 Line-CNN 深度学习网络的机载点云建筑轮廓线提取</t>
  </si>
  <si>
    <t>Chuan Bo Li Xue/Journal of Ship Mechanics</t>
  </si>
  <si>
    <t>10.12082/dqxxkx.2024.230503</t>
  </si>
  <si>
    <t>https://www.doi.org/10.12082/dqxxkx.2024.230503</t>
  </si>
  <si>
    <t>&lt;Nanjing University of Information Science and Technology, School of Remote Sensing &amp; Geomatics Engineering&gt;</t>
  </si>
  <si>
    <t>© 2024 China Ship Scientific Research Center. All rights reserved.Urban 3D modeling is indispensable for digital twinning and the development of smart cities. The effective extraction of building outlines is a critical step in achieving high-precision urban modeling and 3D mapping. At present, the extraction of building outlines from airborne point cloud data still faces challenges, such as low efficiency and accuracy with conventional methods and limited calibration samples. In response to these challenges, this paper introduces a deep learning method for extracting building outlines from 3D airborne point clouds. The airborne LiDAR point clouds are the primary data input. First, through vertical projection to the XOY plane, point clouds of buildings with the application of progressive morphological filtering are converted to rasterized elevation that characterizes spatial variation of terrain and visible light raster images that depict texture differences. Then, the deep learning model based on Lines-Convolutional Neural Networks (Line-CNN) is employed to preliminarily extract line features from raster images, encompassing stages of feature extraction, node prediction, route generation, and others. To enhance the quality of the primary straight-line extraction, an optimization strategy is introduced, which incorporates a range of comprehensive trimming and completion operations, aligning with information extracted from both the elevation and visible light raster images. Simultaneously, false line segments are eliminated, and missing lines are added, resulting in the regular and complete building outline features. To verify the proposed model, the airborne point cloud data from NUIST campus and the ISPRS H3D 2019 datasets are utilized in the experiment. Our results show that the proposed method accurately and comprehensively extracts building outline features from LiDAR images, achieving an impressive average accuracy and completeness rate, both up to 90%. Furthermore, the proposed method is highly efficient and effectively addresses the challenge of insufficient 3D calibration samples in traditional methods, making it suitable for various applications, particularly large-scale urban 3D modeling and cadastral surveying. To sum up, the proposed method constitutes a significant stride in advancing urban modeling and 3D mapping. It provides a novel solution to address the challenges associated with building outline extraction, particularly within the context of smart cities and digital twins. Due to the model's high accuracy, completeness, and efficiency, our method is highly helpful for a wide range of applications in the urban planning and geospatial information fields.</t>
  </si>
  <si>
    <t>building contour line, colored airborne point cloud, deep learning, elevation raster image, high precision urban modeling, pruning and completion optimization, visible light raster image</t>
  </si>
  <si>
    <t>&lt;Progress, challenges and perspectives of 3D LiDAR point cloud processingJ, {eid: 85035007902, doi: 10.11947/j.AGCS.2017.20170351}&gt;, &lt;Automatic extraction of building rooftop outlines using airborne LiDAR: A reviewJ, {eid: 85097841537}&gt;, &lt;The study of the edge detection to the depth-image of light detection and rangingJ, {eid: 82655189473, doi: 10.3969/j.issn.1001-5078.2005.06.019}&gt;, &lt;Three-dimensional alpha shapesJ, {eid: 0028259338, doi: 10.1145/174462.156635}&gt;, &lt;Another efficient algorithm for convex hulls in two dimensionsJ, {eid: 0018754286, doi: 10.1016/0020-0190(79)90072-3}&gt;, &lt;Extraction of building contour from point clouds using dual threshold alpha shapes algorithmJ, {eid: 85090705572, doi: 10.11988/ckyyb.20160811}&gt;, &lt;Surface reconstruction algorithm using self-adaptive step alpha-shapeJ, {eid: 85099653727, doi: 10.16337/j.1004-9037.2019.03.012}&gt;, &lt;None, {eid: 85133132045}&gt;, &lt;Building roof boundary extraction based on airborne LiDAR dataJ, {eid: 85204955674, doi: 10.3969/j.issn.1674-9057.2019.04.011}&gt;, &lt;Extraction of static water boundary from airborne LiDAR point cloudJ, {eid: 85204995398, doi: 10.3969/j.issn.1000-3177.2021.03.005}&gt;, &lt;Discussion on water area boundary extraction method based on LiDAR dataJ, {eid: 85198032827, doi: 10.3969/j.issn.1672-4623.2022.04.017}&gt;, &lt;Learning to parse wireframes in images of man-made environmentsC, {eid: 85062852479, doi: 10.1109/CVPR.2018.00072}&gt;, &lt;End-to-end wireframe parsing C, {eid: 85081932291, doi: 10.1109/ICCV.2019.00105}&gt;, &lt;TP-LSD: Tri-points based line segment detectorC, {eid: 85097386249, doi: 10.1007/978-3-030-58583-9_46}&gt;, &lt;Automatic building outline extraction from ALS point cloud data using generative adversarial networkJ, {eid: 85135810409, doi: 10.1080/10106049.2022.2102246}&gt;, &lt;Real-time line detection through an improved Hough transform voting schemeJ, {eid: 34548041446, doi: 10.1016/j.patcog.2007.04.003}&gt;, &lt;LSD: A line segment detectorJ, {eid: 84894219323, doi: 10.5201/ipol.2012.gjmr-lsd}&gt;, &lt;EDLines: A real-time line segment detector with a false detection controlJ, {eid: 79960661744, doi: 10.1016/j.patrec.2011.06.001}&gt;, &lt;A progressive morphological filter for removing nonground measurements from airborne LIDAR dataJ, {eid: 0037934719, doi: 10.1109/TGRS.2003.810682}&gt;, &lt;Stacked hourglass networks for human pose estimationC, {eid: 84990052811, doi: 10.1007/978-3-319-46484-8_29}&gt;, &lt;Data optimization of pavement 3D reconstruction based on point preprocessingJ, {eid: 85086146285, doi: 10.13229/j.cnki.jdxbgxb20190121}&gt;</t>
  </si>
  <si>
    <t>China Ship Scientific Research Center</t>
  </si>
  <si>
    <t>2-s2.0-85204961293</t>
  </si>
  <si>
    <t>Wang C. (AUID: 59092167000), Liu Y. (AUID: 56034159300), Lin X. (AUID: 59093297000), Ma J. (AUID: 59091044400), Zhang Q. (AUID: 57142941100)</t>
  </si>
  <si>
    <t>A Novel Multi-Class Product Rating Prediction Model based on Enhanced Textrank Text Encoding and Human Psychology Simulation</t>
  </si>
  <si>
    <t>25th IEEE International Conference on Industrial Technology, ICIT 2024</t>
  </si>
  <si>
    <t>10.1109/ICIT58233.2024.10540727</t>
  </si>
  <si>
    <t>https://www.doi.org/10.1109/ICIT58233.2024.10540727</t>
  </si>
  <si>
    <t>&lt;School Of Automation, Beijing Information Science And Technology University&gt;, &lt;University Of Bradford, Department Of Computer Science&gt;</t>
  </si>
  <si>
    <t>© 2024 IEEE.In recent years, with the booming development of the internet and e-commerce, user comments and ratings on a particular product often determine the marketing strategies of businesses. It is believed that if businesses can collect user feedback (such as through surveys) before they rate a product, they can analyze people's product experiences at minimal cost. However, most comments are in free-form, slang, or internet language, and manually categorizing and annotating them would require significant resources, which is not feasible for small and medium -sized businesses. To address this issue, some deep learning frameworks have been used for sentiment analysis and rating prediction in text. However, these models often overlook the actual application scenario when predicting ratings. In reality, users' ratings are not solely based on their own experiences but are also influenced by the historical comments on the product. Therefore, we propose a supervised product rating prediction model. In the first stage, the improved dynamic TextRank submodule (DTsub) and a lightweight Feature Fusion submodule (FFsub) are used to construct text vectors, utilizing a sentiment word library. In the second stage, a Long Short-Term Memory (LSTM) neural network and a Feed Forward neural network (FFNN) are utilized to predict product ratings (multiclass) based on the actual application scenario using ensemble learning and voting. Additionally, we also introduced a weighted cross-entropy loss tailored to businesses product ratings in our model. Experimental results on an Amazon product review dataset show significant improvements in accuracy, F1 score, and F2 score of our proposed DTFS-LFNN model.</t>
  </si>
  <si>
    <t>Human psychology, Machine Learning, NLP, Review rating prediction, Sentiment analysis</t>
  </si>
  <si>
    <t>&lt;Incorporating reviewer and product information for review rating prediction, {eid: 84881071831}&gt;, &lt;None, {eid: 85195787385}&gt;, &lt;Summary of the Competition on Legal Information, Extraction/Entailment (COLIEE) 2023C, {eid: 85177883863}&gt;, &lt;An empirical study of TextRank for keyword extractionJ, {eid: 85102822656}&gt;, &lt;Graph-based text summarization using modified TextRankC, {eid: 85052926105}&gt;, &lt;TNT-KID: Transformer-based neural tagger for keyword identificationJ, {eid: 85107897370}&gt;, &lt;Machine learning approaches to detect online harassment using bag of wordsC//AIP Conference Proceedings, {eid: 85195804137}&gt;, &lt;Sentiment classification: Review of text vectorization methods: Bag of words, Tf-Idf, Word2vec and Doc2vecJ, {eid: 85166261710}&gt;, &lt;A Study of Text Vectorization Method Combining Topic Model and Transfer LearningJ, {eid: 85124505015}&gt;, &lt;Sentiment analysis on online transportation reviews using Word2Vec text embedding model feature extraction and support vector machine (SVM) algorithmC, {eid: 85128222913}&gt;, &lt;None, {eid: 85195795107}&gt;, &lt;Sentiment analysis on online transportation reviews using Word2Vec text embedding model feature extraction and support vector machine (SVM) algorithmC, {eid: 85128222913}&gt;, &lt;The accuracy comparison among word2vec, glove, and fasttext towards convolution neural network (cnn) text classificationJ, {eid: 85124459581}&gt;, &lt;Natural Language Processing using Graph Neural Network for Text ClassificationC, {eid: 85150680925}&gt;, &lt;Document-level sentiment analysis using attention-based bi-directional long short-term memory network and twodimensional convolutional neural networkJ, {eid: 85132023258}&gt;, &lt;Review rating prediction framework using deep learning, {eid: 85081640131}&gt;, &lt;Psychological Analysis on the Consumers Online Shopping BehaviorC//2022 International Conference on Social Sciences and Humanities and Arts (SSHA 2022), {eid: 85138697243}&gt;, &lt;Deep learning based sentiment analysis using convolution neural networkJ, {eid: 85058407861}&gt;, &lt;None, {eid: 84943756210}&gt;, &lt;Long short term memory (LSTM) model for sentiment analysis in social data for e-commerce products reviews in Hindi languagesJ, {eid: 85132263985}&gt;, &lt;Gradient flow in recurrent nets: The difficulty of learning long-term dependencies, {eid: 0041914606}&gt;, &lt;Sentiment Analysis on Online Learning During the Covid-19 Pandemic Based on Opinions on Twitter using KNN MethodC, {eid: 85138754230}&gt;, &lt;Sentiment analysis of twitter data related to Rinca Island development using Doc2Vec and SVM and logistic regression as classifierJ, {eid: 85123758919}&gt;, &lt;A sentiment analysis model of agritech startup on Facebook comments using naive Bayes classifierJ, {eid: 85124987253}&gt;, &lt;Class distance weighted cross-entropy loss for ulcerative colitis severity estimationC, {eid: 85135931640}&gt;, &lt;Sentiment analysis using machine learning: Progress in the machine intelligence for data scienceJ, {eid: 85134794882}&gt;, &lt;Neuro-fuzzy network incorporating multiple lexicons for social sentiment analysisJ, {eid: 85120069133}&gt;, &lt;Efficient Estimation of Word Representations in Vector SpaceJ, {eid: 84903761492}&gt;</t>
  </si>
  <si>
    <t>2024-03-25</t>
  </si>
  <si>
    <t>Conference</t>
  </si>
  <si>
    <t>2-s2.0-85195809631</t>
  </si>
  <si>
    <t>Liu Y. (AUID: 57549469300), Chen C. (AUID: 26324758600), Liu P. (AUID: 58493076100), Liu Y. (AUID: 57550642700), Sun Y. (AUID: 58147182300)</t>
  </si>
  <si>
    <t>Improving Urban Digital Elevation Models Based on Iinterpretable Random Forest Method Considering Spatial Heterogeneity 城区数字高程模型修正方法：顾及空间异质性的可解释随机森林模型</t>
  </si>
  <si>
    <t>Journal of Geo-Information Science</t>
  </si>
  <si>
    <t>10.12082/dqxxkx.2024.230590</t>
  </si>
  <si>
    <t>https://www.doi.org/10.12082/dqxxkx.2024.230590</t>
  </si>
  <si>
    <t>&lt;College of Geodesy and Geomatics, Shandong University of Science and Technology&gt;, &lt;Water Resources Research Institute of Shandong Province&gt;</t>
  </si>
  <si>
    <t>© 2024 Science Press. All rights reserved.Due to the influence of buildings, the Global Digital Elevation Model (GDEM) obtained through remote sensing measurement still contains various ground features in urban areas and cannot reflect the bare Earth's surface. This limits its application as basic data in hydrological simulation, geological disaster prediction, urban construction, and other fields. Therefore, in order to improve the quality of GDEM products in urban areas, this paper proposed a GDEM correction method that takes into account spatial heterogeneity and SHAP (Shapley Additive Explanations) feature screening. Firstly, the Gaussian Mixture Model (GMM) and Theissen polygons were used to divide the study region into the several sub-areas to solve the heterogeneity of GDEM correction error and the spatial relationship of characteristic factors. Then, the Random Forest (RF) was used as the base model, coupled with the SHAP interpretable framework, to screen the optimal feature variables in each subregion. Finally, based on the selected features, the corresponding modified model was reconstructed for urban GDEM correction. To verify the practicability and efficiency of the proposed method, 23 initial feature variables were selected in this paper. COPDEM (COPDEM30) with 30 m resolution in New York was taken as the research object, and airborne Light Detection And Ranging (LiDAR) DTM data were used as the reference. The proposed method was compared with three other methods, including spatially heterogeneous random forest (SH-RF), global random forest (FS- RF), and traditional Random Forest (RF), as well as an existing GDEM (FABDEM) product which removes building and vegetation biases. The experimental results show that the proposed method had the best prediction performance, with its Mean Absolute Error (MAE) decreasing from 5.209 m to 1.436 m and median error (RMSE) decreasing from 8.884 m to 2.258 m, followed by SH-RF, with its MAE decreasing by 3.607 m and RMSE decreasing by 6.389 m. RF was the worst, with MAE decreasing by 3.179 m and RMSE decreasing by 5.838 m. In addition, compared to FABDEM, the MAE and RMSE of the proposed method were reduced by 42.3% and 63.2%, respectively. The migration experiments on the proposed method showed that, compared to the original COPDEM30, the modified GDEM's MAE and RMSE were reduced by 50.5% and 50.4%, respectively. The visual comparison of the DEM before and after modification also showed that the modified COPDEM30 not only retained the topographic features well but also had similar elevation distribution with LiDAR DTM. Therefore, the method in this paper shows a novel generalization ability.</t>
  </si>
  <si>
    <t>accuracy assessment, correction, feature selection, global digital elevation model, SHAP, spatial heterogeneity, urban area</t>
  </si>
  <si>
    <t>&lt;Basic directions and technological path for building 3D realistic geospatial scene in ChinaJ, {eid: 85142445219, doi: 10.13203/j.whugis20220576}&gt;, &lt;Geomorphology-oriented theoretical framework and construction method for value-added DEMJ, {eid: 85128301607, doi: 10.11821/dlxb202203002}&gt;, &lt;A global assessment of the SRTM performanceJ, {eid: 33644697673, doi: 10.14358/pers.72.3.249}&gt;, &lt;ASTER DEM performanceJ, {eid: 29044446449, doi: 10.1109/TGRS.2005.847924}&gt;, &lt;Validation of "aw3d" global dsm generated from alos prismJ, {eid: 84996603048, doi: 10.5194/isprsannalsiii-4-25-2016}&gt;, &lt;Nasadem global elevation model: Methods and progressJ, {eid: 84978086855, doi: 10.5194/isprsarchives-xli-b4-125-2016}&gt;, &lt;Vertical accuracy assessment of Copernicus Dem (case study: Tehran and jam cities)J, {eid: 85146933945, doi: 10.5194/isprs-annals-x-4-w1-2022-209-2023}&gt;, &lt;Comparison of digital building height models extracted from AW3D, TanDEM-X, ASTER, and SRTM digital surface models over Yangon cityJ, {eid: 85058892491, doi: 10.3390/rs10122008}&gt;, &lt;Urban DEM generation, analysis and enhancements using TanDEM- XJ, {eid: 84884573049, doi: 10.1016/j.isprsjprs.2013.08.006}&gt;, &lt;Urban correction of global DEMs using building density for Nairobi, Kenya J, {eid: 85112217234, doi: 10.1007/s12145-021-00647-w}&gt;, &lt;Simple-yet-effective SRTM DEM improvement scheme for dense urban cities using ANN and remote sensing data: Application to flood modelingJ, {eid: 85082762893, doi: 10.3390/w12030816}&gt;, &lt;Satellite DEM improvement using multispectral imagery and an artificial neural networkJ, {eid: 85107859682, doi: 10.3390/w13111551}&gt;, &lt;Bare-earth DEM generation in urban areas for flood inundation simulation using global digital elevation modelsJ, {eid: 85105765549, doi: 10.1029/2020wr028516}&gt;, &lt;A 30 m global map of elevation with forests and buildings removedJ, {eid: 85125473242, doi: 10.1088/1748-9326/ac4d4f}&gt;, &lt;Accuracy assessment and improvement of SRTM DEM based on ICESat/ GLAS under the consideration of data coregistration over Jiangxi ProvinceJ, {eid: 85121551284, doi: 10.12082/dqxxkx.2021.200396}&gt;, &lt;Correction of global digital elevation models in forested areas using an artificial neural network- based method with the consideration of spatial autocorrelationJ, {eid: 85158051451, doi: 10.1080/17538947.2023.2203953}&gt;, &lt;A multi-feature clustering- based hierarchical filtering method for airborne LiDAR point clouds in complex landscapes.J, {eid: 85176767664, doi: 10.11947/j.AGCS.2023.20220371}&gt;, &lt;Development and application of a new mangrove vegetation index (MVI) for rapid and accurate mangrove mappingJ, {eid: 85086139650, doi: 10.1016/j.isprsjprs.2020.06.001}&gt;, &lt;Sentinel- 2 imagery for mapping and monitoring imperviousness in urban areasJ, {eid: 85083865462, doi: 10.5194/isprs-archives-xlii-1-w2-43-2019}&gt;, &lt;A hybrid model considering spatial heterogeneity for landslide susceptibility mapping in Zhejiang Province, ChinaJ, {eid: 85077653161, doi: 10.1016/j.catena.2019.104425}&gt;, &lt;A spatio-temporal prediction method of large-scale ground subsidence considering spatial heterogeneityJ, {eid: 85137002708, doi: 10.11834/jrs.20211445}&gt;, &lt;A review of clustering techniques and developmentsJ, {eid: 85021901708, doi: 10.1016/j.neucom.2017.06.053}&gt;, &lt;None, {eid: 85050209303}&gt;, &lt;Deep learning interpretability analysis methods in image interpretationJ, {eid: 85135371002, doi: 10.11947/j.AGCS.2022.20220106}&gt;, &lt;Urban vegetation detection using radiometrically calibrated small-footprint full-waveform airborne LiDAR dataJ, {eid: 84855418272, doi: 10.1016/j.isprsjprs.2011.12.003}&gt;, &lt;Accuracy assessment of the global TanDEM- X digital elevation model in a mountain environmentJ, {eid: 85081038023, doi: 10.1016/j.rse.2020.111724}&gt;, &lt;Global DEMs vary from one to another: An evaluation of newly released Copernicus, NASA and AW3D30 DEM on selected terrains of China using ICESat- 2 altimetry dataJ, {eid: 85133242932, doi: 10.1080/17538947.2022.2094002}&gt;, &lt;A comparative analysis of high spatial resolution IKONOS and WorldView-2 imagery for mapping urban tree speciesJ, {eid: 84863422450, doi: 10.1016/j.rse.2012.06.011}&gt;</t>
  </si>
  <si>
    <t>Science Press</t>
  </si>
  <si>
    <t>2024-04-01</t>
  </si>
  <si>
    <t>2-s2.0-85193797667</t>
  </si>
  <si>
    <t>Nandam V. (AUID: 57222509285), Patel P.L. (AUID: 7401717978)</t>
  </si>
  <si>
    <t>A framework to assess suitability of global digital elevation models for hydrodynamic modelling in data scarce regions</t>
  </si>
  <si>
    <t>Journal of Hydrology</t>
  </si>
  <si>
    <t>10.1016/j.jhydrol.2024.130654</t>
  </si>
  <si>
    <t>https://www.doi.org/10.1016/j.jhydrol.2024.130654</t>
  </si>
  <si>
    <t>&lt;Department of Civil Engineering, Sardar Vallabhbhai National Institute of Technology Surat&gt;</t>
  </si>
  <si>
    <t>© 2024 Elsevier B.V.With increase in availability of global Digital Elevation Models (DEMs) that are derived from distinctive techniques with varying characteristics, it is essentially required to assess their accuracies prior to use them in the flood inundation modelling, especially in urban catchments. In the present study, firstly, the vertical accuracy of the global DEMs is assessed using datasets of three independent Ground Control Point (GCP) measurements while accounting for the spatial and temporal variabilities with respect to DEM data acquisitions. Next, we investigate their suitability for flood inundation modelling by developing hydrodynamic models. The accuracy of global DEMs, viz. SRTM, MERIT, AW3D30, COPDEM30, TanDEM-X 12, TanDEM-X 90, FABDEM, and CartoDEM are assessed for Lower Tapi Basin (LTB), India using ICESat-1 and ICESat-2 laser altimetry, and GNSS surveyed locations. The potential of TanDEM-X 12 DEM for deriving Digital Terrain Model (DTM) from the Digital Surface Model (DSM) has been explored by adopting Simple Morphological Filter (SMRF) and void-filling approaches. Finally, a comprehensive performance evaluation of these DEMs that includes DSMs and DTMs in flood inundation modelling is carried out by simulating the severe fluvial flood event of magnitude 25,768 m3/sec that occurred in the year 2006 in LTB through 1D-2D coupled Hydro-Dynamic (HD) models using HEC-RAS software. Prior to development of HD models using global DEMs and DTMs as terrain layer, a benchmark model has been simulated for the same event with terrain layer as topographic surveyed contours of the basin. The least flood depth error has been observed for the FABDEM model (RMSE: 1.59 m), followed by the model with terrain topography as the derived “TanDEM-X 12 DTM-AMP-HEM-EVF” (RMSE: 1.88 m). On the other hand, the HD model based on TanDEM-X 12 DTM AMP-HEM-EVF has been able to simulate flood inundation extent better than the FABDEM model for the same flood event in the basin with Critical Success Index (CSI) scores 0.91 and 0.81 respectively. The TanDEM-X 12 DTM-AMP-HEM-EVF terrain-based model indicated consistently superior results in capturing flood inundation extent, leaving behind all the DSMs whose CSI scores are found to be less than 50 %. The global DEMs that are inherently DSMs in nature are unsuitable for flood inundation modelling as they fail to capture the flood pathways in urban topographies with precision. From the systematic framework followed in the present study, it is inferred that the processed TanDEM-X 12 DEM for the removal of artifacts could be a successful replacement to obtain bare-earth topography. In the absence of TanDEM-X 12 DEM, the freely available FABDEM can be used as an alternative source for terrain layer in flood modelling as its results are comparable to the derived terrain topography of TanDEM-X 12 DEM. The study is one of the first to assess the performance of FABDEM in flood modelling of coastal urban floodplain.</t>
  </si>
  <si>
    <t>DEM accuracy, Digital Terrain Model, FABDEM, ICESat, Lower Tapi Basin, TanDEM-X</t>
  </si>
  <si>
    <t>&lt;None, {eid: 85184998213}&gt;, &lt;Geoscience laser altimeter system (GLAS) on the ICESat mission: on-orbit measurement performance, {eid: 29344454447, doi: 10.1029/2005GL024028}&gt;, &lt;Comparing TanDEM-X data with frequently used DEMs for flood inundation modelling, {eid: 85058808075, doi: 10.1029/2018WR023688}&gt;, &lt;Effects of digital terrain model uncertainties on high-resolution urban flood damage assessment, {eid: 85064528559}&gt;, &lt;Delineation of submarine groundwater discharge and seawater intrusion zones using anomalies in the field water quality parameters, groundwater level fluctuation and sea surface temperature along the Gujarat coast of India, {eid: 85110251022, doi: 10.1016/j.jenvman.2021.113176}&gt;, &lt;Verification of the vertical error in C-band SRTM DEM using ICESat and Landsat-7, Otter Tail County, MN, {eid: 33846225150, doi: 10.1109/TGRS.2006.885401}&gt;, &lt;On the vertical accuracy of the ALOS world 3D–30m digital elevation model, {eid: 85053505055, doi: 10.1080/2150704X.2018.1453174}&gt;, &lt;ICESat validation of SRTM C-band digital elevation models, {eid: 30744448638, doi: 10.1029/2005GL023957}&gt;, &lt;Accuracy assessment of digital bare-earth model using ICESat-2 photons: analysis of the FABDEM, {eid: 85144879449, doi: 10.1007/s40808-022-01648-4}&gt;, &lt;ICESat-2, NASA, USA, {eid: 85184993827}&gt;, &lt;Vertical accuracy assessment of freely available digital elevation models over low-lying coastal plains, {eid: 84961198302, doi: 10.1080/17538947.2015.1026853}&gt;, &lt;Urban footprint processor—fully automated processing chain generating settlement masks from global data of the TanDEM-X mission, {eid: 84886588451, doi: 10.1109/LGRS.2013.2272953}&gt;, &lt;DEM resolution effects on coastal flood vulnerability assessment: Deterministic and probabilistic approach, {eid: 85051083152, doi: 10.1029/2017WR022318}&gt;, &lt;Normalization of TanDEM-X DSM data in urban environments with morphological filters, {eid: 84926300319, doi: 10.1109/TGRS.2015.2396195}&gt;, &lt;Evaluation of TanDEM-X DEMs on selected Brazilian sites: comparison with SRTM, ASTER GDEM and ALOS AW3D30, {eid: 85046813683, doi: 10.1016/j.rse.2018.04.043}&gt;, &lt;Operational TanDEM-X DEM calibration and first validation results, {eid: 84867883613, doi: 10.1016/j.isprsjprs.2012.06.002}&gt;, &lt;Bottom-up multilevel flood hazard mapping by integrated inundation modelling in data scarce cities, {eid: 85146434964, doi: 10.1016/j.jhydrol.2023.129114}&gt;, &lt;LiDAR point cloud and ICESat-2 evaluation of 1 second global digital elevation models: Copernicus wins, {eid: 85112370892, doi: 10.1111/tgis.12825}&gt;, &lt;Geodetic corrections to Amazon River water level gauges using ICESat altimetry, {eid: 84862180572, doi: 10.1029/2011WR010895}&gt;, &lt;ICESat waveform measurements of within-footprint topographic relief and vegetation vertical structure, {eid: 29344451449, doi: 10.1029/2005GL023471}&gt;, &lt;Perspectives on digital elevation model (DEM) simulation for flood modelling in the absence of a high-accuracy open access global DEM, {eid: 85062968272, doi: 10.3389/feart.2018.00233}&gt;, &lt;Accuracy assessment of the TanDEM-X 90 digital elevation model for selected floodplain sites, {eid: 85069593604, doi: 10.1016/j.rse.2019.111319}&gt;, &lt;A 30 m global map of elevation with forests and buildings removed, {eid: 85125473242, doi: 10.1088/1748-9326/ac4d4f}&gt;, &lt;Uncertainty and bias in global to regional scale assessments of current and future coastal flood risk, {eid: 85111599541, doi: 10.1029/2020EF001882}&gt;, &lt;Special Report on the Ocean and Cryosphere in a Changing Climate, {eid: 85073543288}&gt;, &lt;None, {eid: 85184999521}&gt;, &lt;Vertical accuracy evaluation of SRTM-GL1, GDEM-V2, AW3D30 and CartoDEM-V3. 1 of 30-m resolution with dual frequency GNSS for lower Tapi Basin India, {eid: 85021665980, doi: 10.1080/10106049.2017.1343392}&gt;, &lt;Flood hazard assessment for the coastal urban floodplain using 1D/2D coupled hydrodynamic model, {eid: 85142771771, doi: 10.1007/s11069-022-05728-7}&gt;, &lt;Effect of DEM resolution in flood modeling: a case study of Gorganrood River, {eid: 85125458295, doi: 10.1007/s11069-022-05283-1}&gt;, &lt;TanDEM-X: a satellite formation for high-resolution SAR interferometry, {eid: 35649022726, doi: 10.1109/TGRS.2007.900693}&gt;, &lt;Digital Elevation Models for topographic characterisation and flood flow modelling along low-gradient, terminal dryland rivers: a comparison of spaceborne datasets for the Río Colorado Bolivia, {eid: 85094171419, doi: 10.1016/j.jhydrol.2020.125617}&gt;, &lt;Bare-earth DEM generation in urban areas for flood inundation simulation using global digital elevation models, {eid: 85105765549, doi: 10.1029/2020WR028516}&gt;, &lt;Performance evaluation of GEDI and ICESat-2 laser altimeter data for terrain and canopy height retrievals, {eid: 85109117217, doi: 10.1016/j.rse.2021.112571}&gt;, &lt;A physics based distributed integrated hydrological model in prediction of water balance of a semi-arid catchment in India, {eid: 85080975256, doi: 10.1016/j.envsoft.2020.104677}&gt;, &lt;Satellite-derived bathymetry using the ICESat-2 lidar and Sentinel-2 imagery datasets, {eid: 85089374690, doi: 10.1016/j.rse.2020.112047}&gt;, &lt;Digital terrain model elevation corrections using space-based imagery and ICESat-2 laser altimetry, {eid: 85112336445, doi: 10.1016/j.rse.2021.112621}&gt;, &lt;The ice, cloud, and land elevation satellite-2 (ICESat-2): science requirements, concept, and implementation, {eid: 85008613355, doi: 10.1016/j.rse.2016.12.029}&gt;, &lt;A method for generating forest/non-forest maps from TanDEM-X interferometric data, {eid: 84962515830, doi: 10.1109/IGARSS.2015.7326353}&gt;, &lt;The potential of flood forecasting using a variable-resolution global digital terrain model and flood extents from synthetic aperture radar images, {eid: 84977066050, doi: 10.3389/feart.2015.00043}&gt;, &lt;Digital elevation model technologies and applications: the DEM users manual, {eid: 0003609135}&gt;, &lt;Implications of using global digital elevation models for flood risk analysis in cities, {eid: 85093872797, doi: 10.1029/2020WR028241}&gt;, &lt;Variations of box plots, {eid: 84950656359, doi: 10.1080/00031305.1978.10479236}&gt;, &lt;A review of estimating population exposure to sea-level rise and the relevance for migration, {eid: 85097651382, doi: 10.1088/1748-9326/abb398}&gt;, &lt;Sensitivity of various topographic data in flood management: Implications on inundation mapping over large data-scarce regions, {eid: 85091755849, doi: 10.1016/j.jhydrol.2020.125523}&gt;, &lt;Model evaluation guidelines for systematic quantification of accuracy in watershed simulations, {eid: 34447500396, doi: 10.13031/2013.23153}&gt;, &lt;Testing new sources of topographic data for flood propagation modelling under structural, parameter and observation uncertainty, {eid: 84969821547, doi: 10.1080/02626667.2015.1019507}&gt;, &lt;Understanding the effects of digital elevation model resolution in urban fluvial flood modelling, {eid: 85101931829, doi: 10.1016/j.jhydrol.2021.126088}&gt;, &lt;A novel hybrid approach using SVM and spectral indices for enhanced land use land cover mapping of coastal urban plains, {eid: 85102932848, doi: 10.1080/10106049.2021.1899300}&gt;, &lt;National Disaster Management Plan, Ministry of Home affairs, Government of India, {eid: 85149078110}&gt;, &lt;The ATL08 land and vegetation product for the ICESat-2 Mission, {eid: 85056894412, doi: 10.1016/j.rse.2018.11.005}&gt;, &lt;Accuracy assessment of ALOS AW3D30 DSM and comparison to ALOS PRISM DSM created with classical photogrammetric techniques, {eid: 85086776926, doi: 10.1080/22797254.2020.1774424}&gt;, &lt;A threshold selection method from gray-level histograms, {eid: 0018306059}&gt;, &lt;Assessment of flood inundation mapping of Surat city by coupled 1D/2D hydrodynamic modelling: a case application of the new HEC-RAS 5, {eid: 85020697085, doi: 10.1007/s11069-017-2956-6}&gt;, &lt;An improved simple morphological filter for the terrain classification of airborne LIDAR data, {eid: 84873023814, doi: 10.1016/j.isprsjprs.2012.12.002}&gt;, &lt;Flood exposure and poverty in 188 countries, {eid: 85133004825, doi: 10.1038/s41467-022-30727-4}&gt;, &lt;Generation and performance assessment of the global TanDEM-X digital elevation model, {eid: 85021087373, doi: 10.1016/j.isprsjprs.2017.08.008}&gt;, &lt;A global assessment of the SRTM performance, {eid: 33644697673, doi: 10.14358/PERS.72.3.249}&gt;, &lt;Perspectives on open access high resolution digital elevation models to produce global flood hazard layers, {eid: 85020887811, doi: 10.3389/feart.2015.00085}&gt;, &lt;Evaluation of on-line DEMs for flood inundation modelling, {eid: 34248225364, doi: 10.1016/j.advwatres.2007.02.005}&gt;, &lt;TanDEM-X for large-area modelling of urban vegetation height: evidence from Berlin, Germany, {eid: 84957623232, doi: 10.1109/JSTARS.2015.2508660}&gt;, &lt;The need for a high-accuracy, open-access global DEM, {eid: 85061805722, doi: 10.3389/feart.2018.00225}&gt;, &lt;ROC-based calibration of flood inundation models, {eid: 84908051353, doi: 10.1002/hyp.10019}&gt;, &lt;Overview of the ICESat mission, {eid: 29344473779, doi: 10.1029/2005GL024009}&gt;, &lt;Application of latest HEC-RAS version 6 for 2D hydrodynamic modeling through GIS framework: a case study from coastal urban floodplain in India, {eid: 85140237253, doi: 10.1007/s40808-022-01567-4}&gt;, &lt;Impact of rainfall variability and anthropogenic activities on streamflow changes and water stress conditions across Tapi Basin in India, {eid: 85067363204, doi: 10.1016/j.scitotenv.2019.06.097}&gt;, &lt;Problems with binary pattern measures for flood model evaluation, {eid: 84906043967, doi: 10.1002/hyp.9979}&gt;, &lt;None, {eid: 84962496521}&gt;, &lt;Generation of High Resolution Global DSM from ALOS PRISM, {eid: 84924259320}&gt;, &lt;A comprehensive assessment of floodwater depth estimation models in semiarid regions, {eid: 85142915143, doi: 10.1029/2022WR032031}&gt;, &lt;A 1D–2D coupled hydrodynamic model for river flood prediction in a coastal urban floodplain, {eid: 84921475377, doi: 10.1061/(ASCE)HE.1943-5584.0001029}&gt;, &lt;Impact of DEM accuracy and resolution on topographic indices, {eid: 77953977297, doi: 10.1016/j.envsoft.2010.03.014}&gt;, &lt;Assessment and prioritization of flood protection levees along the lower Tapi River India, {eid: 85052332732, doi: 10.1061/(ASCE)NH.1527-6996.0000310}&gt;, &lt;Flood risk assessment and resilience strategies for flood risk management: a case study of Surat City, {eid: 85064600836, doi: 10.1016/j.ijdrr.2019.101155}&gt;, &lt;Earth science applications of ICESat/GLAS: a review, {eid: 82055178076, doi: 10.1080/01431161.2010.547533}&gt;, &lt;Accuracy assessment of the global TanDEM-X digital elevation model with GPS data, {eid: 85044120112, doi: 10.1016/j.isprsjprs.2018.02.017}&gt;, &lt;Obtaining accurate water level measurements in lakes: analysis of changes in icesat altimetry accuracy with buffer changes, {eid: 85084923874, doi: 10.1109/ACCESS.2020.2991228}&gt;, &lt;A high-accuracy map of global terrain elevations, {eid: 85020717905, doi: 10.1002/2017GL072874}&gt;, &lt;Exploring the potential of SRTM topography and radar altimetry to support flood propagation modeling: Danube case study, {eid: 84921490817, doi: 10.1061/(ASCE)HE.1943-5584.0001018}&gt;, &lt;A review of low-cost space-borne data for flood modelling: topography, flood extent and water level, {eid: 84940765630, doi: 10.1002/hyp.10449}&gt;, &lt;SRTM DEM and its application advances, {eid: 79960032164, doi: 10.1080/01431161003786016}&gt;, &lt;A progressive morphological filter for removing nonground measurements from airborne LIDAR data, {eid: 0037934719, doi: 10.1109/TGRS.2003.810682}&gt;, &lt;Tibetan Plateaus Lake level and volume changes from NASAs ICESat/ICESat-2 and landsat missions, {eid: 85075483787, doi: 10.1029/2019GL085032}&gt;, &lt;Accuracy assessment of ASTER, SRTM, ALOS, and TDX DEMs for Hispaniola and implications for mapping vulnerability to coastal flooding, {eid: 85063114643, doi: 10.1016/j.rse.2019.02.028}&gt;, &lt;TanDEM-X: the new global DEM takes shape, {eid: 84989962859, doi: 10.1109/MGRS.2014.2318895}&gt;</t>
  </si>
  <si>
    <t>2-s2.0-85185007054</t>
  </si>
  <si>
    <t>Kocaman E. (AUID: 57217149937), Kuru Erdem M. (AUID: 56717495600), Calis G. (AUID: 39660892600)</t>
  </si>
  <si>
    <t>Machine learning thermal comfort prediction models based on occupant demographic characteristics</t>
  </si>
  <si>
    <t>Journal of Thermal Biology</t>
  </si>
  <si>
    <t>10.1016/j.jtherbio.2024.103884</t>
  </si>
  <si>
    <t>https://www.doi.org/10.1016/j.jtherbio.2024.103884</t>
  </si>
  <si>
    <t>&lt;SIGNATEKMA Boya ve Sinyalizasyon San ve Tic. A.Ş.&gt;, &lt;Department of Civil Engineering, Ege University&gt;</t>
  </si>
  <si>
    <t>© 2024This study aims to investigate the predictive occupant demographic characteristics of thermal sensation (TS) and thermal satisfaction (TSa) as well as to find the most effective machine learning (ML) algorithms for predicting TS and TSa. To achieve this, a survey campaign was carried out in three mixed-mode buildings to develop TS and TSa prediction models by using six ML algorithms (Logistic Regression, Naïve Bayes, Decision Tree (DT), Random Forest (RF), K-Nearest Neighborhood (KNN) and Support Vector Machine). The prediction models were developed based on six demographic characteristics (gender, age, thermal history, education level, income, occupation). The results show that gender, age, and thermal history are significant predictors of both TS and TSa. Education level, income, and occupation were not significant predictors of TS, but were significant predictors of TSa. The study also found that RF and KNN are the most effective ML algorithms for predicting TS, while DT and RF are the most effective ML algorithms for predicting TSa. The study found that the accuracy of TS prediction models ranges from 83% to 99%, with neutral being the most correctly classified scale. The accuracy of TSa prediction models ranges from 84% to 97%, with dissatisfaction being the most common misclassification.</t>
  </si>
  <si>
    <t>Demographic characteristics, Machine learning, Prediction model, Thermal satisfaction, Thermal sensation</t>
  </si>
  <si>
    <t>&lt;User response to indoor thermal environment in female high school buildings in Oman, {eid: 85121456109, doi: 10.1080/09613218.2021.2006593}&gt;, &lt;Influence of hot arid climate on the use of outdoor urban spaces and thermal comfort: do cultural and social backgrounds matter? Intell, {eid: 79954485623, doi: 10.3763/inbi.2010.0046}&gt;, &lt;Performance evaluation of personal thermal comfort models for older people based on skin temperature, health perception, behavioural and environmental variables, {eid: 85126526394, doi: 10.1016/j.jobe.2022.104357}&gt;, &lt;Study on productivity of office workers and power consumption of air conditioners in a mixed-mode ventilation building during springtime, {eid: 85125434542, doi: 10.1016/j.buildenv.2022.108923}&gt;, &lt;Thermal comfort modeling when personalized comfort systems are in use: comparison of sensing and learning methods, {eid: 85091594040, doi: 10.1016/j.buildenv.2020.107316}&gt;, &lt;Investigating the gender differences in indoor thermal comfort perception for summer and winter seasons and comparison of comfort temperature prediction methods, {eid: 85139404333, doi: 10.1016/j.jtherbio.2022.103357}&gt;, &lt;Türkiye Bölgesel Coğrafyası. Inkilap Yayınevi, {eid: 84863498053}&gt;, &lt;Impact of occupants demographics on indoor environmental quality satisfaction in the workplace, {eid: 85067862589, doi: 10.1080/09613218.2019.1627857}&gt;, &lt;Thermal comfort conditions in sustainable buildings - results of a worldwide survey of users perceptions, {eid: 84866530546, doi: 10.1016/j.renene.2012.01.069}&gt;, &lt;Thermal comfort of older people during summer in the continental Mediterranean climate, {eid: 85131066150, doi: 10.1016/j.jobe.2022.104680}&gt;, &lt;Likert Scales, {eid: 84887784435, doi: 10.1002/9780470479216.corpsy0508}&gt;, &lt;Regular and temporary occupants perceptions of satisfaction in tertiary education buildings, {eid: 85101031924, doi: 10.1080/00140139.2021.1882706}&gt;, &lt;The use of Monte Carlo method to assess the uncertainty of thermal comfort indices PMV and PPD: Benefits of using a measuring set with an operative temperature probe, {eid: 85096394306, doi: 10.1016/j.jobe.2020.101961}&gt;, &lt;Energy literacy, awareness, and conservation behavior of residential households, {eid: 84876343664, doi: 10.1016/j.eneco.2013.02.008}&gt;, &lt;Statistical significance of gender and age on thermal comfort : a case study in Turkey, {eid: 85060640967, doi: 10.1680/jensu.17.00003}&gt;, &lt;Too cold or too warm? A winter thermal comfort study in different climate zones in China, {eid: 84993977946, doi: 10.1016/j.enbuild.2016.09.050}&gt;, &lt;Field study of human thermal comfort and thermal adaptability during the summer and winter in Beijing, {eid: 79953026144, doi: 10.1016/j.enbuild.2010.09.025}&gt;, &lt;Thermal comfort evaluation in cruise terminals, {eid: 85040109037, doi: 10.1016/j.buildenv.2017.10.008}&gt;, &lt;Thermal comfort and behavioural strategies in office buildings located in a hot-arid climate, {eid: 0034878685}&gt;, &lt;Using machine learning algorithms to predict occupants’ thermal comfort in naturally ventilated residential buildings, {eid: 85082800380, doi: 10.1016/j.enbuild.2020.109937}&gt;, &lt;A feedforward neural network based indoor-climate control framework for thermal comfort and energy saving in buildings, {eid: 85064447713, doi: 10.1016/j.apenergy.2019.04.065}&gt;, &lt;Random forest based thermal comfort prediction from gender-specific physiological parameters using wearable sensing technology, {eid: 85042413382, doi: 10.1016/j.enbuild.2018.02.035}&gt;, &lt;An experimental study on the difference in thermal comfort perception between preschool children and their parents, {eid: 85132315303, doi: 10.1016/j.jobe.2022.104723}&gt;, &lt;Investigation on the impacts of different genders and ages on satisfaction with thermal environments in office buildings, {eid: 76149143729, doi: 10.1016/j.buildenv.2010.01.004}&gt;, &lt;Study of data-driven thermal sensation prediction model as a function of local body skin temperatures in a built environment, {eid: 85019963979, doi: 10.1016/j.buildenv.2017.05.004}&gt;, &lt;Development of the data-driven thermal satisfaction prediction model as a function of human physiological responses in a built environment, {eid: 85060111474, doi: 10.1016/j.buildenv.2019.01.007}&gt;, &lt;Machine learning method for real-time non-invasive prediction of individual thermal preference in transient conditions, {eid: 85057065579, doi: 10.1016/j.buildenv.2018.11.017}&gt;, &lt;A comprehensive review of thermal comfort studies in urban open spaces, {eid: 85087327577}&gt;, &lt;Thermal sensation in outdoor urban spaces: a study in a Tropical Savannah climate, Brazil, {eid: 85076096491, doi: 10.1007/s00484-019-01830-x}&gt;, &lt;The adaptive model of thermal comfort and energy conservation in the built environment, {eid: 0035407602, doi: 10.1007/s004840100093}&gt;, &lt;Developing an adaptive model of thermal comfort and preference, {eid: 0031624196}&gt;, &lt;Thermal comfort in the humid tropics. Part I. Climate chamber experiments on temperature preferences in Singapore, {eid: 0025867397}&gt;, &lt;Impaired defense of core temperature in aged humans during mild cold stress, {eid: 33846126276, doi: 10.1152/ajpregu.00074.2006}&gt;, &lt;The impact of occupants behaviours on building energy analysis: a research review, {eid: 85019968192, doi: 10.1016/j.rser.2017.05.264}&gt;, &lt;Artificial neural network models using thermal sensations and occupants behavior for predicting thermal comfort, {eid: 85049963818, doi: 10.1016/j.enbuild.2018.06.060}&gt;, &lt;Analysis of the Influence of Age on Human Thermal Comfort, {eid: 85099138648, doi: 10.1061/9780784483237.020}&gt;, &lt;Perceptive and physiological adaptation of migrants with different thermal experiences: a long-term climate chamber experiment, {eid: 85122909798, doi: 10.1016/j.buildenv.2021.108727}&gt;, &lt;Collinearity: a review of methods to deal with it and a simulation study evaluating their performance, {eid: 84874725861, doi: 10.1111/j.1600-0587.2012.07348.x}&gt;, &lt;Thermal Comfort. Analysis and Applications in Environmental Engineering, {eid: 0004119966}&gt;, &lt;Predicting individual thermal comfort using machine learning algorithms, {eid: 84952778319, doi: 10.1109/CoASE.2015.7294164}&gt;, &lt;Thermal comfort in the climatic conditions of southern Italy, {eid: 20344379704}&gt;, &lt;An analysis of energy consumption patterns by stage of Family life Cycle, {eid: 0011655067, doi: 10.1177/002224378101800209}&gt;, &lt;Literature survey on how different factors influence human comfort in indoor environments, {eid: 78649969805, doi: 10.1016/j.buildenv.2010.10.021}&gt;, &lt;Response bias, social desirability and dissimulation, {eid: 0000267546, doi: 10.1016/0191-8869(86)90014-0}&gt;, &lt;Reassessing thermal comfort in modern architecture: E.1027 as a case study, {eid: 85114432503, doi: 10.1080/09613218.2021.1971060}&gt;, &lt;Effects of thermophysiological and non-thermal factors on outdoor thermal perceptions: the Tomebamba Riverbanks case, {eid: 85046761169, doi: 10.1016/j.buildenv.2018.04.024}&gt;, &lt;DeepComfort: energy-efficient thermal comfort control in buildings via Reinforcement learning, {eid: 85092165166, doi: 10.1109/JIOT.2020.2992117}&gt;, &lt;Investigation on adaptive thermal comfort considering the thermal history of local and migrant peoples living in sub-tropical climate of Nepal, {eid: 85092492902, doi: 10.1016/j.buildenv.2020.107237}&gt;, &lt;Weighted voting based ensemble classification with Hyper-parameter Optimization, {eid: 85078327093, doi: 10.1109/ASYU48272.2019.8946373}&gt;, &lt;Ambient temperatures preferred by young european males and females at rest, {eid: 0026122534, doi: 10.1080/00140139108967320}&gt;, &lt;Prediction of human thermal comfort preference based on supervised learning, {eid: 85147197392, doi: 10.1016/j.jtherbio.2023.103484}&gt;, &lt;The social structure of heat consumption in Denmark: new interpretations from quantitative analysis, {eid: 84942436579, doi: 10.1016/j.erss.2015.09.002}&gt;, &lt;Gender differences in thermal comfort and mental performance at different vertical air temperatures, {eid: 77951091557, doi: 10.1007/s00421-009-1158-7}&gt;, &lt;Thermal comfort and older adults, {eid: 43449114551, doi: 10.4017/gt.2006.04.04.006.00}&gt;, &lt;Overall thermal sensation and comfort prediction with different model combinations: cold and hot step-change environments in winter, {eid: 85150775927, doi: 10.1016/j.jtherbio.2022.103458}&gt;, &lt;Critical review and quantitative evaluation of indoor thermal comfort indices and models incorporating solar radiation effects, {eid: 85086889095, doi: 10.1016/j.enbuild.2020.110204}&gt;, &lt;Thermal comfort in offices in India: behavioral adaptation and the effect of age and gender, {eid: 84937116285, doi: 10.1016/j.enbuild.2015.05.042}&gt;, &lt;Effect of age, gender, economic group and tenure on thermal comfort: a field study in residential buildings in hot and dry climate with seasonal variations, {eid: 72649099101, doi: 10.1016/j.enbuild.2009.09.003}&gt;, &lt;None, {eid: 85197498656}&gt;, &lt;Study on the influence of climatic thermal exposure environment changed from cold to hot on human thermal preference, {eid: 85117250114, doi: 10.1016/j.buildenv.2021.108430}&gt;, &lt;Review of thermal comfort infused with the latest big data and modeling progresses in public health, {eid: 85070508156, doi: 10.1016/j.buildenv.2019.106336}&gt;, &lt;Influence of long-term thermal history on thermal comfort and preference, {eid: 85077502330, doi: 10.1016/j.enbuild.2019.109685}&gt;, &lt;The influence of acclimatization, age and gender-related differences on thermal perception in university buildings: case studies in Scotland and England, {eid: 85085611372, doi: 10.1016/j.buildenv.2020.106933}&gt;, &lt;An indoor environment evaluation by gender and age using an advanced personalized ventilation system, {eid: 85027731164, doi: 10.1177/0143624417701985}&gt;, &lt;Determination of thermal sensation levels for Koreans based on perceived temperature and climate chamber experiments with hot and humid settings, {eid: 85125575071, doi: 10.1007/s00484-022-02261-x}&gt;, &lt;The impact of indoor environmental quality on work productivity in university open-plan research offices, {eid: 85027437178, doi: 10.1016/j.buildenv.2017.07.003}&gt;, &lt;Gender differences in thermal comfort and use of thermostats in everyday thermal environments, {eid: 33751538902, doi: 10.1016/j.buildenv.2006.01.009}&gt;, &lt;Report on thermal comfort and building energy studies in Jakarta - Indonesia, {eid: 0033401230, doi: 10.1016/S0360-1323(98)00066-3}&gt;, &lt;The impact of cultural and climatic background on thermal sensation votes, {eid: 85197496948}&gt;, &lt;Gender differences in office occupant perception of indoor environmental quality (IEQ), {eid: 84884572520, doi: 10.1016/j.buildenv.2013.08.022}&gt;, &lt;Personal comfort models: Predicting individuals’ thermal preference using occupant heating and cooling behavior and machine learning, {eid: 85038211868, doi: 10.1016/j.buildenv.2017.12.011}&gt;, &lt;Influences of culture and environmental attitude on thermal, emotional and perceptual evaluations of a public square, {eid: 33646501516, doi: 10.1007/s00484-006-0024-0}&gt;, &lt;The impact of a view from a window on thermal comfort, emotion, and cognitive performance, {eid: 85082008691, doi: 10.1016/j.buildenv.2020.106779}&gt;, &lt;Questionnaire design, {eid: 85082377887}&gt;, &lt;Indoor thermal comfort and adaptive thermal behaviors of students in primary Schools located in the humid Subtropical climate of India, {eid: 85132436581, doi: 10.3390/su14127072}&gt;, &lt;Investigation of gender difference in thermal comfort for Chinese people, {eid: 45549101819, doi: 10.1007/s00421-007-0609-2}&gt;, &lt;Influences of clothing types on metabolic, thermal and subjective responses in a cool environment, {eid: 3042831907, doi: 10.1016/j.jtherbio.2004.02.006}&gt;, &lt;Identifying sensitive population associated with summer extreme heat in Beijing, {eid: 85130079762, doi: 10.1016/j.scs.2022.103925}&gt;, &lt;Personalized human comfort in indoor building environments under diverse conditioning modes, {eid: 85042158519, doi: 10.1016/j.buildenv.2017.10.004}&gt;, &lt;Non-intrusive interpretation of human thermal comfort through analysis of facial infrared thermography, {eid: 85050889671, doi: 10.1016/j.enbuild.2018.07.025}&gt;, &lt;Robust non-intrusive interpretation of occupant thermal comfort in built environments with low-cost networked thermal cameras, {eid: 85066283264, doi: 10.1016/j.apenergy.2019.113336}&gt;, &lt;Development of an adaptation table to enhance the accuracy of the predicted mean vote model, {eid: 85074601389, doi: 10.1016/j.buildenv.2019.106504}&gt;, &lt;Investigation of group differences in human perceptions of indoor environment in open-plan offices in a severe cold region, {eid: 85124415958, doi: 10.1016/j.buildenv.2022.108855}&gt;, &lt;Effects of local heating of body on human thermal sensation and thermal comfort, {eid: 85129047064, doi: 10.1016/j.jobe.2022.104543}&gt;, &lt;Comparative thermal comfort study in educational buildings in autumn and winter seasons, {eid: 85070453848, doi: 10.1080/23744731.2019.1614426}&gt;, &lt;Evaluation on the energy consumption and thermal performance in different residential building types during Mid-season in hot-summer and cold-winter zone in China, {eid: 85020514608, doi: 10.1016/j.proeng.2017.04.187}&gt;, &lt;Evaluation of calculation methods of mean skin temperature for use in thermal comfort study, {eid: 77957770026, doi: 10.1016/j.buildenv.2010.08.011}&gt;, &lt;Gender differences in physiological and psychological responses to the thermal environment with varying clothing ensembles, {eid: 85047619519, doi: 10.1016/j.buildenv.2018.05.040}&gt;, &lt;Development of thermal comfort models over the past years: a systematic literature review, {eid: 85138431940, doi: 10.1080/01430750.2022.2116597}&gt;, &lt;An interactive building control for the integrative HVAC system featuring personalized cooling in office buildings, {eid: 85095440114}&gt;, &lt;Comparing machine learning algorithms in predicting thermal sensation using ASHRAE Comfort Database II, {eid: 85078084590, doi: 10.1016/j.enbuild.2020.109776}&gt;, &lt;Thermal comfort conditions of shaded outdoor spaces in hot and humid climate of Malaysia, {eid: 80052546010, doi: 10.1016/j.buildenv.2011.07.024}&gt;, &lt;Assessment of gender on requirements for thermal comfort in office buildings located in the Brazilian humid subtropical climate, {eid: 85034441758, doi: 10.1016/j.enbuild.2017.11.036}&gt;, &lt;Are acquiescent and extreme response Styles related to low Intelligence and education?, {eid: 40849146888}&gt;, &lt;Field study on occupant comfort and the office thermal environment in rooms with displacement ventilation, {eid: 19044368539, doi: 10.1111/j.1600-0668.2005.00337.x}&gt;, &lt;Preferred ambient temperature for old and young men in summer and winter, {eid: 0026827453, doi: 10.1007/BF01208726}&gt;, &lt;The effects of gender, acclimation state, the opportunity to adjust clothing and physical disability on requirements for thermal comfort, {eid: 0036642987, doi: 10.1016/S0378-7788(02)00009-9}&gt;, &lt;Survey of thermal comfort in residential buildings under natural conditions in hot humid and cold wet seasons in Nanjing. Front. Archit. Civ, {eid: 78650051028, doi: 10.1007/s11709-010-0095-1}&gt;, &lt;Certain personal and environmental factors as predictors of thermal sensation perceived by a population of students in a university setting from Timisoara, Romania: a case study, {eid: 85031743532, doi: 10.1186/s12199-017-0664-1}&gt;, &lt;Assessing occupants personal attributes in relation to human perception of environmental comfort: measurement procedure and data analysis, {eid: 85083814863, doi: 10.1016/j.buildenv.2020.106901}&gt;, &lt;Application of machine learning in thermal comfort studies: A review of methods, performance and challenges, {eid: 85121216674, doi: 10.1016/j.enbuild.2021.111771}&gt;, &lt;Assessing comfort in the workplace: a unified theory of behavioral and thermal expectations, {eid: 85127730941, doi: 10.1016/j.buildenv.2022.109015}&gt;, &lt;Associations of occupant demographics, thermal history and obesity variables with their thermal comfort in air-conditioned and mixed-mode ventilation office buildings, {eid: 85042874890, doi: 10.1016/j.buildenv.2018.02.049}&gt;, &lt;A review of human thermal comfort in the built environment, {eid: 84939477479, doi: 10.1016/j.enbuild.2015.07.047}&gt;, &lt;Thermal comfort in maternity wards: Summer vs. winter conditions, {eid: 85126624818, doi: 10.1016/j.jobe.2022.104356}&gt;, &lt;Review of practices for human thermal comfort in buildings: present and future perspectives, {eid: 85079727868, doi: 10.1080/01430750.2020.1725629}&gt;, &lt;The influence of different cooling techniques and gender on thermal perception, {eid: 84876270935, doi: 10.1080/09613218.2013.772002}&gt;, &lt;Differences between young adults and elderly in thermal comfort, productivity, and thermal physiology in response to a moderate temperature drift and a steady-state condition, {eid: 77955160676, doi: 10.1111/j.1600-0668.2010.00657.x}&gt;, &lt;Evaluating assumptions of scales for subjective assessment of thermal environments – do laypersons perceive them the way, we researchers believe?, {eid: 85079604791, doi: 10.1016/j.enbuild.2020.109761}&gt;, &lt;Prediction indoor thermal comfort in traditional houses of Shiraz with PMV/PPD model, {eid: 85133690568, doi: 10.1080/01430750.2022.2092774}&gt;, &lt;An integrated approach to evaluate thermal comfort in air-conditioned large-space office, {eid: 85089289907, doi: 10.1080/23744731.2020.1796420}&gt;, &lt;A tropical field study on outdoor bioclimatic comfort of people with different thermal histories, {eid: 85090166523, doi: 10.1177/1420326X20951233}&gt;, &lt;Effects of microclimate and human parameters on outdoor thermal sensation in the high-density tropical context of Dhaka, {eid: 85053554357, doi: 10.1007/s00484-018-1607-2}&gt;, &lt;Basic Statistics &amp; Probability Box &amp; Whisker Plots, {eid: 85197514537}&gt;, &lt;A thermal comfort environmental chamber study of older and younger people, {eid: 85063266198, doi: 10.1016/j.buildenv.2019.03.032}&gt;, &lt;An assessment of thermal comfort and users perceptions of Landscape Gardens in a high-Rise office building, {eid: 84875521870, doi: 10.5539/jsd.v3n4p153}&gt;, &lt;Preferred room temperature of young vs aged males: The influence of thermal sensation, thermal comfort, and affect, {eid: 0029015612, doi: 10.1093/gerona/50A.4.M216}&gt;, &lt;Adaptive thermal comfort in primary school classrooms: Creating and validating PMV-based comfort charts, {eid: 79960919684, doi: 10.1016/j.buildenv.2011.05.025}&gt;, &lt;Combined effects of noise and temperature on human comfort and performance, {eid: 79952690866}&gt;, &lt;Thermal sensation and thermoregulation in elderly compared to young people in Japanese winter season, {eid: 77953980214}&gt;, &lt;Impact of individual characteristics - such as age, gender, BMI, and fitness - on human thermal sensation, {eid: 84886692050}&gt;, &lt;The role of lobbies: short-term thermal transitions, {eid: 85017184252, doi: 10.1080/09613218.2017.1304095}&gt;, &lt;Modelling spatial variations in thermal comfort in indoor open-plan spaces using a whole-building simulation tool, {eid: 85120424181, doi: 10.1016/j.jobe.2021.103727}&gt;, &lt;Interindividual differences of male college students in thermal preference in winter, {eid: 85079685923, doi: 10.1016/j.buildenv.2020.106744}&gt;, &lt;An Investigation of the Adaptive Thermal Comfort Research for Residential Buildings in China ’Hot Summer and Cold WinterZone, {eid: 85161258976}&gt;, &lt;Evaluating the comfort of thermally dynamic wearable devices, {eid: 85072760525, doi: 10.1016/j.buildenv.2019.106443}&gt;, &lt;Predicting older peoples thermal sensation in building environment through a machine learning approach: modelling, interpretation, and application, {eid: 85067977286, doi: 10.1016/j.buildenv.2019.106231}&gt;, &lt;A field study on thermal comfort and air-conditioning energy use in an office building in Guangzhou, {eid: 85044465417, doi: 10.1016/j.enbuild.2018.03.030}&gt;, &lt;Thermal adaptation of the elderly during summer in a hot humid area: psychological, behavioral, and physiological responses, {eid: 85072853465, doi: 10.1016/j.enbuild.2019.109450}&gt;, &lt;Spontaneous magnitude estimation of thermal discomfort during changes in the ambient temperature, {eid: 0015351584, doi: 10.1017/S0022172400022269}&gt;, &lt;Thermal comfort standards for air conditioned buildings in hot and humid Thailand considering additional factors of acclimatization and education level, {eid: 14544271442, doi: 10.1016/j.solener.2004.07.006}&gt;, &lt;Comparison of models for predicting winter individual thermal comfort based on machine learning algorithms, {eid: 85126668521, doi: 10.1016/j.buildenv.2022.108970}&gt;, &lt;Performances of machine learning algorithms for individual thermal comfort prediction based on data from professional and practical settings, {eid: 85138781884, doi: 10.1016/j.jobe.2022.105278}&gt;, &lt;Thermal perceptions of the elderly, use patterns and satisfaction with open space, {eid: 85060327716, doi: 10.1016/j.landurbplan.2019.01.003}&gt;, &lt;Impact of perceived indoor environment quality on overall satisfaction in Swedish dwellings, {eid: 84875258684, doi: 10.1016/j.buildenv.2013.02.005}&gt;, &lt;Subjective and objective assessment of thermal comfort in physiotherapy centers, {eid: 85083426598, doi: 10.1016/j.buildenv.2020.106808}&gt;, &lt;Thermal comfort of people in the hot and humid area of China-impacts of season, climate, and thermal history, {eid: 85027931967, doi: 10.1111/ina.12256}&gt;, &lt;Thermal comfort of rural residents in a hot–humid area, {eid: 85000786610, doi: 10.1080/09613218.2017.1246003}&gt;, &lt;Thermal comfort models and their developments: A review, {eid: 85112557212, doi: 10.1016/j.enbenv.2020.05.007}&gt;, &lt;Data-driven thermal comfort model via support vector machine algorithms: Insights from ASHRAE RP-884 database, {eid: 85078079038, doi: 10.1016/j.enbuild.2020.109795}&gt;</t>
  </si>
  <si>
    <t>2-s2.0-85197567566</t>
  </si>
  <si>
    <t>Fei C. (AUID: 57959228700)</t>
  </si>
  <si>
    <t>Design Thinking Models and Tools to Support the Design Process</t>
  </si>
  <si>
    <t>Lecture Notes in Educational Technology</t>
  </si>
  <si>
    <t>10.1007/978-981-97-0076-9_4</t>
  </si>
  <si>
    <t>https://www.doi.org/10.1007/978-981-97-0076-9_4</t>
  </si>
  <si>
    <t>&lt;Smart Learning Institute, Beijing Normal University&gt;</t>
  </si>
  <si>
    <t>© The Author(s), under exclusive license to Springer Nature Singapore Pte Ltd. 2024.Design Thinking (DT) is not only about solving problems but it also delivers multi-dimension, innovative, and pragmatic perspectives which reflect users’ demands. In education, DT has been regarded as a constructivist teaching methodology that integrates both divergent thinking and aggregated thinking. DT is a process from conceiving, prototyping to evaluation and finally defining innovative solutions. Such a process should be flexible, nonlinear, and dynamic. However, it depends on the application process of the Design Thinking models. Based on literature review and case study analysis, this section (1) reviews a list of typical Design Thinking models and their processes, (2) compares and analyzes these models to describe their core attributes and thinking characteristics, and (3) introduces commonly used thinking tools to explain how they provide new solutions for teaching design and engaging students in learning. This study provides new insights for educators to explore how to build a future school.</t>
  </si>
  <si>
    <t>&lt;None, {eid: 77953428825}&gt;, &lt;None, {eid: 77953428825}&gt;, &lt;Design thinking for social innovation, {eid: 85191302927}&gt;, &lt;None, {eid: 85191309775}&gt;, &lt;None, {eid: 85191305172}&gt;, &lt;The place of manual training in the elementary course of study, {eid: 18544379683}&gt;, &lt;Design: Cultural probes, {eid: 0012744282}&gt;, &lt;People, place, process: Lessons learnt on the path to a d.School, {eid: 84897631361}&gt;, &lt;A study on the recognition of university education experts on design thinking education, {eid: 85191290376}&gt;, &lt;None, {eid: 0009920902}&gt;, &lt;None, {eid: 85076909792}&gt;, &lt;Applying “Design Thinking” as a method for teaching in MediaEducation, {eid: 84860680378}&gt;, &lt;Technological pedagogical content knowledge: A new framework for teacher knowledge, {eid: 33744758928}&gt;, &lt;None, {eid: 0003571142}&gt;, &lt;None, {eid: 85050085460}&gt;, &lt;None, {eid: 84859032178}&gt;, &lt;None, {eid: 85191308802}&gt;, &lt;A study on the trend of research about design thinking in teaching and learning, {eid: 85191308159}&gt;, &lt;None, {eid: 85061941432}&gt;, &lt;None, {eid: 84982311804}&gt;, &lt;Six thinking hats: Decision arts to simplify difficult problems, {eid: 85191296360}&gt;, &lt;None, {eid: 85191355413}&gt;, &lt;None, {eid: 85142813613}&gt;, &lt;None, {eid: 0003464278}&gt;, &lt;None, {eid: 85191340755}&gt;</t>
  </si>
  <si>
    <t>Springer Science and Business Media Deutschland GmbH</t>
  </si>
  <si>
    <t>Book</t>
  </si>
  <si>
    <t>2-s2.0-85191343641</t>
  </si>
  <si>
    <t>Guzmán C. (AUID: 55347137200), Santos F.J. (AUID: 7202141280), Ahumada P. (AUID: 58764531100)</t>
  </si>
  <si>
    <t>Analysis of Digital Transformation in agrifood cooperatives from a gender perspective Análisis de la transformación digital en las cooperativas agroalimentarias desde la perspectiva de género</t>
  </si>
  <si>
    <t>CIRIEC-Espana Revista de Economia Publica, Social y Cooperativa</t>
  </si>
  <si>
    <t>10.7203/CIRIEC-E.111.27932</t>
  </si>
  <si>
    <t>https://www.doi.org/10.7203/CIRIEC-E.111.27932</t>
  </si>
  <si>
    <t>&lt;Universidad de Sevilla&gt;</t>
  </si>
  <si>
    <t>© (2024), (CIRIEC-Espana Revista de Economia Publica). All rights reserved.Digital Transformation (DT) implies the emergence of new business models based on the widespread use of digital technologies. DT is necessary to improve productivity and access to markets, however, from a gender perspective, there is a digital divide. In this research, the objective is to study the DT from a gender perspective in a specific sector, the agri-food sector, and in a type of specific social economy entity that is fundamental in rural areas, the agri-food cooperatives. In these companies, there is still a gender gap, especially due to the lower proportion of women in the management teams and, in addition, they lag behind other companies in terms of DT. Specifically, DT is analysed in these cooperatives both globally and through the analysis of each of its dimensions: infrastructures, products, organisation, processes and customers. To this end, the study is based on data from a survey among a sample of agri-food cooperatives in Extremadura, a region with a strong specialisation in the agri-food sector and where cooperatives play an important economic, social and environmental role. The results show that the presence of women in the presidency of these cooperatives has a positive influence on the presence of women in their management teams. Furthermore, there are no significant differences in the overall DT of these co-operatives with respect to the gender factor, although there are differences in the specific dimensions of “customers” and “processes”.</t>
  </si>
  <si>
    <t>agri-food cooperatives, brecha digital, cooperativas agroalimentarias, digital divide, Digital transformation, gender, género, Transformación digital</t>
  </si>
  <si>
    <t>&lt;None, {eid: 84882663836}&gt;, &lt;Towards understanding the gender digital divide: A systematic literature review, {eid: 85121308492, doi: 10.1108/GKMC-09-2021-0147}&gt;, &lt;Rural women entrepreneurship: a systematic literature review and beyond, {eid: 85137173108, doi: 10.1108/WJSTSD-04-2021-0039}&gt;, &lt;An integrated conceptual framework for the study of agricultural cooperatives: from repolitisation to cooperative sustainability, {eid: 85088990227, doi: 10.1016/j.jrurstud.2020.06.019}&gt;, &lt;Digital transformation among SMEs: Does gender matter?, {eid: 85122200769, doi: 10.3390/su14010535}&gt;, &lt;New trends in the global digital transformation process of the agri-food sector: An exploratory study based on Twitter, {eid: 85138371040, doi: 10.1016/j.agsy.2022.103520}&gt;, &lt;Mujeres y cooperativismo en España. Una aproximación, {eid: 85202678099}&gt;, &lt;Impact of climate change on agriculture production and its sustainable solutions, {eid: 85077337937, doi: 10.1007/s42398-019-00078-w}&gt;, &lt;Gender and firm innovation-A systematic literature review and future research agenda, {eid: 85202689189, doi: 10.1515/erj-2014-0005}&gt;, &lt;On the stability of the cooperative type of organization, {eid: 0000003655}&gt;, &lt;Comparative fit indexes in structural models, {eid: 0025397298, doi: 10.1037/0033-2909.107.2.238}&gt;, &lt;Explanatory factors for efficiency in the use of social networking sites - The case of organic food products, {eid: 85033211579, doi: 10.1002/mar.21052}&gt;, &lt;The digitalization of supply chain: a review, {eid: 85127806082, doi: 10.1016/j.procs.2022.01.381}&gt;, &lt;Agricultural cooperatives and value chain coordination, {eid: 84878117174}&gt;, &lt;Approaches to assessing climate change impacts on agriculture: an overview of the debate, {eid: 85031789369, doi: 10.1093/reep/rex011}&gt;, &lt;Sistema de trazabilidad de la cadena de suministro agroalimentario para cooperativas de frutas y hortalizas basado en la tecnología Blockchain, {eid: 85070391669, doi: 10.7203/CIRIEC-E.95.13123}&gt;, &lt;Agricultural cooperatives and farm sustainability – A literature review, {eid: 85099962118, doi: 10.1111/joes.12417}&gt;, &lt;Digitalization of agri-cooperatives in the smart agriculture context. proposal of a digital diagnosis tool, {eid: 85081272003, doi: 10.3390/su12041325}&gt;, &lt;Rural cooperatives in the digital age: An analysis of the Internet presence and degree of maturity of agri-food cooperatives’e-commerce, {eid: 85075377425, doi: 10.1016/j.jrurstud.2019.11.011}&gt;, &lt;The Future of US Agricultural Cooperatives: A Neo-institutional Approach, {eid: 84887151433, doi: 10.2307/1243338}&gt;, &lt;None, {eid: 85202686958}&gt;, &lt;None, {eid: 85202683807}&gt;, &lt;None, {eid: 85179788351}&gt;, &lt;Mujeres en la Economía Social y Solidaria: ¿alternativas socioeconómicas para todas?, {eid: 85111549526, doi: 10.7203/CIRIEC-E.102.17557}&gt;, &lt;Investigating the economic visibility and contribution of UK women in agriculture through a systematic review of international literature, {eid: 85108951852, doi: 10.1016/j.jrurstud.2021.06.012}&gt;, &lt;A Web of opportunity or the same old story? Women digital entrepreneurs and intersectionality theory, {eid: 85011688998, doi: 10.1177/0018726716650730}&gt;, &lt;Assessing the role of age, education, gender and income on the digital divide: Evidence for the European Union, {eid: 85086035065, doi: 10.1007/s10796-020-10012-9}&gt;, &lt;Convenience sampling, random sampling, and snowball sampling: How does sampling affect the validity of research?, {eid: 84929401530, doi: 10.1177/0145482X1510900215}&gt;, &lt;Áreas rurales y cooperativas: iniciativas de mujeres para el desarrollo, {eid: 85047627998, doi: 10.5209/REVE.58397}&gt;, &lt;The presidency of the governing boards of cooperatives in Spain: A gendered approach, {eid: 85064325971, doi: 10.1016/j.jcom.2019.03.002}&gt;, &lt;Comparison of convenience sampling and purposive sampling, {eid: 85016099875, doi: 10.11648/j.ajtas.20160501.11}&gt;, &lt;Is digital transformation threatened? A systematic literature review of the factors influencing firms’ digital transformation and internationalization, {eid: 85145738960, doi: 10.1016/j.jbusres.2022.113546}&gt;, &lt;Reprogramar el campo. Migraciones de las mujeres al medio rural en España, {eid: 85135594068, doi: 10.4422/ager.2022.03}&gt;, &lt;Spanish women pastoralists’ pathways into livestock management: Motivations, challenges and learning, {eid: 85113612992, doi: 10.1016/j.jrurstud.2021.08.019}&gt;, &lt;Is board gender diversity linked to financial performance? The mediating mechanism of CSR, {eid: 85045682250, doi: 10.1177/0007650316647967}&gt;, &lt;None, {eid: 85128056762}&gt;, &lt;Agricultural cooperatives and the role of organisational models in new intelligent traceability systems and big data analysis, {eid: 85030871073, doi: 10.25165/j.ijabe.20171005.3089}&gt;, &lt;Smart farming technologies adoption: Which factors play a role in the digital transition?, {eid: 85122621792, doi: 10.1016/j.techsoc.2022.101869}&gt;, &lt;None, {eid: 85129656335}&gt;, &lt;Sustainable consumption and production in the food supply chain: A conceptual framework, {eid: 85016412254, doi: 10.1016/j.ijpe.2017.03.003}&gt;, &lt;A review of the empirical literature on farmer cooperatives: Performance, ownership and governance, finance, and member attitude, {eid: 85042691989, doi: 10.1111/apce.12205}&gt;, &lt;Gender approaches in the study of the digital economy: a systematic literature review, {eid: 85113790691, doi: 10.1057/s41599-021-00875-x}&gt;, &lt;None, {eid: 0004252521}&gt;, &lt;El efecto de la diversidad de género sobre el rendimiento de las sociedades cooperativas agroalimentarias españolas, {eid: 85086221645, doi: 10.5209/REVE.67337}&gt;, &lt;Technology adoption by rural women in Queensland, Australia: Women driving technology from the homestead for the paddock, {eid: 84920065269, doi: 10.1016/j.jrurstud.2014.10.002}&gt;, &lt;Development and implementation of a maturity model of digital transformation, {eid: 85075382650, doi: 10.1007/s11528-019-00457-4}&gt;, &lt;None, {eid: 85202679075}&gt;, &lt;None, {eid: 2942755414}&gt;, &lt;Impacts of rural women’s traditional economic activities on household economy: Changing economic contributions through empowered women in rural Pakistan, {eid: 85083643609, doi: 10.3390/su12072731}&gt;, &lt;E-commerce adoption among Moroccan agricultural cooperatives: Between structural challenges and immense business performance potential, {eid: 85144269142, doi: 10.1111/apce.12406}&gt;, &lt;The digitalization of the european agri-food cooperative sector. Determining factors to embrace information and communication technologies, {eid: 85108176416, doi: 10.3390/agriculture11060514}&gt;, &lt;La transformación digital en el sector cooperativo agroalimentario español: situación y perspectivas, {eid: 85070405085, doi: 10.7203/CIRIEC-E.95.13002}&gt;, &lt;A review of social science on digital agriculture, smart farming and agriculture 4.0: New contributions and a future research agenda, {eid: 85075494688, doi: 10.1016/j.njas.2019.100315}&gt;, &lt;Gender identities and farm survival: Women’s activities in the agricultural sector in remote rural areas, {eid: 85067405533, doi: 10.14267/CJSSP.2018.2.04}&gt;, &lt;Identifying the digital gender divide: How digitalization may affect the future working conditions for women, {eid: 85121183831, doi: 10.4324/9780429317866}&gt;, &lt;Pautas públicas de digitalización agropecuaria en España y Andalucía, {eid: 85202664362}&gt;, &lt;Dimensions of digital transformation in the context of modern agriculture, {eid: 85140748635, doi: 10.1016/j.spc.2022.09.027}&gt;, &lt;Maturity assessment models: a design science research approach, {eid: 84859484421, doi: 10.1504/IJSSS.2011.038934}&gt;, &lt;Entrepreneurial competencies of women entrepreneurs pursuing business growth, {eid: 84874184468, doi: 10.1108/14626001311298448}&gt;, &lt;None, {eid: 85053380085}&gt;, &lt;Towards a gender-aware understanding of innovation: a three-dimensional route, {eid: 84924291113, doi: 10.1108/IJGE-09-2012-0051}&gt;, &lt;None, {eid: 85065990413}&gt;, &lt;Social economy, gender equality at work and the 2030 agenda: theory and evidence from Spain, {eid: 85087167876, doi: 10.3390/su12125192}&gt;, &lt;None, {eid: 85148225863}&gt;, &lt;None, {eid: 85069944283}&gt;, &lt;Entrepreneurial spirits in women and men. The role of financial literacy and digital skills, {eid: 85076527552, doi: 10.1007/s11187-019-00299-7}&gt;, &lt;The influence of gender on the adoption of technology among SMEs, {eid: 85043768535, doi: 10.1504/IJESB.2018.090341}&gt;, &lt;None, {eid: 85202661578}&gt;, &lt;¿Cómo puede incidir en la Economía Social el vector de digitalización de los fondos de recuperación?, {eid: 85129572542, doi: 10.7203/CIRIEC-E.104.21497}&gt;, &lt;Digital innovation in SMEs: a systematic review, synthesis and research agenda, {eid: 85102307175, doi: 10.1080/02681102.2021.1893148}&gt;, &lt;Social entrepreneurship through digital communication in farming, {eid: 85064927165, doi: 10.1108/WJEMSD-07-2017-0045}&gt;, &lt;La desigual participación de hombres y mujeres en la economía social: teorías explicativas, {eid: 78049270076}&gt;, &lt;Valores de la Economía Social: Gestión de Recursos Humanos y Sostenibilidad, {eid: 85111490465, doi: 10.7203/CIRIEC-E.102.18291}&gt;, &lt;Can cooperative business models solve horizontal and vertical coordination challenges? A case study in the Australian pineapple industry, {eid: 85135843443, doi: 10.1016/j.jcom.2022.100184}&gt;, &lt;Assessing the digital transformation in agrifood cooperatives and its determinants, {eid: 85179788244, doi: 10.1016/j.jrurstud.2023.103168}&gt;, &lt;A Gender Perspective on Agricultural Innovators, {eid: 85150070707, doi: 10.4422/ager.2022.19}&gt;, &lt;Revisit the Debate on Intermediation, Disintermediation and Reintermediation due to E-commerce, {eid: 24344470751, doi: 10.1080/1019678032000067181}&gt;, &lt;Introducción a la perspectiva de género en la economía social, {eid: 85082853135}&gt;, &lt;The structural characteristics of farmer cooperatives and their behavioral consequences, {eid: 73549114662}&gt;, &lt;Co-operative Identity’ – a Concept for Economic Analysis and Evaluation of Co-operative Flexibility: the Dutch Practice and the Hungarian Reality in the Dairy Sector, {eid: 68849124589}&gt;, &lt;None, {eid: 85021104930}&gt;, &lt;A digital maturity model for telecommunications service providers, {eid: 85029524171, doi: 10.22215/timreview/1008}&gt;, &lt;Digital transformation: A multidisciplinary reflection and research agenda, {eid: 85070896886, doi: 10.1016/j.jbusres.2019.09.022}&gt;, &lt;Understanding digital transformation: A review and a research agenda, {eid: 85061119991, doi: 10.1016/j.jsis.2019.01.003}&gt;, &lt;Building social capital among rural, older Australians through information and communication technologies: a review article, {eid: 84875599096, doi: 10.1111/j.1741-6612.2012.00634.x}&gt;, &lt;Scaling the great wall: how women entrepreneurs in China overcome cultural barriers through digital affordances, {eid: 85173510308, doi: 10.1080/08985626.2023.2261393}&gt;</t>
  </si>
  <si>
    <t>CIRIEC</t>
  </si>
  <si>
    <t>spa</t>
  </si>
  <si>
    <t>2-s2.0-85202654935</t>
  </si>
  <si>
    <t>Ooi E.C.W. (AUID: 59009362500), Isa Z.M. (AUID: 6603387465), Manaf M.R.A. (AUID: 57219206244), Fuad A.S.A. (AUID: 59009159700), Ahmad A. (AUID: 59009970400), Mustapa M.N. (AUID: 57192096593), Marzuki N.M. (AUID: 55513836200)</t>
  </si>
  <si>
    <t>Factors influencing the intention to use the ICD-11 among medical record officers (MROs) and assistant medical record officers (AMROs) in Ministry of Health, Malaysia</t>
  </si>
  <si>
    <t>10.1038/s41598-024-60439-2</t>
  </si>
  <si>
    <t>https://www.doi.org/10.1038/s41598-024-60439-2</t>
  </si>
  <si>
    <t>&lt;Department of Public Health Medicine, Faculty of Medicine, National University of Malaysia&gt;, &lt;Health Informatics Centre, Planning Division, Ministry of Health Malaysia&gt;</t>
  </si>
  <si>
    <t>© The Author(s) 2024.The transition of ICD has never been a straightforward initiative. As nations transition to ICD-11, ensuring its acceptance among the users is essential. To our knowledge, there are limited studies about the instrument and ICD-11 adoption. Therefore, the purpose of this study was to design an instrument and investigate the factors influencing the intention to use the ICD-11 among medical record officers (MROs) and assistant medical record officers (AMROs) at Ministry of Health (MOH) Malaysia facilities. Based on the current literature, a model based on the decomposed theory of planned behaviour (DTPB) was proposed. The model consisted of 13 dimensions and 12 hypotheses identified from previous studies. Using PLS-SEM, 185 survey data points were analysed. The study findings showed that ten factors have a significant impact on the suggested model. Users' subjective norm was the most influential factor in their intention to use ICD-11. Unexpectedly, perceived usefulness and was found to have no significant influence. This study is important for policymakers in strategising ICD-11 implementation efforts. This study's novelty lies in applying a DTPB theory model in the context of the intention to use ICD-11.</t>
  </si>
  <si>
    <t>&lt;Data from clinical notes: A perspective on the tension between structure and flexible documentation, {eid: 79953093873, doi: 10.1136/jamia.2010.007237}&gt;, &lt;World Health Organization. World Health Organization, {eid: 85191773391}&gt;, &lt;None, {eid: 85191841218}&gt;, &lt;None, {eid: 85130279077}&gt;, &lt;ICD-11: An international classification of diseases for the twenty-first century, {eid: 85118801563, doi: 10.1186/s12911-021-01534-6}&gt;, &lt;None, {eid: 85080520881}&gt;, &lt;Training and experience of coding with the World Health Organizations International Classification of Diseases, Eleventh Revision, {eid: 85115694730}&gt;, &lt;ICD-11 Morbidity Pilot in Kuwait: Methodology and lessons learned for future implementation, {eid: 85125603118, doi: 10.3390/ijerph19053057}&gt;, &lt;None, {eid: 85191833779}&gt;, &lt;None, {eid: 85191798526}&gt;, &lt;Factors influencing consumer adoption of electronic health records, {eid: 85091736338}&gt;, &lt;Understanding information technology usage: A test of competing models, {eid: 73549120882, doi: 10.1287/isre.6.2.144}&gt;, &lt;Decoding mens behavioral responses toward green cosmetics: An investigation based on the belief decomposition approach, {eid: 85132935379, doi: 10.1080/09640568.2022.2081137}&gt;, &lt;Planning for ICD-11 Transition in Malaysia, {eid: 85191883246}&gt;, &lt;Understanding the intention-behavior gap: The role of intention strength, {eid: 85136194246, doi: 10.3389/fpsyg.2022.923464}&gt;, &lt;Understanding technology acceptance in a mandatory environment: A literature review, {eid: 84982913930, doi: 10.1177/0266666915593621}&gt;, &lt;Intention in information systems adoption and use: Current state and research directions, {eid: 85164983565, doi: 10.1016/j.ijinfomgt.2023.102680}&gt;, &lt;Consequences of mandated usage of innovations in organisations: Developing an innovation decision model of symbolic and forced adoption, {eid: 85096122741, doi: 10.1007/s13162-020-00164-x}&gt;, &lt;Health care professionals knowledge and awareness of the ICD-10 coding system for assigning the cause of perinatal deaths in Jordanian hospitals, {eid: 85070585457, doi: 10.2147/JMDH.S189461}&gt;, &lt;Changes in classifications of chronic lower-limb wound codes in patients with diabetes: ICD-9-CM versus ICD-10-CM, {eid: 84927779811, doi: 10.1097/01.ASW.0000459576.85574.3f}&gt;, &lt;Information system implementation optimizes medical coding, {eid: 85071500915}&gt;, &lt;Implementation of a Medical Coding Support System by Combining Approaches: NLP and Machine Learning, {eid: 85064666859}&gt;, &lt;The impact of conversion to International Classification of Diseases, 10th revision (ICD-10) on an academic ophthalmology practice, {eid: 85048005772, doi: 10.2147/OPTH.S161742}&gt;, &lt;Paving the Way: A Cost and Outcome Evaluation Framework for the Transition from the 10th to the 11th Version of the International Classification of Disease|Perspectives, {eid: 85181233361}&gt;, &lt;Information technology coding systems in the emergency department: It is not the tools, it is how we use them, {eid: 85072700089, doi: 10.1111/1742-6723.13378}&gt;, &lt;Evaluation of the implementation of International Classification of Diseases, 11th revision for morbidity coding: Rationale and study protocol, {eid: 85111025944, doi: 10.1016/j.imu.2021.100668}&gt;, &lt;None, {eid: 85104461245}&gt;, &lt;User acceptance of information technology: Toward a unified view, {eid: 1542382496, doi: 10.2307/30036540}&gt;, &lt;From Intentions to Actions: A Theory of Planned Behavior, {eid: 0002305454, doi: 10.1007/978-3-642-69746-3_2,}&gt;, &lt;Application of the extended technology acceptance model to explore clinician likelihood to use robotics in rehabilitation, {eid: 85129174687, doi: 10.1080/17483107.2022.2060356}&gt;, &lt;Consumers innovativeness and acceptance towards use of financial technology in Pakistan: Extension of the UTAUT model, {eid: 85159676696}&gt;, &lt;Study of intention to use renewable energy technology in Malaysia using TAM and TPB, {eid: 85180408394, doi: 10.1016/j.renene.2023.119787}&gt;, &lt;User adoption of intelligent environments: A review of technology adoption models, challenges, and prospects, {eid: 85138425206, doi: 10.1080/10447318.2022.2118851}&gt;, &lt;A study on the acceptance and influencing factors of online teaching in China-Taking mosoteach cloud class as an example, {eid: 85103290075}&gt;, &lt;Financial inclusion enhancement through the adoption of Islamic microfinance in Nigeria, {eid: 85108966169, doi: 10.1108/IJOES-02-2021-0040}&gt;, &lt;The intention and influence factors of nurses participation in telenursing, {eid: 85107437269, doi: 10.3390/informatics8020035}&gt;, &lt;None, {eid: 85191786088}&gt;, &lt;Factors determining internal auditors behavioral intention to use computer-assisted auditing techniques: An extension of the UTAUT model and an empirical study, {eid: 85180468303, doi: 10.1186/s43093-023-00231-2}&gt;, &lt;None, {eid: 85191816342}&gt;, &lt;Physicians acceptance of electronic medical records exchange: An extension of the decomposed TPB model with institutional trust and perceived risk, {eid: 84914129356, doi: 10.1016/j.ijmedinf.2014.08.008}&gt;, &lt;The theory of planned behavior, {eid: 44949274046, doi: 10.1016/0749-5978(91)90020-T}&gt;, &lt;Exploring the determinants of continuous intention in TikTok from the perspective of social influence: A mixed approach of SEM and fsQCA, {eid: 85171390650, doi: 10.1108/JEBDE-07-2022-0016}&gt;, &lt;Understanding the intention to use metaverse in healthcare utilising a mix method approach, {eid: 85150439797, doi: 10.1080/20479700.2023.2183579}&gt;, &lt;Nursing workforce competencies and job satisfaction: the role of technology integration, self-efficacy, social support, and prior experience, {eid: 85170109570, doi: 10.1186/s12912-023-01474-8}&gt;, &lt;The acceptance and use of digital technologies for self-reporting medication safety events after care transitions to home in patients with cancer: Survey study, {eid: 85187519416, doi: 10.2196/47685}&gt;, &lt;Using the technology acceptance model in understanding academics behavioural intention to use learning management systems, {eid: 84969205964}&gt;, &lt;venkates, {eid: 0000703119, doi: 10.2307/249633}&gt;, &lt;None, {eid: 84889437474}&gt;, &lt;ICD-10-CM/PCS: Transferring Knowledge from ICD-9-CM. Perspectives in Health Information Management / AHIMA, {eid: 85191850242}&gt;, &lt;Study on the influence mechanism of adoption of smart agriculture technology behavior, {eid: 85160375151}&gt;, &lt;User acceptance of computer technology: A comparison of two theoretical models, {eid: 84936823933, doi: 10.1287/mnsc.35.8.982}&gt;, &lt;The effect of a smartphone-based pain management application on pain intensity and quality of life in adolescents with chronic pain, {eid: 85102894738, doi: 10.1038/s41598-021-86156-8}&gt;, &lt;The role of INTERCheckWEB digital innovation in supporting polytherapy management, {eid: 85151785809, doi: 10.1038/s41598-023-32844-6}&gt;, &lt;Simulated electronic health documentation: A cross-sectional exploration of factors influencing nursing students intention to use, {eid: 85090418855, doi: 10.1016/j.nepr.2020.102864}&gt;, &lt;Diffusion of Innovations: Modifications of a Model for Telecommunications, {eid: 0003584083, doi: 10.1007/978-3-642-79868-9_2,}&gt;, &lt;Adoption of Big Data Analytics (BDA) Technologies in Disaster Management: A Decomposed Theory of Planned Behavior (DTPB) Approach, {eid: 85100750094}&gt;, &lt;What determines intentions to use mobile fitness apps? The independent and joint influence of social norms, {eid: 85136526056, doi: 10.1080/10447318.2022.2111040}&gt;, &lt;Factors Influencing the Intention of Using Solar Energy Household Appliances with an Extended TPB Model Approach: Evidence from Vietnam, {eid: 85191882173}&gt;, &lt;Acceptance of E-commerce services: The case of electronic brokerages, {eid: 0034228818, doi: 10.1109/3468.852435}&gt;, &lt;Influencing factors of health screening among retirees: An extended TPB approach, {eid: 85189643709, doi: 10.3389/fpubh.2024.1320920}&gt;, &lt;Factors influencing the adoption of shared autonomous vehicles, {eid: 85087640072, doi: 10.3390/ijerph17134868}&gt;, &lt;Factors influencing consumer adoption of electronic health records, {eid: 85091736338}&gt;, &lt;Does information technology training really matter? A social information processing analysis of coworkers influence on IT usage in the workplace, {eid: 23744455512, doi: 10.1080/07421222.2003.11045830}&gt;, &lt;Decision algorithm for when to use the ICD-11 3-part model for healthcare harms, {eid: 85131350926, doi: 10.1186/s12911-022-01887-6}&gt;, &lt;Survey research, {eid: 85060610206, doi: 10.1097/ALN.0000000000002436}&gt;, &lt;Evaluation of methods used for estimating content validity, {eid: 85044591108, doi: 10.1016/j.sapharm.2018.03.066}&gt;, &lt;Information technology acceptance by individual professionals: A model comparison approach, {eid: 0035564917, doi: 10.1111/j.1540-5915.2001.tb00978.x}&gt;, &lt;Decomposition and crossover effects in the theory of planned behavior: A study of consumer adoption intentions, {eid: 0000527674, doi: 10.1016/0167-8116(94)00019-K}&gt;, &lt;Understanding physicians acceptance of the Medline system for practicing evidence-based medicine: A decomposed TPB model, {eid: 84855760092, doi: 10.1016/j.ijmedinf.2011.09.009}&gt;, &lt;The relationship between nurses training and perceptions of electronic documentation systems, {eid: 85106688603, doi: 10.3390/nursrep11010002}&gt;, &lt;Development and validation of a dual-language (English and Malay) needs assessment tool for breast cancer (NeAT-BC), {eid: 85146762404, doi: 10.3390/diagnostics13020241}&gt;, &lt;Content validity and its estimation, {eid: 33748036497}&gt;, &lt;Methods for pre-testing and piloting survey questions: Illustrations from the KENQOL survey of health-related quality of life, {eid: 0036727027, doi: 10.1093/heapol/17.3.322}&gt;, &lt;Multivariate Data Analysis, {eid: 0003610254}&gt;, &lt;Statistical power analyses using G*Power 3.1: Tests for correlation and regression analyses, {eid: 74949117960, doi: 10.3758/BRM.41.4.1149}&gt;, &lt;Sample size for survey research: Review and recommendations, {eid: 85164638070}&gt;, &lt;None, {eid: 0003563819}&gt;, &lt;Rabies prevention practices and associated factors among household heads in Bure Zuria district, North West Ethiopia, {eid: 85129387808, doi: 10.1038/s41598-022-10863-z}&gt;, &lt;The effect of positive thinking on resilience and life satisfaction of older adults: A randomised controlled trial, {eid: 85149209391, doi: 10.1038/s41598-023-30684-y}&gt;, &lt;Treatment optimisation of beta-blockers in chronic heart failure therapy, {eid: 85091644638, doi: 10.1038/s41598-020-72836-4}&gt;, &lt;None, {eid: 85191862051}&gt;, &lt;None, {eid: 85126325988}&gt;, &lt;Descriptive statistics and normality tests for statistical data, {eid: 85059977849, doi: 10.4103/aca.ACA_157_18}&gt;, &lt;The skewness and kurtosis of the product of two normally distributed random variables, {eid: 85104399279, doi: 10.1080/03610926.2021.1909734}&gt;, &lt;Advancing family business research through modeling nonlinear relationships: Comparing PLS-SEM and multiple regression, {eid: 85118771583, doi: 10.1016/j.jfbs.2021.100457}&gt;, &lt;When to use and how to report the results of PLS-SEM, {eid: 85060591573, doi: 10.1108/EBR-11-2018-0203}&gt;, &lt;None, {eid: 85191874016}&gt;, &lt;Predictive model assessment in PLS-SEM: Guidelines for using PLSpredict, {eid: 85064944767, doi: 10.1108/EJM-02-2019-0189}&gt;, &lt;Perceived usefulness, perceived ease of use, and user acceptance of information technology, {eid: 55249087535, doi: 10.2307/249008}&gt;, &lt;An investigation of employees use of e-learning systems: Applying the technology acceptance model, {eid: 84874426087, doi: 10.1080/0144929X.2011.577190}&gt;, &lt;None, {eid: 84965779545}&gt;, &lt;Common method biases in behavioral research: A critical review of the literature and recommended remedies, {eid: 0141907688, doi: 10.1037/0021-9010.88.5.879}&gt;, &lt;PLS marker variable approach to diagnosing and controlling for method variance, {eid: 84884611875}&gt;, &lt;None, {eid: 84973700609}&gt;, &lt;Psychometric properties of the Inventory of Life Quality in children and adolescents in Norwegian Sign Language, {eid: 85107014408, doi: 10.1186/s40359-021-00590-x}&gt;, &lt;A new criterion for assessing discriminant validity in variance-based structural equation modeling, {eid: 85028154911, doi: 10.1007/s11747-014-0403-8}&gt;, &lt;None, {eid: 84870388697}&gt;, &lt;Univariate and multivariate skewness and kurtosis for measuring nonnormality: Prevalence, influence and estimation, {eid: 84991696043, doi: 10.3758/s13428-016-0814-1}&gt;, &lt;None, {eid: 85040641565}&gt;, &lt;Factors affecting digital technology access in vocational education, {eid: 85152045519, doi: 10.1038/s41598-023-32755-6}&gt;, &lt;A study of personal health record users behavioral model based on the PMT and UTAUT integrative perspective, {eid: 85007389227, doi: 10.3390/ijerph14010008}&gt;, &lt;Factors influencing consumer adoption of USB-based Personal Health Records in Taiwan, {eid: 84865314352, doi: 10.1186/1472-6963-12-277}&gt;, &lt;None, {eid: 85191853906}&gt;, &lt;None, {eid: 85191861102}&gt;, &lt;health information management: Changing with time, {eid: 85042666674, doi: 10.15265/IY-2017-021}&gt;, &lt;The role of perceived usefulness and attitude on electronic health record acceptance. 2013 IEEE 15th International Conference on e-Health Networking, Applications and Services, {eid: 84894155647}&gt;, &lt;ICD-11 Awareness and Training Among MOH Personnel, {eid: 85191861028}&gt;, &lt;MyHDW and HMIS ICD-11 Systems Transition, {eid: 85191862844}&gt;, &lt;Using a modified technology acceptance model in hospitals, {eid: 57549087433, doi: 10.1016/j.ijmedinf.2008.06.006}&gt;, &lt;None, {eid: 85191876177}&gt;, &lt;None, {eid: 85191870435}&gt;, &lt;Impact of ICD-11 on Workflow at MOH, Malaysia Hospitals, {eid: 85191831370}&gt;, &lt;Problems and barriers in the transition to ICD-10-CM/PCS: A qualitative study of medical coders perceptions, {eid: 85065055058, doi: 10.1007/978-3-030-16187-3_8}&gt;, &lt;Methodologies and key considerations for implementing the International Classification of Diseases-11th revision morbidity coding: Insights from a national pilot study in China, {eid: 85190942070, doi: 10.1093/JAMIA/OCAE031}&gt;, &lt;Coding public health interventions for health technology assessments: A pilot experience with WHOs International Classification of Health Interventions (ICHI), {eid: 85110866071, doi: 10.3389/fpubh.2021.620637}&gt;, &lt;Use of a new international classification of health interventions for capturing information on health interventions relevant to people with disabilities, {eid: 85040903554, doi: 10.3390/ijerph15010145}&gt;, &lt;The International Classification of Health Interventions: An epistemic hub for use in public health, {eid: 85122972553, doi: 10.1093/heapro/daab011}&gt;</t>
  </si>
  <si>
    <t>2-s2.0-85191880326</t>
  </si>
  <si>
    <t>Zemtsov A.N. (AUID: 59141216800)</t>
  </si>
  <si>
    <t>Multiscale Analysis of High Resolution Digital Elevation Models Using the Wavelet Transform</t>
  </si>
  <si>
    <t>Scientific Visualization</t>
  </si>
  <si>
    <t>10.26583/sv.16.2.01</t>
  </si>
  <si>
    <t>https://www.doi.org/10.26583/sv.16.2.01</t>
  </si>
  <si>
    <t>&lt;Federal State Budgetary Educational Institution of Higher Education "Volgograd State Technical University&gt;</t>
  </si>
  <si>
    <t>© 2024 National Research Nuclear University. All rights reserved.A technique is proposed for choosing the optimal wavelet basis in terms of decorrelation of the spectral coefficients of the wavelet basis when solving the problem of representation of digital elevation models. In the course of the work, it was revealed that the selection of the spectral transform basis significantly affects the accuracy of the representation of the original model. The proposed method to the decomposition of digital elevation models based on the discrete wavelet transform does not require large computational costs. A technique is proposed for selection the optimal wavelet basis from the position of the minimum mean square error of the reconstructed signal, when quantizing the high-frequency expansion coefficients. Expressions are obtained for generating scaling and wavelet functions in space. The method developed to represent digital elevation models has good properties, which allows to significantly increase the resolution of digital elevation models in the implemented regional geoinformation system.</t>
  </si>
  <si>
    <t>data visualization, digital elevation models, digital twins, discrete wavelet transform, multiresolution, terrain model, wavelets</t>
  </si>
  <si>
    <t>&lt;None, {eid: 85076922605}&gt;, &lt;Multi-Criteria Decision Making Approach to Urban Web Service Databases Evaluation Based on the Analytic Hierarchy Process, {eid: 85194088283}&gt;, &lt;Handbook of Research on Developing Smart Cities Based on Digital Twins, {eid: 85194065556}&gt;, &lt;Data Protection of Multimedia Content for E-Learning Using Discrete Wavelet Transform, {eid: 85194057906}&gt;, &lt;None, {eid: 85086260271}&gt;, &lt;Digital Elevation Model Quality Assessment Methods: A Critical Review, {eid: 85094633656, doi: 10.3390/rs12213522}&gt;, &lt;Monitoring Beach Topography and Nearshore Bathymetry Using Spaceborne Remote Sensing: A Review, {eid: 85073479358, doi: 10.3390/rs11192212}&gt;, &lt;Fourier-Bessel series expansion based empirical wavelet transform for analysis of non-stationary signals, {eid: 85044469847}&gt;, &lt;None, {eid: 85161849495}&gt;, &lt;None, {eid: 85159531138}&gt;, &lt;Reviews of bearing vibration measurement using fast Fourier transform and enhanced fast Fourier transform algorithms, {eid: 85060491426, doi: 10.1177/1687814018816751}&gt;, &lt;Representation of Images Using Le Gall Transform, {eid: 85194042079}&gt;, &lt;Application of Wavelet Methods in the Investigation of Geospace Disturbances: A Review and an Evaluation of the Approach for Quantifying Wavelet Power, {eid: 85127452620, doi: 10.3390/atmos13030499}&gt;, &lt;Performance Comparison of First Generation and Second Generation Wavelets in the Perspective of Genomic Sequence Analysis, {eid: 85143681767}&gt;, &lt;Wavelet Transform Application for/in Non-Stationary Time-Series Analysis: A Review, {eid: 85064076348, doi: 10.3390/app9071345}&gt;, &lt;Centralized Wavelet Multiresolution for Exact Translation Invariant Processing of ECG Signals, {eid: 85064841568}&gt;, &lt;Frame-Related Sequences in Chains and Scales of Hilbert Spaces, {eid: 85129146176, doi: 10.3390/axioms11040180}&gt;, &lt;Multi-Resolution Analysis with Visualization to Determine Network Attack Patterns, {eid: 85151493741, doi: 10.3390/app13063792}&gt;, &lt;Medical Image Coding Using Le Gall Transform, {eid: 85194067932}&gt;</t>
  </si>
  <si>
    <t>National Research Nuclear University</t>
  </si>
  <si>
    <t>2-s2.0-85194096411</t>
  </si>
  <si>
    <t>Rau M.I. (AUID: 57202290753), Julzarika A. (AUID: 56236978600), Yoshikawa N. (AUID: 14623466300), Nagano T. (AUID: 23091241200), Kimura M. (AUID: 56282662300), Setiawan B.I. (AUID: 55574122266), Ha L.T. (AUID: 57200652687)</t>
  </si>
  <si>
    <t>Application of topographic elevation data generated by remote sensing approaches to flood inundation analysis model</t>
  </si>
  <si>
    <t>Paddy and Water Environment</t>
  </si>
  <si>
    <t>10.1007/s10333-023-00967-1</t>
  </si>
  <si>
    <t>https://www.doi.org/10.1007/s10333-023-00967-1</t>
  </si>
  <si>
    <t>&lt;Graduate School of Science and Technology, Niigata University&gt;, &lt;Research Organization for Earth and Maritime, National Research and Innovation Agency (BRIN)&gt;, &lt;Institute of Science and Technology, Niigata University&gt;, &lt;Graduate School of Agricultural Science, Kobe University&gt;, &lt;Faculty of Agriculture, Kindai University&gt;, &lt;Department of Civil and Environmental Engineering, Faculty of Agricultural Technology, IPB University&gt;, &lt;Institute of Water Resources Planning, Ministry of Agriculture and Rural Development&gt;</t>
  </si>
  <si>
    <t>© The International Society of Paddy and Water Environment Engineering 2024.High-resolution topographic data are crucial for delta water management, such as hydrological modeling, inland flood routing, etc. Nevertheless, the availability of high-resolution topographic data is often lacking, particularly in low-lying regions in developing countries. This data scarcity poses a significant obstacle to inland flood modeling. However, collecting detailed topographic data is demanding, time-consuming, and costly, making remote sensing techniques a promising solution for developing flood inundation analysis models worldwide. This study presents a novel understanding for utilizing topographical elevations obtained using remote sensing techniques to create a flood inundation analysis model. In a study of three watersheds, Kameda, Niitsu, and Shirone (Japan), the assessment of digital terrain models (DTMs) showed that remote sensing-based DTMs (RS-DTMs) exhibited high reliability of coefficient of determination (R2) and root-mean-square errors, compared with the airborne LiDAR-based topography from the Geospatial Information Authority of Japan. Comparing the flood modeling results from LiDAR data and RS-DTM, with Kameda and Niitsu performing favorable outcomes, Shirone exhibited less accurate results. We hypothesized that this was caused by the topographic distortions due to lack of evenly distributed reference points. Hence, we revised the topography by adjusting both the slope and intercept from the regression equation. This verification successfully showed that the flood inundation volume correlation improved, achieving R2 results for the three watersheds ranging from 0.975 to 0.997 and Nash–Sutcliffe Efficiencies ranging from 0.938 to 0.986 between the resulting flood models based on the LiDAR data and RS-DTM. Based on these findings, we recognized the significance of uniformly distributed geodetic height points. In areas lacking height references, high-precision survey instruments can be employed for achieving uniform distribution.</t>
  </si>
  <si>
    <t>DTM, Flood inundation model, Remote sensing, Topography</t>
  </si>
  <si>
    <t>&lt;Evaluation of the DTM-2009 thermosphere model for benchmarking purposes, {eid: 84889768704, doi: 10.1051/swsc/2012005}&gt;, &lt;None, {eid: 0003612340}&gt;, &lt;Hydraulic correction method (HCM) to enhance the efficiency of SRTM DEM in flood modeling, {eid: 85042265770, doi: 10.1016/j.jhydrol.2018.01.056}&gt;, &lt;Assessing the extent of flood-prone areas in a south-American megacity using different high-resolution DTMs, {eid: 85152435064, doi: 10.3390/w15061127}&gt;, &lt;Enhancing digital elevation models for hydraulic modelling using flood frequency detection, {eid: 85053005142, doi: 10.1016/j.rse.2018.08.029}&gt;, &lt;SRTM data Characterization in urban areas, {eid: 67650520384}&gt;, &lt;The latest DEM data (5-meter mesh) , {eid: 85187727583}&gt;, &lt;Reference Point Results Browsing Service Reference points set of Kameda, Niitsu, and Shirone, {eid: 85187758459}&gt;, &lt;Geomorphology of DEMs: Quality assessment and scale effects, {eid: 60349087717}&gt;, &lt;The estimation of R2and adjusted R2in incomplete data sets using multiple imputation, {eid: 69049110853, doi: 10.1080/02664760802553000}&gt;, &lt;About regression-kriging: from equations to case studies, {eid: 34848884281, doi: 10.1016/j.cageo.2007.05.001}&gt;, &lt;Understanding the effects of digital elevation model resolution and building treatment for urban flood modelling, {eid: 85131411258, doi: 10.1016/j.ejrh.2022.101122}&gt;, &lt;The latest DTM using InSAR for dynamics detection of Semangko fault-Indonesia, {eid: 85119339294, doi: 10.3846/gac.2021.12621}&gt;, &lt;Integration of the latest digital terrain model (DTM) with Synthetic aperture radar (SAR) bathymetry, {eid: 85104523952, doi: 10.15243/jdmlm.2021.083.2759}&gt;, &lt;Utilization of Sentinel Satellite for Vertical Deformation Monitoring in Semangko Fault-Indonesia, {eid: 85105831926}&gt;, &lt;The Updated DTM Model using ALOS PALSAR/PALSAR-2 and Sentinel-1 Imageries for Dynamic Topography, {eid: 85149214247}&gt;, &lt;Assessment of close-range remote sensing methods for dtm estimation in a lowland deciduous forest, {eid: 85107961036, doi: 10.3390/rs13112063}&gt;, &lt;Flood simulations in mid-latitude agricultural land using regional current and future extreme weathers, {eid: 85075583311, doi: 10.3390/w11112421}&gt;, &lt;Lidar remote sensing for ecosystem studies: lidar, an emerging remote sensing technology that directly measures the three-dimensional distribution of plant canopies, can accurately estimate vegetation structural attributes and should be of particular interest to forest, landscape, and global ecologists, {eid: 0036165976, doi: 10.1641/0006-3568(2002)0520019:lrsfes2.0.co;2}&gt;, &lt;Digital terrain model elevation corrections using space-based imagery and ICESat-2 laser altimetry, {eid: 85112336445, doi: 10.1016/j.rse.2021.112621}&gt;, &lt;Urban flood modelling combining top-view LiDAR data with ground-view SfM observations, {eid: 84949115661, doi: 10.1016/j.advwatres.2014.11.008}&gt;, &lt;Advanced river flood monitoring, modelling and forecasting, {eid: 84941281899, doi: 10.1016/j.jocs.2014.10.004}&gt;, &lt;Accuracy assessment of digital elevation models (DEMs): a critical review of practices of the past three decades, {eid: 85090086253, doi: 10.3390/rs12162630}&gt;, &lt;River flow forecasting through conceptual models: part 1. A discussion of principles, {eid: 0014776873, doi: 10.1016/0022-1694(70)90255-6}&gt;, &lt;Using remotely sensed data to support flood modelling, {eid: 33644897639}&gt;, &lt;Assessing damages of agricultural land due to flooding in a lagoon region based on remote sensing and GIS: case study of the Quang Dien district, Thua Thien Hue province, central Vietnam, {eid: 85118444308, doi: 10.13141/jve.vol12.no2.pp100-107}&gt;, &lt;Analysis of correction methods for digital terrain models based on satellite data, {eid: 85057519212, doi: 10.3103/S8756699018050035}&gt;, &lt;Evaluation of flood modelling using online visual media: case study of Ciliwung River at Situ Duit Bridge, Bogor City, Indonesia, {eid: 85100329790, doi: 10.1088/1755-1315/622/1/012041}&gt;, &lt;Sentinel 1 SAR interferometry applications: the outlook for sub millimeter measurements, {eid: 84859429729, doi: 10.1016/j.rse.2011.09.030}&gt;, &lt;Comparison of SRTM topography to USGS and high-resolution laser altimetry topography in steep landscapes: case studies from Oregon and California, {eid: 85187750140}&gt;, &lt;Dynamic displacement using DInSAR of Sentinel-1 in Sunda Strait, {eid: 85132918223, doi: 10.48048/tis.2022.4623}&gt;, &lt;Hydrologic simulation on agricultural watersheds: choosing between two models, {eid: 1542648951, doi: 10.13031/2013.15643}&gt;, &lt;Data for flood mapping and assessment; opportunities and challenges: a review, {eid: 85063996375, doi: 10.4172/2469-4134.1000211}&gt;, &lt;Digital terrain modeling, {eid: 82455188083, doi: 10.1016/j.geomorph.2011.03.012}&gt;, &lt;The importance of digital elevation model selection in flood simulation and a proposed method to reduce DEM errors: a case study in Shanghai, {eid: 85118658288, doi: 10.1007/s13753-021-00377-z}&gt;, &lt;Development of rapid numerical inundation model for the levee protection activity, {eid: 84929324042, doi: 10.2208/jscej.2003.740_1}&gt;, &lt;Development of inundation analysis model for low-lying agricultural reservoir, {eid: 85118447285}&gt;</t>
  </si>
  <si>
    <t>2-s2.0-85184464128</t>
  </si>
  <si>
    <t>Zahid M. (AUID: 57203094366), Bucaioni A. (AUID: 56236820700), Flammini F. (AUID: 57515982400)</t>
  </si>
  <si>
    <t>Model-based Trustworthiness Evaluation of Autonomous Cyber-Physical Production Systems: A Systematic Mapping Study</t>
  </si>
  <si>
    <t>ACM Transactions on Graphics</t>
  </si>
  <si>
    <t>https://www.scimagojr.com/journalsearch.php?q=24972&amp;tip=sid&amp;clean=0</t>
  </si>
  <si>
    <t>ACM Computing Surveys</t>
  </si>
  <si>
    <t>10.1145/3640314</t>
  </si>
  <si>
    <t>https://www.doi.org/10.1145/3640314</t>
  </si>
  <si>
    <t>&lt;MälardalenUniversity&gt;</t>
  </si>
  <si>
    <t>© 2024 Copyright held by the owner/author(s).The fourth industrial revolution, i.e., Industry 4.0, is associated with Cyber-Physical Systems (CPS), which are entities integrating hardware (e.g., smart sensors and actuators connected through the Industrial Internet of Things) together with control and analytics software used to drive and support decisions at several levels. The latest developments in Artificial Intelligence (AI) and Machine Learning (ML) have enabled increased autonomy and closer human-robot cooperation in the production and manufacturing industry, thus leading to Autonomous Cyber-Physical Production Systems (ACPPS) and paving the way to the fifth industrial revolution (i.e., Industry 5.0). ACPPS are increasingly critical due to the possible consequences of their malfunctions on human co-workers, and therefore, evaluating their trustworthiness is essential. This article reviews research trends, relevant attributes, modeling languages, and tools related to the model-based trustworthiness evaluation of ACPPS. As in many other engineering disciplines and domains, model-based approaches, including stochastic and formal analysis tools, are essential to master the increasing complexity and criticality of ACPPS and to prove relevant attributes such as system safety in the presence of intelligent behaviors and uncertainties.</t>
  </si>
  <si>
    <t>Additional Key Words and PhrasesAutonomous cyber-physical production systems, automation, cyber-physical manufacturing systems, industry 4.0, industry 5.0, mapping study, models, trustworthiness</t>
  </si>
  <si>
    <t>&lt;None, {eid: 85188891285}&gt;, &lt;An S4PR class petri net supervisor for manufacturing system, {eid: 85007593358}&gt;, &lt;None, {eid: 85127495890}&gt;, &lt;Scanning the industry 4.0: A literature review on technologies for manufacturing systems, {eid: 85060756114}&gt;, &lt;Optimal replacement model for the physical component of safety critical smart-world CPSs, {eid: 85103271677}&gt;, &lt;Evaluating strategies for study selection in systematic literature studies, {eid: 84907816749}&gt;, &lt;Novelmodel for boosting security strength and energy efficiency in internetof-Things using multi-staged game, {eid: 85067606232}&gt;, &lt;Artificial intelligence-based decision-making algorithms, internet of things sensing networks, and deep learning-assisted smart process management in cyber-physical production systems, {eid: 85116965192}&gt;, &lt;Security viewpoint in a reference architecture model for cyber-physical production systems, {eid: 85026663810}&gt;, &lt;Orthogonal uncertainty modeling in the engineering of cyber-physical systems, {eid: 85087542794}&gt;, &lt;Model-based documentation of context uncertainty for cyber-physical systems (an approach and application to an industry automation case example), {eid: 85059975857}&gt;, &lt;Multi-paradigm modeling for cyber-physical systems: A systematic mapping review, {eid: 85117711462}&gt;, &lt;The goal question metric approach, {eid: 0003219646}&gt;, &lt;5-dimensional definition for a manufacturing digital twin, {eid: 85083532858}&gt;, &lt;A survey on resilience in the IoT: Taxonomy, classification, and discussion of resilience mechanisms, {eid: 85115446129}&gt;, &lt;Modelling availability risks of IT threats in smart factory networks-A modular petri net approach, {eid: 85087105335}&gt;, &lt;IT availability risks in smart factory networks-Analyzing the effects of IT threats on production processes using petri nets, {eid: 85123954775}&gt;, &lt;On the impact of empirical attack models targeting marine transportation, {eid: 85030247258}&gt;, &lt;A simulation-based platform for assessing the impact of cyber-threats on smart manufacturing systems, {eid: 85052885684}&gt;, &lt;Lessons from applying the systematic literature review process within the software engineering domain, {eid: 33847286844}&gt;, &lt;Towards model-based performability evaluation of production systems, {eid: 85093364564}&gt;, &lt;Towards model-based performability evaluation of production systems, {eid: 85093364564}&gt;, &lt;Finding dependencies between cyber-physical domains for security testing of industrial control systems, {eid: 85060062319}&gt;, &lt;A systematic mapping study on the role of software engineering in enabling society 5.0, {eid: 85178358578}&gt;, &lt;Grounded theory, {eid: 85053356436}&gt;, &lt;A model-based approach to qualified process automation for anomaly detection and treatment, {eid: 84996525802}&gt;, &lt;Characterizing architecturally significant requirements, {eid: 84879293758}&gt;, &lt;GAN-Sec: Generative adversarial network modeling for the security analysis of cyber-physical production systems, {eid: 85066601398}&gt;, &lt;None, {eid: 85171739235}&gt;, &lt;None, {eid: 85147714871}&gt;, &lt;Recommended steps for thematic synthesis in software engineering, {eid: 84858743104}&gt;, &lt;Fostering concurrent engineering of cyber-physical systems: A proposal for an ontological context framework, {eid: 84980395713}&gt;, &lt;Cyber-physical vulnerability assessment in manufacturing systems, {eid: 85014362362}&gt;, &lt;An approach to cyber-physical vulnerability assessment for intelligent manufacturing systems, {eid: 85017144450}&gt;, &lt;Enhancing cyber-physical security in manufacturing through game-theoretic analysis, {eid: 85062660909}&gt;, &lt;Understanding bidirectional transformations with TGGs and JTL, {eid: 84977833279}&gt;, &lt;Model-based stochastic error propagation analysis for cyber-physical systems, {eid: 85091511233}&gt;, &lt;Architecting digital twins, {eid: 85130855388}&gt;, &lt;Standardisation in digital twin architectures in manufacturing, {eid: 85159222904}&gt;, &lt;Towards trustworthy autonomous systems: A survey of taxonomies and future perspectives, {eid: 85196343912}&gt;, &lt;None, {eid: 77956427817}&gt;, &lt;None, {eid: 85120733490}&gt;, &lt;A smart maintenance tool for a safe electric arc furnace, {eid: 85012911617}&gt;, &lt;None, {eid: 85118867778}&gt;, &lt;Guidelines for including grey literature and conducting multivocal literature reviews in software engineering, {eid: 85053877709}&gt;, &lt;A systematic literature review of model-driven security engineering for cyber-physical systems, {eid: 85086721259}&gt;, &lt;Security and privacy in cyber-physical systems: A survey of surveys, {eid: 85023618092}&gt;, &lt;Enabling model testing of cyber-physical systems, {eid: 85083574997}&gt;, &lt;Effectiveness and efficiency of search methods in systematic reviews of complex evidence: Audit of primary sources, {eid: 27744571394}&gt;, &lt;Self-adaptive traffic control model with behavior trees and reinforcement learning for AGV in industry 4.0, {eid: 85100915241}&gt;, &lt;Lightweight mutual authentication and privacy-preservation scheme for intelligent wearable devices in industrial-CPS, {eid: 85097943880}&gt;, &lt;SAVE: Security &amp; safety by model-based systems engineering on the example of automotive industry, {eid: 85107869247}&gt;, &lt;Threat modelling for industrial cyber physical systems in the era of smart manufacturing, {eid: 85123824750}&gt;, &lt;A semantic framework with humans in the loop for vulnerability-assessment in cyber-physical production systems, {eid: 85082136847}&gt;, &lt;None, {eid: 85188883532}&gt;, &lt;Attack path analysis for cyber physical systems, {eid: 85098235746}&gt;, &lt;An architecture-based modeling approach using data flows for zone concepts in industry 4.0, {eid: 85098715344}&gt;, &lt;A perspective on industry 4.0: From challenges to opportunities in production systems, {eid: 84979574715}&gt;, &lt;Enhancing IIoT networks protection: A robust security model for attack detection in internet industrial control systems, {eid: 85133593390}&gt;, &lt;A systematic review of systematic review process research in software engineering, {eid: 84885174213}&gt;, &lt;None, {eid: 44649122227}&gt;, &lt;Integrated tool chain for model-based design of cyber- physical systems: The into-cps project, {eid: 84983000693}&gt;, &lt;Use case-based consideration of safety and security in cyber physical production systems applied to a collaborative robot system, {eid: 85058090114}&gt;, &lt;None, {eid: 85188945449}&gt;, &lt;Trustworthiness attributes and metrics for engineering trusted internet-based software systems, {eid: 84921960686}&gt;, &lt;Cyber-physical production systems: Roots, expectations and R&amp;D challenges, {eid: 84904510850}&gt;, &lt;A new threat intelligence scheme for safeguarding industry 4.0 systems, {eid: 85048156939}&gt;, &lt;Buoy sensor cyberattack detection in offshore petroleum cyber-physical systems, {eid: 85083717117}&gt;, &lt;A game-theoretic approach to model and quantify the security of cyber-physical systems, {eid: 85017421288}&gt;, &lt;Systematic mapping studies in software engineering, {eid: 85088075417}&gt;, &lt;Robust digital twin compositions for industry 4.0 smart manufacturing systems, {eid: 85058969908}&gt;, &lt;None, {eid: 85188898574}&gt;, &lt;An integrated model based test case prioritization using UML sequence and activity diagram, {eid: 85114398606}&gt;, &lt;None, {eid: 85188903830}&gt;, &lt;The EU approach to ethics guidelines for trustworthy artificial intelligence: A continuous journey towards an appropriate governance framework for AI, {eid: 85085393837}&gt;, &lt;Cyber-physical production system self-description-based data access layer, {eid: 85074200673}&gt;, &lt;None, {eid: 85106862457}&gt;, &lt;Simulation-as-A-service: A simulation platform for cyber-physical systems, {eid: 85106563351}&gt;, &lt;An emerging industrial business model considering sustainability evaluation and using cyber physical system technology and modelling techniques, {eid: 85009810577}&gt;, &lt;Resilient fault diagnosis under imperfect observations-A need for industry 4.0 era, {eid: 85092186521}&gt;, &lt;Guidelines for snowballing in systematic literature studies and a replication in software engineering, {eid: 84905448310}&gt;, &lt;None, {eid: 84949178783}&gt;, &lt;Multi-scale software network model for software safety of the intended functionality, {eid: 85126952208}&gt;, &lt;Dynamic probabilistic model checking for sensor validation in industry 4.0 applications, {eid: 85091973484}&gt;, &lt;Cyberphysical systems security: Limitations, issues and future trends, {eid: 85088227031}&gt;, &lt;Trustworthiness modeling and analysis of cyber-physical manufacturing systems, {eid: 85035760899}&gt;, &lt;Cyber-physical security evaluation in manufacturing systems with a bayesian game model, {eid: 85099800003}&gt;, &lt;Cybersecurity analysis of smart manufacturing system using game theory approach and quantal response equilibrium, {eid: 85060488502}&gt;</t>
  </si>
  <si>
    <t>Association for Computing Machinery</t>
  </si>
  <si>
    <t>2024-02-23</t>
  </si>
  <si>
    <t>2-s2.0-85188966114</t>
  </si>
  <si>
    <t>ESOGU</t>
  </si>
  <si>
    <t>Ugur</t>
  </si>
  <si>
    <t>Shen M. (AUID: 56522241200), Liu Y. (AUID: 58638667000), Zhu L. (AUID: 58944264000), Tan Z. (AUID: 58638887200), Niyato D. (AUID: 8919714700), Kang J. (AUID: 55960988400), Xiong Z. (AUID: 57201881045), Wang W. (AUID: 57233286200), Shen X. (AUID: 58094942200)</t>
  </si>
  <si>
    <t>Artificial Intelligence for Web 3.0: A Comprehensive Survey</t>
  </si>
  <si>
    <t>10.1145/3657284</t>
  </si>
  <si>
    <t>https://www.doi.org/10.1145/3657284</t>
  </si>
  <si>
    <t>&lt;Beijing Institute of Technology, School of Cyberspace Science and Technology&gt;, &lt;Beijing Institute of Technology, School of Computer Science&gt;, &lt;Nanyang Technological University, College of Computing and Data Science&gt;, &lt;Guangdong University of Technology, School of Automation&gt;, &lt;Singapore University of Technology and Design, Pillar of Information Systems Technology and Design&gt;, &lt;Beijing Jiaotong University, School of Computer and Information Technology&gt;, &lt;University of Waterloo, Department of Electrical and Computer Engineering&gt;</t>
  </si>
  <si>
    <t>© 2024 Copyright held by the owner/author(s). Publication rights licensed to ACM.Web 3.0 is the next generation of the Internet built on decentralized technologies such as blockchain and cryptography. It is born to solve the problems faced by the previous generation of the Internet such as imbalanced distribution of interests, monopoly of platform resources, and leakage of personal privacy. In this survey, we discuss the latest development status of Web 3.0 and the application of emerging AI technologies in it. First, we investigate the current successful practices of Web 3.0 and various components in the current Web 3.0 ecosystem and thus propose the hierarchical architecture of the Web 3.0 ecosystem from the perspective of application scenarios. The architecture we proposed contains four layers: data management, value circulation, ecological governance, and application scenarios. We dive into the current state of development and the main challenges and issues present in each layer. In this context, we find that AI technology will have great potential. We first briefly introduce the role that artificial intelligence technology may play in the development of Web 3.0. Then, we conduct an in-depth analysis of the current application status of artificial intelligence technology in the four layers of Web 3.0 and provide some insights into its potential future development directions.</t>
  </si>
  <si>
    <t>artificial intelligence, blockchain, computing network, Web 3.0</t>
  </si>
  <si>
    <t>&lt;None, {eid: 85197863514}&gt;, &lt;None, {eid: 85197896007}&gt;, &lt;Bitcoin: A peer-to-peer electronic cash system, {eid: 84963893677}&gt;, &lt;A next-generation smart contract and decentralized application platform, {eid: 84945191046}&gt;, &lt;None, {eid: 85062500626}&gt;, &lt;None, {eid: 85197857794}&gt;, &lt;AttM-CNN: Attention and metric learning based CNN for pornography, age and Child Sexual Abuse (CSA) Detection in images, {eid: 85103630264}&gt;, &lt;Anticipating cryptocurrency prices using machine learning, {eid: 85057092377}&gt;, &lt;Learning transferable visual models from natural language supervision2021, {eid: 85147256635}&gt;, &lt;None, {eid: 85091702342}&gt;, &lt;Story scrambler-automatic text generation using word level RNN-LSTM, {eid: 85064558953}&gt;, &lt;An attention-based unsupervised adversarial model for movie review spam detection, {eid: 85100240412}&gt;, &lt;A survey on metaverse: Fundamentals, security, and privacy, {eid: 85137934422}&gt;, &lt;Fusing blockchain and AI with metaverse: A survey, {eid: 85136983020}&gt;, &lt;Artificial intelligence for the metaverse: A survey, {eid: 85142124906}&gt;, &lt;A brief survey of cryptocurrency systems, {eid: 85019185429}&gt;, &lt;Blockchain for decentralization of internet: prospects, trends, and challenges, {eid: 85106322987}&gt;, &lt;A survey on blockchain-based internet service architecture: Requirements, challenges, trends, and future, {eid: 85068314861}&gt;, &lt;A survey on blockchain-based identity management and decentralized privacy for personal data, {eid: 85095593342}&gt;, &lt;None, {eid: 85173640717}&gt;, &lt;HTML 4.01 Specification, {eid: 0003449827}&gt;, &lt;None, {eid: 0003415244}&gt;, &lt;Web 2.0: The origin of the word that has changed the way we understand public relations, {eid: 85173677413}&gt;, &lt;None, {eid: 85028827897}&gt;, &lt;None, {eid: 85169032535}&gt;, &lt;Decentralized ai: Edge intelligence and smart blockchain, metaverse, web3, and desci, {eid: 85135572135}&gt;, &lt;Collaboration-enabled intelligent internet architecture: Opportunities and challenges, {eid: 85144323440}&gt;, &lt;What is a support vector machine?, {eid: 33845703344}&gt;, &lt;Face recognition in the virtual world: recognizing avatar faces, {eid: 84873583050}&gt;, &lt;Naïve Bayes, {eid: 84893845803}&gt;, &lt;Optimal pricing in e-commerce based on sparse and noisy data, {eid: 85040331799}&gt;, &lt;An introduction to decision tree modeling, {eid: 9444289262}&gt;, &lt;Random forest, {eid: 85040555059}&gt;, &lt;Fine-grained webpage fingerprinting using only packet length information of encrypted traffic, {eid: 85098801307}&gt;, &lt;Convolutional neural network, {eid: 85040794277}&gt;, &lt;None, {eid: 84971369765}&gt;, &lt;Image style transfer using convolutional neural networks, {eid: 84986325538}&gt;, &lt;None, {eid: 85080505520}&gt;, &lt;Spectrogram-based classification of spoken foul language using deep CNN, {eid: 85099238776}&gt;, &lt;Design and implementation of fast spoken foul language recognition with different end-to-end deep neural network architectures, {eid: 85099712168}&gt;, &lt;Recurrent neural networks, {eid: 84903468625}&gt;, &lt;None, {eid: 85121818585}&gt;, &lt;Toward characterizing blockchain-based cryptocurrencies for highly accurate predictions, {eid: 85074830417}&gt;, &lt;A multi-modal approach to detect inappropriate cartoon video contents using deep learning networks, {eid: 85125587917}&gt;, &lt;Graph convolutional networks: A comprehensive review, {eid: 85074681354}&gt;, &lt;Identity inference on blockchain using graph neural network, {eid: 85153467624}&gt;, &lt;Phishing scams detection in ethereum transaction network, {eid: 85101685410}&gt;, &lt;Fine-grained webpage fingerprinting using only packet length information of encrypted traffic, {eid: 85098801307}&gt;, &lt;2022. Web3-based decentralized autonomous organizations and operations: Architectures, models, and mechanisms, {eid: 85146222487}&gt;, &lt;Proof-of-learning: A blockchain consensus mechanism based on machine learning competitions, {eid: 85070898364}&gt;, &lt;Ai-enabled blockchain: An outlier-aware consensus protocol for blockchain-based IoT networks, {eid: 85081972780}&gt;, &lt;Continuous authentication of smartphones based on application usage, {eid: 85074947759}&gt;, &lt;A marketplace for data: An algorithmic solution, {eid: 85069041663}&gt;, &lt;None, {eid: 85173677982}&gt;, &lt;Deep learning based homomorphic secure search-able encryption for keyword search in blockchain healthcare system: A novel approach to cryptography, {eid: 85122519836}&gt;, &lt;An incentive mechanism for privacy-preserving crowdsensing via deep reinforcement learning, {eid: 85098784798}&gt;, &lt;Some very simple economics of web3 and the metaverse, {eid: 85145016485}&gt;, &lt;Incentive mechanism for multiple cooperative tasks with compatible users in mobile crowd sensing via online communities, {eid: 85086311242}&gt;, &lt;Free market of multi-leader multifollower mobile crowdsensing: An incentive mechanism design by deep reinforcement learning, {eid: 85090983182}&gt;, &lt;Incentive mechanism for mobile crowdsensing in spatial information prediction using machine learning, {eid: 85083716030}&gt;, &lt;PEDA 376K: A novel dataset for deep-learning based porn-detectors, {eid: 85093852828}&gt;, &lt;DeeSCVHunter: A deep learning-based framework for smart contract vulnerability detection, {eid: 85116461937}&gt;, &lt;Towards safer smart contracts: A sequence learning approach to detecting vulnerabilities, {eid: 85094765109}&gt;, &lt;Smart contract vulnerability detection using graph neural networks, {eid: 85097356578}&gt;, &lt;MedBlock: An AI-enabled and blockchain-driven medical healthcare system for COVID-19, {eid: 85115715565}&gt;, &lt;Metaverse assisted telesurgery in healthcare 5.0: An interplay of blockchain and explainable AI, {eid: 85136105938}&gt;, &lt;VIVID: Virtual environment for visual deep learning, {eid: 85058211903}&gt;, &lt;Federated learning based mobile edge computing for augmented reality applications, {eid: 85083449170}&gt;, &lt;BHEEM: A blockchain-based framework for securing electronic health records, {eid: 85063523483}&gt;, &lt;Blockchain-enabled data collection and sharing for industrial IoT with deep reinforcement learning, {eid: 85067368591}&gt;, &lt;Incentivizing proof-of-stake blockchain for secured data collection in UAV-assisted IoT: A multi-agent reinforcement learning approach, {eid: 85139816695}&gt;, &lt;SDN/NFV-empowered future IoV with enhanced communication, computing, and caching, {eid: 85076180825}&gt;, &lt;A blockchain-enabled energy-efficient data collection system for UAV-assisted IoT, {eid: 85100801132}&gt;, &lt;DQN-based optimization framework for secure sharded blockchain systems, {eid: 85097725901}&gt;, &lt;Blockchain enable IoT using deep reinforcement learning: A novel architecture to ensure security of data sharing and storage, {eid: 85135042726}&gt;, &lt;CREAT: Blockchain-assisted compression algorithm of federated learning for content caching in edge computing, {eid: 85099543216}&gt;, &lt;Distributed transmission control for wireless networks using multi-agent reinforcement learning, {eid: 85173632480}&gt;, &lt;Joint transaction transmission and channel selection in cognitive radio based blockchain networks: A deep reinforcement learning approach, {eid: 85068972889}&gt;, &lt;Privacy preserving personalized blockchain reliability prediction via federated learning in IoT environments, {eid: 85114116588}&gt;, &lt;Sharded blockchain for collaborative computing in the internet of things: Combined of dynamic clustering and deep reinforcement learning approach, {eid: 85125298131}&gt;, &lt;Social welfare maximization for collaborative edge computing: A deep reinforcement learning-based approach, {eid: 85173637335}&gt;, &lt;Optimizing learned Bloom filters: How much should be learned?, {eid: 85125726813}&gt;, &lt;Blockchain assisted decentralized federated learning (BLADE-FL): Performance analysis and resource allocation, {eid: 85123335977}&gt;, &lt;Fast adaptive task offloading in edge computing based on meta reinforcement learning, {eid: 85090856627}&gt;, &lt;None, {eid: 85197903279}&gt;, &lt;AI-assisted network-slicing based next-generation wireless networks, {eid: 85085147160}&gt;, &lt;Dynamic RAN slicing for service-oriented vehicular networks via constrained learning, {eid: 85097365905}&gt;, &lt;Selecting reliable blockchain peers via hybrid blockchain reliability prediction, {eid: 85173719083}&gt;, &lt;Blockchain and federated learning for 5G beyond, {eid: 85099100057}&gt;, &lt;Anole: A Lightweight and verifiable learned-based index for time range query on blockchain systems, {eid: 85161698091}&gt;, &lt;Generative convolutional networks for latent fingerprint reconstruction, {eid: 85046302208}&gt;, &lt;Toward more accurate iris recognition using dilated residual features, {eid: 85065393133}&gt;, &lt;None, {eid: 85060497106}&gt;, &lt;None, {eid: 85132972263}&gt;, &lt;None, {eid: 85034601660}&gt;, &lt;Learning to recognize touch gestures: Recurrent vs. convolutional features and dynamic sampling, {eid: 85049405605}&gt;, &lt;Design of a 3D virtual world to implement a logical access control mechanism based on fingerprints, {eid: 85046086554}&gt;, &lt;None, {eid: 85091986402}&gt;, &lt;The digital twin of the city of Zurich for urban planning, {eid: 85083502944}&gt;, &lt;Digital twins in human understanding: A deep learning-based method to recognize personality traits, {eid: 85084261583}&gt;, &lt;A style-based generator architecture for generative adversarial networks, {eid: 85078812810}&gt;, &lt;None, {eid: 85101831967}&gt;, &lt;Dynamic privacy pricing: A multiarmed bandit approach with time-variant rewards, {eid: 85013484247}&gt;, &lt;Dynamic online pricing with incomplete information using multiarmed bandit experiments, {eid: 85065958398}&gt;, &lt;Holistic network virtualization and pervasive network intelligence for 6G, {eid: 85121148213}&gt;, &lt;Unpaired image-to-image translation using cycle-consistent adversarial networks, {eid: 85041892358}&gt;, &lt;None, {eid: 84906979661}&gt;, &lt;Combining gated recurrent unit and attention pooling for sentimental classification, {eid: 85062776991}&gt;, &lt;None, {eid: 84998888548}&gt;, &lt;None, {eid: 85150656790}&gt;, &lt;An empirical study on modeling and prediction of bitcoin prices with Bayesian neural networks based on blockchain information, {eid: 85038409204}&gt;, &lt;ML-based translation methods for protocols and data formats, {eid: 85180009347}&gt;, &lt;Enabling machine learning-based side-chaining for improving QoS in blockchain-powered IoT networks, {eid: 85121580866}&gt;, &lt;Communication-efficient and cross-chain empowered federated learning for artificial intelligence of things, {eid: 85131766740}&gt;, &lt;An incentive mechanism design for efficient edge learning by deep reinforcement learning approach, {eid: 85090298024}&gt;, &lt;None, {eid: 85148616540}&gt;, &lt;Fake restaurant review detection using deep neural networks with hybrid feature fusion method, {eid: 85128953602}&gt;, &lt;Detecting ponzi schemes on ethereum: Towards healthier blockchain technology, {eid: 85049679107}&gt;, &lt;Who are the phishers? Phishing scam detection on ethereum via network embedding, {eid: 85123688605}&gt;, &lt;A platform-free proof of federated learning consensus mechanism for sustainable blockchains, {eid: 85141478690}&gt;, &lt;Toward an automated auction framework for wireless federated learning services market, {eid: 85114685725}&gt;, &lt;A learning-based incentive mechanism for federated learning2020, {eid: 85084927046}&gt;, &lt;Efficient client contribution evaluation for horizontal federated learning, {eid: 85111429851}&gt;, &lt;On-device content moderation, {eid: 85116507887}&gt;, &lt;Fighting against deepfake: Patch&amp;pair convolutional neural networks (PPCNN), {eid: 85091693384}&gt;, &lt;Learning self-consistency for deepfake detection, {eid: 85120764627}&gt;, &lt;Emotions don’t lie: An audio-visual deepfake detection method using affective cues, {eid: 85105880843}&gt;, &lt;Dynamic inconsistency-aware deepfake video detection, {eid: 85115686674}&gt;, &lt;Not only look, but also listen: Learning multimodal violence detection under weak supervision, {eid: 85092142024}&gt;, &lt;Id-reveal: Identity-aware deepfake video detection, {eid: 85119645167}&gt;, &lt;Anti-money laundering in bitcoin: Experimenting with graph convolutional networks for financial forensics, {eid: 85083361584}&gt;, &lt;Identifying illicit accounts in large scale e-payment networks: A Graph Representation Learning Approach, {eid: 85094751154}&gt;, &lt;Efficient fine-grained website fingerprinting via encrypted traffic analysis with deep learning, {eid: 85197893860}&gt;, &lt;Classification of encrypted traffic with second-order Markov chains and application attribute bigrams, {eid: 85019178938}&gt;, &lt;DeepQoE: Real-time measurement of video QoE from encrypted traffic with deep learning, {eid: 85197866957}&gt;, &lt;Fedserving: A federated prediction serving framework based on incentive mechanism, {eid: 85109933112}&gt;, &lt;Membership inference attacks and defenses in neural network pruning, {eid: 85140957244}&gt;, &lt;PPQC: A blockchain-based privacy-preserving quality control mechanism in crowdsensing applications, {eid: 85123361891}&gt;, &lt;Graph embedding for recommendation against attribute inference attacks, {eid: 85108015858}&gt;, &lt;Soteria: Provable defense against privacy leakage in federated learning from representation perspective, {eid: 85119568251}&gt;, &lt;FedDef: Defense against gradient leakage in federated learning-based network intrusion detection systems2023, {eid: 85165373659}&gt;, &lt;An analysis of anonymity in the bitcoin system, {eid: 84856200215}&gt;, &lt;Behavior-aware account de-anonymization on Ethereum interaction graph, {eid: 85139437677}&gt;, &lt;Detecting mixing services via mining bitcoin transaction network with hybrid motifs, {eid: 85100480308}&gt;, &lt;None, {eid: 85197896221}&gt;, &lt;None, {eid: 85197928301}&gt;, &lt;Reinforcement learning utilizes proxemics: An avatar learns to manipulate the position of people in immersive virtual reality, {eid: 84859474974}&gt;, &lt;Ukemochi: A video see-through food overlay system for eating experience in the metaverse, {eid: 85129719831}&gt;, &lt;Physical activity recognition with statistical-deep fusion model using multiple sensory data for smart health, {eid: 85098375329}&gt;, &lt;None, {eid: 85197875652}&gt;, &lt;None, {eid: 85151928976}&gt;, &lt;AI-based world behaviour for emergent narratives, {eid: 34547195735}&gt;, &lt;None, {eid: 85173696555}&gt;, &lt;medibloc, {eid: 85197915058}&gt;, &lt;Converging blockchain and next-generation artificial intelligence technologies to decentralize and accelerate biomedical research and healthcare, {eid: 85040648310}&gt;, &lt;Integrating blockchain technology with artificial intelligence for cardiovascular medicine2020, {eid: 85074461030}&gt;, &lt;MarkIt: A collaborative artificial intelligence annotation platform leveraging blockchain for medical imaging research, {eid: 85170375838}&gt;</t>
  </si>
  <si>
    <t>2024-05-14</t>
  </si>
  <si>
    <t>2-s2.0-85197848997</t>
  </si>
  <si>
    <t>web 3.0, no DT</t>
  </si>
  <si>
    <t>Methnani L. (AUID: 57311632600), Dignum V. (AUID: 6603389724), Theodorou A. (AUID: 57194338709), Chiou M. (AUID: 57188977049)</t>
  </si>
  <si>
    <t>Who's in Charge Here? A Survey on Trustworthy AI in Variable Autonomy Robotic Systems</t>
  </si>
  <si>
    <t>10.1145/3645090</t>
  </si>
  <si>
    <t>https://www.doi.org/10.1145/3645090</t>
  </si>
  <si>
    <t>&lt;Umeå University&gt;, &lt;Universitat Politècnica de Catalunya&gt;, &lt;Queen Mary, University of London&gt;</t>
  </si>
  <si>
    <t>© 2024 Copyright held by the owner/author(s).This article surveys the Variable Autonomy (VA) robotics literature that considers two contributory elements to Trustworthy AI: transparency and explainability. These elements should play a crucial role when designing and adopting robotic systems, especially in VA where poor or untimely adjustments of the system's level of autonomy can lead to errors, control conflicts, user frustration, and ultimate disuse of the system. Despite this need, transparency and explainability is, to the best of our knowledge, mostly overlooked in VA robotics literature or is not considered explicitly. In this article, we aim to present and examine the most recent contributions to the VA literature concerning transparency and explainability. In addition, we propose a way of thinking about VA by breaking these two concepts down based on: the mission of the human-robot team; who the stakeholder is; what needs to be made transparent or explained; why they need it; and how it can be achieved. Last, we provide insights and propose ways to move VA research forward. Our goal with this article is to raise awareness and inter-community discussions among the Trustworthy AI and the VA robotics communities.</t>
  </si>
  <si>
    <t>explainability, human control, transparency, trustworthy AI, Variable autonomy</t>
  </si>
  <si>
    <t>&lt;None, {eid: 85030228749}&gt;, &lt;None, {eid: 85052011774}&gt;, &lt;A model of symbiomemesis: Machine education and communication as pillars for human-autonomy symbiosis, {eid: 85113287338}&gt;, &lt;A topology of shared control systems-finding common ground in diversity, {eid: 85046351802}&gt;, &lt;Deliberate delays during robot-tohuman handovers improve compliance with gaze communication, {eid: 84897002742}&gt;, &lt;System transparency in shared autonomy: A mini review, {eid: 85057765063}&gt;, &lt;Seeing without knowing: Limitations of the transparency ideal and its application to algorithmic accountability, {eid: 85041740002}&gt;, &lt;Explainable agents and robots: Results from a systematic literature review, {eid: 85076471241}&gt;, &lt;Explainable artificial intelligence (XAI): Concepts, taxonomies, opportunities and challenges toward responsible AI, {eid: 85077515399}&gt;, &lt;Autonomy mode suggestions for improving human-robot interaction, {eid: 15744373625}&gt;, &lt;What is transparency?, {eid: 77950777880}&gt;, &lt;Measurement instruments for the anthropomorphism, animacy, likeability, perceived intelligence, and perceived safety of robots, {eid: 67650702793}&gt;, &lt;Toward a framework for levels of robot autonomy in human-robot interaction, {eid: 84907609633}&gt;, &lt;None, {eid: 0002439923}&gt;, &lt;How society can maintain human-centric artificial intelligence, {eid: 85063208972}&gt;, &lt;Towards trustworthiness and transparency in social human-robot interaction, {eid: 85093931780}&gt;, &lt;Collaborative autonomy: Human-robot interaction to the test of intelligent help, {eid: 85139859394}&gt;, &lt;Human-robot interaction through adjustable social autonomy, {eid: 85134191864}&gt;, &lt;Collaborative control for a robotic wheelchair: Evaluation of performance, attention, and workload, {eid: 84861200566}&gt;, &lt;Coactive design of explainable agent-based task planning and deep reinforcement learning for human-UAVs teamwork, {eid: 85092637358}&gt;, &lt;The IEEE global initiative for ethical considerations in artificial intelligence and autonomous systems standards, {eid: 85016585529}&gt;, &lt;Robots for humanity: Using assistive robotics to empower people with disabilities, {eid: 84874820952}&gt;, &lt;Mixed-initiative variable autonomy for remotely operated mobile robots, {eid: 85111177499}&gt;, &lt;Trust, shared understanding and locus of control in mixed-initiative robotic systems, {eid: 85115061300}&gt;, &lt;Experimental analysis of a variable autonomy framework for controlling a remotely operating mobile robot, {eid: 85006412315}&gt;, &lt;The effect of trialby-Trial adaptation on conflicts in haptic shared control for free-air teleoperation tasks, {eid: 84964555810, doi: 10.1109/TOH.2015.2477302}&gt;, &lt;From automationto autonomy: The importance of trust repair in human-machine interaction, {eid: 85045104296}&gt;, &lt;Explainability in human-robot teaming, {eid: 85116865588}&gt;, &lt;Vehicle automation-other road user communication and coordination: Theory and mechanisms, {eid: 85079763638}&gt;, &lt;The role of trust in automation reliance, {eid: 0037939746}&gt;, &lt;The effect of robotic wheelchair control paradigm and interface on user performance, effort and preference: An experimental assessment, {eid: 85020096268}&gt;, &lt;None, {eid: 85066513396}&gt;, &lt;Wheelchair navigation: Automatically adapting to evolving environments, {eid: 85073909110}&gt;, &lt;Defining socially assistive robotics, {eid: 33745789430}&gt;, &lt;Autonomy in surgical robots and its meaningful human control, {eid: 85059622337}&gt;, &lt;Task-based hybrid shared control for training through forceful interaction, {eid: 85086517439}&gt;, &lt;Theory of mind, {eid: 33645094008}&gt;, &lt;Anticipatory thinking: A testing and representation challenge for self-driving cars, {eid: 85105019134}&gt;, &lt;None, {eid: 85152580486}&gt;, &lt;Smart collaboration between humans and machines based on mutual understanding, {eid: 55549118183}&gt;, &lt;Probabilistic human intent recognition for shared autonomy in assistive robotics, {eid: 85088931279}&gt;, &lt;History and future of humanautomation interaction, {eid: 85065834773}&gt;, &lt;Mixed-initiative human-robot interaction: Definition, taxonomy, and survey, {eid: 84964507208}&gt;, &lt;The global landscape of AI ethics guidelines, {eid: 85089606091}&gt;, &lt;Coactive design: Designing support for interdependence in joint activity, {eid: 84909988466}&gt;, &lt;Interpretability beyond feature attribution: Quantitative testing with concept activation vectors, {eid: 85057264219}&gt;, &lt;Who should I blame? Effects of autonomy and transparency on attributions in human-robot interaction, {eid: 34147093148}&gt;, &lt;None, {eid: 85081237345}&gt;, &lt;Learning shared control by demonstration for personalized wheelchair assistance, {eid: 85041834249}&gt;, &lt;None, {eid: 85067838394}&gt;, &lt;Artificial intelligence, autonomy, and humanmachine teams-interdependence, context, and explainable ai, {eid: 85073436201}&gt;, &lt;Introduction: Artificial intelligence (AI), autonomous machines, and constructing context: User interventions, social awareness, and interdependence, {eid: 85094559503}&gt;, &lt;Trust in automation: Designing for appropriate reliance, {eid: 85010007963}&gt;, &lt;Being transparent about transparency: A model for human-robot interaction, {eid: 84883392815}&gt;, &lt;Human-autonomy teaming: Definitions, debates, and directions, {eid: 85107821361}&gt;, &lt;Interpretable and explainable machine learning: A methods-centric overview with concrete examples, {eid: 85149985978}&gt;, &lt;AI augmentation for trustworthy AI: Augmented robot teleoperation, {eid: 85091399844}&gt;, &lt;SocNavAssist: A haptic shared autonomy framework for social navigation assistance of mobile telepresence robots, {eid: 85118926079}&gt;, &lt;Teaming with a synthetic teammate: Insights into human-autonomy teaming, {eid: 85042272303}&gt;, &lt;Let me take over: Variable autonomy for meaningful human control, {eid: 85117951859}&gt;, &lt;Explanation in artificial intelligence: Insights from the social sciences, {eid: 85056225775}&gt;, &lt;Special issue on explainable artificial intelligence (XAI), {eid: 85127126436}&gt;, &lt;Hybrid intelligence in hospitals: Towards a research agenda for collaboration, {eid: 85100249142}&gt;, &lt;Preferred reporting items for systematic reviews and meta-analyses: The PRISMA statement, {eid: 69149107165}&gt;, &lt;Explainable AI for Practitioners (early edition ed.), {eid: 85191083427}&gt;, &lt;Human-robot teaming: Grand challenges, {eid: 85174363654}&gt;, &lt;None, {eid: 85076578228}&gt;, &lt;Fairness and transparency in the age of the algorithm, {eid: 85016992795}&gt;, &lt;Human-autonomy teaming: A review and analysis of the empirical literature, {eid: 85093652894}&gt;, &lt;A hierarchical variable autonomy mixed-initiative framework for human-robot teaming in mobile robotics, {eid: 85146298464}&gt;, &lt;A bayesianbased approach to human operator intent recognition in remote mobile robot navigation, {eid: 85124256936}&gt;, &lt;A pragmatic approach to the intentional stance semantic, empirical and ethical considerations for the design of artificial agents, {eid: 85111702210}&gt;, &lt;Humans and automation: Use, misuse, disuse, abuse, {eid: 0031171736}&gt;, &lt;Communicating robot goals via haptic feedback in manipulation tasks, {eid: 85083270175}&gt;, &lt;Learning from demonstration for real-time user goal prediction and shared assistive control, {eid: 85124497750}&gt;, &lt;Experimental evaluation of model predictive mixed-initiative variable autonomy systems applied to human-robot teams, {eid: 85187258050}&gt;, &lt;Robot vitals and robot health: An intuitive approach to quantifying and communicating predicted robot performance degradation in human-robot teams, {eid: 85102770413}&gt;, &lt;Robot vitals and robot health: Towards systematically quantifying runtime performance degradation in robots under adverse conditions, {eid: 85135222718}&gt;, &lt;Toward interactional trust for humans and automation: Extending interdependence, {eid: 85083571461}&gt;, &lt;Why should i trust you? Explaining the predictions of any classifier, {eid: 84984985889}&gt;, &lt;The influence of interdependence and a transparent or explainable communication style on human-robot teamwork, {eid: 85138570664}&gt;, &lt;A negotiation-theoretic framework for control authority transfer in mixed-initiative robotic systems, {eid: 85191088411}&gt;, &lt;Stop explaining black box machine learning models for high stakes decisions and use interpretable models instead, {eid: 85069492292}&gt;, &lt;Foot control of a surgical laparoscopic gripper via 5DoF haptic robotic platform: Design, dynamics and haptic shared control, {eid: 85125449368}&gt;, &lt;Meaningful human control over autonomous systems: A philosophical account, {eid: 85050086431}&gt;, &lt;None, {eid: 47749091476, doi: 10.1093/acprof:oso/9780195177619.003.0016}&gt;, &lt;Toward versatile cooperative surgical robotics: A review and future challenges, {eid: 85062649213}&gt;, &lt;Usability of cooperative surgical telemanipulation for bone milling tasks, {eid: 85099496182}&gt;, &lt;Autonomy in physical human-robot interaction: A brief survey, {eid: 85112635301}&gt;, &lt;Explainable robotics in human-robot interactions, {eid: 85093362632}&gt;, &lt;Human/computer control of undersea teleoperators, {eid: 0003587169}&gt;, &lt;Understanding user sensemaking in fairness and transparency in algorithms: Algorithmic sensemaking in over-The-top platform, {eid: 85124692791}&gt;, &lt;A survey of mental modeling techniques in human- robot teaming, {eid: 85101006651}&gt;, &lt;Autonomous systems, trust, and guarantees, {eid: 85091315434}&gt;, &lt;None, {eid: 85049960860}&gt;, &lt;Towards ethical and socio-legal governance in AI, {eid: 85089606388}&gt;, &lt;Designing and implementing transparency for real time inspection of autonomous robots, {eid: 85019710811}&gt;, &lt;A dual doctor-patient twin paradigm for transparent remote examination, diagnosis, and rehabilitation, {eid: 85124337954}&gt;, &lt;The influence of interdependence and a transparent or explainable communication style on human-robot teamwork, {eid: 85138570664}&gt;, &lt;Mixed-initiative manned-unmanned teamwork using coactive design and graph neural network, {eid: 85098957362}&gt;, &lt;The case for an ethical black box, {eid: 85026724914}&gt;, &lt;IEEE P7001: A proposed standard on transparency, {eid: 85112166361}&gt;, &lt;Human-robot teams: A review, {eid: 85097183600}&gt;, &lt;How and when can robots be team members? Three decades of research on human-robot teams, {eid: 85134618868}&gt;, &lt;Agent transparency and reliability in human-robot interaction: The influence on user confidence and perceived reliability, {eid: 85079421610}&gt;, &lt;Explainability in graph neural networks: A taxonomic survey, {eid: 85137893045}&gt;, &lt;Towards explainable shared control using augmented reality, {eid: 85081157158}&gt;, &lt;Transparent intent for explainable shared control in assistive robotics, {eid: 85097345178}&gt;, &lt;Head-mounted augmented reality for explainable robotic wheelchair assistance, {eid: 85062997894}&gt;</t>
  </si>
  <si>
    <t>2024-04-09</t>
  </si>
  <si>
    <t>2-s2.0-85191097717</t>
  </si>
  <si>
    <t>Trustworthy AI, Not specifically DT</t>
  </si>
  <si>
    <t>Yang L. (AUID: 58997244100), Amin O. (AUID: 35092223500), Shihada B. (AUID: 12753955700)</t>
  </si>
  <si>
    <t>Intelligent Wearable Systems: Opportunities and Challenges in Health and Sports</t>
  </si>
  <si>
    <t>10.1145/3648469</t>
  </si>
  <si>
    <t>https://www.doi.org/10.1145/3648469</t>
  </si>
  <si>
    <t>&lt;King Abdullah University of Science and Technology&gt;</t>
  </si>
  <si>
    <t>© 2024 Copyright held by the owner/author(s). Publication rights licensed to ACM.Wearable devices, or wearables, designed to be attached to the human body, can gather personalized real-time data and continuously monitor an individual's health status and physiological disposition in a non-invasive manner. Intelligent wearables integrate advanced machine learning algorithms to process complex data patterns and provide accurate insights. As a result, intelligent wearables have emerged as a ground-breaking innovation in the fields of sports and health, introducing a new paradigm in kinematic analysis and patient data evaluation. For example, virtual coaches offer feedback on athletes' performance, whereas virtual physicians assist in customizing medication for patients. This article provides an overview of various types of intelligent wearables and their applications in health and sports, categorizes machine learning algorithms, and introduces the wireless body area sensor network (WBASN) used for communication in wearable sensors. Additionally, we discuss potential challenges and development directions that could shape the future of intelligent wearables and propose effective solutions for their continued enhancement. This article offers valuable insights into the exciting potential of intelligent wearables to transform healthcare and sports.</t>
  </si>
  <si>
    <t>Artificial intelligence, health, machine learning, sports, wearables</t>
  </si>
  <si>
    <t xml:space="preserve">&lt;Multitask learning, {eid: 0031189914}&gt;, &lt;Machine learning: Trends, perspectives, and prospects, {eid: 84937801713}&gt;, &lt;Deep learning, {eid: 84930630277}&gt;, &lt;A survey of wearable devices and challenges, {eid: 85028931926}&gt;, &lt;A survey on wearable technology: History, state-of-The-art and current challenges, {eid: 85104280284}&gt;, &lt;A comprehensive overview of smart wearables: The state of the art literature, recent advances, and future challenges, {eid: 85079095011}&gt;, &lt;Wearable sensors for remote health monitoring, {eid: 85009999439}&gt;, &lt;Wearables and the Internet of things (iot), applications, opportunities, and challenges: A survey, {eid: 85083997562}&gt;, &lt;Machine learning and AI technologies for smart wearables, {eid: 85152800267}&gt;, &lt;Role of artificial intelligence in the next generation wearable devices, {eid: 85178315720}&gt;, &lt;Ai-enabled wearable medical internet of things in healthcare system: A survey, {eid: 85147992972}&gt;, &lt;AI in acquisition, analysis and processing of medical signal data collected by wearable devices, {eid: 85132657611}&gt;, &lt;Application of artificial intelligence in wearable devices: Opportunities and challenges, {eid: 85120940769}&gt;, &lt;Machine learning for healthcare wearable devices: The big picture, {eid: 85128953775}&gt;, &lt;Using artificial intelligenceenhanced sensing and wearable technology in sports medicine and performance optimisation, {eid: 85138406078}&gt;, &lt;Recent advances in artificial intelligence and wearable sensors in healthcare delivery, {eid: 85140584688}&gt;, &lt;Systematic review on machine-learning algorithms used in wearable-based eHealth data analysis, {eid: 85113212041}&gt;, &lt;Wearables, smartphones, and artificial intelligence for digital phenotyping and health, {eid: 85147597773}&gt;, &lt;Artificial intelligence based body sensor network frameworkNarrative review: Proposing an end-to-end framework using wearable sensors, real-time location systems and artificial intelligence/machine learning algorithms for data collection, data mining and knowledge discovery in sports and healthcare, {eid: 85118299751}&gt;, &lt;AI, IOT andwearable technology for smart healthcare-Areview, {eid: 85099585113}&gt;, &lt;Role of wearables in sports based on activity recognition and biometric parameters: A survey, {eid: 85105008598}&gt;, &lt;Wearable sensors for real-time kinematics analysis in sports: A review, {eid: 85098190236}&gt;, &lt;Smart system with artificial intelligence for sensory gloves, {eid: 85101978009}&gt;, &lt;Exploring audio and kinetic sensing on earable devices, {eid: 85055970177}&gt;, &lt;In-ear EEG from viscoelastic generic earpieces: Robust and unobtrusive 24/7 monitoring, {eid: 84961898824}&gt;, &lt;EEG-based strategies to detect motor imagery for control and rehabilitation, {eid: 85018496209}&gt;, &lt;Attentioncontrolled assistive wrist rehabilitation using a low-cost EEG sensor, {eid: 85068669801}&gt;, &lt;AttentivU: A wearable pair of EEG and EOG glasses for real-time physiological processing, {eid: 85073905597}&gt;, &lt;Ankle joint torque estimation using an EMG-driven neuromusculoskeletal model and an artificial neural network model, {eid: 85098746554}&gt;, &lt;A review on EMG-based motor intention prediction of continuous human upper limb motion for human-robot collaboration, {eid: 85061811607}&gt;, &lt;Continuous motion estimation of lower limbs based on deep belief networks and random forest, {eid: 85129157883}&gt;, &lt;An EMG patch for the real-time monitoring of muscle-fatigue conditions during exercise, {eid: 85070507666}&gt;, &lt;A low cost EDA-based stress detection using machine learning, {eid: 85146719243}&gt;, &lt;Feasibility study of stress detection with machine learning through EDA from wearable devices, {eid: 85137267515}&gt;, &lt;A clinical evaluation of a low-cost strain gauge respiration belt and machine learning to detect sleep apnea, {eid: 85146481742}&gt;, &lt;A meta-learning algorithm for respiratory flow prediction from FBG-based wearables in unrestrained conditions, {eid: 85131407545}&gt;, &lt;Flexible, wearable and fully-printed smart patch for pH and hydration sensing in wounds, {eid: 85125417009}&gt;, &lt;A wearable nutrition tracker, {eid: 85097192262}&gt;, &lt;Wearable salivary uric acid mouthguard biosensor with integrated wireless electronics, {eid: 84939197696}&gt;, &lt;Review of advances in the measurement of skin hydration based on sensing of optical and electrical tissue properties, {eid: 85140027458}&gt;, &lt;Wearable sensor system for detection of lactate in sweat, {eid: 85055615429}&gt;, &lt;Stretchable PPG sensor with light polarization for physical activity-permissible monitoring, {eid: 85128335113}&gt;, &lt;Development of a PPG sensor array as a wearable device for monitoring cardiovascular metrics, {eid: 85102639748}&gt;, &lt;Embedding temporal convolutional networks for energyefficient PPG-based heart rate monitoring, {eid: 85126789258}&gt;, &lt;Automated epileptic seizure detection based on wearable ECG and PPG in a hospital environment, {eid: 85032858243}&gt;, &lt;Detection and classification of sleep apnea and hypopnea using PPG and SpO2 signals, {eid: 85104592515}&gt;, &lt;Wearable and mobile sensors for personalized nutrition, {eid: 85107139387}&gt;, &lt;Non-invasive blood glucose monitoring technology: A review, {eid: 85097328568}&gt;, &lt;From fabric to smart T-shirt: Fine tuning an improved robust system to detect arrhythmia, {eid: 85120574875}&gt;, &lt;Smart diabetic socks: Embedded device for diabetic foot prevention, {eid: 84898406669}&gt;, &lt;Activity recognition in a home setting using off the shelf smart watch technology, {eid: 85015221185}&gt;, &lt;AI-enabled smart wristband providing real-time vital signs and stress monitoring, {eid: 85149757916}&gt;, &lt;Ultigesture: A wristband-based platform for continuous gesture control in healthcare, {eid: 85061691572}&gt;, &lt;A cloud-connected multi-lead electrocardiogram (ECG) sensor ring, {eid: 85105057238}&gt;, &lt;Self-sustainable smart ring for long-term monitoring of blood oxygenation, {eid: 85084702946}&gt;, &lt;Smart shirts for monitoring physiological parameters: Scoping review, {eid: 85085586176}&gt;, &lt;Enhancing the performance of stretchable conductors for e-textiles by controlled ink permeation, {eid: 85016640561}&gt;, &lt;Design ofwearable and wireless multi-parameter monitoring system for evaluating cardiopulmonary function, {eid: 85023767214}&gt;, &lt;Design and architecture of smart belt for real time posture monitoring, {eid: 85121276842}&gt;, &lt;A smart flexible vital signs and sleep monitoring belt based on MEMS triaxial accelerometer and pressure sensor, {eid: 85124108696}&gt;, &lt;Smart belt: Awearable device formanaging abdominal obesity, {eid: 84964690947}&gt;, &lt;Single-layer pressure textile sensors with woven conductive yarn circuit, {eid: 85084671316}&gt;, &lt;A CNN-based human activity recognition system combining a laser feedback interferometry eye movement sensor and an IMU for context-aware smart glasses, {eid: 85122787335}&gt;, &lt;Smart glass system using deep learning for the blind and visually impaired, {eid: 85118716667}&gt;, &lt;A Kinect-based wearable face recognition system to aid visually impaired users, {eid: 84988648761}&gt;, &lt;Realtime gait monitoring system for consumer stroke prediction service, {eid: 85082628757}&gt;, &lt;Design of a sensor insole for gait analysis, {eid: 85070531177}&gt;, &lt;Design of low cost smart insole for real time measurement of plantar pressure, {eid: 84945546392}&gt;, &lt;An energy-efficient adaptive sensing framework for gait monitoring using smart insole, {eid: 84923252771}&gt;, &lt;Smart socks and in-shoe systems: State-of-The-art for two popular technologies for foot motion analysis, sports, and medical applications, {eid: 85088918277}&gt;, &lt;Smart EMG-based socks for leg muscles contraction assessment, {eid: 85072128683}&gt;, &lt;Flexible conductive composite integrated with personal earphone for wireless, real-time monitoring of electrophysiological signs, {eid: 85048069104}&gt;, &lt;Multifunctional hybrid skin patch for wearable smart healthcare applications, {eid: 85116870631}&gt;, &lt;Smart patch for skin temperature: Preliminary study to evaluate psychometrics and feasibility, {eid: 85102011857}&gt;, &lt;Wearable sensors for monitoring the physiological and biochemical profile of the athlete, {eid: 85089606190}&gt;, &lt;Flexible fabric electrodes integrated with mouthguard for electroocoulogram measurement, {eid: 85171562820}&gt;, &lt;Wearable intelligent machine learning rehabilitation assessment for stroke patients compared with clinician assessment, {eid: 85144640563}&gt;, &lt;Predicting post-operative complicationswithwearables: A case studywith patients undergoing pancreatic surgery, {eid: 85134228614}&gt;, &lt;Elderly fall detection systems: A literature survey, {eid: 85087490312}&gt;, &lt;Fall detection with wearable sensors-safe (smart fall detection), {eid: 81255170213}&gt;, &lt;Multimodal sensor fusion for low-power wearable human motion tracking systems in sports applications, {eid: 85100320905}&gt;, &lt;Active multimodal sensor system for target recognition and tracking, {eid: 85021630545}&gt;, &lt;Recent advances in wearable sensors and portable electronics for sleep monitoring, {eid: 85105321340}&gt;, &lt;Respiratory analysis during sleep using a chest-worn accelerometer: A machine learning approach, {eid: 85135882376}&gt;, &lt;Smart technologies toward sleep monitoring at home, {eid: 85063445102}&gt;, &lt;Sleep monitoring based on a tri-axial accelerometer and a pressure sensor, {eid: 84969560167}&gt;, &lt;Passive mobile sensing and psychological traits for large scale mood prediction, {eid: 85067875046}&gt;, &lt;Wearable biosensor network enabled multimodal daily-life emotion recognition employing reputation-driven imbalanced fuzzy classification, {eid: 85020518398}&gt;, &lt;HealthyOffice: Mood recognition at work using smartphones and wearable sensors, {eid: 84966669665}&gt;, &lt;Automating sleep stage classification using wireless, wearable sensors, {eid: 85089605953}&gt;, &lt;The internet of bodies: The human body as an efficient and secure wireless channel, {eid: 85149156006}&gt;, &lt;Enabling the internet of bodies through capacitive body channel access schemes, {eid: 85124721643}&gt;, &lt;Cooperative body channel communications for energy-efficient Internet of bodies, {eid: 85146233228}&gt;, &lt;Live demonstration: Human body communication health monitoring system using flexible substrate, {eid: 85167735256}&gt;, &lt;Wearable vital signal monitoring prototype based on capacitive body channel communication, {eid: 85142254889}&gt;, &lt;WBAN: Driving e-healthcare beyond telemedicine to remote health monitoring: Architecture and protocols, {eid: 85078009533}&gt;, &lt;SkiMon: A wireless body area network for monitoring ski flex and motion during skiing sports, {eid: 85138409739}&gt;, &lt;Wireless body area networks: Applications and technologies, {eid: 84971207167}&gt;, &lt;The state-of-The-art wireless body area sensor networks: A survey, {eid: 85046770249}&gt;, &lt;A survey on wireless body area networks: Architecture, security challenges and research opportunities, {eid: 85100995407}&gt;, &lt;A comprehensive review of wireless body area network, {eid: 85068514680}&gt;, &lt;Cloud-based wireless body area networks: Managing data for better health care, {eid: 85064343607}&gt;, &lt;AI based elderly fall prediction system using wearable sensors: A smart home-care technology with IOT, {eid: 85143893999}&gt;, &lt;A wearable sensor-based activity prediction system to facilitate edge computing in smart healthcare system, {eid: 85054007010}&gt;, &lt;Towards a telehealth infrastructure supported by machine learning on edge/fog for Parkinsons movement screening, {eid: 85140927911}&gt;, &lt;None, {eid: 85149672237}&gt;, &lt;A deep convolutional neural network method to detect seizures and characteristic frequencies using epileptic electroencephalogram (EEG) data, {eid: 85099539661}&gt;, &lt;Improvement of performance in freezing of gait detection in Parkinsons disease using transformer networks and a single waist-worn triaxial accelerometer, {eid: 85139278577}&gt;, &lt;Stress detection bymachine learning and wearable sensors, {eid: 85104419730}&gt;, &lt;Statistical and machine learning-based recognition of coughing events using triaxial accelerometer sensor data from multiple wearable points, {eid: 85104686093}&gt;, &lt;Fall prevention in the elderly, {eid: 84888224195}&gt;, &lt;Automatic multilabel electrocardiogram diagnosis of heart rhythm or conduction abnormalities with deep learning: A cohort study, {eid: 85086704609}&gt;, &lt;A comprehensive artificial intelligence-enabled electrocardiogram interpretation program, {eid: 85100236718}&gt;, &lt;Performance of artificial intelligence models in estimating blood glucose level among diabetic patients using non-invasive wearable device data, {eid: 85161526605}&gt;, &lt;Cuffless blood pressure estimation from PPG signals and its derivatives using deep learning models, {eid: 85111577436}&gt;, &lt;Cuffless blood pressure estimation from electrocardiogram and photoplethysmogram using waveform based ANN-LSTM network, {eid: 85063041279}&gt;, &lt;Multitask deep label distribution learning for blood pressure prediction, {eid: 85149759591}&gt;, &lt;A hybrid neural network for continuous and non-invasive estimation of blood pressure from raw electrocardiogram and photoplethysmogram waveforms, {eid: 85107142697}&gt;, &lt;Deep learning models for cuffless blood pressure monitoring from PPG signals using attention mechanism, {eid: 85096880706}&gt;, &lt;PPG-based blood pressure estimation can benefit from scalable multi-scale fusion neural networks and multi-task learning, {eid: 85132235386}&gt;, &lt;An efficient hybrid LSTM-ANN joint classification-regression model for PPG based blood pressure monitoring, {eid: 85149718791}&gt;, &lt;Attention-based residual improved U-Net model for continuous blood pressure monitoring by using photoplethysmography signal, {eid: 85125016985}&gt;, &lt;Long-term blood pressure prediction with deep recurrent neural networks, {eid: 85050857706}&gt;, &lt;End-to-end blood pressure prediction via fully convolutional networks, {eid: 85077967253}&gt;, &lt;Multi-level information fusion for learning a blood pressure predictive model using sensor data, {eid: 85077336322}&gt;, &lt;Hybrid modeling on reconstitution of continuous arterial blood pressure using finger photoplethysmography, {eid: 85154037848}&gt;, &lt;Non-invasive diabetes mellitus detection system using machine learning techniques, {eid: 85103856727}&gt;, &lt;Forewarning postprandial hyperglycemia with interpretations using machine learning, {eid: 85142241414}&gt;, &lt;Classification of blood pressure in critically ill patients using photoplethysmography and machine learning, {eid: 85108348739}&gt;, &lt;Sleep stage classification based on multi-level feature learning and recurrent neural networks via wearable device, {eid: 85054784806}&gt;, &lt;A photoplethysmography-based diagnostic support system for obstructive sleep apnea using deep learning approaches, {eid: 85135179705}&gt;, &lt;Communication through breath: Aerosol transmission, {eid: 85062226354}&gt;, &lt;Remote patient monitoring using mobile health for total knee arthroplasty: Validation of a wearable and machine learning-based surveillance platform, {eid: 85065890452}&gt;, &lt;Enabling stroke rehabilitation in home and community settings: A wearable sensor-based approach for upper-limb motor training, {eid: 85046377714}&gt;, &lt;Wearable technology and machine learning to monitor upper-limb use in brain injury survivors, {eid: 85146367926}&gt;, &lt;Utilizing consumer-grade wearable sensors for unobtrusive rehabilitation outcome prediction, {eid: 85073033511}&gt;, &lt;Machine learning in robot-assisted upper limb rehabilitation: A focused review, {eid: 85180271095}&gt;, &lt;Knee joint angle prediction based on muscle synergy theory and generalized regression neural network, {eid: 85053901258}&gt;, &lt;A machine learning approach to detecting low medication state with wearable technologies, {eid: 85091037638}&gt;, &lt;Medication monitoring from accelerometer data through a series of medication actions using neural network for medication adherence evaluation, {eid: 85127594668}&gt;, &lt;Medhere: A smartwatch-based medication adherence monitoring system using machine learning and distributed computing, {eid: 85056629216}&gt;, &lt;Automated classification of hand gestures using a wristband and machine learning for possible application in pill intake monitoring, {eid: 85126840430}&gt;, &lt;Optimizing individualized treatment planning for Parkinsons disease using deep reinforcement learning, {eid: 85091046625}&gt;, &lt;Estimating bradykinesia severity in Parkinsons disease by analysing gait through a waist-worn sensor, {eid: 85015985216}&gt;, &lt;End-toend personalization of digital health interventions using raw sensor data with deep reinforcement learning, {eid: 85074749219}&gt;, &lt;Machine learning methods in sport injury prediction and prevention: A systematic review, {eid: 85104372602}&gt;, &lt;Relationship between postural changes and injuries of the locomotor system in indoor soccer athletes, {eid: 0242331666}&gt;, &lt;Asymmetric resting scapular posture in healthy overhead athletes, {eid: 56849134301}&gt;, &lt;Wearable motion sensor based analysis of swing sports, {eid: 85048495591}&gt;, &lt;A wearable electrochemical biosensor for the monitoring of metabolites and nutrients, {eid: 85135942519}&gt;, &lt;LiftSmart: A monitoring and warning wearable for weight trainers, {eid: 85072894374}&gt;, &lt;Sensor-based detection and classification of soccer goalkeeper training exercises, {eid: 85099852823}&gt;, &lt;Less is more: Learning insights from a single motion sensor for accurate and explainable soccer goalkeeper kinematics, {eid: 85112626685}&gt;, &lt;Estimation of injury costs: Financial damage of english premier league teams underachievement due to injuries, {eid: 85085325869}&gt;, &lt;Mental health in elite athletes: Increased awareness requires an early intervention framework to respond to athlete needs, {eid: 85075759653}&gt;, &lt;Effective injury forecasting in soccer with GPS training data and machine learning, {eid: 85050679544}&gt;, &lt;Motion sensors-based machine learning approach for the identification of anterior cruciate ligament gait patterns in on-The-field activities in rugby players, {eid: 85085904818}&gt;, &lt;Application analysis of wearable technology and equipment based on artificial intelligence in volleyball, {eid: 85104466736}&gt;, &lt;Preliminary psychometric validation of a brief screening tool for athlete mental health among male elite athletes: The athlete psychological strain questionnaire, {eid: 85065433447}&gt;, &lt;ESports players professional level and tiredness prediction using EEG and machine learning, {eid: 85098712732}&gt;, &lt;Fatigue prediction in outdoor runners via machine learning and sensor fusion, {eid: 85051519353}&gt;, &lt;Real-time forecasting of exercise-induced fatigue from wearable sensors, {eid: 85135710890}&gt;, &lt;Comparison of the polar v800 and the garmin forerunner 230 to predict vo2max, {eid: 85105111497}&gt;, &lt;Estimation of instantaneous oxygen uptake during exercise and daily activities using a wearable cardio-electromechanical and environmental sensor, {eid: 85101474665}&gt;, &lt;Temporal convolutional networks predict dynamic oxygen uptake response from wearable sensors across exercise intensities, {eid: 85118939565}&gt;, &lt;Respiratory volume monitoring: A machine-learning approach to the non-invasive prediction of tidal volume and minute ventilation, {eid: 85183497405}&gt;, &lt;Toward wearable estimation of tidal volume via electrocardiogram and seismocardiogram signals, {eid: 85136136176}&gt;, &lt;Variability and fluctuation in running gait cycle of trained runners and non-runners, {eid: 76749149994}&gt;, &lt;Estimating running kinematics variability with an IMU sensor placed on the runners thorax, {eid: 85138051894}&gt;, &lt;Ambulatory atrial fibrillation monitoring using wearable photoplethysmography with deep learning, {eid: 85071184409}&gt;, &lt;Feasibility of atrial fibrillation detection from a novel wearable armband device, {eid: 85124792733}&gt;, &lt;Photoplethysmography-based machine learning approaches for atrial fibrillation prediction: A report from the huawei heart study, {eid: 85130027093}&gt;, &lt;DeepAware: A hybrid deep learning and context-aware heuristics-based model for atrial fibrillation detection, {eid: 85131144412}&gt;, &lt;Atrial fibrillation signatures on intracardiac electrograms identified by deep learning, {eid: 85127958661}&gt;, &lt;Single-lead ECG recordings modeling for end-to-end recognition of atrial fibrillation with dual-path RNN, {eid: 85136695390}&gt;, &lt;TP-CNN: A detection method for atrial fibrillation based on transposed projection signals with compressed sensed ECG, {eid: 85113995417}&gt;, &lt;Global hybrid multi-scale convolutional network for accurate and robust detection of atrial fibrillation using single-lead ECG recordings, {eid: 85117699520}&gt;, &lt;Echo-rhythm net: Semi-supervised learning for automatic detection of atrial fibrillation in echocardiography, {eid: 85107194481}&gt;, &lt;Arrhythmia classification with ECG signals based on the optimization-enabled deep convolutional neural network, {eid: 85086824083}&gt;, &lt;Few-shot learning for cardiac arrhythmia detection based on electrocardiogram data from wearable devices, {eid: 85106379830}&gt;, &lt;Diagnosis of arrhythmias with few abnormal ECG samples using metric-based meta learning, {eid: 85145770236}&gt;, &lt;DeepArr: An investigative tool for arrhythmia detection using a contextual deep neural network from electrocardiograms (ECG) signals, {eid: 85153207159}&gt;, &lt;Accurate deep neural network model to detect cardiac arrhythmia on more than 10,000 individual subject ECG records, {eid: 85090584970}&gt;, &lt;Diagnosing cardiovascular diseases with machine learning on body surface potential mapping data, {eid: 85120845887}&gt;, &lt;Spatiotemporal self-supervised representation learning from multi-lead ECG signals, {eid: 85149691471}&gt;, &lt;Semi-supervised active transfer learning for fetal ECG arrhythmia detection, {eid: 85151534061}&gt;, &lt;Contrastive heartbeats: Contrastive learning for self-supervised ECG representation and phenotyping, {eid: 85131250610}&gt;, &lt;Heartbeat classification in wearables using multi-layer perceptron and time-frequency joint distribution of ECG, {eid: 85063274172}&gt;, &lt;Monitoring health changes in congestive heart failure patients using wearables and clinical data, {eid: 85048474153}&gt;, &lt;Machine learning-based medical decision support system for diagnosing HFpEF and HFrEF using PPG, {eid: 85138107288}&gt;, &lt;A self-supervised learning based framework for automatic heart failure classification on cine cardiac magnetic resonance image, {eid: 85122519276}&gt;, &lt;An XGBoost-based model for assessment of aortic stiffness from wrist photoplethysmogram, {eid: 85138464478}&gt;, &lt;DeepHeart: Semi-supervised sequence learning for cardiovascular risk prediction, {eid: 85058314993}&gt;, &lt;DiabDeep: Pervasive diabetes diagnosis based on wearable medical sensors and efficient neural networks, {eid: 85076831882}&gt;, &lt;An independent central point OPTICS clustering algorithm for semi-supervised outlier detection of continuous glucose measurements, {eid: 85117420098}&gt;, &lt;Evaluation of a wearable biosensor to monitor potassium imbalance in patients receiving hemodialysis, {eid: 85152653715}&gt;, &lt;Development of semi-supervised learning-based continuous blood pressure estimation system, {eid: 85084751320}&gt;, &lt;Measuring functional arm movement after stroke using a single wrist-worn sensor and machine learning, {eid: 85026734111}&gt;, &lt;Personalized seizure detection using logistic regression machine learning based on wearable ECG-monitoring device, {eid: 85152295056}&gt;, &lt;Ictal autonomic activity recorded via wearable-sensors plus machine learning can discriminate epileptic and psychogenic nonepileptic seizures, {eid: 85077878986}&gt;, &lt;Semi-supervised deep learning system for epileptic seizures onset prediction, {eid: 85062231216}&gt;, &lt;Semi-supervised automatic seizure detection using personalized anomaly detecting variational autoencoder with behind-The-ear EEG, {eid: 85119931242}&gt;, &lt;CRM: An automatic label generationmethod based on semi-supervised learning for high frequency oscillatory, {eid: 85150356179}&gt;, &lt;Quantitative assessment of essential tremor based on machine learning methods using wearable device, {eid: 85118117425}&gt;, &lt;Automated tremor detection in Parkinsons disease using accelerometer signals, {eid: 85063259403}&gt;, &lt;Detecting the parkinsons disease through the simultaneous analysis of data from wearable sensors and video, {eid: 85135207162}&gt;, &lt;Towards parkinsons disease prognosis using self-supervised learning and anomaly detection, {eid: 85115078994}&gt;, &lt;Detection of early stage Alzheimers disease using EEG relative power with deep neural network, {eid: 85056640619}&gt;, &lt;Early alzheimers disease diagnosis using wearable sensors and multilevel gait assessment: A machine learning ensemble approach, {eid: 85151568459}&gt;, &lt;Supervised network-based fuzzy learning of EEG signals for Alzheimers disease identification, {eid: 85077800858}&gt;, &lt;Machine learning algorithms can use wearable sensor data to accurately predict six-week patient-reported outcome scores following joint replacement in a prospective trial, {eid: 85070674870}&gt;, &lt;Designing deep reinforcement learning systems for musculoskeletal modeling and locomotion analysis using wearable sensor feedback, {eid: 85088857400}&gt;, &lt;Crosswalk guidance system for the blind, {eid: 85091007564}&gt;, &lt;DEEP-SEE FACE: A mobile face recognition system dedicated to visually impaired people, {eid: 85053330698}&gt;, &lt;Uncertainty-aware visual perception system for outdoor navigation of the visually challenged, {eid: 85083816574}&gt;, &lt;Enhancing perception for the visually impaired with deep learning techniques and low-cost wearable sensors, {eid: 85089732623}&gt;, &lt;Deep learning for predicting respiratory rate from biosignals, {eid: 85125517075}&gt;, &lt;A multimodal wearable system for continuous and real-time breathing pattern monitoring during daily activity, {eid: 85077357358}&gt;, &lt;Electrodermal activity based autonomic sleep staging using wrist wearable, {eid: 85125793667}&gt;, &lt;Obstructive sleep apnea detection from singlelead electrocardiogram signals using one-dimensional squeeze-and-excitation residual group network, {eid: 85120731158}&gt;, &lt;Investigation of low dimensional feature spaces for automatic sleep staging, {eid: 85104326654}&gt;, &lt;Crossscenario automatic sleep stage classification using transfer learning and single-channel EEG, {eid: 85143866045}&gt;, &lt;Deep adaptation network for subject-specific sleep stage classification based on a single-lead ECG, {eid: 85124403449}&gt;, &lt;Empowering wearable sensor generated data to predict changes in individuals sleep quality, {eid: 85058380027}&gt;, &lt;Self-supervised learning from multi-sensor data for sleep recognition, {eid: 85086043694}&gt;, &lt;Self-supervised representation learning based OSA detection method using single channel ECG signals, {eid: 85151498859}&gt;, &lt;PainRhythms: Machine learning prediction of chronic pain from circadian dysregulation using actigraph dataA preliminary study, {eid: 85140438834}&gt;, &lt;Learning architecture for the recognition of walking and prediction of gait period using wearable sensors, {eid: 85118989069}&gt;, &lt;Ensemble deep learning on wearables using small datasets, {eid: 85122164717}&gt;, &lt;Subject-independent slow fall detection with wearable sensors via deep learning, {eid: 85098702261}&gt;, &lt;Fall detection with supervised machine learning using wearable sensors, {eid: 85079072148}&gt;, &lt;Elderly fall detection using wearable sensors: A low cost highly accurate algorithm, {eid: 85063256790}&gt;, &lt;A movement decomposition and machine learning-based fall detection system using wrist wearable device, {eid: 85045974630}&gt;, &lt;Wearable computing with distributed deep learning hierarchy: A study of fall detection, {eid: 85088869404}&gt;, &lt;Fall risk prediction in Parkinsons disease using real-world inertial sensor gait data, {eid: 85140718965}&gt;, &lt;Online fall detection using recurrent neural networks on smart wearable devices, {eid: 85091918969}&gt;, &lt;Fall risk assessment using pressure insole sensors and convolutional neural networks, {eid: 85152418070}&gt;, &lt;Accelerometer-based human fall detection using convolutional neural networks, {eid: 85064532574}&gt;, &lt;Context-awaremutual learning for semi-supervised human activity recognition using wearable sensors, {eid: 85148003719}&gt;, &lt;Conformal wearable sensors for distinguishing circumduction for hemiplegic gait with machine learning, {eid: 85124525282}&gt;, &lt;Machine learning-based distinction of left and right foot contacts in lower back inertial sensor gait data, {eid: 85122503330}&gt;, &lt;Machine learning based human gait segmentation with wearable sensor platform, {eid: 85077854226}&gt;, &lt;IMU-based classification of Parkinsons disease from gait: A sensitivity analysis on sensor location and feature selection, {eid: 85051629198}&gt;, &lt;Toward a wearable system for predicting freezing of gait in people affected by Parkinsons disease, {eid: 85090491622}&gt;, &lt;High-dimensional time-series gait analysis using a full-body wireless wearable motion sensing system and convolutional neural network, {eid: 85142921687}&gt;, &lt;Deep learning for fall risk assessmentwith inertial sensors: Utilizing domain knowledge in spatio-temporal gait parameters, {eid: 85087470175}&gt;, &lt;NeuralGait: Assessing brain health using your smartphone, {eid: 85146433122}&gt;, &lt;Identification of gait events in healthy subjects and with Parkinsons disease using inertial sensors: An adaptive unsupervised learning approach, {eid: 85097175513}&gt;, &lt;Real-time patient adaptivity for freezing of gait classification through semi-supervised neural networks, {eid: 85048510761}&gt;, &lt;Parkinsons disease classification and medication adherence monitoring using smartphone-based gait assessment and deep reinforcement learning algorithm, {eid: 85112694680}&gt;, &lt;Evaluating depression with multimodal wristband-type wearable device: Screening and assessing patient severity utilizing machinelearning, {eid: 85078715050}&gt;, &lt;EEG-based emotion charting for Parkinsons disease patients using convolutional recurrent neural networks and cross dataset learning, {eid: 85126552198}&gt;, &lt;A new data augmentation convolutional neural network for human emotion recognition based on ECG signals, {eid: 85127437925}&gt;, &lt;SmartEAR: Smartwatch-based unsupervised learning for multi-modal signal analysis in opportunistic sensing framework, {eid: 85059247572}&gt;, &lt;Emotion recognition of physical activities for health monitoring using machine learning, {eid: 85154549922}&gt;, &lt;SigRep: Toward robust wearable emotion recognition with contrastive representation learning, {eid: 85124753712}&gt;, &lt;Unsupervised learning for physiological signals in real-life emotion recognition using wearables, {eid: 85153356713}&gt;, &lt;Transformer-based self-supervised multimodal representation learning for wearable emotion recognition, {eid: 85186417979}&gt;, &lt;Application level performance evaluation of wearable devices for stress classification with explainable AI, {eid: 85140922273}&gt;, &lt;Learning to predict human stress level with incomplete sensor data from wearable devices, {eid: 85075434049}&gt;, &lt;M3Sense: Affect-agnostic multitask representation learning using multimodal wearable sensors, {eid: 85134268284}&gt;, &lt;Mood ratings and digital biomarkers from smartphone and wearable data differentiates and predicts depression status: A longitudinal data analysis, {eid: 85131413338}&gt;, &lt;Multi-task learning for randomized controlled trials: A case study on predicting depression with wearable data, {eid: 85134242595}&gt;, &lt;Wearable sensors and machine learning diagnose anxiety and depression in young children, {eid: 85050879187}&gt;, &lt;Fusion of multivariate EEG signals for schizophrenia detection using CNN and machine learning techniques, {eid: 85144606442}&gt;, &lt;MHDeep: Mental health disorder detection system based on wearable sensors and artificial neural networks, {eid: 85146423324}&gt;, &lt;Wearable computing technology for assessment of cognitive functioning of bipolar patients and healthy controls, {eid: 85098164650}&gt;, &lt;Deep stacked generalization ensemble learning models in early diagnosis of depression illness from wearable devices data, {eid: 85118598781}&gt;, &lt;ORSNet: A hybrid neural network for official sports referee signal recognition, {eid: 85061826099}&gt;, &lt;An approach to sport activities recognition based on an inertial sensor and deep learning, {eid: 85135127041}&gt;, &lt;Sensor-based badminton stroke classification by machine learning methods, {eid: 85100019492}&gt;, &lt;Strain gage sensor based golfer identification using machine learning algorithms, {eid: 85047087201}&gt;, &lt;Using wrist-worn activity recognition for basketball game analysis, {eid: 85069923400}&gt;, &lt;Utilize smart insole to recognize basketball motions, {eid: 85070810489}&gt;, &lt;Continuous health monitoring of sportsperson using IoT devices based wearable technology, {eid: 85087590432}&gt;, &lt;SoccerMate: A personal soccer attribute profiler using wearables, {eid: 85020115691}&gt;, &lt;TennisEye: Tennis ball speed estimation using a racket-mounted motion sensor, {eid: 85066609863}&gt;, &lt;StanceScorer: A data driven approach to score badminton player, {eid: 85091985841}&gt;, &lt;Shoot like ronaldo: Predict soccer penalty outcome with wearables, {eid: 85091964322}&gt;, &lt;Combining wearable sensor signals, machine </t>
  </si>
  <si>
    <t>2-s2.0-85191050439</t>
  </si>
  <si>
    <t>Hermawan</t>
  </si>
  <si>
    <t>Zhang P. (AUID: 7404159647), Ding S. (AUID: 58997246900), Zhao Q. (AUID: 55705287600)</t>
  </si>
  <si>
    <t>Exploiting Blockchain to Make AI Trustworthy: A Software Development Lifecycle View</t>
  </si>
  <si>
    <t>10.1145/3614424</t>
  </si>
  <si>
    <t>https://www.doi.org/10.1145/3614424</t>
  </si>
  <si>
    <t>&lt;The Engineering Research Center of Digital Forensics of Ministry of Education, The School of Computer Science, Nanjing University of Information Science &amp; Technology&gt;, &lt;The School of Software, Nanjing University of Information Science &amp; Technology&gt;, &lt;The School of Computer Science and Engineering, Macau University of Science and Technology&gt;</t>
  </si>
  <si>
    <t>© 2024 Copyright held by the owner/author(s). Publication rights licensed to ACM.Artificial intelligence (AI) is a very powerful technology and can be a potential disrupter and essential enabler. As AI expands into almost every aspect of our lives, people raise serious concerns about AI misbehaving and misuse. To address this concern, international organizations have put forward ethics guidelines for constructing trustworthy AI (TAI), including privacy, transparency, fairness, robustness, accountability, and so on. However, because of the black-box characteristics and complex models of AI systems, it is challenging to translate these guiding principles and aspirations into AI systems. Blockchain, an important decentralized technology, can provide the capabilities of transparency, traceability, immutability, and secure sharing and hence can be used to make AI trustworthy. In this paper, we survey studies on blockchain-based TAI (BTAI) from a software development lifecycle view. We classify the lifecycle of BTAI into four stages: Planning, data collection, model development, and system deployment/use. Particularly, we investigate and summarize the trustworthy issues that blockchain can achieve in the latter three stages, including (1) data transparency, privacy, and accountability; (2) model transparency, privacy, robustness, and fairness; and (3) robustness, privacy, transparency, and fairness of system deployment/use. Finally, we present essential open research issues and future work on developing BTAI systems.</t>
  </si>
  <si>
    <t>artificial intelligence, Blockchain, lifecycle, software development, trustworthy dimension</t>
  </si>
  <si>
    <t>&lt;Trustworthy artificial intelligence: A review, {eid: 85128190943}&gt;, &lt;None, {eid: 0003584577}&gt;, &lt;Machine learning and deep learning, {eid: 85104085325}&gt;, &lt;Toward scalable artificial intelligence in finance, {eid: 85123279415}&gt;, &lt;Black Box Justice”: Robot judges and AI-based judgment processes in China’s court system, {eid: 85113203350}&gt;, &lt;Converging blockchain and machine learning for healthcare, {eid: 85065603900}&gt;, &lt;Hello AI”: Uncovering the onboarding needs of medical practitioners for human-AI collaborative decision-making, {eid: 85075079386}&gt;, &lt;Security and privacy of patient information in medical systems based on blockchain technology, {eid: 85108504070}&gt;, &lt;A trustworthy privacy preserving framework for machine learning in industrial IoT systems, {eid: 85086069973}&gt;, &lt;AI–based modeling and data-driven evaluation for smart manufacturing processes, {eid: 85082552471}&gt;, &lt;Towards long lifetime battery: AI-based manufacturing and management, {eid: 85128251459}&gt;, &lt;Mobility-aware proactive edge caching for connected vehicles using federated learning, {eid: 85112739702}&gt;, &lt;Data freshness optimization under CAA in the UAV-aided MECN: A potential game perspective, {eid: 85161623794}&gt;, &lt;A survey on face anti-spoofing algorithms, {eid: 85105472055}&gt;, &lt;Trustworthy AI in the age of pervasive computing and big data, {eid: 85091976602}&gt;, &lt;A survey on smart agriculture: Development modes, technologies, and security and privacy challenges, {eid: 85097205592}&gt;, &lt;Trust in artificial intelligence: Meta-analytic findings, {eid: 85106720283}&gt;, &lt;AI-enabled trust-based routing protocol for social opportunistic IoT networks, {eid: 85110270197}&gt;, &lt;IMPACTS: A trust model for human-autonomy teaming, {eid: 85117458979}&gt;, &lt;None, {eid: 85191037594}&gt;, &lt;None, {eid: 85191038034}&gt;, &lt;None, {eid: 85191035192}&gt;, &lt;The applications of blockchain in artificial intelligence, {eid: 85117347824}&gt;, &lt;A decentralized approach for anticipatory vehicle routing using delegate multiagent systems, {eid: 79958134740}&gt;, &lt;Security and trust in blockchains: Architecture, key technologies, and open issues, {eid: 85085750306}&gt;, &lt;Security-aware and privacy-preserving personal health record sharing using consortium blockchain, {eid: 85121349719}&gt;, &lt;Decentralizing construction AI applications using blockchain technology, {eid: 85123445959}&gt;, &lt;Towards federated learning approach to determine data relevance in big data, {eid: 85073220056}&gt;, &lt;DeepChain: Auditable and privacy-preserving deep learning with blockchain-based incentive, {eid: 85058625143}&gt;, &lt;AI at the edge: Blockchain-empowered secure multiparty learning with heterogeneous models, {eid: 85092721118}&gt;, &lt;Blockchain and federated learning-based distributed computing defence framework for sustainable society, {eid: 85084438874}&gt;, &lt;A blockchain-based deep learning approach for cyber security in next generation industrial cyber-physical systems, {eid: 85105600645}&gt;, &lt;On designing smart agents for service provisioning in blockchain-powered systems, {eid: 85117747859}&gt;, &lt;Blockchained on-device federated learning, {eid: 85086451854}&gt;, &lt;Decentralized privacy using blockchain-enabled federated learning in fog computing, {eid: 85086574167}&gt;, &lt;Towards blockchain-based reputation-aware federated learning, {eid: 85091498368}&gt;, &lt;A blockchained federated learning framework for cognitive computing in industry 4.0 networks, {eid: 85099507209}&gt;, &lt;Federated learning with blockchain for autonomous vehicles: Analysis and design challenges, {eid: 85090226055}&gt;, &lt;Blockchain-based secured IPFS-enable event storage technique with authentication protocol in VANET, {eid: 85114637725}&gt;, &lt;A survey of blockchain data management systems, {eid: 85134611409}&gt;, &lt;CBFF: A cloud-blockchain fusion framework ensuring data accountability for multi-cloud environments, {eid: 85126016140}&gt;, &lt;A novel blockchain-based integrity and reliable veterinary clinic information management system using predictive analytics for provisioning of quality health services, {eid: 85099183987}&gt;, &lt;Privacy-preserving blockchain-based federated learning for IoT devices, {eid: 85100236863}&gt;, &lt;Toward transparent and accountable privacy-preserving data classification, {eid: 85104599604}&gt;, &lt;BATS: A blockchain and AI-empowered drone-assisted telesurgery system towards 6G, {eid: 85097936849}&gt;, &lt;Decentralized and collaborative AI on blockchain, {eid: 85071097065}&gt;, &lt;ST-BFL: A structured transparency empowered cross-silo federated learning on the blockchain framework, {eid: 85120086907}&gt;, &lt;Blockchain for privacy preserving and trustworthy distributed machine learning in multicentric medical imaging (C-DistriM), {eid: 85102800748}&gt;, &lt;Deep learning optimization of microgrid economic dispatch and wireless power transmission using blockchain, {eid: 85124411280}&gt;, &lt;Machine learning-blockchain based autonomic peer-to-peer energy trading system, {eid: 85128190444, doi: 10.3390/app12073507}&gt;, &lt;Proof of federated learning: A novel energy-recycling consensus algorithm, {eid: 85100859383}&gt;, &lt;Blockchain as a service: A decentralized and secure computing paradigm, {eid: 85082548648}&gt;, &lt;A framework for privacy-preservation of IoT healthcare data using federated learning and blockchain technology, {eid: 85121920313}&gt;, &lt;A blockchain-based federated learning method for smart healthcare, {eid: 85120799287}&gt;, &lt;A novel framework of an IoT-blockchain-based intelligent system, {eid: 85123803580}&gt;, &lt;Blockchain and federated learning for privacy-preserved data sharing in industrial IoT, {eid: 85081670877}&gt;, &lt;Blockchain-based federated learning for device failure detection in industrial IoT, {eid: 85103327397}&gt;, &lt;Deep reinforcement learning and permissioned blockchain for content caching in vehicular edge computing and networks, {eid: 85081160255}&gt;, &lt;Ownership preserving AI market places using blockchain, {eid: 85078702341}&gt;, &lt;Security and privacy in decentralized energy trading through multi-signatures, blockchain and anonymous messaging streams, {eid: 85051646466}&gt;, &lt;CreditCoin: A privacy-preserving blockchain-based incentive announcement network for communications of smart vehicles, {eid: 85040967700}&gt;, &lt;AI and blockchain integration, {eid: 85093119475}&gt;, &lt;Leveraging blockchain for immutable logging and querying across multiple sites, {eid: 85088519650}&gt;, &lt;An incentive-based mechanism for volunteer computing using blockchain, {eid: 85116283380}&gt;, &lt;The ‘medical city’ and China’s entrepreneurial state: Spatial production under rising consumerism in healthcare, {eid: 85143613395}&gt;, &lt;Blockchain economics, {eid: 85056727426, doi: 10.3386/w25407}&gt;, &lt;Intelligent resource management in blockchain-based cloud data-centers, {eid: 85040924278}&gt;, &lt;AI-enabled blockchain: An outlier-aware consensus protocol for blockchain-based IoT networks, {eid: 85081972780}&gt;, &lt;Recent advances in blockchain and artificial intelligence integration: Feasibility analysis, research issues, applications, challenges, and future work, {eid: 85109209787}&gt;, &lt;IoT enabled smart logistics using smart contracts, {eid: 85061505864}&gt;, &lt;On the convergence of artificial intelligence and distributed ledger technology: A scoping review and future research agenda, {eid: 85082923840}&gt;, &lt;Blockchain for AI: Review and open research challenges, {eid: 85061080545}&gt;, &lt;Federated learning meets blockchain in edge computing: Opportunities and challenges, {eid: 85104272533}&gt;, &lt;Blockchain for deep learning: Review and open challenges, {eid: 85148970749}&gt;, &lt;Artificial intelligence implementations on the blockchain. Use cases and future applications, {eid: 85071114555, doi: 10.3390/fi11080170}&gt;, &lt;Reinforcement learning in blockchain-enabled IIoT networks: A survey of recent advances and open challenges, {eid: 85086923733}&gt;, &lt;Integration of blockchain technology and federated learning in vehicular (IoT) networks: A comprehensive survey, {eid: 85131553696}&gt;, &lt;Private blockchain-envisioned security framework for AI-enabled IoT-based drone-aided healthcare services, {eid: 85097188500}&gt;, &lt;None, {eid: 85087047537}&gt;, &lt;Human-swarm-teaming transparency and trust architecture, {eid: 85099090445}&gt;, &lt;Data transparency with blockchain and AI ethics, {eid: 85071127242}&gt;, &lt;Privacy-preserving blockchain-based federated learning for marine internet of things, {eid: 85112204014}&gt;, &lt;Fighting COVID-19 and future pandemics with the internet of things: Security and privacy perspectives, {eid: 85109875592}&gt;, &lt;Discrimination, bias, fairness, and trustworthy AI, {eid: 85132208902}&gt;, &lt;Converging blockchain and next-generation artificial intelligence technologies to decentralize and accelerate biomedical research and healthcare, {eid: 85040648310}&gt;, &lt;Policy-based autonomic data governance, {eid: 85115180323}&gt;, &lt;A high-level overview of AI ethics, {eid: 85115758605}&gt;, &lt;BlockDeepNet: A blockchain-based secure deep learning for IoT network, {eid: 85073013862}&gt;, &lt;PiRATE: A blockchain-based secure framework of distributed machine learning in 5G networks, {eid: 85091901868}&gt;, &lt;Privacy-preserving blockchain-based federated learning for traffic flow prediction, {eid: 85097648136}&gt;, &lt;A blockchain-based decentralized federated learning framework with committee consensus, {eid: 85098776489}&gt;, &lt;A hierarchical blockchain-enabled federated learning algorithm for knowledge sharing in internet of vehicles, {eid: 85110846016}&gt;, &lt;Evaluation of production of digital twins based on blockchain technology, {eid: 85128410939, doi: 10.3390/electronics11081268}&gt;, &lt;Towards fair and privacy-preserving federated deep models, {eid: 85086230067}&gt;, &lt;B-TSCA: Blockchain assisted trustworthiness scalable computation for V2I authentication in VANETs, {eid: 85081579686}&gt;, &lt;Smart and secure CAV networks empowered by AI-enabled blockchain: The next frontier for intelligent safe-driving assessment, {eid: 85125735170}&gt;, &lt;Artificial intelligence-powered decentralized framework for internet of things in healthcare 4.0, {eid: 85101884965}&gt;, &lt;Low-latency federated learning and blockchain for edge association in digital twin empowered 6G networks, {eid: 85104195864}&gt;, &lt;Blockchain empowered asynchronous federated learning for secure data sharing in internet of vehicles, {eid: 85083863289}&gt;, &lt;Privacy-preserving in smart contracts using blockchain and artificial intelligence for cyber risk measurements, {eid: 85101342929}&gt;, &lt;TP2SF: A trustworthy privacy-preserving secured framework for sustainable smart cities by leveraging blockchain and machine learning, {eid: 85097103889}&gt;, &lt;Blockchain-based security attack resilience schemes for autonomous vehicles in industry 4.0: A systematic review, {eid: 85079972893}&gt;, &lt;BMIF: Privacy-preserving blockchain-based medical image fusion, {eid: 85148042688}&gt;, &lt;Heterogeneous blockchain and AI-driven hierarchical trust evaluation for 5G-enabled intelligent transportation systems, {eid: 85105220235}&gt;, &lt;The study on the integrated development of blockchain and artificial intelligence technology, {eid: 85191085643}&gt;, &lt;Blockchain for explainable and trustworthy artificial intelligence, {eid: 85074413095}&gt;, &lt;Guest editorial: Blockchain and AI enabled 5G mobile edge computing, {eid: 85089350493}&gt;, &lt;None, {eid: 85103934492}&gt;, &lt;Trustworthy AI and robotics: Implications for the AEC industry, {eid: 85129347035}&gt;, &lt;TaLWaR: Blockchain-based trust management scheme for smart enterprises with augmented intelligence, {eid: 85191034764}&gt;, &lt;Artificial intelligence applications and self-learning 6G networks for smart cities digital ecosystems: Taxonomy, challenges, and future directions, {eid: 85136342389, doi: 10.3390/s22155750}&gt;, &lt;Design of a secure medical data sharing scheme based on blockchain, {eid: 85077507803, doi: 10.1007/s10916-019-1468-1}&gt;, &lt;Blockchain-based edge computing resource allocation in IoT: A deep reinforcement learning approach, {eid: 85098770471}&gt;, &lt;Adaptive and robust routing with Lyapunovbased deep RL in MEC networks enabled by blockchains, {eid: 85100798470}&gt;, &lt;Transparency and reproducibility in artificial intelligence, {eid: 85092548887}&gt;, &lt;Media forensics and deepFakes: An overview, {eid: 85088105202}&gt;, &lt;Blockchain for aerospace and defense: Opportunities and open research challenges, {eid: 85097790101}&gt;, &lt;Membership inference attacks against machine learning models, {eid: 85024479480}&gt;, &lt;Blockchain-based privacy-preserving and sustainable data query service over 5G-VANETs, {eid: 85124236224}&gt;, &lt;A deep learning-based blockchain mechanism for secure internet of drones environment, {eid: 85110881431}&gt;, &lt;The cost of fairness in AI: Evidence from e-commerce, {eid: 85114313403}&gt;, &lt;Toward involving end-users in interactive human-in-the-loop AI fairness, {eid: 85137831302}&gt;, &lt;Algorithmic impact assessments and accountability: The co-construction of impacts, {eid: 85102649416}&gt;, &lt;AI we trust? Perceptions about automated decision-making by artificial intelligence, {eid: 85077189754}&gt;, &lt;Anomaly detection in automated vehicles using multistage attention-based convolutional neural network, {eid: 85110753705}&gt;, &lt;A reinforcement learning-based decision system for electricity pricing plan selection by smart grid end users, {eid: 85100504072}&gt;</t>
  </si>
  <si>
    <t>2-s2.0-85191096622</t>
  </si>
  <si>
    <t>Bruneliere</t>
  </si>
  <si>
    <t>DTs are not mentioned at all in the title nor the abstract.</t>
  </si>
  <si>
    <t>Dai C. (AUID: 55570047400), Cheng K. (AUID: 58869864200), Liu Q. (AUID: 56127874400), Liang B. (AUID: 58869801800), Zhang X. (AUID: 59075924200), Kuang Z. (AUID: 58869883400)</t>
  </si>
  <si>
    <t>Digital twin modeling method based on IFC standards for building construction processes</t>
  </si>
  <si>
    <t>Frontiers in Energy Research</t>
  </si>
  <si>
    <t>10.3389/fenrg.2024.1334192</t>
  </si>
  <si>
    <t>https://www.doi.org/10.3389/fenrg.2024.1334192</t>
  </si>
  <si>
    <t>&lt;School of Civil Engineering, Guilin University of Technology&gt;, &lt;Guangxi Key Laboratory of Green Building Materials and Construction Industrialization, Guilin University of Technology&gt;, &lt;China Water Resources Pearl River Planning, Surveying and Designing Co., Ltd.&gt;, &lt;School of Mechanics and Civil Engineering, China University of Mining and Technology&gt;, &lt;Guilin Guolida Construction and Installation Engineering Co., Ltd.&gt;</t>
  </si>
  <si>
    <t>Copyright © 2024 Dai, Cheng, Liang, Zhang, Liu and Kuang.Intelligent construction is a necessary way to improve the traditional construction method, and digital twin can be a crucial technology to promote intelligent construction. However, the construction field currently needs a unified method to build a standardized and universally applicable digital twin model, which is incredibly challenging in construction. Therefore, this paper proposes a general method to construct a digital twin construction process model based on the Industry Foundation Classes (IFC) standard, aiming to realize real-time monitoring, control, and visualization management of the construction site. The method constructs a digital twin fusion model from three levels: geometric model, resource model, and behavioral model by establishing an IFC semantic model of the construction process, storing the fusion model data and the construction site data into a database, and completing the dynamic interaction of the twin data in the database. At the same time, the digital twin platform is developed to realize the visualization and control of the construction site. Combined with practical cases and analysis, the implementation effect of the method is shown and verified. The results show that the method can adapt itself to different scenarios on the construction site, which is conducive to promoting application of the digital twin in the field of construction and provides a reference to the research of practicing digital twin theory and practice.</t>
  </si>
  <si>
    <t>building information model (BIM), construction process, database, digital twin, industry foundation classes (IFC)</t>
  </si>
  <si>
    <t>&lt;Towards a holistic framework for digital twins of human-machine systems, {eid: 85144254301, doi: 10.1016/j.ifacol.2022.10.233}&gt;, &lt;Towards a semantic construction digital twin: directions for future research, {eid: 85082386834, doi: 10.1016/j.autcon.2020.103179}&gt;, &lt;A framework using BIM and digital twins in facilitating LCSA for buildings, {eid: 85164712229, doi: 10.1016/j.jobe.2023.107232}&gt;, &lt;Evaluation of maturity of BIM tools across different software platforms, {eid: 85007007344, doi: 10.1016/j.proeng.2016.11.648}&gt;, &lt;A graph-based approach for module library development in industrialized construction, {eid: 85127132357, doi: 10.1016/j.compind.2022.103659}&gt;, &lt;Structural digital twin framework: formulation and technology integration, {eid: 85130836244, doi: 10.1016/j.autcon.2022.104333}&gt;, &lt;Investigating building construction process and developing a performance index, {eid: 84999791312, doi: 10.1016/j.proeng.2016.04.063}&gt;, &lt;makeTwin: a reference architecture for digital twin software platform, {eid: 85162740037, doi: 10.1016/j.cja.2023.05.002}&gt;, &lt;A methodology for predicting the severity of environmental impacts related to the construction process of residential buildings, {eid: 56349086441, doi: 10.1016/j.buildenv.2008.05.001}&gt;, &lt;Building information modelling (BIM) interoperability for architecture and engineering (AE) of the structural project: a case study, {eid: 85166222939, doi: 10.1016/j.matpr.2023.05.408}&gt;, &lt;The digital twin paradigm for future NASA and US Air Force vehicles, {eid: 84881388851}&gt;, &lt;Modeling and implementation of a digital twin of material flows based on physics simulation, {eid: 85085323138, doi: 10.1016/j.jmsy.2020.04.015}&gt;, &lt;None, {eid: 85016450943}&gt;, &lt;Digital Twin framework for automated fault source detection and prediction for comfort performance evaluation of existing non-residential Norwegian buildings, {eid: 85145262458, doi: 10.1016/j.enbuild.2022.112732}&gt;, &lt;Construction process simulation and safety analysis based on building information model and 4D technology, {eid: 62649126264, doi: 10.1016/s1007-0214(08)70160-3}&gt;, &lt;BIM and IoT data fusion: the data process model perspective, {eid: 85148540654, doi: 10.1016/j.autcon.2023.104792}&gt;, &lt;Digital twin and its implementations in the civil engineering sector, {eid: 85111194484, doi: 10.1016/j.autcon.2021.103838}&gt;, &lt;Digital twin-enabled real-time synchronization for planning, scheduling, and execution in precast on-site assembly, {eid: 85132336152, doi: 10.1016/j.autcon.2022.104397}&gt;, &lt;Multi-domain ubiquitous digital twin model for information management of complex infrastructure systems, {eid: 85151295758, doi: 10.1016/j.aei.2023.101951}&gt;, &lt;Scan-to-BIM for the infrastructure domain: generation of IFC-compliant models of road infrastructure assets and semantics using 3D point cloud data, {eid: 85104061336, doi: 10.1016/j.autcon.2021.103703}&gt;, &lt;Integration of ifc objects and facility management work information using Semantic Web, {eid: 85037980100, doi: 10.1016/j.autcon.2017.12.019}&gt;, &lt;Digital twin-enabled machining process modeling, {eid: 85138059161, doi: 10.1016/j.aei.2022.101737}&gt;, &lt;Digital twin-enabled anomaly detection for built asset monitoring in operation and maintenance, {eid: 85085247924, doi: 10.1016/j.autcon.2020.103277}&gt;, &lt;Building performance and maintenance information model based on IFC schema, {eid: 85085843937, doi: 10.1016/j.autcon.2020.103275}&gt;, &lt;Towards adaptive digital twins architecture, {eid: 85153575239, doi: 10.1016/j.compind.2023.103920}&gt;, &lt;Digital twin application in the construction industry: a literature review, {eid: 85107846403, doi: 10.1016/j.jobe.2021.102726}&gt;, &lt;A BIM-data mining integrated digital twin framework for advanced project management, {eid: 85100105417, doi: 10.1016/j.autcon.2021.103564}&gt;, &lt;Towards civil engineering 4.0: concept, workflow and application of digital twins for existing infrastructure, {eid: 85133234378, doi: 10.1016/j.autcon.2022.104421}&gt;, &lt;IFC+: towards the integration of IoT into early stages of building design, {eid: 85123799682, doi: 10.1016/j.autcon.2022.104129}&gt;, &lt;Visualization of structural health monitoring information using Internet-of-Things integrated with building information modeling, {eid: 85176441942, doi: 10.1016/j.iintel.2023.100053}&gt;, &lt;BIM-and IoT-based virtual reality tool for real-time thermal comfort assessment in building enclosures, {eid: 85107642545, doi: 10.1016/j.buildenv.2021.107905}&gt;, &lt;Multiple representation approach to achieve high-performance spatial queries of 3D BIM data using a relational database, {eid: 85016169861, doi: 10.1016/j.autcon.2017.03.014}&gt;, &lt;Digital twin for smart manufacturing A review, {eid: 85182872185, doi: 10.1016/j.smse.2023.100017}&gt;, &lt;Digital twin in industry: state-of-the-art, {eid: 85054374767, doi: 10.1109/tii.2018.2873186}&gt;, &lt;Ontology-based representation of IFC EXPRESS rules: an enhancement of the ifcOWL ontology, {eid: 84938867649, doi: 10.1016/j.autcon.2015.04.010}&gt;, &lt;Digital twin: generalization, characterization and implementation, {eid: 85101711357, doi: 10.1016/j.dss.2021.113524}&gt;, &lt;Information management in the application of BIM in construction. The roles and functions of the participants of the construction process, {eid: 85006792180, doi: 10.1016/j.proeng.2016.08.250}&gt;, &lt;Features of BIM implementation using autodesk software, {eid: 84941137556, doi: 10.1016/j.proeng.2015.08.248}&gt;, &lt;A deep learning-enhanced Digital Twin framework for improving safety and reliability in human–robot collaborative manufacturing, {eid: 85168010602, doi: 10.1016/j.rcim.2023.102608}&gt;, &lt;Integrating building information models with construction process simulations for project scheduling support, {eid: 84887850438, doi: 10.1016/j.autcon.2013.10.009}&gt;, &lt;Detecting logical relationships in mechanical, electrical, and plumbing (MEP) systems with BIM using graph matching, {eid: 85139349778, doi: 10.1016/j.aei.2022.101770}&gt;, &lt;The progress and trend of BIM research: a bibliometrics-based visualization analysis, {eid: 85099716881, doi: 10.1016/j.autcon.2021.103558}&gt;, &lt;Multi-dimensional modeling and abnormality handling of digital twin shop floor, {eid: 85165089372, doi: 10.1016/j.jii.2023.100492}&gt;, &lt;Policies, applications, barriers and future trends of building information modeling technology for building sustainability and informatization in China, {eid: 85132385320, doi: 10.1016/j.egyr.2022.05.008}&gt;, &lt;Developing a digital twin model for monitoring building structural health by combining a building information model and a real-scene 3D model, {eid: 85159571471, doi: 10.1016/j.measurement.2023.112955}&gt;, &lt;Building digital twinning: data, information, and models, {eid: 85162161596, doi: 10.1016/j.jobe.2023.107021}&gt;, &lt;Integrated applications of building information modeling and artificial intelligence techniques in the AEC/FM industry, {eid: 85129264209, doi: 10.1016/j.autcon.2022.104289}&gt;, &lt;A multi-scale modeling method for digital twin shop-floor, {eid: 85122468289, doi: 10.1016/j.jmsy.2021.12.011}&gt;, &lt;The design and application of BIM+ refined management and control platform for the Jingxiong railway bridge, {eid: 85184194430, doi: 10.1016/j.hspr.2023.07.001}&gt;, &lt;Component-based robot prefabricated construction simulation using IFC-based building information models, {eid: 85156109750, doi: 10.1016/j.autcon.2023.104899}&gt;, &lt;IFC-graph for facilitating building information access and query, {eid: 85147844025, doi: 10.1016/j.autcon.2023.104778}&gt;</t>
  </si>
  <si>
    <t>Frontiers Media SA</t>
  </si>
  <si>
    <t>2-s2.0-85184375982</t>
  </si>
  <si>
    <t>Pham C.V. (AUID: 58676902300), Cao C.X. (AUID: 57219195302), Le C.V. (AUID: 59328250600), Nguyen L.Q. (AUID: 57212419576), Le T.H.T. (AUID: 59327739700), Van Nguyen T. (AUID: 59327994400), La H.P. (AUID: 58055110800)</t>
  </si>
  <si>
    <t>BIM and TLS Point Cloud Integration for Information Management of Underground Coal Mines: A Case Study in Nui Beo Underground Coal Mining in Vietnam</t>
  </si>
  <si>
    <t>KSCE Journal of Civil Engineering</t>
  </si>
  <si>
    <t>10.1007/s12205-024-0247-9</t>
  </si>
  <si>
    <t>https://www.doi.org/10.1007/s12205-024-0247-9</t>
  </si>
  <si>
    <t>&lt;Dept. of Mine Surveying, Faculty of Geomatics and Land administration, Hanoi University of Mining and Geology&gt;, &lt;Geomatics in Earth Sciences Research Group, Hanoi University of Mining and Geology&gt;, &lt;Dept. of Photogrammetry and Remote Sensing, Faculty of Geomatics and Land Administration, Hanoi University of Mining and Geology&gt;, &lt;Faculty of Water Resources Engineering, Thuyloi University&gt;</t>
  </si>
  <si>
    <t>© Korean Society of Civil Engineers 2024.Recently, digital mines (DM) have plays an increasingly important role in ensuring the safety, effective management and operation of mining activities. One of essential pillars for digital transformation in mining is Building Information Model (BIM), which is also one of the first steps to implement Digital Twin. Additionally, using BIM integrated with Terrestrial Laser Scanning (TLS) and adopting digital technology can provide powerful assistance in life cycle of mining. In this study, integrating BIM and TLS point clouds, which is the basic framework of DM, was applied to build 3D mining information model as well as assessing safety of Nui Beo underground coal mining in Vietnam. Industry Foundation Classes (IFC) standard is used to define the mining information model based on TLS point clouds providing geometric and attributive information of the structures. The 3D model was built for important structures of the mine, including the mine shaft, and tunnels based on TLS point cloud. Additionally, the safety assessment of rail tracks in the mine shaft was performed by comparing the TLS point cloud of rail tracks and their as-designed BIM models. The results showed that the integration of BIM and TLS is a practical solution for the information management and safety assessment of underground coal mines.</t>
  </si>
  <si>
    <t>BIM, IFC, Nui beo coal mine, TLS, Underground coal mine</t>
  </si>
  <si>
    <t>&lt;Procedural point cloud modelling in scan-to-BIM and scan-vs-BIM applications: A review, {eid: 85166289441, doi: 10.3390/ijgi12070260}&gt;, &lt;None, {eid: 85203990566}&gt;, &lt;Quality assessment of 3D point cloud of industrial buildings from imagery acquired by oblique and nadir UAV flights, {eid: 85118302698}&gt;, &lt;Research on digital mine modeling based on BIM technology, {eid: 85139935852}&gt;, &lt;From BIM to digital twins: A systematic review of the evolution of intelligent building representations in the AEC-FM industry, {eid: 85103484819, doi: 10.36680/j.itcon.2021.005}&gt;, &lt;3D GIS for mine development - integrated concepts, {eid: 84921022765, doi: 10.1080/17480930.2013.828443}&gt;, &lt;The advent of digital twins in surface mining: Its time has finally arrived, {eid: 85143319706, doi: 10.1016/j.resourpol.2022.103155}&gt;, &lt;UAV for mapping historic buildings: From 3D modelling to BIM, {eid: 85065442399}&gt;, &lt;A tunnel information modelling framework to support management, simulations and visualisations in mechanised tunnelling projects, {eid: 85028543502, doi: 10.1016/j.autcon.2017.07.006}&gt;, &lt;Information modeling of mine working based on BIM technology, {eid: 85108060631, doi: 10.1016/j.tust.2021.103978}&gt;, &lt;A BIM-data mining integrated digital twin framework for advanced project management, {eid: 85100105417, doi: 10.1016/j.autcon.2021.103564}&gt;, &lt;Automated reconstruction of parametric BIM for bridge based on terrestrial laser scanning data, {eid: 85100219171}&gt;, &lt;None, {eid: 85204016978, doi: 10.2139/ssrn.4774748}&gt;, &lt;BIM semantic-enrichment for built heritage representation, {eid: 85056253008, doi: 10.1016/j.autcon.2018.11.004}&gt;, &lt;Field studies of electronic total stations in a special reference satellite geodetic basis, {eid: 85147257838}&gt;, &lt;Automatic geometry generation from point clouds for BIM, {eid: 84942543696, doi: 10.3390/rs70911753}&gt;, &lt;None, {eid: 85091003224}&gt;, &lt;Measurement of railroad track irregularities using an automated recording vehicle, {eid: 85109096995, doi: 10.1016/j.measurement.2021.109765}&gt;, &lt;BIM and GIS applications in bridge projects: A critical review, {eid: 85110277221, doi: 10.3390/app11136207}&gt;, &lt;Application and risk analysis of BIM in railway systems, {eid: 84899702192}&gt;, &lt;Fast and robust iterative closest point, {eid: 85100488518}&gt;, &lt;An easy-to-use airborne LiDAR data filtering method based on cloth simulation, {eid: 84974785092, doi: 10.3390/rs8060501}&gt;, &lt;Research on management and application of tunnel engineering based on BIM technology, {eid: 85078629287}&gt;, &lt;Developing a tailored RBS linking to BIM for risk management of bridge projects, {eid: 84996593462, doi: 10.1108/ECAM-01-2016-0009}&gt;</t>
  </si>
  <si>
    <t>Korean Society of Civil Engineers</t>
  </si>
  <si>
    <t>2-s2.0-85203999069</t>
  </si>
  <si>
    <t>Zhong J. (AUID: 58695111400), Zhao K. (AUID: 36780668700), Liu Y. (AUID: 57218597954), Wen D. (AUID: 58863088000), Xiao W. (AUID: 58080728300), Yan Y. (AUID: 57191883205), Zhou Y. (AUID: 57211872091)</t>
  </si>
  <si>
    <t>Multi-algorithm based Gaussian mixture model applied to crack classification of cemented tailings backfill containing initial defects</t>
  </si>
  <si>
    <t>Powder Technology</t>
  </si>
  <si>
    <t>10.1016/j.powtec.2024.119479</t>
  </si>
  <si>
    <t>https://www.doi.org/10.1016/j.powtec.2024.119479</t>
  </si>
  <si>
    <t>&lt;School of Civil and Surveying &amp; Mapping Engineering, Jiangxi University of Science and Technology&gt;, &lt;Solids Waste and Chemicals Management Center, Ministry of Ecology and Environment&gt;, &lt;School of Civil and Resources Engineering, University of Science and Technology Beijing&gt;</t>
  </si>
  <si>
    <t>© 2024 Elsevier B.V.Crack classification of the rupture process of the cemented tailings backfill (CTB) is important for whole-life monitoring and timely support of the stability of the mine's airspace. To investigate the effect of initial defects on the damage crack classification of the CTB, different contents of air-entraining agent (AEA) were added during the manufacturing process of the CTB to simulate the generation of different degrees of initial defects inside the CTB. Uniaxial compression and acoustic emission monitoring tests were conducted on CTB with different AEA contents using MTS microcomputer-controlled electronic universal testing machine and Micro-II Express Digital AE System. A Gaussian hybrid crack classification model based on EM algorithm, K-means algorithm, and moving average filtering method was established, and the crack classification results of RA-AF analysis method for conventional crack classification and Gaussian hybrid model were compared and analyzed. The results show that the addition of AEA makes the CTB dominated by shear cracks in the compaction stage. The dominance of the two types of cracks in the intermediate loading stage appears to be switched twice. The increase of the percentage of shear cracks has a certain hysteresis effect with the increase of the content of AEA. The percentage of shear cracks in the CTB in the intermediate and final loading stages also increases. The results not only address the challenge of determining the segmentation line for conventional crack classification but also enable real-time prediction of CTB crack evolution underground in mines.</t>
  </si>
  <si>
    <t>Acoustic emission, Cemented tailings backfill, Crack classification, Gaussian mixed model, Initial defects</t>
  </si>
  <si>
    <t>&lt;In situ monitoring and analysis of the mining-induced deep ground movement in a metal mine, {eid: 85049512046, doi: 10.1016/j.ijrmms.2018.06.014}&gt;, &lt;Cemented paste backfill for mineral tailings management: review and future perspectives, {eid: 85072299578, doi: 10.1016/j.mineng.2019.106025}&gt;, &lt;Systematic review of mixing technology for recycling waste tailings as cemented paste backfill in mines in China, {eid: 85165189027, doi: 10.1007/s12613-023-2609-6}&gt;, &lt;Evaluation of paste backfill mixtures consisting of sulphide-rich mill tailings and varying cement contents, {eid: 4344587699, doi: 10.1016/j.cemconres.2004.01.018}&gt;, &lt;Acoustic emission fractal characteristics and mechanical damage mechanism of cemented paste backfill prepared with tantalum niobium mine tailings, {eid: 85086358207, doi: 10.1016/j.conbuildmat.2020.119720}&gt;, &lt;Experimental investigation on the strength characteristics of cement paste backfill in a similar stope model and its mechanism, {eid: 85026455717, doi: 10.1016/j.conbuildmat.2017.07.142}&gt;, &lt;Reuse of base-metal tailings as aggregates for rendering mortars: assessment of immobilization performances and environmental behavior, {eid: 84939231621, doi: 10.1016/j.conbuildmat.2015.08.029}&gt;, &lt;Mechanical, flowing and microstructural properties of cemented sulfur tailings backfill: effects of fiber lengths and dosage, {eid: 85116934636, doi: 10.1016/j.conbuildmat.2021.125058}&gt;, &lt;A new index and control method of filling effect for cemented paste backfill in coal mines, {eid: 85180214741, doi: 10.1080/17480930.2023.2292827}&gt;, &lt;Experimental investigation of mechanical and microstructural properties of cemented paste backfill containing maple-wood filler, {eid: 85012236133, doi: 10.1016/j.conbuildmat.2016.05.118}&gt;, &lt;Mechanical response and acoustic emission characteristics of cement paste backfill and rock combination, {eid: 85103624621, doi: 10.1016/j.conbuildmat.2021.123119}&gt;, &lt;Mechanical behavior, acoustic emission properties and damage evolution of cemented paste backfill considering structural feature, {eid: 85086895808, doi: 10.1016/j.conbuildmat.2020.119958}&gt;, &lt;Mechanical properties of cemented tailings backfill containing alkalized rice straw of various lengths, {eid: 85089883150, doi: 10.1016/j.jenvman.2020.111124}&gt;, &lt;Mechanical, energy evolution, damage and microstructural behavior of cemented tailings-rock fill considering rock content and size effects, {eid: 85179130591}&gt;, &lt;Coupled effects of curing stress and curing temperature on mechanical and physical properties of cemented paste backfill, {eid: 85097237467, doi: 10.1016/j.conbuildmat.2020.121746}&gt;, &lt;Identification of goaf instability under blasting disturbance using microseismic monitoring technology, {eid: 85175300568}&gt;, &lt;Multiple snap-back instabilities in progressive microcracking coalescence, {eid: 85037577127, doi: 10.1016/j.engfracmech.2017.11.034}&gt;, &lt;Influence of mesoscale heterogeneous and initial defects on the fracture of cement-treated base materials, {eid: 85098189013, doi: 10.1016/j.conbuildmat.2020.121669}&gt;, &lt;Analyzing the microstructure of cemented fills adding polypropylene-glass fibers with X-ray micro-computed tomography, {eid: 85174438740}&gt;, &lt;Analysis on mechanical properties and mesoscopic acoustic emission characteristics of prefabricated fracture cemented paste backfill under different loading rates, {eid: 85141607767, doi: 10.1007/s11356-022-23979-6}&gt;, &lt;Mechanical properties and meso-structure response of cemented gangue-fly ash backfill with cracks under seepage- stress coupling, {eid: 85082529409, doi: 10.1016/j.conbuildmat.2020.118863}&gt;, &lt;Influence of initial defects on deformation and failure of concrete under uniaxial compression, {eid: 85085359926, doi: 10.1016/j.engfracmech.2020.107106}&gt;, &lt;Study of damage evolution in concrete with different initial defects under uniaxial compression by acoustic emission, {eid: 85121985793, doi: 10.1680/jadcr.21.00013}&gt;, &lt;Meso-scale fracture modelling and fracture properties of rubber concrete considering initial defects, {eid: 85149751619, doi: 10.1016/j.tafmec.2023.103834}&gt;, &lt;Analysis on mechanical properties and mesoscopic acoustic emission characteristics of prefabricated fracture cemented paste backfill under different loading rates, {eid: 85141607767, doi: 10.1007/s11356-022-23979-6}&gt;, &lt;Effect of initial defects on the microstructure, mechanics, and energy dissipation characteristics of cemented paste backfill, {eid: 85150896281, doi: 10.1016/j.mtcomm.2023.105785}&gt;, &lt;Crack evolution characteristics of cemented-gangue–fly-ash backfill with different proportions of fly ash and cement, {eid: 85153568143, doi: 10.1016/j.conbuildmat.2023.131498}&gt;, &lt;Distribution development of pore/crack expansion and particle structure of cemented solid-waste composites based on CT and 3D reconstruction techniques, {eid: 85150069761, doi: 10.1016/j.conbuildmat.2023.130966}&gt;, &lt;Crack propagation and convergence mode of cemented backfill under uniaxial compression, {eid: 85100183812}&gt;, &lt;Influence of initial defects on crack propagation of concrete under uniaxial compressionJ, {eid: 85099883538}&gt;, &lt;Monitoring and automatic characterization of cracks in strain-hardening cementitious composite (SHCC) through intelligent interpretation of photos, {eid: 85133658806, doi: 10.1016/j.compositesb.2022.110096}&gt;, &lt;Study on creep characteristics and damage evolution of surrounding rock and filling body (SR-FB) composite specimens, {eid: 85149751600, doi: 10.1016/j.jmrt.2023.02.132}&gt;, &lt;Strain-rate effects on the crack evolution pattern and damage characteristics of cemented paste backfillJ, {eid: 85137057299}&gt;, &lt;Evaluation indexes of granite splitting failure based on RA and AF of AE parameters, {eid: 85094150884}&gt;, &lt;Experimental study on acoustic emission (AE) characteristics and crack classification during rock fracture in several basic lab tests, {eid: 85088869647, doi: 10.1016/j.ijrmms.2020.104411}&gt;, &lt;Detection of initial yield and onset of failure in bonded posttensioned concrete beams, {eid: 84869463061, doi: 10.1061/(ASCE)BE.1943-5592.0000311}&gt;, &lt;Damage assessment of reinforced concrete structures using fractal analysis of residual crack patterns, {eid: 84886257206, doi: 10.1007/s11340-013-9769-7}&gt;, &lt;Multimodal biometric scheme for human authentication technique based on voice and face recognition fusion, {eid: 85058433844, doi: 10.1007/s11042-018-7012-3}&gt;, &lt;Gaussian mixture 3D morphable face model, {eid: 85029509446, doi: 10.1016/j.patcog.2017.09.006}&gt;, &lt;Acoustics based assessment of respiratory diseases using GMM classification, {eid: 78650851007, doi: 10.1109/IEMBS.2010.5628092}&gt;, &lt;Monitoring method for active cracks in concrete by acoustic emission, {eid: 33845371099}&gt;, &lt;Early properties and modeling of cemented superfine tailings backfill containing sodium dodecyl sulfate: microstructure, mechanics, and acoustics, {eid: 85147455083, doi: 10.1016/j.mechmat.2023.104567}&gt;, &lt;Machine-learning-based methods for crack classification using acoustic emission technique, {eid: 85130097748, doi: 10.1016/j.ymssp.2022.109253}&gt;, &lt;Crack classification in concrete based on acoustic emission, {eid: 77955558637, doi: 10.1016/j.conbuildmat.2010.05.004}&gt;, &lt;Crack classification of fiber-reinforced backfill based on Gaussian mixed moving average filtering method, {eid: 85138021882, doi: 10.1016/j.cemconcomp.2022.104740}&gt;, &lt;Statistical Learning Methods, {eid: 84888333988}&gt;, &lt;Research on granite crack identification by acoustic emission based on GMM+ SVM, {eid: 85183507052, doi: 10.19835/j.issn.1008-4495.2022.02.004}&gt;, &lt;Unsupervised weld defect classification in radiographic images using multivariate generalized Gaussian mixture model with exact computation of mean and shape parameters, {eid: 85063006369, doi: 10.1016/j.compind.2019.02.010}&gt;, &lt;Introduction to Data Mining, {eid: 52149083944}&gt;, &lt;A probabilistic approach for damage identification and crack mode classification in reinforced concrete structures, {eid: 84883400519, doi: 10.1177/1045389X13484101}&gt;, &lt;Algorithmic Aspects of Machine Learning, {eid: 85133040862, doi: 10.1017/9781316882177}&gt;, &lt;Acoustic emission monitoring of reinforced concrete beams subjected to four-point-bending, {eid: 84995877298, doi: 10.1016/j.apacoust.2016.08.006}&gt;, &lt;Verification of the applicability of the Gaussian mixture modelling for damage identification in reinforced concrete structures using acoustic emission testing, {eid: 85049663985, doi: 10.1007/s13349-018-0284-5}&gt;, &lt;A probabilistic analysis of acoustic emission events and associated energy release during formation of shear and tensile cracks in cementitious materials under uniaxial compression, journal of building, {eid: 85053808211, doi: 10.1016/j.jobe.2018.09.006}&gt;, &lt;Review on in situ acoustic emission monitoring in the context of structural health monitoring in mines, {eid: 85053105707, doi: 10.3390/app8091595}&gt;</t>
  </si>
  <si>
    <t>2-s2.0-85183942731</t>
  </si>
  <si>
    <t>UIBK</t>
  </si>
  <si>
    <t>Gritsch</t>
  </si>
  <si>
    <t>no DT</t>
  </si>
  <si>
    <t>Cummins L. (AUID: 57477813800), Sommers A. (AUID: 57219549633), Ramezani S.B. (AUID: 55956312600), Mittal S. (AUID: 57188835015), Rahimi S. (AUID: 7004058733), Jabour J. (AUID: 57224516925), Seale M. (AUID: 57222466119)</t>
  </si>
  <si>
    <t>Explainable Predictive Maintenance: A Survey of Current Methods, Challenges and Opportunities</t>
  </si>
  <si>
    <t>10.1109/ACCESS.2024.3391130</t>
  </si>
  <si>
    <t>https://www.doi.org/10.1109/ACCESS.2024.3391130</t>
  </si>
  <si>
    <t>&lt;Mississippi State University, Department of Computer Science and Engineering&gt;, &lt;U.S. Army Engineer Research and Development Center (ERDC)&gt;</t>
  </si>
  <si>
    <t>© 2013 IEEE.Predictive maintenance is a well studied collection of techniques that aims to prolong the life of a mechanical system by using artificial intelligence and machine learning to predict the optimal time to perform maintenance. The methods allow maintainers of systems and hardware to reduce financial and time costs of upkeep. As these methods are adopted for more serious and potentially life-threatening applications, the human operators need trust the predictive system. This attracts the field of Explainable AI (XAI) to introduce explainability and interpretability into the predictive system. XAI brings methods to the field of predictive maintenance that can amplify trust in the users while maintaining well-performing systems. This survey on explainable predictive maintenance (XPM) discusses and presents the current methods of XAI as applied to predictive maintenance while following the Preferred Reporting Items for Systematic Reviews and Meta-Analyses (PRISMA) 2020 guidelines. We categorize the different XPM methods into groups that follow the XAI literature. Additionally, we include current challenges and a discussion on future research directions in XPM.</t>
  </si>
  <si>
    <t>Explainable artificial intelligence (XAI), industry 4.0, industry 5.0, interpretable machine learning, predictive maintenance, PRISMA</t>
  </si>
  <si>
    <t>&lt;Scalability, explainability and performance of data-driven algorithms in predicting the remaining useful life: A comprehensive review, {eid: 85153492977}&gt;, &lt;Industry 5.0: Prospect and retrospect, {eid: 85139280032}&gt;, &lt;Value-oriented and ethical technology engineering in Industry 5.0: A human-centric perspective for the design of the factory of the future, {eid: 85087640292}&gt;, &lt;Industry 5.0—A human-centric solution, {eid: 85070751081}&gt;, &lt;None, {eid: 85124774273}&gt;, &lt;Deep learning approaches to remaining useful life prediction: A survey, {eid: 85125809770}&gt;, &lt;A review of taxonomies of explainable artificial intelligence (XAI) methods, {eid: 85132980488}&gt;, &lt;Evaluating the quality of machine learning explanations: A survey on methods and metrics, {eid: 85101944515}&gt;, &lt;From anecdotal evidence to quantitative evaluation methods: A systematic review on evaluating explainable AI, {eid: 85168800297}&gt;, &lt;None, {eid: 85150621997}&gt;, &lt;Condition-based maintenance using machine learning and role of interpretability: A review, {eid: 85191926455}&gt;, &lt;Interpretable and explainable machine learning: A methods-centric overview with concrete examples, {eid: 85149985978}&gt;, &lt;A survey of explainable AI terminology, {eid: 85091960172}&gt;, &lt;Help me help the AI’: Understanding how explainability can support human-AI interaction, {eid: 85152299586}&gt;, &lt;Explainable intrusion detection systems (X-IDS): A survey of current methods, challenges, and opportunities, {eid: 85141467128}&gt;, &lt;Overview of explainable artificial intelligence for prognostic and health management of industrial assets based on preferred reporting items for systematic reviews and meta-analyses, {eid: 85120329402}&gt;, &lt;Explainable artificial intelligence (XAI): What we know and what is left to attain trustworthy artificial intelligence, {eid: 85159601901}&gt;, &lt;None, {eid: 85111809826}&gt;, &lt;None, {eid: 85127134990}&gt;, &lt;Human-centered XAI: Developing design patterns for explanations of clinical decision support systems, {eid: 85108794824}&gt;, &lt;XAI systems evaluation: A review of human and computer-centred methods, {eid: 85139965868}&gt;, &lt;Interpretable machine learning: A brief survey from the predictive maintenance perspective, {eid: 85120740125}&gt;, &lt;A unified approach to interpreting model predictions, {eid: 85050209303}&gt;, &lt;Why should I trust you?’ explaining the predictions of any classifier, {eid: 84984985889}&gt;, &lt;Learning deep features for discriminative localization, {eid: 84986247435}&gt;, &lt;None, {eid: 85055004697}&gt;, &lt;Similarity based methods for faulty pattern detection in predictive maintenance, {eid: 85133905706}&gt;, &lt;Recent advances and trends of predictive maintenance from data-driven machine prognostics perspective, {eid: 85117788469}&gt;, &lt;A survey of HMM-based algorithms in machinery fault prediction, {eid: 85125777336}&gt;, &lt;Prognostics and health management: A review on data driven approaches, {eid: 84930958614}&gt;, &lt;PRISMA 2020 explanation and elaboration: Updated guidance and exemplars for reporting systematic reviews, {eid: 85103235741}&gt;, &lt;PRISMA2020: An R package and shiny app for producing PRISMA 2020-compliant flow diagrams, with interactivity for optimised digital transparency and open synthesis, {eid: 85128371903}&gt;, &lt;A dynamic structure-adaptive symbolic approach for slewing bearings’ life prediction under variable working conditions, {eid: 85086782354}&gt;, &lt;Fault detection and explanation through big data analysis on sensor streams, {eid: 85020814498}&gt;, &lt;Explainable and interpretable AI-assisted remaining useful life estimation for aeroengines, {eid: 85141396871}&gt;, &lt;An explainable regression framework for predicting remaining useful life of machines, {eid: 85141197130}&gt;, &lt;On the soundness of XAI in prognostics and health management (PHM), {eid: 85160347366}&gt;, &lt;Evaluating eXplainable artificial intelligence tools for hard disk drive predictive maintenance, {eid: 85143903577}&gt;, &lt;PRONOSTIA: An experimental platform for bearings accelerated degradation tests, {eid: 84883747869}&gt;, &lt;Wavelet filter-based weak signature detection method and its application on rolling element bearing prognostics, {eid: 33644547646}&gt;, &lt;An integrated framework via key-spectrum entropy and statistical properties for bearing dynamic health monitoring and performance degradation assessment, {eid: 85142540136}&gt;, &lt;An explainable artificial intelligence approach for unsupervised fault detection and diagnosis in rotating machinery, {eid: 85108113786}&gt;, &lt;Noise-aware sparse Gaussian processes and application to reliable industrial machinery health monitoring, {eid: 85137543179}&gt;, &lt;Explainable AI algorithms for vibration data-based fault detection: Use case-adadpted methods and critical evaluation, {eid: 85143798767}&gt;, &lt;WaveletKernelNet: An interpretable deep neural network for industrial intelligent diagnosis, {eid: 85099724945}&gt;, &lt;Restricted sparse networks for rolling bearing fault diagnosis, {eid: 85149421006}&gt;, &lt;Fault diagnosis of wheelset bearings in high-speed trains using logarithmic short-time Fourier transform and modified self-calibrated residual network, {eid: 85121792246}&gt;, &lt;Fault diagnosis using eXplainable AI: A transfer learning-based approach for rotating machinery exploiting augmented synthetic data, {eid: 85163520943}&gt;, &lt;An end-to-end bearing fault diagnosis and severity assessment with interpretable deep learning, {eid: 85145782037}&gt;, &lt;Explainable AI for bearing fault prognosis using deep learning techniques, {eid: 85138737948}&gt;, &lt;Interpreting remaining useful life estimations combining explainable artificial intelligence and domain knowledge in industrial machinery, {eid: 85090503034}&gt;, &lt;Adaptive Mamdani fuzzy model for condition-based maintenance, {eid: 34848834882}&gt;, &lt;Transfer learning of fuzzy classifiers for optimized joint representation of simulated and measured data in anomaly detection of motor phase currents, {eid: 85130588560}&gt;, &lt;Degradation stage classification via interpretable feature learning, {eid: 85105746772}&gt;, &lt;Online bearing clearance monitoring based on an accurate vibration analysis, {eid: 85077796892}&gt;, &lt;IFPADAC: A two-stage interpretable fault prediction model for multivariate time series, {eid: 85112384275}&gt;, &lt;ML-based vehicle downtime reduction: A case of air compressor failure detection, {eid: 85150014662}&gt;, &lt;A fault diagnosis method with multi-source data fusion based on hierarchical attention for AUV, {eid: 85139272631}&gt;, &lt;Incorporating physics-based models into data driven approaches for air leak detection in city buses, {eid: 85192232278}&gt;, &lt;WavCapsNet: An interpretable intelligent compound fault diagnosis method by backward tracking, {eid: 85161570832}&gt;, &lt;Anomaly detection of 2.4 l diesel engine using one-class SVM with variational autoencoder, {eid: 85083961847}&gt;, &lt;Interpretable and steerable sequence learning via prototypes, {eid: 85071150364}&gt;, &lt;Explainable process monitoring based on class activation map: Garbage in, garbage out, {eid: 85101517034}&gt;, &lt;DTCEncoder: A Swiss army knife architecture for DTC exploration, prediction, search and model interpretation, {eid: 85152213489}&gt;, &lt;Online anomaly explanation: A case study on predictive maintenance, {eid: 85149941614}&gt;, &lt;None, {eid: 85146568888}&gt;, &lt;A forest-based algorithm for selecting informative variables using variable depth distribution, {eid: 85097094968}&gt;, &lt;A study on the effectiveness of current data in motor mechanical fault diagnosis using XAI, {eid: 85136514912}&gt;, &lt;None, {eid: 84922495455}&gt;, &lt;Monitors that learn from failures: Pairing STL and genetic programming, {eid: 85160275997}&gt;, &lt;K-PdM: KPI-oriented machinery deterioration estimation framework for predictive maintenance using cluster-based hidden Markov model, {eid: 85050769135}&gt;, &lt;Anomaly detection in asset degradation process using variational autoencoder and explanations, {eid: 85122210756}&gt;, &lt;Learning how to monitor: Pairing monitoring and learning for online system verification, {eid: 85192273908}&gt;, &lt;Variational encoding approach for interpretable assessment of remaining useful life estimation, {eid: 85124965399}&gt;, &lt;Explainable decision support tool for IoT predictive maintenance within the context of Industry 4.0, {eid: 85152213451}&gt;, &lt;Performance of explainable AI methods in asset failure prediction, {eid: 85134318631}&gt;, &lt;Prediction of technical state of mechanical systems based on interpretive neural network model, {eid: 85148974249}&gt;, &lt;Transformer-based hierarchical latent space VAE for interpretable remaining useful life prediction, {eid: 85141265417}&gt;, &lt;A data-driven fault tree for a time causality analysis in an aging system, {eid: 85131376861}&gt;, &lt;Interpretable input-output hidden Markov model-based deep reinforcement learning for the predictive maintenance of turbofan engines, {eid: 85135914203}&gt;, &lt;Using artificial intelligence tools to detect problems in induction motors, {eid: 85102541326}&gt;, &lt;Explaining a random forest with the difference of two ARIMA models in an industrial fault detection scenario, {eid: 85101771713}&gt;, &lt;Explainable artificial intelligence for predictive maintenance applications, {eid: 85097886247}&gt;, &lt;Explainable artificial intelligence for predictive maintenance applications using a local surrogate model, {eid: 85122201067}&gt;, &lt;Interpretable summaries of black box incident triaging with subgroup discovery, {eid: 85115670453}&gt;, &lt;Balanced K-star: An explainable machine learning method for Internet-of-Things-enabled predictive maintenance in manufacturing, {eid: 85151150942}&gt;, &lt;Interpretable convolutional neural network through layer-wise relevance propagation for machine fault diagnosis, {eid: 85081102939}&gt;, &lt;Causal graph attention network with disentangled representations for complex systems fault detection, {eid: 85150229287}&gt;, &lt;Unsupervised probabilistic anomaly detection over nominal subsystem events through a hierarchical variational autoencoder, {eid: 85160315574}&gt;, &lt;Edge intelligence-based proposal for onboard catenary stagger amplitude diagnosis, {eid: 85138060163}&gt;, &lt;FLAGS: A methodology for adaptive anomaly detection and root cause analysis on sensor data streams by fusing expert knowledge with machine learning, {eid: 85094317160}&gt;, &lt;Improving rail network velocity: A machine learning approach to predictive maintenance, {eid: 84904358786}&gt;, &lt;Predictive maintenance using tree-based classification techniques: A case of railway switches, {eid: 85061435024}&gt;, &lt;Preprocessing-free gear fault diagnosis using small datasets with deep convolutional neural network-based transfer learning, {eid: 85047001622}&gt;, &lt;PredMaX: Predictive maintenance with explainable deep convolutional autoencoders, {eid: 85140096245}&gt;, &lt;Explainable anomaly detection for hot-rolling industrial process, {eid: 85121807885}&gt;, &lt;Local multi-label explanations for random forest, {eid: 85149886121}&gt;, &lt;Roll wear prediction in strip cold rolling with physics-informed autoencoder and counterfactual explanations, {eid: 85148537583}&gt;, &lt;Explainable anomaly detection framework for maritime main engine sensor data, {eid: 85111432214}&gt;, &lt;Anomaly detection with unknown anomalies: Application to maritime machinery, {eid: 85120884606}&gt;, &lt;Multiple instance learning with random forest for event logs analysis and predictive maintenance in ship electric propulsion system, {eid: 85123345354}&gt;, &lt;Physics-constraint variational neural network for wear state assessment of external gear pump, {eid: 85192272905}&gt;, &lt;A comparison of two learning mechanisms for the automatic design of fuzzy diagnosis systems for rotating machinery, {eid: 2942630598}&gt;, &lt;Interpretable anomaly prediction: Predicting anomalous behavior in Industry 4.0 settings via regularized logistic regression tools, {eid: 85091866199}&gt;, &lt;None, {eid: 85183404683}&gt;, &lt;Interpretable predictive maintenance for hard drives, {eid: 85165005888}&gt;, &lt;Closed-loop optimization of fast-charging protocols for batteries with machine learning, {eid: 85079742666}&gt;, &lt;Mixture of survival analysis models-cluster-weighted Weibull distributions, {eid: 85119456788}&gt;, &lt;Explainability-driven model improvement for SOH estimation of lithium-ion battery, {eid: 85144632664}&gt;, &lt;None, {eid: 85183341382}&gt;, &lt;Autoencoderbased anomaly root cause analysis for wind turbines, {eid: 85108175825}&gt;, &lt;An ensemble learning solution for predictive maintenance of wind turbines main bearing, {eid: 85101080800}&gt;, &lt;A machine learning-based approach for advanced monitoring of automated equipment for the entertainment industry, {eid: 85112115672}&gt;, &lt;Anomaly detection for the industrial Internet of Things: An unsupervised approach for fast root cause analysis, {eid: 85144597636}&gt;, &lt;Machine learning-based anomaly detection for particle accelerators, {eid: 85124806254}&gt;, &lt;Explainable deep learning for fault prognostics in complex systems: A particle accelerator use-case, {eid: 85090172331}&gt;, &lt;A deep learning approach for short term prediction of industrial plant working status, {eid: 85126194328}&gt;, &lt;Explainable anomaly detection framework for predictive maintenance in manufacturing systems, {eid: 85132920451}&gt;, &lt;None, {eid: 85192274638}&gt;, &lt;Impact of interdependencies: Multi-component system perspective toward predictive maintenance based on machine learning and XAI, {eid: 85149911877}&gt;, &lt;Using rule quality measures for rule base refinement in knowledge-based predictive maintenance systems, {eid: 85077851959}&gt;, &lt;Explaining aviation safety incidents using deep temporal multiple instance learning, {eid: 85051503754}&gt;, &lt;Unsupervised offline changepoint detection ensembles, {eid: 85105996619}&gt;, &lt;None, {eid: 85048419433}&gt;, &lt;Computational enhancements to the mahalanobis-taguchi system to improve fault detection and diagnostics, {eid: 85153181422}&gt;, &lt;A big bang-big crunch type-2 fuzzy logic system for explainable predictive maintenance, {eid: 85114670826}&gt;, &lt;None, {eid: 85183405996}&gt;, &lt;CUAD-Mo: Continuos unsupervised anomaly detection on machining operations, {eid: 85144593900}&gt;, &lt;UzADL: Anomaly detection and localization using graph Laplacian matrix-based unsupervised learning method, {eid: 85133229510}&gt;, &lt;Using an explainable machine learning approach to minimize opportunistic maintenance interventions, {eid: 85141690596}&gt;, &lt;Adaptable and explainable predictive maintenance: Semi-supervised deep learning for anomaly detection and diagnosis in press machine data, {eid: 85112727448}&gt;, &lt;Sensor-based predictive maintenance with reduction of false alarms—A case study in heavy industry, {eid: 85121779213}&gt;, &lt;Deep multi-instance contrastive learning with dual attention for anomaly precursor detection, {eid: 85120908722}&gt;, &lt;Adding interpretability to predictive maintenance by machine learning on sensor data, {eid: 85108103500}&gt;, &lt;Health condition monitoring of a complex hydraulic system using deep neural network and DeepSHAP explainable XAI, {eid: 85141891683}&gt;, &lt;Temporal-logic-based semantic fault diagnosis with time-series data from industrial Internet of Things, {eid: 85089572292}&gt;, &lt;Decision support by interpretable machine learning in acoustic emission based cutting tool wear prediction, {eid: 85125367011}&gt;, &lt;None, {eid: 85074063117}&gt;, &lt;Data mining on extremely long time-series, {eid: 85125341261}&gt;, &lt;An alarm and fault association rule extraction method for power equipment based on explainable decision tree, {eid: 85126012161}&gt;, &lt;A type-2 fuzzy based explainable AI system for predictive maintenance within the water pumping industry, {eid: 85161006341}&gt;, &lt;Maintenance planning recommendation of complex industrial equipment based on knowledge graph and graph neural network, {eid: 85145964190}&gt;, &lt;An improved first-principle model of AC powered solenoid operated valves for maintenance applications, {eid: 85139733587}&gt;, &lt;Development of digital twin for intelligent maintenance of civil infrastructure, {eid: 85136404746}&gt;, &lt;Generating decision support for alarm processing in cold supply chains using a hybrid k-NN algorithm, {eid: 85119598639}&gt;, &lt;Causal and interpretable rules for time series analysis, {eid: 85114951912}&gt;, &lt;None, {eid: 85192247795}&gt;, &lt;Interpretable survival models for predictive maintenance, {eid: 85107301736}&gt;, &lt;Principles and practice of explainable machine learning, {eid: 85110354249}&gt;, &lt;None, {eid: 85019673811}&gt;, &lt;On pixel-wise explanations for non-linear classifier decisions by layer-wise relevance propagation, {eid: 84940560152}&gt;, &lt;Gradient-based learning applied to document recognition, {eid: 0032203257}&gt;, &lt;Axiomatic attribution for deep networks, {eid: 85044533027}&gt;, &lt;Quantifying causal influences, {eid: 84888871949}&gt;, &lt;AcME—Accelerated model-agnostic explanations: Fast whitening of the machine-learning black box, {eid: 85141498082}&gt;, &lt;None, {eid: 85048785004}&gt;, &lt;Counterfactual explanations without opening the black box: Automated decisions and the GDPR, {eid: 85048148495}&gt;, &lt;None, {eid: 85102828022}&gt;, &lt;Grad-CAM: Visual explanations from deep networks via gradient-based localization, {eid: 85074504618}&gt;, &lt;Interpretable anomaly detection with DIFFI: Depth-based feature importance of isolation forest, {eid: 85144263494}&gt;, &lt;Conclusive local interpretation rules for random forests, {eid: 85132170240}&gt;, &lt;None, {eid: 85097866726}&gt;, &lt;None, {eid: 84905220041}&gt;, &lt;Problems in the analysis of survey data, and a proposal, {eid: 0006178946}&gt;, &lt;Optimal classification trees, {eid: 85017029495}&gt;, &lt;Optimal survival trees, {eid: 85127567980}&gt;, &lt;Lightgbm: A highly efficient gradient boosting decision tree, {eid: 85055954505}&gt;, &lt;None, {eid: 0012934116}&gt;, &lt;Symbolic regression via genetic programming, {eid: 84950268379}&gt;, &lt;Fuzzy logic, {eid: 0023999614}&gt;, &lt;Speaker recognition from raw waveform with SincNet, {eid: 85063106328}&gt;, &lt;None, {eid: 85093730966}&gt;, &lt;Monitoring temporal properties of continuous signals, {eid: 27944453169}&gt;, &lt;None, {eid: 85113306473}&gt;, &lt;X. On the criterion that a given system of deviations from the probable in the case of a correlated system of variables is such that it can be reasonably supposed to have arisen from random sampling, {eid: 0001454867}&gt;, &lt;The probable error of a mean, {eid: 0345399126}&gt;, &lt;Regression models and life-tables, {eid: 0000336139}&gt;, &lt;Statistical inference for probabilistic functions of finite state Markov chains, {eid: 0000342467}&gt;, &lt;Gaussian mixture models, {eid: 77957256989}&gt;, &lt;Generalized additive models, {eid: 84972488102, doi: 10.1214/ss/1177013604}&gt;, &lt;None, {eid: 0004174988}&gt;, &lt;None, {eid: 85077769263}&gt;, &lt;Attention is all you need, {eid: 85043317328}&gt;, &lt;Digital twin: Mitigating unpredictable, undesirable emergent behavior in complex systems, {eid: 85006339863}&gt;, &lt;Discriminatory analysis. Nonparametric discrimination: Consistency properties, {eid: 22944478488}&gt;, &lt;Explainable artificial intelligence (XAI): Concepts, taxonomies, opportunities and challenges toward responsible AI, {eid: 85077515399}&gt;, &lt;Explanation in artificial intelligence: Insights from the social sciences, {eid: 85056225775}&gt;, &lt;Evaluation metrics in explainable artificial intelligence (XAI), {eid: 85144166625}&gt;, &lt;None, {eid: 85192261307}&gt;, &lt;None, {eid: 85168574854}&gt;, &lt;None, {eid: 85072949336}&gt;</t>
  </si>
  <si>
    <t>2-s2.0-85190784162</t>
  </si>
  <si>
    <t>The methods found here do not fit cleanly within DTs</t>
  </si>
  <si>
    <t>Zhang H. (AUID: 57219201389), Sun J. (AUID: 56298538800), Tian Y. (AUID: 57207913658)</t>
  </si>
  <si>
    <t>Accelerated Safety Testing for Highly Automated Vehicles: Application and Capability Comparison of Surrogate Models</t>
  </si>
  <si>
    <t>IEEE Transactions on Intelligent Vehicles</t>
  </si>
  <si>
    <t>10.1109/TIV.2023.3319158</t>
  </si>
  <si>
    <t>https://www.doi.org/10.1109/TIV.2023.3319158</t>
  </si>
  <si>
    <t>&lt;Tongji University, Department of Traffic Engineering, Key Laboratory of Road and Traffic Engineering, Ministry of Education&gt;</t>
  </si>
  <si>
    <t>© 2016 IEEE.With the gradual perfection of Highly Automated Vehicles (HAVs), it is obligatory to assess their safety performance in simulation that mirrors the real-world driving environment. However, the minimal likelihood of exposure to risky events can result in an extremely time-consuming testing process. To address this issue, we applied a surrogate-based method to expedite scenario-based simulated safety testing for HAVs. Model-based surrogates can quickly approximate the results of untested scenarios, thereby facilitating the search for risky scenarios. Car-following and Cut-in scenarios were chosen as two representative Operational Design Domains (ODDs) with different dimensions for case study. Thus, the capabilities of various Surrogate Models (SMs) can be examined in depth. Utilizing the HighD data, two testing ODDs were constructed to be consistent with naturalistic distribution. We demonstrated that the performances of six mainstream SMs differ significantly as the frequency of risky scenarios decreases. Additionally, we conducted multiple rounds of tests to compare the stability of SMs. We also presented a proposal on SMs selection according to the complexity of ODDs and the rarity of risky scenarios. Compared with random testing, the surrogate-based method can search for 4 times as many high-risk Car-following scenarios with only 4% of the test resources, showing great potential in accelerating the testing process. Notably, when the targeted scenarios are not rare in high-dimensional ODD, the calculation simplicity of SMs is the most important factor. Even random testing can be a viable option in such circumstances.</t>
  </si>
  <si>
    <t>Highly automated vehicles, safety testing, surrogate models, test efficiency</t>
  </si>
  <si>
    <t>&lt;Automation interrupted: How autonomous vehicle accidents transform the material politics of automation, {eid: 85047076554}&gt;, &lt;None, {eid: 85100467569}&gt;, &lt;None, {eid: 85186289242}&gt;, &lt;Validation and verification of automated road vehicles, {eid: 85026770741}&gt;, &lt;Driving to safety:Howmany miles of driving would it take to demonstrate autonomous vehicle reliability?, {eid: 84991261592}&gt;, &lt;An empirical study on the current and future challenges of automotive software release and configuration management, {eid: 85057201034}&gt;, &lt;None, {eid: 85138846610}&gt;, &lt;None, {eid: 85135379382}&gt;, &lt;Scenario-based test automation for highly automated vehicles: A review and paving the way for systematic safety assurance, {eid: 85122279872}&gt;, &lt;Adaptive design of experiments for safety evaluation of automated vehicles, {eid: 85120906361}&gt;, &lt;Simulation-based approaches for verification of embedded control systems: An overview of traditional and advanced modeling, testing, and verification techniques, {eid: 85011965677}&gt;, &lt;Probabilistic metamodels for an efficient characterization of complex driving scenarios, {eid: 85139503586}&gt;, &lt;Risk assessment of highly automated vehicles with naturalistic driving data: A surrogate-based optimizationmethod, {eid: 85135383161}&gt;, &lt;The highd dataset: A drone dataset of naturalistic vehicle trajectories on German highways for validation of highly automated driving systems, {eid: 85060491760}&gt;, &lt;Automatic generation of safety-critical test scenarios for collision avoidance of road vehicles, {eid: 85056781128}&gt;, &lt;Generating critical test scenarios for automated vehicles with evolutionary algorithms, {eid: 85072285275}&gt;, &lt;Testing visionbased control systems using learnable evolutionary algorithms, {eid: 85049395006}&gt;, &lt;None, {eid: 34547359337}&gt;, &lt;Testing scenario library generation for connected and automated vehicles, part I: Methodology, {eid: 85102368918}&gt;, &lt;Worst-case scenarios identification approach for the evaluation of advanced driver assistance systems in intelligent/autonomous vehicles under multiple conditions, {eid: 85097849619}&gt;, &lt;Performance boundary identification for the evaluation of automated vehicles using Gaussian process classification, {eid: 85076817788}&gt;, &lt;ML-based fault injection for autonomous vehicles: A case for Bayesian fault injection, {eid: 85072099788}&gt;, &lt;Adaptive design of experiments for fault injection testing of highly automated vehicles, {eid: 85168711547, doi: 10.1109/MITS.2023.3303474}&gt;, &lt;Incremental learning-based testing for reactive systems, {eid: 79960247126}&gt;, &lt;Rare-event simulation techniques: An introduction and recent advances, {eid: 77950483923}&gt;, &lt;Accelerated evaluation of autonomous vehicles in the lane change scenario based on subset simulation technique, {eid: 85060455568}&gt;, &lt;On automated vehicle collision risk estimation using threat metrics in subset simulation, {eid: 85118438262}&gt;, &lt;Accelerated evaluation of automated vehicles in car-following maneuvers, {eid: 85020137568}&gt;, &lt;Accelerated evaluation of automated vehicles safety in lane-change scenarios based on importance sampling techniques, {eid: 84981318280}&gt;, &lt;Parallel testing of vehicle intelligence via virtual-real interaction, {eid: 85063693240}&gt;, &lt;Parallel vision for long-tail regularization: Initial results from IVFC autonomous driving testing, {eid: 85124086912}&gt;, &lt;How simulation helps autonomous driving: A survey of sim2real, digital twins, and parallel intelligence, {eid: 85171587311, doi: 10.1109/TIV.2023.3312777}&gt;, &lt;Milestones in autonomous driving and intelligent vehicles-Part I: Control, computing system design, communication, HD map, testing, and human behaviors, {eid: 85161059849}&gt;, &lt;Testing of autonomous vehicles using surrogate models and stochastic optimization, {eid: 85046275281}&gt;, &lt;Advances in surrogate based modeling, feasibility analysis, and optimization: A review, {eid: 85033574112}&gt;, &lt;Surrogate model-based optimization framework: A case study in aerospace design, {eid: 34147157957}&gt;, &lt;AK-SESC: A novel reliability procedure based on the integration of active learning kriging and sequential space conversion method, {eid: 85115332172}&gt;, &lt;Comparative study of surrogate modeling methods for signal integrity and microwave circuit applications, {eid: 85111032871}&gt;, &lt;Safety performance boundary identification of highly automated vehicles: A surrogate model-based gradient descent searching approach, {eid: 85135246173}&gt;, &lt;Congested traffic states in empirical observations andmicroscopic simulations, {eid: 0034239164}&gt;, &lt;Calibrating car-following models by using trajectory data: Methodological study, {eid: 63849322364}&gt;, &lt;A new threat assessment measure for collision avoidance systems, {eid: 41849086700}&gt;, &lt;Newtime-based surrogate safety measure to assess crash risk in car-following scenarios, {eid: 84943598803}&gt;, &lt;A fast-prediction surrogate model for large datasets, {eid: 85043494899}&gt;, &lt;Chapter 3-an introduction to various spatial analysis techniques, {eid: 85082452634}&gt;, &lt;Rare-event probability estimation with adaptive support vector regression surrogates, {eid: 84959286305}&gt;, &lt;None, {eid: 0003684449}&gt;, &lt;Imbalance-XGBoost: Leveraging weighted and focal losses for binary label-imbalanced classification with XGBoost, {eid: 85086585292}&gt;, &lt;An improved high-dimensional kriging surrogate modeling method through principal component dimension reduction, {eid: 85113516101}&gt;</t>
  </si>
  <si>
    <t>2-s2.0-85173378504</t>
  </si>
  <si>
    <t>Heilala J.P. (AUID: 58572620200)</t>
  </si>
  <si>
    <t>Systems Engineering Enhanced by AI-Driven Multiphysics Simulation: Multiphysics Modeling and Simulation with Artificial Intelligence / Multiphysics Modeling and Simulation for Technology Transfer Using Artificial Intelligence</t>
  </si>
  <si>
    <t>8th International Conference on Innovation in Artificial Intelligence, ICIAI 2024</t>
  </si>
  <si>
    <t>10.1145/3655497.3655508</t>
  </si>
  <si>
    <t>https://www.doi.org/10.1145/3655497.3655508</t>
  </si>
  <si>
    <t>&lt;Department of Mechanical Engineering, Faculty of Technology, University of Turku&gt;</t>
  </si>
  <si>
    <t>© 2024 Owner/Author.Recent advancements in artificial intelligence (AI) allow for more sophisticated modeling and simulation of complex engineering systems. This research explores the application of AI techniques like neural networks and genetic algorithms for multiphysics modeling, using an aerospace case example for educational purposes. A literature review examines existing physics-based and empirical modeling approaches in this domain. Subsequently, a multiphysics control model incorporating thermal, structural, and fluid dynamics interactions is developed. Neural networks can be trained on simulation data to learn these multiphysics relationships, with the potential to augment robotic assembly. Additionally, genetic algorithms optimize system designs by evolving populations of models based on performance objectives. This enables rapid virtual testing and discovery of optimal configurations. The integrated AI modeling framework builds on a systematic literature review, providing a reference architecture for multiphysics modeling and simulation. Literature findings facilitate developing an optimal methodology for a model example. The research demonstrates advancing complex engineering models via a sample pseudocode algorithm for electronic systems control. Integrative systems engineering research can enhance simulation-driven design. This pseudocode contributes knowledge on AI-driven multiphysics modeling within a scientific framework. The proposed technique has applications in innovating systems-level designs with prudent limitations.</t>
  </si>
  <si>
    <t>Advanced Engineering Optimizations, AI-driven Multiphysics Modeling. Neural Networks and Genetic Algorithms</t>
  </si>
  <si>
    <t>&lt;None, {eid: 0004044108}&gt;, &lt;Robust adaptive flight control of quadrotor aircraft subject to uncertainties, {eid: 85201369539}&gt;, &lt;Decision-based Kalman filter for UAV attitude estimation, {eid: 85201422766}&gt;, &lt;Fault tolerant control algorithm for an unmanned aerial vehicle, {eid: 85201432399}&gt;, &lt;Bibliographical review on reconfigurable fault-tolerant control systems, {eid: 55549096341}&gt;, &lt;Design and control of an indoor micro quadrotor, {eid: 3042681632}&gt;, &lt;Wind disturbance estimation and rejection for quadrotor position control, {eid: 77958473029}&gt;, &lt;Flight control of tethered multicopters for payload transportation and deployment, {eid: 85201435898}&gt;, &lt;None, {eid: 70350407946}&gt;, &lt;Altitude, roll and pitch control for a VTOL UAV using adaptive PID, {eid: 85201388520}&gt;, &lt;Underactuated ship tracking control: theory and experiments, {eid: 0035922476}&gt;, &lt;Model reference robust fault detection and isolation for a quadrotor UAV, {eid: 85201402499}&gt;, &lt;None, {eid: 84899528073}&gt;, &lt;Advances in the application of a brain–computer interface to the Metaverse, {eid: 85163811152}&gt;, &lt;A four-arm electrically small omnidirectional CP helical antenna and its expansion as a compact and highly efficient dual-CP array, {eid: 85164451340}&gt;, &lt;Broadband and high-gain embedded probe-fed low-profile high-order-mode antennas, {eid: 85164706806}&gt;, &lt;Human resource development and management in the Philippines’ national space capacity building program, {eid: 85175860151}&gt;, &lt;LiDAR-generated images derived keypoints assisted point cloud registration scheme in odometry estimation, {eid: 85175366796}&gt;, &lt;Artificial intelligence enabled radio propagation for communications—Part I: Channel characterization and antenna-channel optimization, {eid: 85124825629}&gt;, &lt;Self-propulsion via slipping: frictional swimming in multilegged locomotors, {eid: 85150010687}&gt;, &lt;A novel hexapod robot design with flight capability, {eid: 85028542391}&gt;, &lt;Coordinated control of a dual-arm space robot: novel models and simulations for robotic control methods, {eid: 85054356825}&gt;, &lt;None, {eid: 85201425074}&gt;, &lt;What if a vacuum robot has an arm?, {eid: 85169457977}&gt;, &lt;Additive manufacturing of a high-performance aluminum alloy from cold mechanically derived non-spherical powder, {eid: 85160213752}&gt;, &lt;None, {eid: 85197613574}&gt;, &lt;A four-arm electrically small omnidirectional CP helical antenna and its expansion as a compact and highly efficient dual-CP array, {eid: 85164451340}&gt;, &lt;A fuzzy logic based autonomous vehicle control system design in the TORCS environment, {eid: 85046275587}&gt;, &lt;None, {eid: 85175512558}&gt;, &lt;Robust adaptive attitude control of quadrotors with load uncertainties, {eid: 84983778245}&gt;, &lt;Magnetic nozzle radiofrequency plasma systems for space propulsion, industry, and fusion plasmas, {eid: 85168559605}&gt;, &lt;Blended wing body propulsion system design, {eid: 85031021289}&gt;, &lt;Morphological flexibility in robotic systems through physical polygon meshing, {eid: 85162585622}&gt;, &lt;Sensorless force and displacement estimation in soft actuators, {eid: 85152171465}&gt;</t>
  </si>
  <si>
    <t>2024-03-16</t>
  </si>
  <si>
    <t>2-s2.0-85201374803</t>
  </si>
  <si>
    <t>Wang Y. (AUID: 58396243700), Zeng W. (AUID: 57205420445), Liu C. (AUID: 58676196400), Ye Z. (AUID: 58632744000), Sun J. (AUID: 58810428500), Ji J. (AUID: 58114368700), Wu Y. (AUID: 59132506800), Wang Y. (AUID: 58538149000), Wang C. (AUID: 36990982800), Chen L. (AUID: 55039599200), Jiang Z. (AUID: 57212679315), Yan X. (AUID: 59132910100), Yang D. (AUID: 53985802700), Wang L. (AUID: 56404299600), Zhang D. (AUID: 35729509300)</t>
  </si>
  <si>
    <t>CrowdBot: An Open-Environment Robot Management System for On-Campus Services</t>
  </si>
  <si>
    <t>Proceedings of the ACM on Interactive, Mobile, Wearable and Ubiquitous Technologies</t>
  </si>
  <si>
    <t>10.1145/3659601</t>
  </si>
  <si>
    <t>https://www.doi.org/10.1145/3659601</t>
  </si>
  <si>
    <t>&lt;School of Informatics, Xiamen University&gt;, &lt;Department of Electrical and Electronic Engineering, The University of Hong Kong&gt;, &lt;School of Software Engineering, East China Normal University&gt;, &lt;Department of Computer and Information Science, University of Macau&gt;, &lt;School of Computer Science, Peking University&gt;</t>
  </si>
  <si>
    <t>© 2024 ACM.In contemporary campus environments, the provision of timely and efficient services is increasingly challenging due to limitations in accessibility and the complexity and openness of the environment. Existing service robots, while operational, often struggle with adaptability and dynamic task management, leading to inefficiencies. To overcome these limitations, we introduce CrowdBot, a robot management system that enhances service in campus environments. Our system leverages a hierarchical reinforcement learning-based cloud-edge hybrid scheduling framework (REDIS), for efficient online streaming task assignment and dynamic action scheduling. To verify the REDIS framework, we have developed a digital twin simulation platform, which integrates large language models and hot-swapping technology. This facilitates seamless human-robot interaction, efficient task allocation, and cost-effective execution through the reuse of robot equipment. Our comprehensive simulations corroborate the system's remarkable efficacy, demonstrating significant improvements with a 24.46% reduction in task completion times, a 9.37% decrease in travel distances, and up to a 3% savings in power usage. Additionally, the system achieves a 7.95% increase in the number of tasks completed and a 9.49% reduction in response time. Real-world case studies further affirm CrowdBot's capability to adeptly execute tasks and judiciously recycle resources, thereby offering a smart and viable solution for the streamlined management of campus services.</t>
  </si>
  <si>
    <t>crowdsensing, dynamic task schedule, equipment-swappable robots, online streaming task assignment, reinforcement learning, robot management</t>
  </si>
  <si>
    <t>&lt;The gated community mentality, {eid: 84867136033}&gt;, &lt;What is beyond the edges? gated communities and their role in chinas desire for harmonious cities, {eid: 85092799609}&gt;, &lt;Robots on campus: understanding public perception of robots using social media, {eid: 85095129265}&gt;, &lt;Sircaur: Safe inspection of reinforced concrete structures by autonomous robot, {eid: 85091273231}&gt;, &lt;Interaction between hotel service robots and humans: A hotel-specific service robot acceptance model (sram), {eid: 85092740275}&gt;, &lt;Software crowdsourcing task allocation algorithm based on dynamic utility, {eid: 85063539582}&gt;, &lt;Fair task assignment in spatial crowdsourcing, {eid: 85104699784}&gt;, &lt;Fairness-aware task assignment in spatial crowdsourcing: Gametheoretic approaches, {eid: 85112864800}&gt;, &lt;An effective iterated greedy algorithm for reliability-oriented task allocation in distributed computing systems, {eid: 84885180572}&gt;, &lt;Task allocation for maximizing reliability of distributed systems: A simulated annealing approach, {eid: 33748083031}&gt;, &lt;None, {eid: 85041194636}&gt;, &lt;Task offloading based on lstm prediction and deep reinforcement learning for efficient edge computing in iot, {eid: 85123194472}&gt;, &lt;Ai chains: Transparent and controllable human-ai interaction by chaining large language model prompts, {eid: 85127254663}&gt;, &lt;Crowdos: A ubiquitous operating system for crowdsourcing and mobile crowd sensing, {eid: 85093921609}&gt;, &lt;Ros: An open-source robot operating system, {eid: 77957352104}&gt;, &lt;None, {eid: 85059202163}&gt;, &lt;A personalized task allocation strategy in mobile crowdsensing for minimizing total cost, {eid: 85127454787}&gt;, &lt;Mobile crowd sensing based dynamic traffic efficiency framework for urban traffic congestion control, {eid: 85115340656}&gt;, &lt;Expertise-aware truth analysis and task allocation in mobile crowdsourcing, {eid: 85100752780}&gt;, &lt;Distributed fuzzy semi-infinite auction based optimization for cooperative robots tasks allocation, {eid: 85128186855}&gt;, &lt;On efficiency in dynamic multi-robot task allocation, {eid: 85101241744}&gt;, &lt;Delay optimization with fcfs queuing model in mobile edge computing-assisted uav swarms: A game-theoretic learning approach, {eid: 85099485770}&gt;, &lt;Walrasian equilibrium-based multiobjective optimization for task allocation in mobile crowdsourcing, {eid: 85085993613}&gt;, &lt;A comprehensive survey for scheduling techniques in cloud computing, {eid: 85067581485}&gt;, &lt;Comparison analysis of round robin algorithm with highest response ratio next algorithm for job scheduling problems, {eid: 85128405167}&gt;, &lt;Decentralized task and path planning for multi-robot systems, {eid: 85103271294}&gt;, &lt;None, {eid: 84904867557}&gt;, &lt;None, {eid: 84965135289}&gt;, &lt;Efficient schedule of energy-constrained uav using crowdsourced buses in last-mile parcel delivery, {eid: 85103618278}&gt;, &lt;A combination of centralized and distributed methods for multi-agent planning and scheduling, {eid: 0025590732}&gt;, &lt;The internet of things (iot): Applications, investments, and challenges for enterprises, {eid: 84937634810}&gt;, &lt;Mobile crowdsensing: current state and future challenges, {eid: 81355138524}&gt;, &lt;Mobile crowd sensing and computing, {eid: 84962007671}&gt;, &lt;Crowdpatrol: A mobile crowdsensing framework for traffic violation hotspot patrolling, {eid: 85148313073}&gt;, &lt;None, {eid: 33747614201}&gt;, &lt;Ethical issues in police robots. The case of crowd control robots in a pandemic, {eid: 85106694907}&gt;, &lt;Coordinated robot-assisted human crowd evacuation, {eid: 85062190763}&gt;, &lt;Human-following and-guiding in crowded environments using semantic deep-reinforcement-learning for mobile service robots, {eid: 85136325351}&gt;, &lt;Online task assignment in crowdsourcing markets, {eid: 84868273774}&gt;, &lt;Task recommendation in crowdsourcing systems, {eid: 84875126635}&gt;, &lt;A distributed task allocation protocol for cooperative multi-uav search and rescue systems, {eid: 85111429018}&gt;, &lt;A blockchain-based multi-unmanned aerial vehicle task processing system for situation awareness and real-time decision, {eid: 85172891594}&gt;, &lt;Gated community walkability design efficiency model, {eid: 85136786909}&gt;, &lt;Decision making of opening gated community considering traffic impact on environment, {eid: 85137974095}&gt;, &lt;A gated community as a soft and gendered total institution, {eid: 84928955156}&gt;, &lt;Why china may have the most factory robots in the world by 2017, {eid: 84977177000}&gt;, &lt;Robo sapiens japanicus: Humanoid robots and the posthuman family, {eid: 37449017191}&gt;, &lt;Q-learning, {eid: 34249833101}&gt;, &lt;A survey on policy search for robotics, {eid: 84903590417}&gt;, &lt;Actor-critic algorithms, {eid: 84898938510}&gt;, &lt;Habitat: A platform for embodied ai research, {eid: 85078705864}&gt;, &lt;Sapien: A simulated part-based interactive environment, {eid: 85094479575}&gt;</t>
  </si>
  <si>
    <t>2024-05-15</t>
  </si>
  <si>
    <t>2-s2.0-85193461330</t>
  </si>
  <si>
    <t>Thorve S. (AUID: 57204780690), Mortveit H. (AUID: 6603254048), Vullikanti A. (AUID: 24077196600), Marathe M. (AUID: 7005103606), Swarup S. (AUID: 57206294402)</t>
  </si>
  <si>
    <t>Assessing Fairness of Residential Dynamic Pricing for Electricity using Active Learning with Agent-based Simulation</t>
  </si>
  <si>
    <t>23rd International Conference on Autonomous Agents and Multiagent Systems, AAMAS 2024</t>
  </si>
  <si>
    <t>&lt;University of Virginia&gt;</t>
  </si>
  <si>
    <t>© 2024 International Foundation for Autonomous Agents and Multiagent Systems.Extreme weather events and fast-paced adoption of green energy technologies have led to new challenges in demand-side management, maintaining grid reliability, and fulfilling variable consumer demands One of the effective ways to address these difficulties is by introducing economic incentives - replacing the flat rate tariffs with dynamic tariffs. However, dynamic pricing schemes need to be designed carefully to consider fairness and benefits for consumers as well as power companies. This paper describes an ML-based simulation framework for exploring two fairness constructs of dynamic pricing for residential electricity with behavioral agent-based models based on social theory combined with active learning. As an example, we simulate behavior adaptations in response to changes in electricity prices to study cost savings through monthly bills and peak demand reduction in synthetic household agents in a Time Of Use (TOU) pricing scheme in Virginia, USA. Further, we can show that there exists a region in the parameter space that corresponds to a fair TOU pricing scheme for both entities: all income-stratified communities and power companies.</t>
  </si>
  <si>
    <t>active learning, agent behavior simulation, complex systems, dynamic pricing, fairness, smart grid, UN SDG</t>
  </si>
  <si>
    <t>&lt;An incentive based dynamic pricing in smart grid: A customers perspective, {eid: 85107812163, doi: 10.3390/su13116066}&gt;, &lt;A Fair Pricing Mechanism in Smart Grids for Low Energy Consumption Users, {eid: 85100786323, doi: 10.1109/ACCESS.2021.3056035}&gt;, &lt;Rate Design Matters: The Intersection of Residential Rate Design and Energy Efficiency, {eid: 85075502292}&gt;, &lt;Fairness Through the Lens of Proportional Equality, {eid: 85076926660}&gt;, &lt;None, {eid: 0003762575, doi: 10.1016/j.energy.2022.124978}&gt;, &lt;None, {eid: 84899767766}&gt;, &lt;None, {eid: 85053385065}&gt;, &lt;None, {eid: 85053385065}&gt;, &lt;Time-of-Use Pricing in Electricity Markets Under Different Market Structures, {eid: 84864287299, doi: 10.1109/TPWRS.2011.2180935}&gt;, &lt;Real-time price-based demand response management for residential appliances via stochastic optimization and robust optimization, {eid: 84872075033, doi: 10.1109/TSG.2012.2212729}&gt;, &lt;A game-theoretic approach to optimize the Time-of-Use pricing considering customer behaviors, {eid: 85048151240, doi: 10.1016/j.ijpe.2018.04.02}&gt;, &lt;Increasing Fairness by Delegating Decisions to Autonomous Agents, {eid: 85046479151}&gt;, &lt;None, {eid: 85121492925}&gt;, &lt;A literature review on dynamic pricing of electricity, {eid: 85020738916, doi: 10.1057/s41274-016-0149-4}&gt;, &lt;Fairness through awareness, {eid: 84856446756, doi: 10.1145/2090236.2090255}&gt;, &lt;Group-Fair Classification with Strategic Agents, {eid: 85163620298, doi: 10.1145/3593013.3594006}&gt;, &lt;None, {eid: 85196425132}&gt;, &lt;SPEW: Synthetic Populations and Ecosystems of the World, {eid: 85048357081, doi: 10.1080/10618600.2018.1442342}&gt;, &lt;The ODD protocol: A review and first update, {eid: 77957301158, doi: 10.1016/j.ecolmodel.2010.08.019}&gt;, &lt;Dynamic tariffs, demand response, and regulation in retail electricity markets, {eid: 85122730423, doi: 10.1016/j.eneco.2021.105774}&gt;, &lt;Residential implementation of critical-peak pricing of electricity, {eid: 33845531540, doi: 10.1016/j.enpol.2006.06.019}&gt;, &lt;None, {eid: 85172563073}&gt;, &lt;A review on demand response: Pricing, optimization, and appliance scheduling, {eid: 84939212244, doi: 10.1016/j.procs.2015.05.141}&gt;, &lt;Prime-time access for whom? Rhythms fairness and the dynamic pricing of infrastructure services, {eid: 85124738161, doi: 10.1080/13549839.2022.2040468arXiv}&gt;, &lt;Responsiveness of residential electricity demand to dynamic tariffs: Experiences from a large field test in the Netherlands, {eid: 84988715289, doi: 10.1016/j.apenergy.2016.09.051}&gt;, &lt;Fair and Efficient Allocation of Scarce Resources Based on Predicted Outcomes: Implications for Homeless Service Delivery, {eid: 85162152708, doi: 10.1613/jair.1.12847}&gt;, &lt;None, {eid: 85180595524, doi: 10.21203/rs.3.rs-1529952/v1}&gt;, &lt;Delayed Impact of Fair Machine Learning, {eid: 85074900407, doi: 10.24963/ijcai.2019/862}&gt;, &lt;Fairness in Participatory Budgeting via Equality of Resources, {eid: 85149720274}&gt;, &lt;Counterfactually Fair Dynamic Assignment: A Case Study on Policing, {eid: 85171308925}&gt;, &lt;Trade-offs between Group Fairness Metrics in Societal Resource Allocation, {eid: 85133026189, doi: 10.1145/3531146.3533171}&gt;, &lt;A Stackelberg Game-Theoretic Approach to Optimal Real-Time Pricing for the Smart Grid, {eid: 84888074549, doi: 10.1007/s00500-013-1092-9}&gt;, &lt;Assessing fairness of dynamic grid tariffs, {eid: 85019996851, doi: 10.1016/j.enpol.2017.05.028}&gt;, &lt;Solving the fair electric load shedding problem in developing countries, {eid: 85076312785}&gt;, &lt;Defeat the Peak: Behavioral insights for electricity demand response program design, {eid: 85075198992, doi: 10.1016/j.erss.2019.101352}&gt;, &lt;Defeat the Peak: Behavioral insights for electricity demand response program design, {eid: 85075198992, doi: 10.1016/j.erss.2019.101352}&gt;, &lt;The price is not right! Energy demand, Time of Use tariffs, values and social practices, {eid: 85178584796}&gt;, &lt;Active Hidden Markov Models for Information Extraction, {eid: 84958546669}&gt;, &lt;Exploring household energy rules and activities during peak demand to better determine potential responsiveness to time-of-use pricing, {eid: 85086743951, doi: 10.1016/j.enpol.2020.111608}&gt;, &lt;High resolution synthetic residential energy use profiles for the United States, {eid: 85147461038, doi: 10.1038/s41597-022-01914-1}&gt;, &lt;Fidelity and diversity metrics for validating hierarchical synthetic data: Application to residential energy demand, {eid: 85147939406, doi: 10.1109/BigData55660.2022.10020837}&gt;, &lt;Health and financial impacts of demand-side response measures differ across sociodemographic groups, {eid: 85076911143, doi: 10.1038/s41560-019-0507-y}&gt;, &lt;Varied health and financial impacts of time-of-use energy rates across sociodemographic groups raise equity concerns, {eid: 85076883621, doi: 10.1038/s41560-019-0515-y}&gt;, &lt;Integrating Equity Considerations into Agent-Based Modeling: A Conceptual Framework and Practical Guidance, {eid: 85134584506, doi: 10.18564/jasss.4816}&gt;, &lt;A game-theoretic approach for optimal time-of-use electricity pricing, {eid: 84883278699, doi: 10.1109/TPWRS.2012.2207134}&gt;, &lt;Distributional effects of Time of Use tariffs based on electricity demand and time use, {eid: 85108989255, doi: 10.1016/j.enpol.2021.112412}&gt;</t>
  </si>
  <si>
    <t>International Foundation for Autonomous Agents and Multiagent Systems (IFAAMAS)</t>
  </si>
  <si>
    <t>2024-05-06</t>
  </si>
  <si>
    <t>2-s2.0-85196386511</t>
  </si>
  <si>
    <t>Qayyum A. (AUID: 57202908543), Abbasi Q.H. (AUID: 35408616600), Imran M.A. (AUID: 58742772000), Butt M.A. (AUID: 57222118033), Ali H. (AUID: 57211394542), Usman M. (AUID: 57220670769), Halabi O. (AUID: 57203219290), Qadir J. (AUID: 15058218600), Al-Fuqaha A. (AUID: 58850016300)</t>
  </si>
  <si>
    <t>Secure and Trustworthy Artificial Intelligence-extended Reality (AI-XR) for Metaverses</t>
  </si>
  <si>
    <t>10.1145/3614426</t>
  </si>
  <si>
    <t>https://www.doi.org/10.1145/3614426</t>
  </si>
  <si>
    <t>&lt;University of Glasgow&gt;, &lt;Information Technology University&gt;, &lt;Glasgow Caledonian University&gt;, &lt;Qatar University&gt;, &lt;Hamad Bin Khalifa University&gt;</t>
  </si>
  <si>
    <t>© 2024 Copyright held by the owner/author(s). Publication rights licensed to ACM.Metaverse is expected to emerge as a new paradigm for the next-generation Internet, providing fully immersive and personalized experiences to socialize, work, and play in self-sustaining and hyper-spatio-temporal virtual world(s). The advancements in different technologies such as augmented reality, virtual reality, extended reality (XR), artificial intelligence (AI), and 5G/6G communication will be the key enablers behind the realization of AI-XR metaverse applications. While AI itself has many potential applications in the aforementioned technologies (e.g., avatar generation, network optimization), ensuring the security of AI in critical applications like AI-XR metaverse applications is profoundly crucial to avoid undesirable actions that could undermine users' privacy and safety, consequently putting their lives in danger. To this end, we attempt to analyze the security, privacy, and trustworthiness aspects associated with the use of various AI techniques in AI-XR metaverse applications. Specifically, we discuss numerous such challenges and present a taxonomy of potential solutions that could be leveraged to develop secure, private, robust, and trustworthy AI-XR applications. To highlight the real implications of AI-associated adversarial threats, we designed a metaverse-specific case study and analyzed it through the adversarial lens. Finally, we elaborate upon various open issues that require further research interest from the community.</t>
  </si>
  <si>
    <t>AR, Metaverse, MR, robust ML, secure ML, trustworthy ML, VR, XR</t>
  </si>
  <si>
    <t>&lt;Deep learning with differential privacy, {eid: 84995527907}&gt;, &lt;Peeking inside the black-box: A survey on explainable artificial intelligence (XAI), {eid: 85053352477}&gt;, &lt;Investigating adversarial attacks against network intrusion detection systems in SDNs, {eid: 85082997252}&gt;, &lt;Advances in adversarial attacks and defenses in computer vision: A survey, {eid: 85119405946}&gt;, &lt;None, {eid: 85148311154}&gt;, &lt;None, {eid: 85138064255}&gt;, &lt;SSCNets: Robustifying DNNs using secure selective convolutional filters, {eid: 85076858903}&gt;, &lt;Tamp-X: Attacking explainable natural language classifiers through tampered activations, {eid: 85131824415}&gt;, &lt;All your fake detector are belong to us: Evaluating adversarial robustness of fake-news detectors under black-box settings, {eid: 85107327225}&gt;, &lt;Condetect: Detecting adversarially perturbed natural language inputs to deep classifiers through holistic analysis, {eid: 85164291975}&gt;, &lt;None, {eid: 85109378359}&gt;, &lt;Intelligent resource slicing for eMBB and URLLC coexistence in 5G and beyond: A deep reinforcement learning based approach, {eid: 85101828253}&gt;, &lt;On the robustness of semantic segmentation models to adversarial attacks, {eid: 85062833643}&gt;, &lt;Scalable quantitative verification for deep neural networks, {eid: 85115685315}&gt;, &lt;Botnets and internet of things security, {eid: 85012917393}&gt;, &lt;Evasion attacks againstmachine learning at test time, {eid: 84886493283}&gt;, &lt;Poisoning attacks against support vector machines, {eid: 84867136631}&gt;, &lt;None, {eid: 85124553655}&gt;, &lt;Implementation and evaluation of an algorithm for cryptographically private principal component analysis on genomic data, {eid: 85050407665}&gt;, &lt;Practical secure aggregation for privacy-preserving machine learning, {eid: 85041432607}&gt;, &lt;Machine learning classification over encrypted data, {eid: 85098887199}&gt;, &lt;Bad characters: Imperceptible NLP attacks, {eid: 85132050626}&gt;, &lt;Security and privacy in the metaverse: The threat of the digital human, {eid: 85146374420}&gt;, &lt;None, {eid: 0003629991}&gt;, &lt;Convolutional neural network based vehicle classification in adverse illuminous conditions for intelligent transportation systems, {eid: 85101547601}&gt;, &lt;CARL-D: A vision benchmark suite and large scale dataset for vehicle detection and scene segmentation, {eid: 85125566419}&gt;, &lt;How blockchain, virtual reality, and augmented reality are converging, and why, {eid: 85091949011}&gt;, &lt;Adversarial examples are not easily detected: Bypassing ten detection methods, {eid: 85037338309}&gt;, &lt;Immersive virtual reality attacks and the human joystick, {eid: 85063680301}&gt;, &lt;Adversarial face de-identification, {eid: 85076808275}&gt;, &lt;Digital twin for federated analytics using a Bayesian approach, {eid: 85111025514}&gt;, &lt;Artificial neural networks-based machine learning for wireless networks: A tutorial, {eid: 85068579797}&gt;, &lt;BadNL: Backdoor attacks against NLP models, {eid: 85122985610}&gt;, &lt;Backdoor attacks and defenses for deep neural networks in outsourced cloud environments, {eid: 85083020019}&gt;, &lt;None, {eid: 85130135994}&gt;, &lt;The cityscapes dataset for semantic urban scene understanding, {eid: 84986255616}&gt;, &lt;Fast geometrically-perturbed adversarial faces, {eid: 85063577936}&gt;, &lt;Security and privacy approaches in mixed reality: A literature survey, {eid: 85074401367}&gt;, &lt;ImageNet: A large-scale hierarchical image database, {eid: 85198028989}&gt;, &lt;Metaverse: Security and privacy issues, {eid: 85128732171}&gt;, &lt;Efficient decision-based black-box adversarial attacks on face recognition, {eid: 85078797309}&gt;, &lt;None, {eid: 85122052584}&gt;, &lt;Differential privacy, {eid: 84903633242}&gt;, &lt;None, {eid: 85067610282}&gt;, &lt;The social metaverse: Battle for privacy, {eid: 85048243688}&gt;, &lt;Applying digital twins in metaverse: User interface, security and privacy challenges, {eid: 85139640982}&gt;, &lt;None, {eid: 85056850878}&gt;, &lt;FIBA: Frequency-injection based backdoor attack in medical image analysis, {eid: 85136008370}&gt;, &lt;None, {eid: 85134367822}&gt;, &lt;None, {eid: 85041911090}&gt;, &lt;Falling for fake news: Investigating the consumption of news via social media, {eid: 85046956316}&gt;, &lt;None, {eid: 85137666120}&gt;, &lt;None, {eid: 85095195855}&gt;, &lt;None, {eid: 84943527827}&gt;, &lt;Unravelling robustness of deep learning based face recognition against adversarial attacks, {eid: 85060489154}&gt;, &lt;None, {eid: 84960366468}&gt;, &lt;BadNets: Evaluating backdooring attacks on deep neural networks, {eid: 85065097252}&gt;, &lt;A survey of methods for explaining black box models, {eid: 85052502285}&gt;, &lt;None, {eid: 85030164208}&gt;, &lt;Virtual and augmented reality in surgery, {eid: 85088467653}&gt;, &lt;AdvPC: Transferable adversarial perturbations on 3D point clouds, {eid: 85093089308}&gt;, &lt;Adversarial example defense: Ensembles of weak defenses are not strong, {eid: 85084159861}&gt;, &lt;What do avatars want now? Posthuman embodiment and the technological sublime, {eid: 85016002186}&gt;, &lt;Universal adversarial perturbations against semantic image segmentation, {eid: 85041901493}&gt;, &lt;None, {eid: 84959176782}&gt;, &lt;Information fusion as an integrative crosscutting enabler to achieve robust, explainable, and trustworthy medical artificial intelligence, {eid: 85119285419}&gt;, &lt;Emotion recognition using secure edge and cloud computing, {eid: 85069733874}&gt;, &lt;None, {eid: 85127083376}&gt;, &lt;None, {eid: 85086704124}&gt;, &lt;SentMod: Hidden backdoor attack on unstructured textual data, {eid: 85134194384}&gt;, &lt;Is BERT really robust?, {eid: 85106432832}&gt;, &lt;Acoustic cues increase situational awareness in accident situations: A VR car-driving study, {eid: 85128005089}&gt;, &lt;Reluplex: An efficient SMT solver for verifying deep neural networks, {eid: 85026742103}&gt;, &lt;Model extraction warning in MLaaS paradigm, {eid: 85060008479}&gt;, &lt;FaDec: A fast decision-based attack for adversarial machine learning, {eid: 85093827773}&gt;, &lt;QuSecNets: Quantization-based defense mechanism for securing deep neural network against adversarial attacks, {eid: 85072988187}&gt;, &lt;None, {eid: 85139292258}&gt;, &lt;None, {eid: 85059182431}&gt;, &lt;Caveat emptor: The risks of using big data for human development, {eid: 85072265202}&gt;, &lt;Trust in automation: Designing for appropriate reliance, {eid: 85010007963}&gt;, &lt;None, {eid: 85119567126}&gt;, &lt;None, {eid: 85087823462}&gt;, &lt;None, {eid: 85081067860}&gt;, &lt;None, {eid: 85094015647}&gt;, &lt;PointBA: Towards backdoor attacks in 3D point cloud, {eid: 85115846821}&gt;, &lt;None, {eid: 85114320735}&gt;, &lt;Questioning the AI: Informing design practices for explainable AI user experiences, {eid: 85082464591}&gt;, &lt;None, {eid: 85125028872}&gt;, &lt;None, {eid: 85092521864}&gt;, &lt;SafetyNet: Detecting and rejecting adversarial examples robustly, {eid: 85041927082}&gt;, &lt;Channel state information prediction for 5G wireless communications: A deep learning approach, {eid: 85049115710}&gt;, &lt;None, {eid: 85141286595}&gt;, &lt;None, {eid: 85081380548}&gt;, &lt;Messing up 3D virtual environments: Transferable adversarial 3D objects, {eid: 85125856739}&gt;, &lt;Explanation in artificial intelligence: Insights from the social sciences, {eid: 85056225775}&gt;, &lt;Towards poisoning of deep learning algorithms with back-gradient optimization, {eid: 85037332192}&gt;, &lt;None, {eid: 85127020480}&gt;, &lt;None, {eid: 85127048308}&gt;, &lt;Bias in data-driven artificial intelligence systems-An introductory survey, {eid: 85078894838}&gt;, &lt;None, {eid: 85075333723}&gt;, &lt;Obliviousmulti-party machine learning on trusted processors, {eid: 85068879161}&gt;, &lt;Social data: Biases, methodological pitfalls, and ethical boundaries, {eid: 85076921193}&gt;, &lt;A survey of the usages of deep learning for natural language processing, {eid: 85100707985}&gt;, &lt;Hidden trigger backdoor attack on NLP models via linguistic style manipulation, {eid: 85140971775}&gt;, &lt;Distillation as a defense to adversarial perturbations against deep neural networks, {eid: 84987680683}&gt;, &lt;197: Advanced encryption standard (AES), {eid: 84965066515}&gt;, &lt;Toward accountable human-centered AI: Rationale and promising directions, {eid: 85124876280}&gt;, &lt;Collaborative federated learning for healthcare: Multi-modal COVID-19 diagnosis at the edge, {eid: 85141283433}&gt;, &lt;Securing machine learning in the cloud: A systematic review of cloud machine learning security, {eid: 85101047227}&gt;, &lt;Making federated learning robust to adversarial attacks by learning data and model association, {eid: 85134655200}&gt;, &lt;Secure and robust machine learning for healthcare: A survey, {eid: 85088192660}&gt;, &lt;Securing connected &amp; autonomous vehicles: Challenges posed by adversarial machine learning and the way forward, {eid: 85085645952}&gt;, &lt;Imperceptible, robust, and targeted adversarial examples for automatic speech recognition, {eid: 85078259431}&gt;, &lt;Explainable, trustworthy, and ethical machine learning for healthcare: A survey, {eid: 85138059446}&gt;, &lt;The combination of artificial intelligence and extended reality: A systematic review, {eid: 85129602659}&gt;, &lt;Efficiently stealing your machine learning models, {eid: 85076159498}&gt;, &lt;A method for obtaining digital signatures and public-key cryptosystems, {eid: 0017930809}&gt;, &lt;Regulation of the metaverse: A roadmap, {eid: 85132028074}&gt;, &lt;Improving the adversarial robustness and interpretability of deep neural networks by regularizing their input gradients, {eid: 85088286598}&gt;, &lt;Stop explaining black box machine learning models for high stakes decisions and use interpretable models instead, {eid: 85069492292}&gt;, &lt;Adversarial attacks on deep-learning based radio signal classification, {eid: 85052663750}&gt;, &lt;IoT network security from the perspective of adversarial deep learning, {eid: 85073020381}&gt;, &lt;Fast and scalable private genotype imputation using machine learning and partially homomorphic encryption, {eid: 85112212890}&gt;, &lt;Data driven exploratory attacks on black box classifiers in adversarial domains, {eid: 85042194251}&gt;, &lt;Poison frogs! Targeted clean-label poisoning attacks on neural networks, {eid: 85064194165}&gt;, &lt;IEEE standard review-Ethically aligned design: A vision for prioritizing humanwellbeing with artificial intelligence and autonomous systems, {eid: 85034632169}&gt;, &lt;ARSpy: Breaking location-based multi-player augmented reality application for user location tracking, {eid: 85122830751}&gt;, &lt;Accessorize to a crime: Real and stealthy attacks on state-of-The-art face recognition, {eid: 84995426895}&gt;, &lt;Deep learning for ultra-reliable and low-latency communications in 6G networks, {eid: 85088800140}&gt;, &lt;VLA: A practical visible light-based attack on face recognition systems in physical world, {eid: 85095526249}&gt;, &lt;Human-centered artificial intelligence: Reliable, safe &amp; trustworthy, {eid: 85083365199}&gt;, &lt;PixelDefend: Leveraging generative models to understand and defend against adversarial examples, {eid: 85083951380}&gt;, &lt;Data encryption standard, {eid: 34248682000}&gt;, &lt;Certified defenses for data poisoning attacks, {eid: 85047006943}&gt;, &lt;None, {eid: 85071360936}&gt;, &lt;None, {eid: 84925331214}&gt;, &lt;Machine learning adoption in blockchain-based smart applications: The challenges, and a way forward, {eid: 85077809551}&gt;, &lt;Digital twin in industry: State-of-The-art, {eid: 85054374767}&gt;, &lt;Adversarial training and robustness for multiple perturbations, {eid: 85084732409}&gt;, &lt;Sparsely connected CNN for efficient automatic modulation recognition, {eid: 85097959213}&gt;, &lt;Generative adversarial networks for launching and thwarting adversarial attacks on network intrusion detection systems, {eid: 85073888513}&gt;, &lt;Examining machine learning for 5G and beyond through an adversarial lens, {eid: 85099255222}&gt;, &lt;Adversarial attacks on cognitive self-organizing networks: The challenge and the way forward, {eid: 85062865432}&gt;, &lt;None, {eid: 85106101050}&gt;, &lt;Adversarial ML attack on self organizing cellular networks, {eid: 85074939841}&gt;, &lt;None, {eid: 85026307828}&gt;, &lt;Attack trees for security and privacy in social virtual reality learning environments, {eid: 85085490709}&gt;, &lt;Adversarial point cloud perturbations against 3D object detection in autonomous driving systems, {eid: 85115915801}&gt;, &lt;Blockchain-empowered space-air-ground integrated networks: Opportunities, challenges, and solutions, {eid: 85120901178}&gt;, &lt;A survey on metaverse: Fundamentals, security, and privacy, {eid: 85137934422}&gt;, &lt;An adversarial attack on DNN-based black-box object detectors, {eid: 85083034800}&gt;, &lt;Inference of security hazards fromevent composition based on incomplete or uncertain information, {eid: 46649086359}&gt;, &lt;LDP-based social content protection for trending topic recommendation, {eid: 85101138900}&gt;, &lt;None, {eid: 85063732249}&gt;, &lt;Backdoor attacks against deep learning systems in the physical world, {eid: 85117789303}&gt;, &lt;Analytic review of using augmented reality for situational awareness, {eid: 85122848588}&gt;, &lt;None, {eid: 85140389592}&gt;, &lt;TediGAN: Text-guided diverse face image generation and manipulation, {eid: 85113299033}&gt;, &lt;Generating 3D adversarial point clouds, {eid: 85078812270}&gt;, &lt;DBA: Distributed backdoor attacks against federated learning, {eid: 85094783347}&gt;, &lt;Adversarial examples for semantic segmentation and object detection, {eid: 85041912770}&gt;, &lt;Real-time, universal, and robust adversarial attacks against speaker recognition systems, {eid: 85089242352}&gt;, &lt;None, {eid: 85129061647}&gt;, &lt;None, {eid: 85037360102}&gt;, &lt;Automatically evading classifiers, {eid: 84987597847}&gt;, &lt;Backdoors hidden in facial features: A novel invisible backdoor attack against face recognition systems, {eid: 85099109652}&gt;, &lt;Fusing blockchain and AI with metaverse: A survey, {eid: 85136983020}&gt;, &lt;Neural network inversion in adversarial setting via background knowledge alignment, {eid: 85075922567}&gt;, &lt;How to generate and exchange secrets, {eid: 0022882770}&gt;, &lt;Recommendation of the council on artificial intelligence (OECD), {eid: 85088995413}&gt;, &lt;Adversarial examples: Attacks and defenses for deep learning, {eid: 85071490956}&gt;, &lt;Defending against neural fake news, {eid: 85084614046}&gt;, &lt;Contextual adversarial attacks for object detection, {eid: 85090384077}&gt;, &lt;Towards training robust private aggregation of teacher ensembles under noisy labels, {eid: 85103832739}&gt;, &lt;Crafting adversarial examples for neural machine translation, {eid: 85118955322}&gt;, &lt;None, {eid: 85140427737}&gt;, &lt;Towards transferable adversarial attack against deep face recognition, {eid: 85096824040}&gt;</t>
  </si>
  <si>
    <t>2-s2.0-85180376806</t>
  </si>
  <si>
    <t>Not mentioning DT explicitly</t>
  </si>
  <si>
    <t>Uhrmacher A.M. (AUID: 6603798101), Frazier P. (AUID: 21742757900), Hähnle R. (AUID: 6701714849), Klügl F. (AUID: 6602437599), Lorig F. (AUID: 55869826900), Ludäscher B. (AUID: 8902316800), Nenzi L. (AUID: 57194631985), Ruiz-Martin C. (AUID: 57202454838), Wainer G. (AUID: 6602806851), Rumpe B. (AUID: 55861872700), Szabo C. (AUID: 24723328900), Wilsdorf P. (AUID: 57201559537)</t>
  </si>
  <si>
    <t>Context, Composition, Automation, and Communication: The C2AC Roadmap for Modeling and Simulation</t>
  </si>
  <si>
    <t>ACM Transactions on Modeling and Computer Simulation</t>
  </si>
  <si>
    <t>10.1145/3673226</t>
  </si>
  <si>
    <t>https://www.doi.org/10.1145/3673226</t>
  </si>
  <si>
    <t>&lt;University of Rostock&gt;, &lt;Cornell University&gt;, &lt;TU Darmstadt&gt;, &lt;Orebro universitet&gt;, &lt;Malmö universitet&gt;, &lt;University of Illinois Urbana–Champaign&gt;, &lt;University of Trieste&gt;, &lt;Carleton University&gt;, &lt;RWTH Aachen University&gt;, &lt;The University of Adelaide&gt;, &lt;Universitat Rostock&gt;</t>
  </si>
  <si>
    <t>© 2024 Copyright held by the owner/author(s). Publication rights licensed to ACM.Simulation has become, in many application areas, a sine qua non. Most recently, COVID-19 has underlined the importance of simulation studies and limitations in current practices and methods. We identify four goals of methodological work for addressing these limitations. The first is to provide better support for capturing, representing, and evaluating the context of simulation studies, including research questions, assumptions, requirements, and activities contributing to a simulation study. In addition, the composition of simulation models and other simulation studies’ products must be supported beyond syntactical coherence, including aspects of semantics and purpose, enabling their effective reuse. A higher degree of automating simulation studies will contribute to more systematic, standardized simulation studies and their efficiency. Finally, it is essential to invest increased effort into effectively communicating results and the processes involved in simulation studies to enable their use in research and decision making. These goals are not pursued independently of each other, but they will benefit from and sometimes even rely on advances in other sub-fields. In this article, we explore the basis and interdependencies evident in current research and practice and delineate future research directions based on these considerations.</t>
  </si>
  <si>
    <t>automation, communication, composition, intelligent modeling, Modeling, open challenges, reproducibility, reuse, simulation, simulation lifecycle, state of the art</t>
  </si>
  <si>
    <t>&lt;None, {eid: 85204963067}&gt;, &lt;Agent based modelling and simulation tools: A review of the state-of-art software, {eid: 85016821258}&gt;, &lt;None, {eid: 85204981077}&gt;, &lt;A visual analytics based decision making environment for COVID-19 modeling and visualization, {eid: 85100767408}&gt;, &lt;A survey of statistical model checking, {eid: 85042465606}&gt;, &lt;Context-aware knowledge selection and reliable model recommendation with ACCORDION, {eid: 85190336371}&gt;, &lt;Automatic ontology construction from text: A review from shallow to deep learning trend, {eid: 85074864432}&gt;, &lt;Quantified abstract configurations of distributed systems, {eid: 84937636367}&gt;, &lt;DeepMath—Deep sequence models for premise selection, {eid: 85018904820}&gt;, &lt;Clustering and classification for time series data in visual analytics: A survey, {eid: 85077214862}&gt;, &lt;None, {eid: 80053163355}&gt;, &lt;Viewing visual analytics as model building, {eid: 85041224797}&gt;, &lt;None, {eid: 84881286743}&gt;, &lt;Multi-attribute Bayesian optimization with interactive preference learning, {eid: 85161936920}&gt;, &lt;Model-driven development: A metamodeling foundation, {eid: 0141725648}&gt;, &lt;DBpedia: A nucleus for a web of open data, {eid: 49949092526}&gt;, &lt;Keeping modelling notebooks with TRACE: Good for you and good for environmental research and management support, {eid: 85097451639}&gt;, &lt;Introduction to stochastic Petri nets, {eid: 84944323296}&gt;, &lt;A life cycle for modeling and simulation, {eid: 84863505203}&gt;, &lt;Simulation in healthcare management: A soft approach (MAPIU), {eid: 4944238600}&gt;, &lt;Multi-agent simulations to explore rules for rural credit in a highland farming community of northern Thailand, {eid: 46149124344}&gt;, &lt;Participatory approaches, {eid: 85035361164}&gt;, &lt;Our companion modelling approach, {eid: 3042690060}&gt;, &lt;Modeling formalisms for dynamic structure systems, {eid: 0031251544}&gt;, &lt;In search of the philosopher’s stone: Simulation composability versus component-based software design, {eid: 25144511780}&gt;, &lt;Specification-based monitoring of cyber-physical systems: A survey on theory, tools and applications, {eid: 85042072854}&gt;, &lt;Survey on mining signal temporal logic specifications, {eid: 85138592824}&gt;, &lt;Analytics saves lives during the covid crisis in chile, {eid: 85166288784}&gt;, &lt;Working groups’ report: The challenge of combining simulation and verification, {eid: 85175165023}&gt;, &lt;None, {eid: 85069705537}&gt;, &lt;COMBINE archive and OMEX format: One file to share all information to reproduce a modeling project, {eid: 84923910740}&gt;, &lt;UML for ABM, {eid: 84859625590}&gt;, &lt;None, {eid: 0003445619}&gt;, &lt;None, {eid: 85078514793}&gt;, &lt;Prior elicitation, {eid: 85101503653}&gt;, &lt;GEPOC ABM: A generic agent-based population model for Austria, {eid: 85062609612}&gt;, &lt;A review on outlier/anomaly detection in time series data, {eid: 85108077505}&gt;, &lt;BioNetGen: Software for rule-based modeling of signal transduction based on the interactions of molecular domains, {eid: 10244219918}&gt;, &lt;Compartmental and spatial rule-based modeling with virtual cell, {eid: 85030712551}&gt;, &lt;The promise of co-design for public policy, {eid: 85042628935}&gt;, &lt;Observed vs. possible provenance (research track), {eid: 85114279170}&gt;, &lt;None, {eid: 85190349240}&gt;, &lt;A SaaS-based automated framework to build and execute distributed simulations from SysML models, {eid: 84894110082}&gt;, &lt;A model-driven approach to enable the simulation of complex systems on distributed architectures, {eid: 85062333445}&gt;, &lt;None, {eid: 0003547470}&gt;, &lt;Smoothed model checking for uncertain continuous-time Markov chains, {eid: 84961285637}&gt;, &lt;Using causal loop diagrams to conceptualize groundwater as a social-ecological system, {eid: 85127340203}&gt;, &lt;The Kappa platform for rule-based modeling, {eid: 85050812728}&gt;, &lt;STL∗: Extending signal temporal logic with signal-value freezing operator, {eid: 84902242483}&gt;, &lt;Language models are few-shot learners, {eid: 85107491666}&gt;, &lt;Discovering governing equations from data by sparse identification of nonlinear dynamical systems, {eid: 84994491769}&gt;, &lt;Analysis of executable software models, {eid: 84902819627}&gt;, &lt;Relating simulation studies by provenance—developing a family of WNT signaling models, {eid: 85112328054}&gt;, &lt;Science communication: A contemporary definition, {eid: 0042819911}&gt;, &lt;Using a library of chemical reactions to fit systems of ordinary differential equations to agent-based models: A machine learning approach, {eid: 85181249511}&gt;, &lt;None, {eid: 85136321433}&gt;, &lt;Intelligent modeling and simulation lifecycle, {eid: 85205008504}&gt;, &lt;Computer science methods for effective and sustainable simulation studies (Dagstuhl Seminar 22401), {eid: 85190335948}&gt;, &lt;Generative abstraction of Markov population processes, {eid: 85170232491}&gt;, &lt;None, {eid: 85054243292}&gt;, &lt;Policy by simulation: Seeing is believing for interactive model co-creation and effective intervention, {eid: 85204946795}&gt;, &lt;None, {eid: 0004105414}&gt;, &lt;Variability within modeling language definitions, {eid: 77249172339}&gt;, &lt;Model transformation from BPMN to DEVS in the MDD4MS framework, {eid: 84876500413}&gt;, &lt;None, {eid: 30944456721}&gt;, &lt;BPMN: An introduction to the standard, {eid: 81855222049}&gt;, &lt;Bio-PEPA: A framework for the modelling and analysis of biological systems, {eid: 65549101937}&gt;, &lt;Conceptual model of the globalization for domain-specific languages, {eid: 84951875201}&gt;, &lt;An executable metamodelling facility for domain specific language design, {eid: 33750092606}&gt;, &lt;None, {eid: 0003962322}&gt;, &lt;None, {eid: 0004161809}&gt;, &lt;Engineering Modeling Languages: Turning Domain Knowledge into Tools, {eid: 85023646999}&gt;, &lt;Methods included: Standardizing computational reuse and portability with the common workflow language2022, {eid: 85131139163}&gt;, &lt;Scientific workflows and provenance: Introduction and research opportunities, {eid: 84888024124}&gt;, &lt;OSA: An open component-based architecture for discrete-event simulation, {eid: 77951614349}&gt;, &lt;Oscillation detection in process industries—Part I: Review of the detection methods, {eid: 85065090444}&gt;, &lt;Parallel Bayesian optimization of multiple noisy objectives with expected hypervolume improvement, {eid: 85131812391}&gt;, &lt;None, {eid: 85011677462}&gt;, &lt;None, {eid: 0004313304}&gt;, &lt;Active Object Languages: Current Research Trends, {eid: 85185484298}&gt;, &lt;A survey of active object languages, {eid: 85205012731}&gt;, &lt;Meta-modelling and graph grammars for multi-paradigm modelling in AToM3, {eid: 33645153245}&gt;, &lt;Pegasus, a workflow management system for science automation, {eid: 84923339542}&gt;, &lt;The experiment model and validity frame in M&amp;S, {eid: 85041432439}&gt;, &lt;KeY-ABS: A deductive verification tool for the concurrent modelling language ABS, {eid: 84949309016}&gt;, &lt;Efficient robust monitoring for STL, {eid: 84881185364}&gt;, &lt;On temporal logic and signal processing, {eid: 84868261278}&gt;, &lt;Certain trends in uncertainty and sensitivity analysis: An overview of software tools and techniques, {eid: 85076288568}&gt;, &lt;Equation discovery for systems biology: Finding the structure and dynamics of biological networks from time course data, {eid: 49549123570}&gt;, &lt;The impact of uncertainty on predictions of the CovidSim epidemiological code, {eid: 85107758982}&gt;, &lt;Analyzing simulations of biochemical systems with feature-based visual analytics, {eid: 84886693357}&gt;, &lt;MODELICA—The next generation modeling language: An international design effort, {eid: 33645620801}&gt;, &lt;S4BXI: The MPI-ready portals 4 simulator, {eid: 85123189947}&gt;, &lt;Considerations for reporting finite element analysis studies in biomechanics, {eid: 84856722710}&gt;, &lt;Making UML precise, {eid: 0346483380}&gt;, &lt;Meta-modelling semantics of UML, {eid: 8344291062}&gt;, &lt;SESSL: A domain-specific language for simulation experiments, {eid: 84897473124}&gt;, &lt;Rule-based modeling of biochemical systems with BioNetGen, {eid: 65649154507}&gt;, &lt;Knowledge discovery in simulation data, {eid: 85097351436}&gt;, &lt;Knowledge discovery in simulation data, {eid: 85097351436}&gt;, &lt;Green simulation: Reusing the output of repeated experiments, {eid: 85033222978}&gt;, &lt;None, {eid: 85082548731}&gt;, &lt;None, {eid: 51749119047}&gt;, &lt;None, {eid: 0003844699}&gt;, &lt;Modeling for COVID-19 college reopening decisions: Cornell, a case study, {eid: 85122681033}&gt;, &lt;None, {eid: 85144413273}&gt;, &lt;None, {eid: 85044535497}&gt;, &lt;Hospital preparedness during epidemics using simulation: The case of COVID-19, {eid: 85115804340}&gt;, &lt;Exploring the evolution of biochemical models at the network level, {eid: 85126865434}&gt;, &lt;None, {eid: 85177827788}&gt;, &lt;A framework for deadlock detection in core ABS, {eid: 84922366074}&gt;, &lt;The PEPA workbench: A tool to support a process algebra-based approach to performance modelling, {eid: 84959928148}&gt;, &lt;Preferential Bayesian optimization, {eid: 85048390891}&gt;, &lt;Conventional workflow technology for scientific simulation. Guide to e-Science: Next Generation Scientific Research and Discovery, {eid: 84873689950}&gt;, &lt;Towards better modelling and decision support: documenting model development, testing, and analysis using TRACE, {eid: 84897914073}&gt;, &lt;Documenting social simulation models: The ODD protocol as a standard, {eid: 85035308816}&gt;, &lt;The ODD protocol for describing Agent-Based and other simulation Models: A second update to improve clarity, Replication, and Structural Realism, {eid: 85082060198}&gt;, &lt;Importance of interaction structure and stochasticity for epidemic spreading: A COVID-19 case study, {eid: 85097068774}&gt;, &lt;Science communication as a field of research: Identifying trends, challenges and gaps by analysing research papers, {eid: 85021155454}&gt;, &lt;Automated lay language summarization of biomedical scientific reviews, {eid: 85129996059}&gt;, &lt;CovidGraph: A graph to fight COVID-19, {eid: 85140144291}&gt;, &lt;Exploring mechanistic and temporal regulation of LRP6 endocytosis in canonical WNT signaling, {eid: 85089707907}&gt;, &lt;Interactivized: Visual interaction for better decisions with interactive multiobjective optimization, {eid: 85127030135}&gt;, &lt;None, {eid: 85153772136}&gt;, &lt;Facets of trust in simulation studies, {eid: 85088784990}&gt;, &lt;Automatic runtime adaptation for component-based simulation algorithms, {eid: 84946016792}&gt;, &lt;Semantics and efficient simulation algorithms of an expressive multilevel modeling language, {eid: 85018767343}&gt;, &lt;Notions of similarity for systems biology models, {eid: 85041232814}&gt;, &lt;Multiactive objects and their applications, {eid: 85041806858}&gt;, &lt;A survey on provenance: What for? What form? What from?, {eid: 85031922156}&gt;, &lt;Process algebras for quantitative analysis, {eid: 26844453706}&gt;, &lt;A case study using the IMSE experimentation tool, {eid: 84957632784}&gt;, &lt;Plug’n simulate, {eid: 34547313005}&gt;, &lt;None, {eid: 85127425328}&gt;, &lt;COPASI—A complex pathway simulator, {eid: 33845368513}&gt;, &lt;Bayesian estimation reveals that reproducible models in systems biology get more citations, {eid: 85148114507}&gt;, &lt;SimJava: A discrete event simulation library for Java, {eid: 0012289903}&gt;, &lt;The systems biology markup language (SBML): A medium for representation and exchange of biochemical network models, {eid: 0037342537}&gt;, &lt;An introduction to multiobjective simulation optimization, {eid: 85061215838}&gt;, &lt;None, {eid: 85205021731}&gt;, &lt;Predicting the impacts of epidemic outbreaks on global supply chains: A simulation-based analysis on the coronavirus outbreak (COVID-19/SARS-CoV-2) case, {eid: 85081998325}&gt;, &lt;None, {eid: 85137757607}&gt;, &lt;The language of SysML v2 under the magnifying glass, {eid: 85133327958}&gt;, &lt;On code sharing and model documentation of published individual and agent-based models, {eid: 85091257739}&gt;, &lt;None, {eid: 0003871155}&gt;, &lt;Exploring the performance of spatial stochastic simulation algorithms, {eid: 79951511716}&gt;, &lt;Identification of dynamic mass-action biochemical reaction networks using sparse Bayesian methods, {eid: 85124012589}&gt;, &lt;None, {eid: 77950323033}&gt;, &lt;ABS: A core language for abstract behavioral specification, {eid: 84255187324}&gt;, &lt;Modeling resource-aware virtualized applications for the cloud in real-time ABS, {eid: 84871644688}&gt;, &lt;Coroutines and Networks of Parallel Processes, {eid: 84867636061}&gt;, &lt;Behavioral contracts for cooperative scheduling, {eid: 85097400780}&gt;, &lt;Formal modeling and analysis of railway operations with active objects, {eid: 85049920668}&gt;, &lt;A hybrid programming language for formal modeling and verification of hybrid systems, {eid: 85174787793}&gt;, &lt;A declarative approach for transforming SysML models to executable simulation models, {eid: 85106525502}&gt;, &lt;Why science communication, and does it work? A taxonomy of science communication aims and a survey of the empirical evidence, {eid: 85085067013}&gt;, &lt;Visual analytics: Definition, process, and challenges, {eid: 50549094540}&gt;, &lt;The goal structuring notation—A safety argument notation, {eid: 33745807406}&gt;, &lt;An efficient TCTL model checking algorithm and a reduction technique for verification of timed actor models, {eid: 85040332415}&gt;, &lt;An Agent-Based Decision Model of Migration, Embedded in the Life Course-Model Description in ODD+ D Format, {eid: 85014280719}&gt;, &lt;Sensitivity analysis and optimization in simulation: Design of experiments and case studies, {eid: 0029513697}&gt;, &lt;None, {eid: 67649962577}&gt;, &lt;ParEGO: A hybrid algorithm with on-line landscape approximation for expensive multiobjective optimization problems, {eid: 31744437433}&gt;, &lt;Speeding up neural network robustness verification via algorithm configuration and an optimised mixed integer linear programming solver portfolio, {eid: 85137585145}&gt;, &lt;Annotation and merging of SBML models with semantic SBML, {eid: 77949508535}&gt;, &lt;Smoothing methods for automatic differentiation across conditional branches, {eid: 85179835736}&gt;, &lt;Probabilistic model checking in practice: Case studies with PRISM, {eid: 33746511697}&gt;, &lt;The emergence and use of diagramming in system dynamics: A critical account, {eid: 38749088126}&gt;, &lt;AToM 3: A tool for multi-formalism and meta-modelling, {eid: 84937217390}&gt;, &lt;How to build valid and credible simulation models, {eid: 85081121339}&gt;, &lt;Towards case-based support for e-science workflow generation by mining provenance, {eid: 52449123156}&gt;, &lt;Statistical model checking, {eid: 85079874500}&gt;, &lt;Composing problem solvers for simulation experimentation: A case study on steady state estimation, {eid: 84899463121}&gt;, &lt;A discussion on experimental model validation, {eid: 69649095559}&gt;, &lt;BioModels Database: An enhanced, curated and annotated resource for published quantitative kinetic models, {eid: 77953934646}&gt;, &lt;Scientific workflows: Moving across paradigms, {eid: 85006377730}&gt;, &lt;A survey of transformers, {eid: 85141445105}&gt;, &lt;Preference exploration for efficient Bayesian optimization with multiple outcomes, {eid: 85151374174}&gt;, &lt;A component-based approach to modeling and simulating mixed-signal and hybrid systems, {eid: 1942537327}&gt;, &lt;CellML: Its future, present and past, {eid: 2442595958}&gt;, &lt;None, {eid: 85149533394}&gt;, &lt;Formal specification of hypotheses for assisting computer simulation studies, {eid: 85049991870}&gt;, &lt;Agent-based social simulation of the COVID-19 pandemic: A systematic review, {eid: 85110373326}&gt;, &lt;Scientific workflow management and the Kepler system, {eid: 33646040949}&gt;, &lt;Scientific workflows, {eid: 70349437741}&gt;, &lt;Scientific workflows: Business as usual?, {eid: 70349466563}&gt;, &lt;MASON: A multiagent simulation environment, {eid: 26844529359}&gt;, &lt;Pairing conceptual modeling with machine learning, {eid: 85110185000}&gt;, &lt;A methodology for aligning process model abstraction levels and stakeholder needs, {eid: 85140907205}&gt;, &lt;CDDiff: Semantic differencing for class diagrams, {eid: 79961159636}&gt;, &lt;Visual analytics for simulation ensembles, {eid: 85062640187}&gt;, &lt;None, {eid: 79955747426}&gt;, &lt;Using Java for discrete event simulation, {eid: 0002996286}&gt;, &lt;Scientific workflow design for mere mortals, {eid: 59849087643}&gt;, &lt;Model-driven architecture, {eid: 85048960829}&gt;, &lt;Computational science: ..., {eid: 77957944901}&gt;, &lt;Reusing software: Issues and research directions, {eid: 0029325224}&gt;, &lt;A calculus of mobile processes, {eid: 44049113210}&gt;, &lt;PyBioNetFit and the biological property specification language, {eid: 85072207475}&gt;, &lt;Quality, productivity and economic benefits of software reuse: A review of industrial studies, {eid: 34748858031}&gt;, &lt;Strengthening the reporting of empirical simulation studies: Introducing the STRESS guidelines, {eid: 85049594107}&gt;, &lt;Provenance: An Introduction to PROV, {eid: 85042713495}&gt;, &lt;Describing human decisions in agent-based models—ODD+ D, an extension of the ODD protocol, {eid: 84880378890}&gt;, &lt;A logic for monitoring dynamic networks of spatially-distributed cyber-physical systems, {eid: 85123640773}&gt;, &lt;Qualitative and quantitative monitoring of spatio-temporal properties with SSTL, {eid: 85060191506}&gt;, &lt;Simulating SysML models: Overview and challenges, {eid: 84941126243}&gt;, &lt;A similarity-based approach for test case prioritization using historical failure data, {eid: 84964844271}&gt;, &lt;None, {eid: 85149874364}&gt;, &lt;Complex adaptive systems modeling with Repast Simphony, {eid: 85020633183}&gt;, &lt;Experiences creating three implementations of the repast agent modeling toolkit, {eid: 33745204609}&gt;, &lt;Minimum information requested in the annotation of biochemical models (MIRIAM), {eid: 28644433993}&gt;, &lt;None, {eid: 45849107473}&gt;, &lt;Taverna: Lessons in creating a workflow environment for the life sciences, {eid: 33646038227}&gt;, &lt;A systematic review of barriers to and facilitators of the use of evidence by policymakers, {eid: 84893486272}&gt;, &lt;The use of research evidence in public health decision making processes: Systematic review, {eid: 79960777542}&gt;, &lt;Formal requirements modeling for simulation-based verification, {eid: 85006349458}&gt;, &lt;A new concept of refinement used for behaviour modelling with automata, {eid: 85026772567}&gt;, &lt;Goal-directed grid-enabled computing for legacy simulations, {eid: 84863696525}&gt;, &lt;Observations on the complexity of composable simulation, {eid: 0033307013}&gt;, &lt;A comparative analysis of parallel processing and super-individual methods for improving the computational performance of a large individual-based model, {eid: 43149107421}&gt;, &lt;What use is model reuse: Is there a crook at the end of the rainbow?, {eid: 0036923830}&gt;, &lt;On credibility of simulation studies of telecommunication networks, {eid: 0036152263}&gt;, &lt;Reusing simulation experiment specifications to support developing models by successive extension, {eid: 84982682317}&gt;, &lt;SAFE: Simulation automation framework for experiments, {eid: 84874731104}&gt;, &lt;Model composition and reuse, {eid: 85081528437}&gt;, &lt;A tutorial on how to connect Python with different simulation software to develop rich simheuristics, {eid: 85126097530}&gt;, &lt;Refinement of information flow architectures, {eid: 0031361679}&gt;, &lt;Efficient, correct simulation of biological processes in the stochastic pi-calculus, {eid: 38049132336}&gt;, &lt;Simulation software and model reuse: A polemic, {eid: 0036927465}&gt;, &lt;noWorkflow: A tool for collecting, analyzing, and managing provenance from Python scripts, {eid: 85036655476}&gt;, &lt;None, {eid: 84892351987}&gt;, &lt;Synthetic reproduction and augmentation of COVID-19 case reporting data by agent-based simulation, {eid: 85106198469}&gt;, &lt;Stochastic π -calculus, {eid: 84974715948}&gt;, &lt;Reporting guidelines for simulation-based research in social sciences, {eid: 84870393228}&gt;, &lt;The design of participatory agent-based social simulations, {eid: 8844285273}&gt;, &lt;Model composition for macromolecular regulatory networks, {eid: 77952112333}&gt;, &lt;A language for agent-based discrete-event modeling and simulation of linked lives, {eid: 85130466678}&gt;, &lt;Using workflows and web services to manage simulation studies (WIP), {eid: 84898808050}&gt;, &lt;Conceptual modelling for simulation part I: Definition and requirements, {eid: 40249108624}&gt;, &lt;None, {eid: 18644378683}&gt;, &lt;Conceptual modeling: Definition, purpose and benefits, {eid: 84962809888}&gt;, &lt;Simulation model reuse: Definitions, benefits and obstacles, {eid: 4944237948}&gt;, &lt;Definition and analysis of composition structures for discrete-event models, {eid: 60749087079}&gt;, &lt;None, {eid: 85125489900}&gt;, &lt;None, {eid: 85032933256}&gt;, &lt;Provenance in modeling and simulation studies-bridging gaps, {eid: 85044540356}&gt;, &lt;Artifact-based workflows for supporting simulation studies, {eid: 85084512734}&gt;, &lt;Capturing and reporting provenance information of simulation studies based on an artifact-based workflow approach, {eid: 85067104749}&gt;, &lt;An artefact-based workflow for finite element simulation studies, {eid: 85122618160}&gt;, &lt;Tips for successful practice of simulation, {eid: 0033332649}&gt;, &lt;Integrating ecological networks modelling in a participatory approach for assessing impacts of planning scenarios on landscape connectivity, {eid: 85100524369}&gt;, &lt;The NLRX R package: A next-generation framework for reproducible NetLogo model analyses, {eid: 85072703601}&gt;, &lt;Multiformalism and multi-solution-method modeling frameworks: The Möbius approach, {eid: 33947180765}&gt;, &lt;Delta-oriented programming of software product lines, {eid: 78049372449}&gt;, &lt;SBML level 3 package: Spatial processes, version 1, release 1, {eid: 85164615067}&gt;, &lt;The ABS simulator toolchain, {eid: 85139306484}&gt;, &lt;Feature diagrams: A survey and a formal semantics, {eid: 41149124129}&gt;, &lt;Treevis.net: A tree visualization reference, {eid: 80054947375}&gt;, &lt;SBMLmerge, a system for combining biochemical network models, {eid: 34249891460}&gt;, &lt;Perspectives on languages for specifying simulation experiments, {eid: 84940570236}&gt;, &lt;Requirements modeling languages for software product lines: A systematic literature review, {eid: 84946595413}&gt;, &lt;An architectural pattern to realize multi software product lines in Java, {eid: 85205024953}&gt;, &lt;Forecasting models for coronavirus disease (COVID-19): A survey of the state-of-the-art, {eid: 85127509397}&gt;, &lt;From narratives to conceptual models via natural language processing, {eid: 85147410816}&gt;, &lt;What software engineering has to offer to agent-based social simulation, {eid: 85035332234}&gt;, &lt;An ontology for discrete-event modeling and simulation, {eid: 80052354255}&gt;, &lt;Analysing real-time distributed systems using timed actors, {eid: 85088951058}&gt;, &lt;Declarative and hybrid process discovery: Recent advances and open challenges, {eid: 85082594476}&gt;, &lt;Black magic’ and ‘gold dust’: The epistemic and political uses of evidence tools in public health policy making, {eid: 84940372961}&gt;, &lt;The simulation experiment description markup language (SED-ML): Language specification for level 1 version 4, {eid: 85127057772}&gt;, &lt;SBML and CellML translation in antimony and JSim, {eid: 84897413901}&gt;, &lt;Visual analytics of contact tracing policy simulations during an emergency response, {eid: 85135949361}&gt;, &lt;A survey of visualization capabilities for simulation environments, {eid: 85165452103}&gt;, &lt;Intensional couplings in variable-structure models: An exploration based on multilevel-DEVS, {eid: 84957105697}&gt;, &lt;Tutorial: Tips for successful practice of simulation, {eid: 84962815171}&gt;, &lt;Tested success tips for simulation project excellence, {eid: 85103899740}&gt;, &lt;Sensitivity-driven simulation development: A case study in forced migration, {eid: 85103609535}&gt;, &lt;Data-driven discovery of formulas by symbolic regression, {eid: 85072820069}&gt;, &lt;On syntactic composability and model reuse, {eid: 84963983741}&gt;, &lt;Policymakers’ attitudes to decision support models for coronary heart disease: A qualitative study, {eid: 55949097096}&gt;, &lt;A model-driven engineering approach to simulation experiment design and execution, {eid: 84962915299}&gt;, &lt;Family-based deductive verification of software product lines, {eid: 84877914932}&gt;, &lt;Reference modelling in support of M&amp;S—Foundations and applications, {eid: 84876400609}&gt;, &lt;The levels of conceptual interoperability model, {eid: 10244265492}&gt;, &lt;CGV—An interactive graph visualization system, {eid: 70649083173}&gt;, &lt;Capturing the dual relationship between simulation models and their context, {eid: 27844574311}&gt;, &lt;A formal model of the Kubernetes container framework, {eid: 85097436198}&gt;, &lt;Context, composition, automation and communication: Towards sustainable simulation studies, {eid: 85204961251}&gt;, &lt;Visual support for the understanding of simulation processes, {eid: 67650559982}&gt;, &lt;Declarative business artifact centric modeling of decision and knowledge intensive business processes, {eid: 80054901730}&gt;, &lt;Expectation vs. experience: Evaluating the usability of code generation tools powered by large language models, {eid: 85129746503}&gt;, &lt;Modeling with stakeholders for transformative change, {eid: 85061090186}&gt;, &lt;Exploring validity frames in practice, {eid: 85094148227}&gt;, &lt;The modular architecture of the Python(P)DEVS simulation kernel, {eid: 84928122448}&gt;, &lt;None, {eid: 85161887635}&gt;, &lt;Group model-building: Tackling messy problems, {eid: 0142178555}&gt;, &lt;Effective visualization in modeling &amp; simulation, {eid: 84937790552}&gt;, &lt;Benchmarking optimization methods for parameter estimation in large kinetic models, {eid: 85062411332}&gt;, &lt;Analysis of spatio-temporal properties of stochastic systems using TSTL, {eid: 85076821409}&gt;, &lt;Tools and methods in participatory modeling: Selecting the right tool for the job, {eid: 85052893495}&gt;, &lt;The strengthening the reporting of observational studies in epidemiology (STROBE) statement: Guidelines for reporting observational studies, {eid: 36849065071}&gt;, &lt;Tutorial: Information and process modeling for simulation, {eid: 84940469987}&gt;, &lt;Defining DEVS models with the CD++ toolkit, {eid: 0005027957}&gt;, &lt;Multiple criteria decision making, multiattribute utility theory: Recent accomplishments and what lies ahead, {eid: 61849128422}&gt;, &lt;Minimum information about a simulation experiment (MIASE), {eid: 79955570036}&gt;, &lt;Reproducible computational biology experiments with SED-ML-the simulation experiment description markup language, {eid: 83455162737}&gt;, &lt;Automating science, {eid: 64249160986}&gt;, &lt;The levels of conceptual interoperability model: Applying systems engineering principles to M&amp;S, {eid: 84983103828}&gt;, &lt;Population-based CTMCS and agent-based models, {eid: 85014264515}&gt;, &lt;Complex simulation experiments made easy, {eid: 85062619813}&gt;, &lt;None, {eid: 85143558202}&gt;, &lt;How to make socio-environmental modelling more useful to support policy and management?, {eid: 85107386825}&gt;, &lt;Exploiting provenance and ontologies in supporting best practices for simulation experiments: A case study on sensitivity analysis, {eid: 85126091686}&gt;, &lt;Conceptual models in simulation studies: Making it explicit, {eid: 85102229615}&gt;, &lt;2022. A model-driven approach for conducting simulation experiments, {eid: 85137346727}&gt;, &lt;Automatic reuse, adaption, and execution of simulation experiments via provenance patterns, {eid: 85149407346}&gt;, &lt;Validation without data—Formalized stylized facts of time series, {eid: 85174796545}&gt;, &lt;None, {eid: 80053309450}&gt;, &lt;How government leaders violated their epistemic duties during the SARS-CoV-2 crisis, {eid: 85110556271}&gt;, &lt;The rise of no/low code software development—No experience needed?, {eid: 85105643499}&gt;, &lt;OpenABLext: An automatic code generation framework for agent-based simulations on CPU-GPU-FPGA heterogeneous platforms, {eid: 85085892613}&gt;, &lt;None, {eid: 0003669295}&gt;, &lt;Constructs for the specifications of models and experimental frames, {eid: 85190343818}&gt;, &lt;None, {eid: 85059806799}&gt;, &lt;None, {eid: 0003669295}&gt;, &lt;None, {eid: 11244340752}&gt;, &lt;None, {eid: 85071189275}&gt;, &lt;Reusability and composability analysis for an agent-based hierarchical modelling and simulation framework, {eid: 85056187271}&gt;, &lt;Scientific workflow design with data assembly lines, {eid: 74049117535}&gt;, &lt;Domain-specific metamodelling languages for software language engineering, {eid: 77951542786}&gt;, &lt;A family of languages for trustworthy agent-based simulation, {eid: 85097718100}&gt;</t>
  </si>
  <si>
    <t>2024-08-13</t>
  </si>
  <si>
    <t>2-s2.0-85205015654</t>
  </si>
  <si>
    <t>Imrie C. (AUID: 57456667500), Proma N.M. (AUID: 57217681336), Pandey T. (AUID: 59179861600), Lewinska P. (AUID: 56507392800), Hawkins R. (AUID: 26666793700), Paterson C. (AUID: 57188871679), Hodge V. (AUID: 7004904183), Howard R. (AUID: 57321693100), Thuremella D. (AUID: 58652599200), Cannizzaro R. (AUID: 57194875890), Kunze L. (AUID: 36625530100)</t>
  </si>
  <si>
    <t>Aloft: Self-Adaptive Drone Controller Testbed</t>
  </si>
  <si>
    <t>19th IEEE/ACM Symposium on Software Engineering for Adaptive and Self-Managing Systems, SEAMS 2024</t>
  </si>
  <si>
    <t>10.1145/3643915.3644107</t>
  </si>
  <si>
    <t>https://www.doi.org/10.1145/3643915.3644107</t>
  </si>
  <si>
    <t>&lt;Dept. Of Computer Science, University Of York&gt;, &lt;Oxford Robotics Institute, University Of Oxford&gt;</t>
  </si>
  <si>
    <t>© 2024 is held by the owner/author(s). Publication rights licensed to ACM.Aerial drones are increasingly being considered as a valuable tool for inspection in safety critical contexts. Nowhere is this more true than in mining operations which present a dynamic and dangerous environment for human operators. Drones can be deployed in a number of contexts including efficient surveying as well as search and rescue missions. Operating in these dynamic contexts is challenging however and requires the drones control software to detect and adapt to conditions at run-time.To help in the development of such systems we present Aloft, a simulation supported testbed for investigating self-adaptive controllers for drones in mines. Aloft utilises the Robot Operating system (ROS) and a model environment using Gazebo to provide a physics-based testing. The simulation environment is constructed from a 3D point cloud collected in a physical mock-up of a mine and contains features expected to be found in real-world contexts.Aloft allows members of the research community to deploy their own self-adaptive controllers into the control loop of the drone to evaluate the effectiveness and robustness of controllers in a challenging environment. To demonstrate our system we provide a self-adaptive drone controller and operating scenario as an exemplar. The self-adaptive drone controller provided utilises a two-layered architecture with a MAPE-K feedback loop. The scenario is an inspection task during which we inject a communications failure. The aim of the controller is to detect this loss of communication and autonomously perform a return home behaviour. Limited battery life presents a constraint on the mission, which therefore means that the drone should complete its mission as fast as possible. Humans, however, might also be present within the environment. This poses a safety risk and the drone must be able to avoid collisions during autonomous flight.In this paper we describe the controller framework and the simulation environment and provide information on how a user might construct and evaluate their own controllers in the presence of disruptions at run-time.</t>
  </si>
  <si>
    <t>controller framework testing, mining operations, self-adaptive systems, unmanned aerial vehicles</t>
  </si>
  <si>
    <t>&lt;RoboMAX: Robotic Mission Adaptation eXemplars, {eid: 85113508093}&gt;, &lt;None, {eid: 85065158665}&gt;, &lt;Extending MAPE-K to support human-machine teaming, {eid: 85134186800}&gt;, &lt;Human-Machine Teaming with Small Unmanned Aerial Systems in a MAPE-K Environment, {eid: 85191257939}&gt;, &lt;Global UGV path planning on point cloud maps created by UAV, {eid: 85057287386}&gt;, &lt;Synthesis of probabilistic models for quality-of-service software engineering, {eid: 85047156835}&gt;, &lt;Deep reinforcement learning for drone navigation using sensor data, {eid: 85086867770}&gt;, &lt;The vision of autonomic computing, {eid: 0037253062}&gt;, &lt;None, {eid: 85196411476}&gt;, &lt;Dragonfly: A Tool for Simulating Self-Adaptive Drone Behaviours, {eid: 85071132558}&gt;, &lt;A survey on deep learning and deep reinforcement learning in robotics with a tutorial on deep reinforcement learning, {eid: 85119108562}&gt;, &lt;DARTSim: An exemplar for evaluation and comparison of self-adaptation approaches for smart cyber-physical systems, {eid: 85071079019}&gt;, &lt;Applications of Unmanned Aerial Vehicles in Mining from Exploration to Reclamation: A Review, {eid: 85090655666}&gt;, &lt;Self-Adaptive Mechanisms for Misconfigurations in Small Uncrewed Aerial Systems, {eid: 85166342200}&gt;, &lt;ROS: An open-source Robot Operating System, {eid: 77957352104}&gt;, &lt;DARPA Subterranean Challenge: Multi-robotic Exploration of Underground Environments, {eid: 85083703360}&gt;, &lt;Drones in underground mines: Challenges and applications, {eid: 85151059092}&gt;, &lt;SUAVE: An Exemplar for Self-Adaptive Underwater Vehicles, {eid: 85166327224}&gt;, &lt;None, {eid: 85196380542}&gt;, &lt;Integrated navigation for autonomous drone in GPS and GPS-denied environments, {eid: 85049181831}&gt;, &lt;None, {eid: 85196401879}&gt;, &lt;VFH/sup ∗/: Local obstacle avoidance with look-ahead verification, {eid: 0033692392}&gt;, &lt;Supporting Search and Rescue Operations with UAVs, {eid: 78649420820}&gt;</t>
  </si>
  <si>
    <t>Association for Computing Machinery, Inc</t>
  </si>
  <si>
    <t>2024-04-15</t>
  </si>
  <si>
    <t>2-s2.0-85196410163</t>
  </si>
  <si>
    <t>Qian X. (AUID: 57215306768), Wang T. (AUID: 57203515045), Xu X. (AUID: 57199995727), Jonker T.R. (AUID: 55510841000), Todi K. (AUID: 55091137700)</t>
  </si>
  <si>
    <t>Fast-Forward Reality: Authoring Error-Free Context-Aware Policies with Real-Time Unit Tests in Extended Reality</t>
  </si>
  <si>
    <t>2024 CHI Conference on Human Factors in Computing Sytems, CHI 2024</t>
  </si>
  <si>
    <t>10.1145/3613904.3642158</t>
  </si>
  <si>
    <t>https://www.doi.org/10.1145/3613904.3642158</t>
  </si>
  <si>
    <t>&lt;Meta Reality Labs Research&gt;, &lt;Purdue University&gt;, &lt;MIT&gt;</t>
  </si>
  <si>
    <t>© 2024 Copyright held by the owner/author(s)Advances in ubiquitous computing have enabled end-user authoring of context-aware policies (CAPs) that control smart devices based on specific contexts of the user and environment. However, authoring CAPs accurately and avoiding run-time errors is challenging for end-users as it is difficult to foresee CAP behaviors under complex real-world conditions. We propose Fast-Forward Reality, an Extended Reality (XR) based authoring workflow that enables end-users to iteratively author and refine CAPs by validating their behaviors via simulated unit test cases. We develop a computational approach to automatically generate test cases based on the authored CAP and the user's context history. Our system delivers each test case with immersive visualizations in XR, facilitating users to verify the CAP behavior and identify necessary refinements. We evaluated Fast-Forward Reality in a user study (N=12). Our authoring and validation process improved the accuracy of CAPs and the users provided positive feedback on the system usability.</t>
  </si>
  <si>
    <t>Context-Aware Policy, Extended Reality, Unit Test, Validation</t>
  </si>
  <si>
    <t>&lt;Towards a better understanding of context and context-awareness, {eid: 84957621961}&gt;, &lt;Mining association rules between sets of items in large databases, {eid: 0027621699}&gt;, &lt;None, {eid: 85194860853}&gt;, &lt;Towards improving trust in context-aware systems by displaying system confidence, {eid: 77953745112}&gt;, &lt;Explainable Artificial Intelligence (XAI): Concepts, taxonomies, opportunities and challenges toward responsible AI, {eid: 85077515399}&gt;, &lt;Deictic codes for the embodiment of cognition, {eid: 0031429913}&gt;, &lt;Using pointing and describing to achieve joint focus of attention in dialogue, {eid: 2942691786}&gt;, &lt;Intelligibility and Accountability: Human Considerations in Context-Aware Systems, {eid: 0035569004}&gt;, &lt;Smart medicine reminder box, {eid: 85058379515}&gt;, &lt;IoT wearable sensor and deep learning: An integrated approach for personalized human activity recognition in a smart home environment, {eid: 85073436814}&gt;, &lt;Accuracy of daily fluid intake measurements using a “smart” water bottle, {eid: 85030535036}&gt;, &lt;An exploratory study of augmented reality presence for tutoring machine tasks, {eid: 85091310283}&gt;, &lt;GhostAR: A time-space editor for embodied authoring of human-robot collaborative task with augmented reality, {eid: 85074845669}&gt;, &lt;Realtime multiperson 2d pose estimation using part affinity fields, {eid: 85022330947}&gt;, &lt;SeCoMan: A semantic-aware policy framework for developing privacy-preserving and context-aware smart applications, {eid: 84892769735}&gt;, &lt;Smart advisor: Real-time information provider with mobile augmented reality, {eid: 84965153594}&gt;, &lt;Interaction models for multiple-resident activity recognition in a smart home, {eid: 78651500231}&gt;, &lt;ARticulate: One-Shot Interactions with Intelligent Assistants in Unfamiliar Smart Spaces Using Augmented Reality, {eid: 85127907640}&gt;, &lt;Design principles for intelligent environments, {eid: 38549100814}&gt;, &lt;Scaling egocentric vision: The epic-kitchens dataset, {eid: 85148988638}&gt;, &lt;Test case design for context-aware applications: Are we there yet?, {eid: 85016195256}&gt;, &lt;The semantic web: The roles of XML and RDF, {eid: 0034273774}&gt;, &lt;Understanding and using context, {eid: 84900830868}&gt;, &lt;A conceptual framework and a toolkit for supporting the rapid prototyping of context-aware applications, {eid: 0035568918}&gt;, &lt;a CAPpella: programming by demonstration of context-aware applications, {eid: 4544277995}&gt;, &lt;iCAP: Interactive prototyping of context-aware applications, {eid: 33745920192}&gt;, &lt;But How, Donald, Tell Us How? On the Creation of Meaning in Interaction Design through Feedforward and Inherent Feedback, {eid: 77953053762}&gt;, &lt;A novel human activity recognition and prediction in smart home based on interaction, {eid: 85073465256}&gt;, &lt;Ivy: Exploring spatially situated visual programming for authoring and understanding intelligent environments, {eid: 85044831703}&gt;, &lt;Causality-preserving Asynchronous Reality, {eid: 85130509779}&gt;, &lt;Smart refrigerator: A next generation refrigerator connected to the IoT, {eid: 85016181527}&gt;, &lt;Ego4d: Around the world in 3,000 hours of egocentric video, {eid: 85141776718}&gt;, &lt;IoT-based fall detection for smart home environments, {eid: 85013846095}&gt;, &lt;A model-based approach to test automation for context-aware mobile applications, {eid: 84905668232}&gt;, &lt;Towards pervasive augmented reality: Context-awareness in augmented reality, {eid: 85018861118}&gt;, &lt;Joining semantic and augmented reality to design smart homes for assistance, {eid: 85118105098}&gt;, &lt;None, {eid: 24944537338}&gt;, &lt;Ubi Edge: Authoring Edge-Based Opportunistic Tangible User Interfaces in Augmented Reality, {eid: 85160009292}&gt;, &lt;Enabling location-aware pervasive computing applications for the elderly, {eid: 70449621009}&gt;, &lt;Adaptutar: An adaptive tutoring system for machine tasks in augmented reality, {eid: 85106755961}&gt;, &lt;Scenariot: Spatially mapping smart things within augmented reality scenes, {eid: 85046971090}&gt;, &lt;None, {eid: 85194892666}&gt;, &lt;F2D: a location aware fall detection system tested with real data from daily life of elderly people, {eid: 84992411984}&gt;, &lt;Walking with adaptive augmented reality workspaces: design and usage patterns, {eid: 85065590005}&gt;, &lt;Immersive authoring of tangible augmented reality applications, {eid: 18844408157}&gt;, &lt;A tangible programming tool for creation of context-aware applications, {eid: 84885221580}&gt;, &lt;None, {eid: 33947283310}&gt;, &lt;The internet of things: a survey, {eid: 84925468156}&gt;, &lt;Topiary: a tool for prototyping location-enhanced applications, {eid: 19944363997}&gt;, &lt;Toolkit to support intelligibility in context-aware applications, {eid: 78650003619}&gt;, &lt;Context-aware online adaptation of mixed reality interfaces, {eid: 85074866949}&gt;, &lt;Remixed reality: Manipulating space and time in augmented reality, {eid: 85046953450}&gt;, &lt;InstruMentAR: Auto-Generation of Augmented Reality Tutorials for Operating Digital Instruments Through Recording Embodied Demonstration, {eid: 85160005645}&gt;, &lt;A survey of context simulation for testing mobile context-aware applications, {eid: 85079569830}&gt;, &lt;TestAWARE: a laboratory-oriented testing tool for mobile context-aware applications, {eid: 85058334909}&gt;, &lt;DART: a toolkit for rapid design exploration of augmented reality experiences, {eid: 20344401344}&gt;, &lt;An IoT-aware AAL system for elderly people, {eid: 84988874487}&gt;, &lt;Challenges in testing context aware software systems, {eid: 84999251423}&gt;, &lt;None, {eid: 85138345252}&gt;, &lt;An empirical approach to modeling user-system interaction conflicts in smart homes, {eid: 85091909113}&gt;, &lt;None, {eid: 85132301681}&gt;, &lt;Smart drugs: Improving healthcare using smart pill box for medicine reminder and monitoring system, {eid: 85068226133}&gt;, &lt;An automated functional testing framework for context-aware applications, {eid: 85051772203}&gt;, &lt;Trust in automation: Part I. Theoretical issues in the study of trust and human intervention in automated systems, {eid: 0028033652}&gt;, &lt;Xrdirector: A role-based collaborative immersive authoring system, {eid: 85091278809}&gt;, &lt;Xrstudio: A virtual production and live streaming system for immersive instructional experiences, {eid: 85106725993}&gt;, &lt;VR-Git: Git Repository Visualization and Immersion in Virtual Reality, {eid: 85194886949}&gt;, &lt;None, {eid: 11244257070}&gt;, &lt;CASS: A context-aware simulation system for smart home, {eid: 38649114045}&gt;, &lt;ARtention: A design space for gaze-adaptive user interfaces in augmented reality, {eid: 85100172804}&gt;, &lt;None, {eid: 85194870369}&gt;, &lt;ScalAR: Authoring Semantically Adaptive Augmented Reality Experiences in Virtual Reality, {eid: 85130555525}&gt;, &lt;ARnnotate: An Augmented Reality Interface for Collecting Custom Dataset of 3D Hand-Object Interaction Pose Estimation, {eid: 85141665089}&gt;, &lt;PaperPulse: An Integrated Approach to Fabricating Interactive Paper, {eid: 84954229932}&gt;, &lt;Location aware resource management in smart homes, {eid: 78649686479}&gt;, &lt;Model-based fault detection in context-aware adaptive applications, {eid: 77950500720}&gt;, &lt;Context-aware computing applications, {eid: 0029212397}&gt;, &lt;None, {eid: 85194845863}&gt;, &lt;On the estimation of relationships involving qualitative variables, {eid: 85055761396}&gt;, &lt;Sketchplore: Sketch and Explore with a Layout Optimiser, {eid: 84978698154}&gt;, &lt;Understanding and automatically detecting conflicting interactions between smart home IoT applications, {eid: 85097191948}&gt;, &lt;None, {eid: 85194844048}&gt;, &lt;Practical trigger-action programming in the smart home, {eid: 84900415013}&gt;, &lt;Trigger-action programming in the wild: An analysis of 200,000 ifttt recipes, {eid: 84991044280}&gt;, &lt;Understanding complex environments with the feedforward torch, {eid: 85017139881}&gt;, &lt;Crossing the bridge over Normans Gulf of Execution: revealing feedforwards true identity, {eid: 84878000485}&gt;, &lt;Improving the effectiveness of testing pervasive software via context diversity, {eid: 84906849956}&gt;, &lt;Correlating context-awareness and mutation analysis for pervasive computing systems, {eid: 77958179258}&gt;, &lt;A location-aware lifestyle improvement system to save energy in smart home, {eid: 84875668265}&gt;, &lt;Recognizing multi-user activities using wearable sensors in a smart home, {eid: 79958201515}&gt;, &lt;GesturAR: An Authoring System for Creating Freehand Interactive Augmented Reality Applications, {eid: 85118208523}&gt;, &lt;CAPturAR: An augmented reality tool for authoring human-involved context-aware applications, {eid: 85096990919}&gt;, &lt;Automated generation of context-aware tests, {eid: 34548711274}&gt;, &lt;Distanciar: Authoring site-specific augmented reality experiences for remote environments, {eid: 85106682122}&gt;, &lt;RFID: a technical overview and its application to the enterprise, {eid: 24644498485}&gt;, &lt;The computer for the 21st century, {eid: 23044484863}&gt;, &lt;Activity recognition using context-aware infrastructure ontology in smart home domain, {eid: 84873430188}&gt;, &lt;Spatio-temporal feature enhanced semi-supervised adaptation for activity recognition in IoT-based context-aware smart homes, {eid: 84893506254}&gt;, &lt;Space-time: Enabling fluid individual and collaborative editing in virtual reality, {eid: 85056842289}&gt;, &lt;Verifying self-adaptive applications suffering uncertainty, {eid: 84908608579}&gt;, &lt;ProGesAR: Mobile AR Prototyping for Proxemic and Gestural Interactions with Real-world IoT Enhanced Spaces, {eid: 85130526003}&gt;, &lt;ProObjAR: Prototyping Spatially-aware Interactions of Smart Objects with AR-HMD, {eid: 85160017583}&gt;, &lt;Testing context-aware applications based on bigraphical modeling, {eid: 84978909269}&gt;, &lt;Enabling context-aware smart home with semantic web technologies, {eid: 57549098428}&gt;, &lt;Flowmatic: An immersive authoring tool for creating interactive scenes in virtual reality, {eid: 85096991893}&gt;, &lt;Sozu: Self-powered radio tags for building-scale activity sensing, {eid: 85074815958}&gt;, &lt;Software unit test coverage and adequacy, {eid: 0031354777}&gt;, &lt;LearnIoTVR: An End-to-End Virtual Reality Environment Providing Authentic Learning Experiences for Internet of Things, {eid: 85160002950}&gt;</t>
  </si>
  <si>
    <t>2024-05-11</t>
  </si>
  <si>
    <t>2-s2.0-85194824956</t>
  </si>
  <si>
    <t>Park E. (AUID: 57202841418), Lee D. (AUID: 59143376400), Han Y. (AUID: 58244563700), Lee U. (AUID: 12646091900), Diefendorff J. (AUID: 6603611400)</t>
  </si>
  <si>
    <t>Hide-and-seek: Detecting Workers’ Emotional Workload in Emotional Labor Contexts Using Multimodal Sensing</t>
  </si>
  <si>
    <t>10.1145/3678593</t>
  </si>
  <si>
    <t>https://www.doi.org/10.1145/3678593</t>
  </si>
  <si>
    <t>&lt;Chung-Ang University&gt;, &lt;KAIST&gt;, &lt;University of Akron, Rocquencourt&gt;</t>
  </si>
  <si>
    <t>© 2024 Copyright held by the owner/author(s).Emotional labor refers to the process in which workers are required to express emotions regardless of their actual feelings by the organization. In workplaces where such display rules exist, workers experience an emotional workload. Continued exposure to emotional workload can lead to severe mental and psychological issues. Nevertheless, research on assessing emotional workload remains understudied. In this study, we propose a machine learning model to automatically evaluate workers’ emotional workload in emotional labor situations through multimodal sensing. The data collection study was designed based on a call center scenario. Within the study, we manipulated customer behaviors as confederates and assessed the worker’s emotional workload. As a result, this study provides a benchmark using well-known features and standard machine learning methods. We achieved an accuracy of up to 87% for binary and three-class classification cases. Finally, we discuss the significance of assessing emotional workload and considerations for its practical application in the workplace.</t>
  </si>
  <si>
    <t>Emotion Regulation, Emotional Workload, Multimodal Sensing</t>
  </si>
  <si>
    <t>&lt;Natural affect data—Collection &amp; annotation in a learning context, {eid: 77949408526}&gt;, &lt;Speech emotion recognition: Emotional models, databases, features, preprocessing methods, supporting modalities, and classifiers, {eid: 85076679231}&gt;, &lt;The Platform as Factory: Crowdwork and the Hidden Labour Behind Artificial Intelligence, {eid: 85078204268}&gt;, &lt;Social psychological methods of emotion elicitation, {eid: 34250337526}&gt;, &lt;Estimating pilots’ cognitive load from ocular parameters through simulation and in-flight studies, {eid: 85073996209}&gt;, &lt;Emotional intensity: Measurement and theoretical implications, {eid: 0000208292}&gt;, &lt;Linear discriminant analysis-a brief tutorial, {eid: 84887493447}&gt;, &lt;Historical pitfalls and new directions in the neuroscience of emotion, {eid: 85028637457}&gt;, &lt;Ego depletion: Is the active self a limited resource?, {eid: 0032063793}&gt;, &lt;The strength model of self-control, {eid: 36348998050}&gt;, &lt;Episodic intrapersonal emotion regulation: Or, dealing with life as it happens, {eid: 85061309419}&gt;, &lt;Women, social skill and interactive service work in telephone call centres, {eid: 0036190476}&gt;, &lt;A review, current challenges, and future possibilities on emotion recognition using machine learning and physiological signals, {eid: 85077742997}&gt;, &lt;Random forests, {eid: 0035478854}&gt;, &lt;Xgboost: extreme gradient boosting, {eid: 84964778324}&gt;, &lt;Combined exposure of emotional labor and job insecurity on depressive symptoms among female call-center workers: A cross-sectional study, {eid: 85063645350}&gt;, &lt;Rethinking eye-blink: Assessing task difficulty through physiological representation of spontaneous blinking, {eid: 85106704054}&gt;, &lt;The use of pilot rating in the evaluation of aircraft handling qualities, {eid: 0003273227}&gt;, &lt;A social interaction model of the effects of emotion regulation on work strain, {eid: 22544447360}&gt;, &lt;Affective style and affective disorders: Perspectives from affective neuroscience, {eid: 0013177471}&gt;, &lt;A multi-sensor approach to automatically recognize breaks and work activities of knowledge workers in academia, {eid: 85092428825}&gt;, &lt;Understanding the emotional labor process: A control theory perspective, {eid: 0344585434}&gt;, &lt;Not all emotional display rules are created equal: Distinguishing between prescriptive and contextual display rules, {eid: 77955670472}&gt;, &lt;None, {eid: 0003472470}&gt;, &lt;Can we ditch feature engineering? end-to-end deep learning for affect recognition from physiological sensor data, {eid: 85096110881}&gt;, &lt;Dynamics of affective states during complex learning, {eid: 83555174971}&gt;, &lt;On the influence of an iterative affect annotation approach on inter-observer and self-observer reliability, {eid: 84973446532}&gt;, &lt;Properties of workload assessment techniques, {eid: 77956759545}&gt;, &lt;A decision-theoretic generalization of on-line learning and an application to boosting, {eid: 0031211090}&gt;, &lt;Cognitive load estimation in the wild, {eid: 85046976331}&gt;, &lt;Emotional labor dynamics: A momentary approach, {eid: 84975686253}&gt;, &lt;The neurophysiology of the intervention strategies of Awareness Training Program on emotion regulation, {eid: 85135496158}&gt;, &lt;Negative life events, cognitive emotion regulation and emotional problems, {eid: 0000676298}&gt;, &lt;Emotional reactivity in nonsuicidal self-injury: Divergence between self-report and startle measures, {eid: 79953770439}&gt;, &lt;Display rules versus display autonomy: emotion regulation, emotional exhaustion, and task performance in a call center simulation, {eid: 34548857108}&gt;, &lt;On the psychophysics of workload: Why bother with subjective measures?, {eid: 0021687954}&gt;, &lt;Emotional regulation in the workplace: A new way to conceptualize emotional labor, {eid: 0033631637}&gt;, &lt;The customer is not always right: Customer aggression and emotion regulation of service employees, {eid: 8144222563}&gt;, &lt;Multidimensional assessment of emotion regulation and dysregulation: Development, factor structure, and initial validation of the difficulties in emotion regulation scale, {eid: 0842278675}&gt;, &lt;cvxEDA: A convex optimization approach to electrodermal activity processing, {eid: 84963550739}&gt;, &lt;The emerging field of emotion regulation: An integrative review, {eid: 0001376349}&gt;, &lt;Emotion regulation: Current status and future prospects, {eid: 84923606106}&gt;, &lt;Individual differences in two emotion regulation processes: implications for affect, relationships, and well-being, {eid: 0242474299}&gt;, &lt;Emotion recognition using bio-sensors: First steps towards an automatic system, {eid: 9444222731}&gt;, &lt;Psycho-physiological measures for assessing cognitive load, {eid: 78650031773}&gt;, &lt;Service employees and customer phone rage: An empirical analysis, {eid: 84875599042}&gt;, &lt;None, {eid: 79953062801}&gt;, &lt;Support vector machines, {eid: 0003074296}&gt;, &lt;Call center stress recognition with person-specific models, {eid: 80054844532}&gt;, &lt;Context-aware experience sampling reveals the scale of variation in affective experience, {eid: 85088560700}&gt;, &lt;The effects of performance monitoring on emotional labor and well-being in call centers, {eid: 0036248460}&gt;, &lt;cStress: towards a gold standard for continuous stress assessment in the mobile environment, {eid: 84960856611}&gt;, &lt;Algorithms and the future of work, {eid: 85138416340}&gt;, &lt;Deep learning for time series classification: a review, {eid: 85062768614}&gt;, &lt;The Effects of Customer Service Representatives’ Emotional Labor by Emotional Display Rules on Emotional Dissonance, Emotional exhaustion and Turnover Intention in the Context of Call Centers, {eid: 85020559982}&gt;, &lt;Psychometric properties of the Affect Intensity and Reactivity Measure adapted for Youth (AIR–Y), {eid: 66549103910}&gt;, &lt;Individual differences in emotional complexity: Their psychological implications, {eid: 3142701244}&gt;, &lt;Call center performance evaluation using big data analytics, {eid: 85006043088}&gt;, &lt;Speech emotion recognition using deep learning techniques: A review, {eid: 85097333678}&gt;, &lt;Measuring cognitive load using linguistic features: implications for usability evaluation and adaptive interaction design, {eid: 84897411880}&gt;, &lt;Feature extraction algorithms to improve the speech emotion recognition rate, {eid: 85077977276}&gt;, &lt;Deap: A database for emotion analysis; using physiological signals, {eid: 84859916185}&gt;, &lt;A psychophysiological assessment of operator workload during simulated flight missions, {eid: 0023330462}&gt;, &lt;Autonomic nervous system activity in emotion: A review, {eid: 77953534273}&gt;, &lt;Effects of dynamic aspects of facial expressions: A review, {eid: 84872171923}&gt;, &lt;A review of emotion regulation and development of a framework for emotion regulation in the workplace, {eid: 84887042589}&gt;, &lt;Classification and regression trees, {eid: 84856275943}&gt;, &lt;Stresssense: Detecting stress in unconstrained acoustic environments using smartphones, {eid: 84867454858}&gt;, &lt;A unified approach to interpreting model predictions, {eid: 85044542379}&gt;, &lt;Operator workload: Comprehensive review and evaluation of operator workload methodologies, {eid: 85203880237}&gt;, &lt;Automated emotion recognition: Current trends and future perspectives, {eid: 85123614714}&gt;, &lt;Effects of cognitive load on speech recognition, {eid: 79958126741}&gt;, &lt;The tie that binds? Coherence among emotion experience, behavior, and physiology, {eid: 22244477041}&gt;, &lt;Don’t hide your happiness! Positive emotion dissociation, social connectedness, and psychological functioning, {eid: 79953703411}&gt;, &lt;Customer rage episodes: emotions, expressions and behaviors, {eid: 66049157420}&gt;, &lt;Emotional AI, soft biometrics and the surveillance of emotional life: An unusual consensus on privacy, {eid: 85082770732}&gt;, &lt;Investigating brain dynamics in industrial environment–integrating mobile EEG and kinect for cognitive state detection of a worker, {eid: 85025116550}&gt;, &lt;Amigos: A dataset for affect, personality and mood research on individuals and groups, {eid: 85057877644}&gt;, &lt;Differentiating higher and lower job performers in the workplace using mobile sensing, {eid: 85080528645}&gt;, &lt;Continuous detection of physiological stress with commodity hardware, {eid: 85089762071}&gt;, &lt;Evaluating the reproducibility of physiological stress detection models, {eid: 85098174478}&gt;, &lt;Stuck and frustrated or in flow and happy: Sensing developers’ emotions and progress, {eid: 84951858304}&gt;, &lt;Measuring individual differences in emotion regulation: The emotion regulation profile-revised (ERP-R), {eid: 79951828865}&gt;, &lt;Measurement of cognitive load in instructional research, {eid: 0028491580}&gt;, &lt;2020. K-EmoCon, a multimodal sensor dataset for continuous emotion recognition in naturalistic conversations, {eid: 85091266376}&gt;, &lt;A new self-report measure of emotion regulation in adolescents: The Regulation of Emotions Questionnaire, {eid: 34247576203}&gt;, &lt;Automating the recognition of stress and emotion: From lab to real-world impact, {eid: 84982242251}&gt;, &lt;Development and validation of a typical performance Emotional Regulation Profile (ERP-Q), {eid: 85203871941}&gt;, &lt;Expression of emotion as part of the work role, {eid: 0003155181}&gt;, &lt;The subjective workload assessment technique: A scaling procedure for measuring mental workload, {eid: 77956721038}&gt;, &lt;None, {eid: 85130722119}&gt;, &lt;Emotion AI at Work: Implications for Workplace Surveillance, Emotional Labor, and Emotional Privacy, {eid: 85153972633}&gt;, &lt;Individual differences in delayed heart-rate recovery following stress: The role of extraversion, neuroticism and emotional control, {eid: 38249030212}&gt;, &lt;Employing consumer wearables to detect office workers’ cognitive load for interruption management, {eid: 85050515913}&gt;, &lt;Introducing wesad, a multimodal dataset for wearable stress and affect detection, {eid: 85056645811}&gt;, &lt;Wearable-based affect recognition—A review, {eid: 85072569038}&gt;, &lt;None, {eid: 84994894532}&gt;, &lt;A brief, but nuanced, review of emotional granularity and emotion differentiation research, {eid: 84923592407}&gt;, &lt;Digital emotion regulation in everyday life, {eid: 85130582288}&gt;, &lt;A multimodal database for affect recognition and implicit tagging, {eid: 84859911947}&gt;, &lt;Unpacking customer rage elicitation: A dynamic model, {eid: 84927655263}&gt;, &lt;Cognitive load theory, {eid: 79960311446}&gt;, &lt;The hierarchical factor structure of the Coping Strategies Inventory, {eid: 0001591972}&gt;, &lt;Interpersonal emotion regulation in the workplace: A conceptual and operational review and future research agenda, {eid: 85018620272}&gt;, &lt;Forecasting stress, mood, and health from daytime physiology in office workers and students, {eid: 85091028335}&gt;, &lt;From Taylorism to neo Taylorism: a 100 year journey in human resource management, {eid: 85118560850}&gt;, &lt;Generalizable machine learning for stress monitoring from wearable devices: a systematic literature review, {eid: 85149765344}&gt;, &lt;Digital emotion regulation, {eid: 85086592901}&gt;, &lt;From physiological signals to emotions: Implementing and comparing selected methods for feature extraction and classification, {eid: 33749572603}&gt;, &lt;Dealing with feeling: a meta-analysis of the effectiveness of strategies derived from the process model of emotion regulation, {eid: 84864571139}&gt;, &lt;2020. Processing resources and attention, {eid: 0001937997}&gt;, &lt;None, {eid: 85118383836}&gt;, &lt;An analysis of mental workload in pilots during flight using multiple psychophysiological measures, {eid: 0041878889}&gt;, &lt;Speech-based cognitive load monitoring system, {eid: 51449113380}&gt;, &lt;What is typical for call centre jobs? Job characteristics, and service interactions in different call centres, {eid: 21144438796}&gt;, &lt;Measures of emotion reactivity and emotion regulation: Convergent and discriminant validity, {eid: 84977671675}&gt;, &lt;Managing job burnout: The effects of emotion-regulation ability, emotional labor, and positive and negative affect at work, {eid: 85050081233}&gt;, &lt;None, {eid: 85128817451}&gt;, &lt;Sensing interruptibility in the office: A field study on the use of biometric and computer interaction sensors, {eid: 85046954148}&gt;</t>
  </si>
  <si>
    <t>2024-09-09</t>
  </si>
  <si>
    <t>2-s2.0-85203876789</t>
  </si>
  <si>
    <t>ML study, not addressing DT</t>
  </si>
  <si>
    <t>Deep Learning Aided Intelligent Reflective Surfaces for 6G: A Survey</t>
  </si>
  <si>
    <t>Proceedings of the ACM on Human-Computer Interaction</t>
  </si>
  <si>
    <t>https://www.scimagojr.com/journalsearch.php?q=21100908414&amp;tip=sid&amp;clean=0</t>
  </si>
  <si>
    <t>10.1145/3696414</t>
  </si>
  <si>
    <t>https://www.doi.org/10.1145/3696414</t>
  </si>
  <si>
    <t>The envisioned sixth-generation (6G) networks anticipate robust support for diverse applications, including massive machine-type communications, ultra-reliable low-latency communications, and enhanced mobile broadband. Intelligent Reflecting Surfaces (IRS) have emerged as a key technology capable of intelligently reconfiguring wireless propagation environments, thereby enhancing overall network performance. Traditional optimization techniques face limitations in meeting the stringent performance requirements of 6G networks due to the intricate and dynamic nature of the wireless environment. Consequently, Deep Learning (DL) techniques are employed within the IRS framework to optimize wireless system performance. This paper provides a comprehensive survey of the latest research in DL-aided IRS models, covering optimal beamforming, resource allocation control, channel estimation and prediction, signal detection, and system deployment. The focus is on presenting promising solutions within the constraints of different hardware configurations. The survey explores challenges, opportunities, and open research issues in DL-aided IRS, considering emerging technologies such as digital twins (DTs), computer vision (CV), blockchain, network function virtualization (NFC), integrated sensing and communication (ISAC), software-defined networking (SDN), mobile edge computing (MEC), unmanned aerial vehicles (UAVs), and non-orthogonal multiple access (NOMA). Practical design issues associated with these enabling technologies are also discussed, providing valuable insights into the current state and future directions of this evolving field.</t>
  </si>
  <si>
    <t>intelligent reflecting surface, deep reinforcement learning, 6g, channel estimation, resource allocation, optimization</t>
  </si>
  <si>
    <t>None</t>
  </si>
  <si>
    <t>A Survey on Federated Unlearning: Challenges, Methods, and Future Directions</t>
  </si>
  <si>
    <t>ACM Comput. Surv.</t>
  </si>
  <si>
    <t>10.1145/3679014</t>
  </si>
  <si>
    <t>https://www.doi.org/10.1145/3679014</t>
  </si>
  <si>
    <t>In recent years, the notion of “the right to be forgotten” (RTBF) has become a crucial aspect of data privacy for digital trust and AI safety, requiring the provision of mechanisms that support the removal of personal data of individuals upon their requests. Consequently, machine unlearning (MU) has gained considerable attention which allows an ML model to selectively eliminate identifiable information. Evolving from MU, federated unlearning (FU) has emerged to confront the challenge of data erasure within federated learning (FL) settings, which empowers the FL model to unlearn an FL client or identifiable information pertaining to the client. Nevertheless, the distinctive attributes of federated learning introduce specific challenges for FU techniques. These challenges necessitate a tailored design when developing FU algorithms. While various concepts and numerous federated unlearning schemes exist in this field, the unified workflow and tailored design of FU are not yet well understood. Therefore, this comprehensive survey delves into the techniques and methodologies in FU providing an overview of fundamental concepts and principles, evaluating existing federated unlearning algorithms, and reviewing optimizations tailored to federated learning. Additionally, it discusses practical applications and assesses their limitations. Finally, it outlines promising directions for future research.</t>
  </si>
  <si>
    <t>federated unlearning, digital trust, ai safety.</t>
  </si>
  <si>
    <t>Digital Twins are only mentioned as future direction</t>
  </si>
  <si>
    <t>AI-oriented</t>
  </si>
  <si>
    <t>Advancements in Federated Learning: Models, Methods, and Privacy</t>
  </si>
  <si>
    <t>10.1145/3664650</t>
  </si>
  <si>
    <t>https://www.doi.org/10.1145/3664650</t>
  </si>
  <si>
    <t>Federated learning (FL) is a promising technique for resolving the rising privacy and security concerns. Its main ingredient is to cooperatively learn the model among the distributed clients without uploading any sensitive data. In this paper, we conducted a thorough review of the related works, following the development context and deeply mining the key technologies behind FL from the perspectives of theory and application. Specifically, we first classify the existing works in FL architecture based on the network topology of FL systems with detailed analysis and summarization. Next, we abstract the current application problems, summarize the general techniques and frame the application problems into the general paradigm of FL base models. Moreover, we provide our proposed solutions for model training via FL. We have summarized and analyzed the existing FedOpt algorithms, and deeply revealed the algorithmic development principles of many first-order algorithms in depth, proposing a more generalized algorithm design framework. With the instantiation of these frameworks, FedOpt algorithms can be simply developed. As privacy and security is the fundamental requirement in FL, we provide the existing attack scenarios and the defense methods. To the best of our knowledge, we are among the first tier to review the theoretical methodology and propose our strategies since there are very few works surveying the theoretical approaches. Our survey targets motivating the development of high-performance, privacy-preserving, and secure methods to integrate FL into real-world applications.</t>
  </si>
  <si>
    <t>federated learning, architecture, communication efficiency, base models, distributed optimization, privacy and security</t>
  </si>
  <si>
    <t>Digital Twins are presented as potential application for FL</t>
  </si>
  <si>
    <t>Federated Learning</t>
  </si>
  <si>
    <t>Utilizing System Models for Multicriteria Decision-Making—A Systematic Literature Review on the Current State of the Art</t>
  </si>
  <si>
    <t>IEEE Open Journal of Systems Engineering</t>
  </si>
  <si>
    <t>10.1109/OJSE.2024.3434310</t>
  </si>
  <si>
    <t>https://www.doi.org/10.1109/OJSE.2024.3434310</t>
  </si>
  <si>
    <t>The rising system complexity of modern products requires new approaches within model-based systems engineering to manage the upcoming challenges. System development is characterized by a wide variety of decisions to be made. These situations have to be modeled within a holistic system model to ensure traceability. Motivated by lack of a comprehensive overview of approaches, this article presents the results of a systematic literature study focusing on utilizing system models in decision-making. By that, the existing gap between theoretical foundations and implementation in practical use is intended to be closed through providing practitioners insights to relevant approaches. Apart from that, researchers are enabled to derive new research directions from the corpus of literature. Relevant reports use different diagrams to model a decision situation or its processes and reuse those diagrams as well as their contents to feed methods from multicriteria decision-making. By that, new objectives are added to those diagrams, namely to enable extensive decision-making, which is understood as their utilization. Thus, this article provides an overview of applied decision-making approaches, languages used to model the decision context, and the use of external tools, where the decision-making algorithms are executed. The findings show that the majority of existing approaches only cover certain aspects of the decision-making situation in the system model and especially the formalization of the decision-making process is hardly considered. Besides that, future research fields including the analysis of potentials coming along with the introduction of systems modeling language v2 and especially its API are identified.</t>
  </si>
  <si>
    <t>modeling, decision making, unified modeling language, systems engineering and theory, task analysis, analytical models, companies, decision-making, model-based systems engineering (mbse), multicriteria decision-making (mcdm), product development</t>
  </si>
  <si>
    <t>Not directly DTs</t>
  </si>
  <si>
    <t>Cityscape: A City-Level Digital Twin Model Generator for Simulation &amp;amp; Analyses</t>
  </si>
  <si>
    <t>Proceedings of the Winter Simulation Conference</t>
  </si>
  <si>
    <t>Cities and large urban areas face a myriad of challenges ranging from city planning, developing sustainable transportation, managing natural catastrophes, and mitigating communicable diseases. Addressing these challenges requires effective analysis and planning which in turn necessitates the use of sufficiently detailed models or "digital twins." Such detailed models that embody multifaceted demographic and city characteristics are challenging to generate. This paper presents our ongoing work to develop a novel model generation method and software suite called CITYSCAPE, that fuses diverse real-world data sets to generate a digital twin for a given city. Specifically, our method combines data from authoritative sources including PUMS, PUMAs, and OpenStreet Map to generate the digital twin. We have used the city of Chicago (IL, USA) as a case study to verify and validate (with ~85% confidence) our proposed method.</t>
  </si>
  <si>
    <t>IEEE Press</t>
  </si>
  <si>
    <t>A New Layer Structure of Cyber-Physical Systems under the Era of Digital Twin</t>
  </si>
  <si>
    <t>ACM Trans. Internet Technol.</t>
  </si>
  <si>
    <t>10.1145/3674974</t>
  </si>
  <si>
    <t>https://www.doi.org/10.1145/3674974</t>
  </si>
  <si>
    <t>Cyber-Physical Systems (CPS) are new systems designed to support and synthesize sensing, communication, and computing components that interact with physical objects so that the system can sense, monitor, control, and respond to changes occurring in their operating environments. With developing Internet of Things (IoT), edge/cloud computing, and Artificial Intelligence (AI), another new paradigm - Digital Twin (DT), as an enabler for realizing the Metaverse of CPS has emerged recently. The DT provides a virtual replica of the physical world, allowing for real-time monitoring, control, and analysis of safety-critical systems like the CPS. Even though many CPS-related problems can be addressed using DT concepts, it is critical to define DT’s integration clearly to leverage its features to the best possible extent. This paper introduces a new layer called the data layer in the CPS layer architecture to support different DT functionalities. Like the layer and abstract design paradigm of modern operation systems and computer networks, the data layer serves as an abstraction layer, providing immense flexibility and interchangeability of various data sources, supporting applications, and adapting to other components and environments. This also accelerates the growth of smart-world systems and their integration in different application domains (smart grid, smart transportation, smart manufacturing, smart cities, smart healthcare, etc.). To this end, this paper presents a new data layer structure to support CPS applications and the integration of multiple CPS. We propose a hierarchical architecture to synthesize DT techniques as an independent layer in our architecture, deeply integrated into existing CPS. We discuss key issues: leveraging the data layer to support applications in various CPS, incorporating the data layer and physical layer, and building a data layer using distributed computing, naming services, etc. Finally, the paper outlines future research directions based on the presented new data layer architecture for CPS.</t>
  </si>
  <si>
    <t>cps, digital twins, machine learning, metaverse</t>
  </si>
  <si>
    <t>Modeling Languages for Automotive Digital Twins: A Survey Among the German Automotive Industry</t>
  </si>
  <si>
    <t>Proceedings of the ACM/IEEE 27th International Conference on Model Driven Engineering Languages and Systems</t>
  </si>
  <si>
    <t>10.1145/3640310.3674100</t>
  </si>
  <si>
    <t>https://www.doi.org/10.1145/3640310.3674100</t>
  </si>
  <si>
    <t>The demand for digital twins and suitable modeling techniques in the automotive industry is increasing rapidly. Yet, there is no common understanding of digital twins in automotive, nor are there modeling techniques established to create automotive digital twins. Recent studies on digital twins focus on the analysis of the literature on digital twins for automotive or in general and, thus, neglect the industrial perspective of automotive practitioners. To mitigate this gap between scientific literature and the industrial perspective, we conducted a questionnaire survey among experts in the German automotive industry to identify i) the desired purposes for and capabilities of digital twins and ii) the modeling techniques related to engineering and operating digital twins across the phases of automotive development. To this end, we contacted 189 members of the Software-Defined Car research project and received 96 responses. The results show that digital twins are considered most useful in the usage and support phase of automotive development, representing vehicles as-operated. Moreover, simulation models, source code, and business process models are currently considered the most important models to be integrated into a digital twin alongside the associated, established tools.</t>
  </si>
  <si>
    <t>automotive, digital twins, modeling languages, survey</t>
  </si>
  <si>
    <t>Questionanire</t>
  </si>
  <si>
    <t>XDTEncoder: A Deep Explainable Arrhythmia Classification Framework for Smart Healthcare</t>
  </si>
  <si>
    <t>ACM Trans. Multimedia Comput. Commun. Appl.</t>
  </si>
  <si>
    <t>10.1145/3689947</t>
  </si>
  <si>
    <t>https://www.doi.org/10.1145/3689947</t>
  </si>
  <si>
    <t>In the context of smart healthcare, the integration of multimedia and digital twin technologies has driven significant advances in telemedicine. Electrocardiogram (ECG) signals, as a part of multimedia healthcare data, provide crucial digital information about the electrical activity of the heart, which is essential for diagnosing arrhythmias and ensuring a healthy life. Arrhythmia classification is a fundamental step in analyzing ECG signals and a critical problem for diagnosing heart diseases. One key challenge in arrhythmia classification is the lack of high accuracy for classifying arrhythmia heartbeats, and another key challenge is the lack of interpretability of decision-making models. This study aims to develop a novel approach to improve the performance of arrhythmia classification while providing explainable diagnostic decision paths. We propose XDTEncoder, an explainable arrhythmia classification framework that leverages multi-level features to classify arrhythmia heartbeats while offering an explainable diagnostic decision path. XDTEncoder is novel in three aspects. (1) It constructs a human-machine collaborative knowledge representation based on the Encoder-Decoder paradigm, which allows our model to classify arrhythmias while producing decision paths for cardiologists. (2) XDTEncoder compares two encoding methods (the binary tree encoding method and the Huffman encoding method) to embed the diagnostic decision tree into the arrhythmia classification framework. (3) XDTEncoder fuses multi-level features to improve the performance of arrhythmias classification. Evaluation on 5 types of arrhythmias in the MIT-BIH database demonstrates that our new approach outperforms state-of-the-art classifiers while providing interpretability.</t>
  </si>
  <si>
    <t>arrhythmia classification, deep learning, diagnostic decision tree, explainable ai, medical multimedia, smart healthcare</t>
  </si>
  <si>
    <t>This is a primary study (presenting a given solution).</t>
  </si>
  <si>
    <t>Federated Learning Survey: A Multi-Level Taxonomy of Aggregation Techniques, Experimental Insights, and Future Frontiers</t>
  </si>
  <si>
    <t>ACM Trans. Intell. Syst. Technol.</t>
  </si>
  <si>
    <t>10.1145/3678182</t>
  </si>
  <si>
    <t>https://www.doi.org/10.1145/3678182</t>
  </si>
  <si>
    <t>The emerging integration of IoT (Internet of Things) and AI (Artificial Intelligence) has unlocked numerous opportunities for innovation across diverse industries. However, growing privacy concerns and data isolation issues have inhibited this promising advancement. Unfortunately, traditional centralized machine learning (ML) methods have demonstrated their limitations in addressing these hurdles. In response to this ever-evolving landscape, Federated Learning (FL) has surfaced as a cutting-edge machine learning paradigm, enabling collaborative training across decentralized devices. FL allows users to jointly construct AI models without sharing their local raw data, ensuring data privacy, network scalability, and minimal data transfer. One essential aspect of FL revolves around proficient knowledge aggregation within a heterogeneous environment. Yet, the inherent characteristics of FL have amplified the complexity of its practical implementation compared to centralized ML. This survey delves into three prominent clusters of FL research contributions: personalization, optimization, and robustness. The objective is to provide a well-structured and fine-grained classification scheme related to these research areas through a unique methodology for selecting related work. Unlike other survey papers, we employed a hybrid approach that amalgamates bibliometric analysis and systematic scrutinizing to find the most influential work in the literature. Therefore, we examine challenges and contemporary techniques related to heterogeneity, efficiency, security, and privacy. Another valuable asset of this study is its comprehensive coverage of FL aggregation strategies, encompassing architectural features, synchronization methods, and several federation motivations. To further enrich our investigation, we provide practical insights into evaluating novel FL proposals and conduct experiments to assess and compare aggregation methods under IID and non-IID data distributions. Finally, we present a compelling set of research avenues that call for further exploration to open up a treasure of advancement.</t>
  </si>
  <si>
    <t>federated learning, aggregation methods, privacy-preserving, security, heterogeneity, efficiency, optimization, personalization, multilevel classification</t>
  </si>
  <si>
    <t>Discusses DTs+FL as future work</t>
  </si>
  <si>
    <t>Tree-Based versus Hybrid Graphical-Textual Model Editors: An Empirical Study of Testing Specifications</t>
  </si>
  <si>
    <t>10.1145/3640310.3674102</t>
  </si>
  <si>
    <t>https://www.doi.org/10.1145/3640310.3674102</t>
  </si>
  <si>
    <t>Tree-based model editors and hybrid graphical-textual model editors have advantages and limitations when editing domain models. Data is displayed hierarchically in tree-based model editors, whereas hybrid graphical-textual model editors capture high-level domain concepts graphically and low-level domain details textually. We conducted an empirical user study with 22 participants to evaluate the implicit assumption of system modellers that hybrid notations are superior, and to investigate the tradeoffs between the default EMF-based tree model editor and a Sirius/Xtext-based hybrid model editor. The results of the user study indicate that users largely prefer the hybrid editor and are more confident with hybrid notations for understanding the meaning of conditions. Furthermore, we found that the tree editor provided superior performance for analysing ordered lists of model elements, whereas activities requiring the comprehension or modelling of complex conditions were carried out faster through the hybrid editor.</t>
  </si>
  <si>
    <t>empirical study, fuzz testing, hybrid notations, model editors</t>
  </si>
  <si>
    <t>Empirical Study</t>
  </si>
  <si>
    <t>Addressing Data Challenges to Drive the Transformation of Smart Cities</t>
  </si>
  <si>
    <t>10.1145/3663482</t>
  </si>
  <si>
    <t>https://www.doi.org/10.1145/3663482</t>
  </si>
  <si>
    <t>Cities serve as vital hubs of economic activity and knowledge generation and dissemination. As such, cities bear a significant responsibility to uphold environmental protection measures while promoting the welfare and living comfort of their residents. There are diverse views on the development of smart cities, from integrating Information and Communication Technologies into urban environments for better operational decisions to supporting sustainability, wealth, and comfort of people. However, for all these cases, data is the key ingredient and enabler for the vision and realization of smart cities. This article explores the challenges associated with smart city data. We start with gaining an understanding of the concept of a smart city, how to measure that the city is a smart one, and what architectures and platforms exist to develop one. Afterwards, we research the challenges associated with the data of the cities, including availability, heterogeneity, management, analysis, privacy, and security. Finally, we discuss ethical issues. This article aims to serve as a “one-stop shop” covering data-related issues of smart cities with references for diving deeper into particular topics of interest.</t>
  </si>
  <si>
    <t>big data, smart city, urban computing, machine learning, data analysis</t>
  </si>
  <si>
    <t>Diventi A. (AUID: 36082398800), Forsbacka M. (AUID: 57224242440), Rainbolt K. (AUID: 58192515800), Cornford S. (AUID: 6602105756), Feather M. (AUID: 7005188033)</t>
  </si>
  <si>
    <t>NASA's safety, reliability, and mission assurance digital future</t>
  </si>
  <si>
    <t>2023 Annual Reliability and Maintainability Symposium, RAMS 2023</t>
  </si>
  <si>
    <t>10.1109/RAMS51473.2023.10088205</t>
  </si>
  <si>
    <t>https://www.doi.org/10.1109/RAMS51473.2023.10088205</t>
  </si>
  <si>
    <t>&lt;NASA OSMA&gt;, &lt;NASA Safety Center&gt;, &lt;Jet Propulsion Laboratory&gt;</t>
  </si>
  <si>
    <t>© 2023 IEEE.The evolution from "document-centric"to "data-centric"and "model-centric"information leveraging structured data and model-based approaches is at the heart of digital engineering transformational efforts underway across industry and government. It is these approaches that pave the way for data lakes, Authoritative Sources of Truth (ASOTs), and systems-of-systems interoperability and the corresponding transformational benefits thereof. Such benefits include increased data availability, data access equity, data traceability, real-Time analytics, batch analytics, and (most importantly) acceleration of the time-To-value and time-To-insights associated with engineering products and analyses. The longer-Term benefits of reusability, customization and traceability are even more promising.For Safety and Mission Assurance (SMA), and Mission Success (SMS) activities; realization of such benefits is essential to provide engineers and analysts alike vital information when needed to support critical decision making throughout the entire life cycle. The SMA community often operate in parallel with engineering activities, for which information exchange with relevant context is paramount. Far too often, such information lags key decision points and/or is absent of the robust, integrated, knowledge needed, given inherent barriers associated with traditional document-centric means to data sharing, analysis, and reporting.This paper provides an overview of how NASA's Office of Safety and Mission Assurance (OSMA) is evolving its policies, standards, guidance, and training to transform to eliminate such barriers, thus realizing the benefits emerging in this new digital era. A roadmap for achieving this digital future is presented along with key building blocks involving use and implementation of concepts such as: Objectives-Hierarchies, Objective-Driven Requirements, Accepted Standards, Safety and Assurance Cases, data digitization (i.e., ontologies, structured data, and model-centric data), FAIR (Findable, Accessible, Interoperable,Reusable) and/or FAIRUST (Findable, Accessible, Interoperable, Reusable, Understandable, Secure, and Trusted) principles [1]. This paper also describes how OSMA, leveraging the Agency's overall commitment to Digital Transformation (DT), is using the power of Policy, "Digital"Domain representation, Product Evolution, and Community Outreach and Engagement as part of a strategic vision and roadmap to evolve and transform its SMA organizations to become better able to serve its stakeholders and customers. Future publications will elaborate on these building blocks and deeper concepts.</t>
  </si>
  <si>
    <t>Assurance-Case, Authoritative Source of Truth, Digital Transformation, Digital Twin, Safety &amp; Mission Success, Systems Modeling Language</t>
  </si>
  <si>
    <t>&lt;The FAIR Guiding Principles for scientific data management and stewardship, {eid: 84962269370}&gt;, &lt;A Quantitative Model for Early Lifecycle Decision Making, {eid: 85153316314}&gt;, &lt;Research Roadmaps 2019-2020, {eid: 85153277026}&gt;, &lt;Transforming system engineering through model-centric engineering, {eid: 85153277375}&gt;, &lt;None, {eid: 84881253423}&gt;, &lt;Benefits of Realist Ontologies to Systems Engineering, {eid: 85153280351}&gt;, &lt;Arguing safety: A systematic approach to managing safety cases", (Doctoral, {eid: 0007562232}&gt;</t>
  </si>
  <si>
    <t>2023-01-23</t>
  </si>
  <si>
    <t>2-s2.0-85153176267</t>
  </si>
  <si>
    <t>Bucaioni</t>
  </si>
  <si>
    <t>Li W. (AUID: 57203622883), Zhang W. (AUID: 57192224826), Li Y. (AUID: 57221017543), Ji X. (AUID: 56896606900), Li B. (AUID: 58494239800), Gao H. (AUID: 58125829600), Peng C. (AUID: 55082632800)</t>
  </si>
  <si>
    <t>Survey and Practice on Architecture and Deployment Method of Digital Twin System for Intelligent Substation</t>
  </si>
  <si>
    <t>International Symposium on Computer Science and Intelligent Controls (ISCSIC)</t>
  </si>
  <si>
    <t>Q3</t>
  </si>
  <si>
    <t>https://www.scimagojr.com/journalsearch.php?q=21100784721&amp;tip=sid&amp;clean=0</t>
  </si>
  <si>
    <t>2023 7th International Symposium on Computer Science and Intelligent Control, ISCSIC 2023</t>
  </si>
  <si>
    <t>10.1109/ISCSIC60498.2023.00046</t>
  </si>
  <si>
    <t>https://www.doi.org/10.1109/ISCSIC60498.2023.00046</t>
  </si>
  <si>
    <t>&lt;Beijing Key Lab. of Res. and Syst. Eval. of Pwr. Dispatching Automat. Technol. China Elec. Pwr. Res. Inst.&gt;, &lt;Nanjing University of Aeronautics and Astronautics, School of Automation&gt;</t>
  </si>
  <si>
    <t>© 2023 IEEE.This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</si>
  <si>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digital twin, equipment status perception, intelligent substations, modern information technology</t>
  </si>
  <si>
    <t>&lt;None, {eid: 85184990269}&gt;, &lt;About the importance of autonomy and digital twins for the future of manufacturing, {eid: 84953861813}&gt;, &lt;Shaping the digital twin for design and production engineering, {eid: 85018723536}&gt;, &lt;A digital twin-based approach for designing and multi-objective optimization of hollow glass production line, {eid: 85032451877}&gt;, &lt;Digital twin as enabler for an innovative digital shop floor management system in the ESB Logistics Learning Factory at Reutlingen-University, {eid: 85020859111}&gt;, &lt;Digital twin-driven product design, manufacturing and service with big data, {eid: 85015707925}&gt;, &lt;Toward a Digital Twin for real-Time geometry assurance in individualized production, {eid: 85018779245}&gt;, &lt;Design and testing of a modular SiC based power block, {eid: 85018331557}&gt;, &lt;A review of the roles of digital twin in CPS-based production systems, {eid: 85029833606}&gt;, &lt;A probabilistic graphical model foundation for enabling predictive digital twins at scale, {eid: 85115144191}&gt;, &lt;For a digital twin of the gridSiemens solution enables a single digital grid model of the Finnish power systemR/OL, {eid: 85064141464}&gt;, &lt;Analytic engine for the digital power plantR/OL, {eid: 85185003399}&gt;, &lt;Technology features of the new generation power system in China, {eid: 85051245830}&gt;, &lt;Short-Term prediction of electronic transformer error based on intelligent algorithms, {eid: 85091971791}&gt;, &lt;Challenges on coordinated planning of smart distribution networks driven by source-network-load evolution, {eid: 85084734526}&gt;, &lt;New issues and classification of power system stability with high shares of renewables and power electronics, {eid: 85101073118}&gt;, &lt;Key scientific issues and theoretical research framework for power systems with high proportion of renewable energy, {eid: 85021001702}&gt;, &lt;Five-dimension digital twin model and its ten applications, {eid: 85064443425}&gt;, &lt;Active compliance control system for intelligent inspection robot in power room, {eid: 85139383617}&gt;, &lt;Framework design and application prospect for digital twin virtual power plant system, {eid: 85160951924}&gt;, &lt;Concept, Architecture and Key Technologies of Digital Power Grids, {eid: 85137812162}&gt;, &lt;Survey on Characteristics, Architecture and Applications of Digital Twin Power Grid, {eid: 85149646782}&gt;, &lt;Application and implementation method of digital twin in electric equipment, {eid: 85107458545}&gt;, &lt;Development patterns and challenges of ubiquitous power internet of things, {eid: 85079544635}&gt;, &lt;Networked Closed-Loop Model for Smart On-Site Maintenance of Substation Equipment Using Mobile Networks, {eid: 85049325561}&gt;, &lt;Equivalent modeling of virtual synchronous generator based on data-driven method, {eid: 85079413045}&gt;, &lt;Overview on cyber-Attacks against cyber physical power system, {eid: 84987802574}&gt;, &lt;Typical application and prospect of digital twin technology in power grid operation, {eid: 85107412686}&gt;, &lt;Concepts, characteristics and prospects of application of digital twin in power system, {eid: 85124807412}&gt;, &lt;Application of digital twin assistant-system in state estimation for inverter dominated grid, {eid: 85095575749}&gt;, &lt;State evaluation of power transformer based on digital twin, {eid: 85078834715}&gt;, &lt;Wind power fluctuation smooth strategy based on digital twin hybrid energy storage, {eid: 85109478754}&gt;, &lt;A software platform for secondorder responsiveness power grid online analysis, {eid: 85091590535}&gt;, &lt;Digital twin framework and its application to power grid online analysis, {eid: 85077253897}&gt;, &lt;A digital twin approach for fault diagnosis in distributed photovoltaic systems, {eid: 85074215768}&gt;, &lt;State evaluation and fault prediction of distribution automation terminal equipment based on digital twins, {eid: 85128493248}&gt;, &lt;Detection method of interturn short-circuit faults in oilimmersed transformers based on fusion analysis of electrothermal characteristic, {eid: 85109474528}&gt;, &lt;None, {eid: 85185007561}&gt;</t>
  </si>
  <si>
    <t>2023-10-27</t>
  </si>
  <si>
    <t>2-s2.0-85184999334</t>
  </si>
  <si>
    <t>survey</t>
  </si>
  <si>
    <t>Mao R. (AUID: 57214124949), Li Y.J. (AUID: 37118885700), Zhang H. (AUID: 56201058800)</t>
  </si>
  <si>
    <t>Simulation Method in Automotive, Aviation and Maritime Industries for Digital Twin: A Brief Survey</t>
  </si>
  <si>
    <t>International Conference on Industrial Electronics and Applications (ICIEA)</t>
  </si>
  <si>
    <t>?</t>
  </si>
  <si>
    <t>18th IEEE Conference on Industrial Electronics and Applications, ICIEA 2023</t>
  </si>
  <si>
    <t>10.1109/ICIEA58696.2023.10241843</t>
  </si>
  <si>
    <t>https://www.doi.org/10.1109/ICIEA58696.2023.10241843</t>
  </si>
  <si>
    <t>&lt;Jiangsu University of Science and Technology, Ocean College&gt;, &lt;Norwegian University of Science and Technology, Department of Ocean Operations and Civil Engineering&gt;</t>
  </si>
  <si>
    <t>© 2023 IEEE.In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</si>
  <si>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automotive, aviation, digital twin, maritime, simulation method</t>
  </si>
  <si>
    <t>&lt;Digital twin in aerospace industry: A gentle introduction, {eid: 85122087744}&gt;, &lt;Digital twin for ship life-cycle: A critical systematic review, {eid: 85145283461}&gt;, &lt;Towards the future of smart electric vehicles: Digital twin technology, {eid: 85101382380}&gt;, &lt;Digital twin applications in aviation industry: A review, {eid: 85135421849}&gt;, &lt;A digital twin of the research vessel Gunnerus for lifecycle services: Outlining key technologies, {eid: 85174368733}&gt;, &lt;From ROM of electrochemistry to AI-based battery digital and hybrid twin, {eid: 85080982468}&gt;, &lt;Towards virtual twin for electronic packages in automotive applications, {eid: 85106914513}&gt;, &lt;Fault diagnosis of intelligent production line based on digital twin and improved random forest, {eid: 85113522726}&gt;, &lt;A detection and configuration method for welding completeness in the automotive body-in-white panel based on digital twin, {eid: 85130029875}&gt;, &lt;Bending waves focusing in arbitrary shaped plate-like structures: Application to spatial audio in cars, {eid: 85089246544}&gt;, &lt;Digital twin modeling of a solar car based on the hybrid model method with data-driven and mechanistic, {eid: 85110697727}&gt;, &lt;DMulti-Vehicle Trajectory Tracking towards Digital Twin Intersections for Internet of Vehicles, {eid: 85146784233}&gt;, &lt;A novel digital twin-centric approach for driver intention prediction and traffic congestion avoidance, {eid: 85062692056}&gt;, &lt;Dedicated adaptive particle swarm optimization algorithm for digital twin based control optimization of the plug-in hybrid vehicle, {eid: 85173620198}&gt;, &lt;A digital twin framework for aircraft hydraulic systems failure detection using machine learning techniques, {eid: 85141409916}&gt;, &lt;Towards aircraft maintenance metaverse using speech interactions with virtual objects in mixed reality, {eid: 85102467195}&gt;, &lt;Digital twin-driven aero-engine intelligent predictive maintenance, {eid: 85105375338}&gt;, &lt;Digital twin-driven reconfigurable fixturing optimization for trimming operation of aircraft skins, {eid: 85126658906}&gt;, &lt;Towards a digital twin approach for vessel-specific fatigue damage monitoring and prognosis, {eid: 85120321957}&gt;, &lt;Digital twin-based scheduling method for marine equipment material transportation vehicles, {eid: 85141728319}&gt;, &lt;Digital twin-driven approach for process management and traceability towards ship industry, {eid: 85131543381}&gt;, &lt;Data-driven ship digital twin for estimating the speed loss caused by the marine fouling, {eid: 85067817812}&gt;, &lt;An uncertainty-aware hybrid approach for sea state estimation using ship motion responses, {eid: 85104569548}&gt;, &lt;Incorporating approximate dynamics into data-driven calibrator: A representative model for ship maneuvering prediction, {eid: 85112147169}&gt;, &lt;Holistic digital-twin-based framework to improve tunnel lighting environment: From methodology to application, {eid: 85137170907}&gt;, &lt;Design and simulation of a digital twin mobility concept: An electric aviation system dynamics case study with capacity constraints, {eid: 85122889156}&gt;, &lt;Integrated design and control approach for marine power systems based on operational data digital twin to design, {eid: 85114458059}&gt;, &lt;A digital twin case study on automotive production line, {eid: 85138329747}&gt;, &lt;Needs, requirements and a concept of a tool condition monitoring system for the aerospace industry, {eid: 85111334279}&gt;, &lt;Using digital twin in a shipbuilding project, {eid: 85144848278}&gt;, &lt;Vision-cloud data fusion for ADAS: A lane change prediction case study, {eid: 85135247150}&gt;, &lt;Unsupervised data-preprocessing for long short-term memory based battery model under electric vehicle operation, {eid: 85104663507}&gt;, &lt;Digital twin of a hydrogen Fuel Cell Hybrid Electric Vehicle: Effect of the control strategy on energy efficiency, {eid: 85173615614}&gt;, &lt;A physics-based digital twin for model predictive control of autonomous unmanned aerial vehicle landing, {eid: 85132312830}&gt;, &lt;Real-time digital twin for ship operation in waves, {eid: 85140273039}&gt;, &lt;Coupling of dynamic reaction forces of a heavy load crane and ship motion responses in waves, {eid: 85104257946}&gt;</t>
  </si>
  <si>
    <t>2023-08-18</t>
  </si>
  <si>
    <t>2-s2.0-85173614838</t>
  </si>
  <si>
    <t>Hasavari S. (AUID: 57211891610), Song Y.T. (AUID: 14016516800), Lawner B. (AUID: 6505857807)</t>
  </si>
  <si>
    <t>Increase Patients' Survivability During Emergency Care Using Blockchain-Based Digital Twin Technology</t>
  </si>
  <si>
    <t>21st IEEE/ACIS International Conference on Software Engineering Research, Management and Applications, SERA 2023</t>
  </si>
  <si>
    <t>10.1109/SERA57763.2023.10456759</t>
  </si>
  <si>
    <t>https://www.doi.org/10.1109/SERA57763.2023.10456759</t>
  </si>
  <si>
    <t>&lt;School of Business &amp; Management, Morgan State University, Dept. Information Science &amp; Systems&gt;, &lt;Towson University, Dept. Computer&amp; Information Science&gt;, &lt;School of Medicine, University of Maryland, Dept. Emergency Medicine&gt;</t>
  </si>
  <si>
    <t>© 2023 IEEE.Effective communication of patient clinical and care information between pre-hospital services and Emergency Departments (EDs) is crucial for the rapid and effective treatment of patients, potentially saving lives. Recent research indicates a frequent lack of patient data metrics, such as vital signs, which represents a potential limitation in the comprehensiveness of handoffs received by ED physicians from pre-hospital providers. To address this challenge, we propose a solution that utilizes a patient's digital twin and permissioned blockchain technology to ensure complete, real-time, secure, and shareable access to patients' vital signs and other data metrics for Emergency Departments. This solution seeks to answer the following questions: Which data model for the digital twin best represents the patient during transport, meeting the requirements of the receiving facility? How can patient digital twin data, including the history of clinical information and patient care, be shared in real-time with the receiving facility? How can EHR-compliant digital twin data be produced to satisfy the reconciliation between the Patient Digital Twin (PDT) and the Electronic Health Record (EHR)? Method: We conducted a comprehensive literature review and a series of interviews with both pre-hospital and hospital care providers to identify the problem and develop a model based on it. To address the second question, we designed an architecture that includes all parties in the care team, during and after the transport. For the third question, we explored NEMSIS data exchange standards and a Natural Language Processing (NLP) Module. Objective: Our goal is to improve the survivability of patients in emergency care through secure, effective, and real-time sharing of patient metric data between Emergency Medical Services (EMS) and Emergency Departments or Trauma Centers. This approach also aims to reduce the waiting time for patients upon arrival at the receiving facility.</t>
  </si>
  <si>
    <t>Blockchain-based digital twin, Emergency departments, EMS, Hyperledger Fabric, IOMT, Pre-hospital</t>
  </si>
  <si>
    <t>&lt;Effective Communication In EMS, {eid: 85187215861}&gt;, &lt;Evaluating the Content and Quality of Emergency Medical Services Oral Patient Handoff Reports, {eid: 85187228178}&gt;, &lt;User Needs and Challenges in Information Sharing between Pre-Hospital and Hospital Emergency Care Providers, {eid: 85126636103}&gt;, &lt;Differences in Prehospital Patient Assessments for Pediatric Versus Adult Patients, {eid: 85046847598}&gt;, &lt;IoT-Based Ambulatory Vital Signs Data Transfer System, {eid: 85057407988}&gt;, &lt;Level of Agreement between Prehospital and Emergency Department Vital Signs in Trauma Patients, {eid: 84885179155}&gt;, &lt;Experimental Implementation of NSER Mobile App for Efficient Real-Time Sharing of Prehospital Patient Information With Emergency Departments, {eid: 85134384000}&gt;, &lt;Personal Digital Twin: A Close Look into the Present and a Step towards the Future of Personalized Healthcare Industry, {eid: 85187238353}&gt;, &lt;On the Integration of Agents and Digital Twins in Healthcare, {eid: 85088988374}&gt;, &lt;None, {eid: 85187217335}&gt;, &lt;A Blockchain-Based System for Healthcare Digital Twin, {eid: 85130853693}&gt;, &lt;A Web Deployment of Secured ECG Signal Medical Record Transactions using Blockchain, {eid: 85187219310}&gt;, &lt;Newborn Emergency Transport Based on the Fifth-Generation Wireless Networks and Blockchain, {eid: 85127164663}&gt;, &lt;Digital Twin Conceptual Model within the Context of Internet of Things, {eid: 85093837667}&gt;, &lt;Digital Twins, Internet of Things and Mobile Medicine: A Review of Current Platforms to Support Smart Healthcare, {eid: 85121794544}&gt;, &lt;Digital Twin Paradigm: A Systematic Literature Review, {eid: 85171958140}&gt;, &lt;Barriers to Effective EMS to Emergency Department Information Transfer at Patient Handover: A Systematic Review, {eid: 85083288011}&gt;, &lt;The Value of Vital Sign Trends in Predicting and Monitoring Clinical Deterioration: A Systematic Review, {eid: 85060041320}&gt;</t>
  </si>
  <si>
    <t>2023-05-23</t>
  </si>
  <si>
    <t>2-s2.0-85187223056</t>
  </si>
  <si>
    <t>Liu J. (AUID: 57194946847), Li C. (AUID: 35315777900), Bai J. (AUID: 57200653008), Luo Y. (AUID: 47361266600), Lv H. (AUID: 57020785300), Lv Z. (AUID: 55925162500)</t>
  </si>
  <si>
    <t>Security in IoT-Enabled Digital Twins of Maritime Transportation Systems</t>
  </si>
  <si>
    <t>IEEE Transactions on Intelligent Transportation Systems</t>
  </si>
  <si>
    <t>10.1109/TITS.2021.3122566</t>
  </si>
  <si>
    <t>https://www.doi.org/10.1109/TITS.2021.3122566</t>
  </si>
  <si>
    <t>&lt;Wuhan University of Technology, School of Computer Science and Artificial Intelligence&gt;, &lt;North China Sea Offshore Engineering Survey Institute, Ministry of Natural Resources North Sea Bureau&gt;, &lt;Qingdao University, School of Data Science and Software Engineering&gt;</t>
  </si>
  <si>
    <t>© 2000-2011 IEEE.The purposes are to explore the safety performance of the Maritime Transportation System (MTS) based on Digital Twins (DTs) Internet of Things (IoT) and develop maritime transportation towards intelligence and digitalization. Because the comprehensive operational security of modern MTS is not yet mature, historical transportation data of the Maritime Silk Road are acquired and preprocessed. Afterward, DTs are introduced, and relay nodes are added to data transmission paths to construct a maritime transportation DTs model based on relay cooperation IoT. Eventually, this model's security performance is validated through simulation experiments. Relay security analysis suggests that interference information is a vital guarantee to assist in information non-disclosure, from which the constructed model can harvest energy to increase the data transmission power, thereby improving communication performance and secrecy rate. Outage probability analysis reveals that the simulated and the theoretical results are almost the same; moreover, given the system's multi-hop paths in the same environment, the more the relays and the greater the fading index, the better the system performance and the lower the outage probability. Once the iterations reach a particular number, the node secrecy rate becomes optimal and cannot cause excessive burden to the system; besides, the power distribution can establish a new equilibrium when the nodes are in different locations, so that system security performance gets improved. The simulated value is closest to the actual result under 100% successful transmission probability and 0.01∼ 0.05λ value. To sum up, the constructed maritime transportation DTs model presents extraordinary transmission and security performance, providing an experimental basis for intelligent and secure maritime transportation in the future.</t>
  </si>
  <si>
    <t>Digital twins, Internet of Things, maritime silk road, maritime transportation system, relay cooperation</t>
  </si>
  <si>
    <t>&lt;Multimedia knowledge-based bridge health monitoring using digital twin, {eid: 85121917520}&gt;, &lt;Using digital twin technology to ensure data quality in transport systems, {eid: 85103577138}&gt;, &lt;Data fusion-based sustainable digital twin system of intelligent detection robotics, {eid: 85091892427}&gt;, &lt;Vision, requirements and network architecture of 6G mobile network beyond 2030, {eid: 85094882783}&gt;, &lt;Systems engineering and digital twin: A vision for the future of cruise ships design, production and operations, {eid: 85074479906}&gt;, &lt;The economics of digital twins, {eid: 85104527345}&gt;, &lt;Enabling the maritime Internet of Things: CoAP and 6LoWPAN performance over VHF links, {eid: 85052816647}&gt;, &lt;Performance analysis of FD-NOMA-based decentralized V2X systems, {eid: 85069788734}&gt;, &lt;Energy-efficient end-to-end security for software-defined vehicular networks, {eid: 85105561785}&gt;, &lt;Application of ship electric propulsion based on Internet of Things system and electronic system, {eid: 85098624900}&gt;, &lt;Leveraging digital twin technology in model-based systems engineering, {eid: 85111581098}&gt;, &lt;Digital twin: Enabling technologies, challenges and open research, {eid: 85087331367}&gt;, &lt;Adaptive federated learning and digital twin for industrial Internet of Things, {eid: 85105574016}&gt;, &lt;Application of digital twin and IoT concepts for solving the tasks of hydraulically actuated heavy equipment lifecycle management, {eid: 85096688331}&gt;, &lt;Multifidelity computing for coupling full and reduced order models, {eid: 85101309377}&gt;, &lt;Digital twins in industry: Benefits and traps, {eid: 85146550332}&gt;, &lt;Energy-efficient secure transmission design for the Internet of Things with an untrusted relay, {eid: 85042868925}&gt;, &lt;Secrecy performance analysis for fixed-gain energy harvesting in an Internet of Things with untrusted relays, {eid: 85052622806}&gt;, &lt;Random access and detection performance of Internet of Things for smart ocean, {eid: 85092736733}&gt;, &lt;Energyefficient secure transmission for wireless powered Internet of Things with multiple power beacons, {eid: 85057890946}&gt;, &lt;Secure beamforming design in relay-assisted Internet of Things, {eid: 85070206055}&gt;, &lt;Relay cooperation enhanced backscatter communication for Internet-of-Things, {eid: 85055017833}&gt;, &lt;Inconspicuous manipulation for social-aware relay selection in flying Internet of Things, {eid: 85073686729}&gt;, &lt;Energy-aware real-time routing for large-scale industrial Internet of Things, {eid: 85045681808}&gt;, &lt;Quasi-optimization of distance and blocklength in URLLC aided multi-hop UAV relay links, {eid: 85081595881}&gt;, &lt;An ISO/IEEE 11073 standardized digital twin framework for health and well-being in smart cities, {eid: 85086741550}&gt;, &lt;Digital twin to improve the virtualreal integration of industrial IoT, {eid: 85098952548}&gt;, &lt;Manufacturing blockchain of things for the configuration of a data and knowledge-driven digital twin manufacturing cell, {eid: 85091685980}&gt;, &lt;Digital twin design for realtime monitoring-A case study of die cutting machine, {eid: 85090962625}&gt;, &lt;Efficient and secure data sharing for 5G flying drones: A blockchain-enabled approach, {eid: 85100412110}&gt;, &lt;Investigating the prospect of leveraging blockchain and machine learning to secure vehicular networks: A survey, {eid: 85099690444, doi: 10.1109/TITS.2020.3019101}&gt;, &lt;Digital twin for 5G and beyond, {eid: 85102889168}&gt;</t>
  </si>
  <si>
    <t>2023-02-01</t>
  </si>
  <si>
    <t>2-s2.0-85120537831</t>
  </si>
  <si>
    <t>Hosamo H.H. (AUID: 57222252101), Nielsen H.K. (AUID: 56264225700), Svennevig P.R. (AUID: 57200659973), Kraniotis D. (AUID: 56469584800), Svidt K. (AUID: 6507599678)</t>
  </si>
  <si>
    <t>Digital Twin framework for automated fault source detection and prediction for comfort performance evaluation of existing non-residential Norwegian buildings</t>
  </si>
  <si>
    <t>Energy and Buildings</t>
  </si>
  <si>
    <t>10.1016/j.enbuild.2022.112732</t>
  </si>
  <si>
    <t>https://www.doi.org/10.1016/j.enbuild.2022.112732</t>
  </si>
  <si>
    <t>&lt;University of Agder&gt;, &lt;Oslo Metropolitan University&gt;, &lt;Aalborg University&gt;</t>
  </si>
  <si>
    <t>© 2022 The Author(s)Numerous buildings fall short of expectations regarding occupant satisfaction, sustainability, or energy efficiency. In this paper, the performance of buildings in terms of occupant comfort is evaluated using a probabilistic model based on Bayesian networks (BNs). The BN model is founded on an in-depth analysis of satisfaction survey responses and a thorough study of building performance parameters. This study also presents a user-friendly visualization compatible with BIM to simplify data collecting in two case studies from Norway with data from 2019 to 2022. This paper proposes a novel Digital Twin approach for incorporating building information modeling (BIM) with real-time sensor data, occupants’ feedback, a probabilistic model of occupants’ comfort, and HVAC faults detection and prediction that may affect occupants’ comfort. New methods for using BIM as a visualization platform, as well as a predictive maintenance method to detect and anticipate problems in the HVAC system, are also presented. These methods will help decision-makers improve the occupants’ comfort conditions in buildings. However, due to the intricate interaction between numerous equipment and the absence of data integration among FM systems, CMMS, BMS, and BIM data are integrated in this paper into a framework utilizing ontology graphs to generalize the Digital Twin framework so it can be applied to many buildings. The results of this study can aid decision-makers in the facility management sector by offering insight into the aspects that influence occupant comfort, speeding up the process of identifying equipment malfunctions, and pointing toward possible solutions.</t>
  </si>
  <si>
    <t>Building information modelling (BIM), Decision-making, Digital twin, Facility management, Fault detection, Predictive maintenance</t>
  </si>
  <si>
    <t>&lt;None, {eid: 85067838769}&gt;, &lt;None, {eid: 85145252682}&gt;, &lt;Energy-efficient personalized thermal comfort control in office buildings based on multi-agent deep reinforcement learning, {eid: 85135726588, doi: 10.1016/j.buildenv.2022.109458}&gt;, &lt;Research on noise impact of building environment based on FPGA high-performance algorithm, {eid: 85092904147, doi: 10.1016/j.micpro.2020.103342}&gt;, &lt;Effect of design and operational strategies on thermal comfort and productivity in a multipurpose school building, {eid: 85106911649, doi: 10.1016/j.jobe.2021.102697}&gt;, &lt;Quantitative energy performance assessment methods for existing buildings, {eid: 84870618743, doi: 10.1016/j.enbuild.2012.08.037}&gt;, &lt;Measuring the right factors: A review of variables and models for thermal comfort and indoor air quality, {eid: 85092170204, doi: 10.1016/j.rser.2020.110436}&gt;, &lt;Enhancing Building Performance, {eid: 84879274136}&gt;, &lt;Multiobjective optimization of building energy consumption and thermal comfort based on integrated BIM framework with machine learning-NSGA II, {eid: 85140142407, doi: 10.1016/j.enbuild.2022.112479}&gt;, &lt;None, {eid: 85145252759}&gt;, &lt;None, {eid: 85145258160}&gt;, &lt;Digital Twin of HVAC system (HVACDT) for multiobjective optimization of energy consumption and thermal comfort based on BIM framework with ANN-MOGA, {eid: 85141017358, doi: 10.1080/17512549.2022.2136240}&gt;, &lt;Energy Efficient Renovation of Existing Buildings for HVAC Professionals, {eid: 85134831933}&gt;, &lt;A Digital Twin predictive maintenance framework of air handling units based on automatic fault detection and diagnostics, {eid: 85125646504, doi: 10.1016/j.enbuild.2022.111988}&gt;, &lt;Improving the energy efficiency of the existing building stock: A critical review of commercial and institutional buildings, {eid: 84943786615, doi: 10.1016/j.rser.2015.09.084}&gt;, &lt;Enhancing occupants’ comfort through BIM-based probabilistic approach, {eid: 85098730352, doi: 10.1016/j.autcon.2020.103528}&gt;, &lt;Occupancy-based lighting control in open-plan office spaces: A state-of-the-art review, {eid: 85000428272, doi: 10.1016/j.buildenv.2016.11.042}&gt;, &lt;Uncertainty analysis of thermal comfort in a prototypical naturally ventilated office building and its implications compared to deterministic simulation, {eid: 85018296130, doi: 10.1016/j.enbuild.2017.04.068}&gt;, &lt;None, {eid: 85115787282}&gt;, &lt;IEQ assessment on schools in the design stage, {eid: 80054096027, doi: 10.1016/j.buildenv.2011.09.014}&gt;, &lt;None, {eid: 85126471477}&gt;, &lt;Uncertainty and sensitivity analyses of operational errors in air handling units and unexpected user behavior for energy efficiency and thermal comfort, {eid: 85122301374, doi: 10.1007/s12053-021-10013-w}&gt;, &lt;A probabilistic-based approach to support the comfort performance assessment of existing buildings, {eid: 85069730357, doi: 10.1016/j.jclepro.2019.117720}&gt;, &lt;A Bayesian approach for probabilistic classification and inference of occupant thermal preferences in office buildings, {eid: 85017104810, doi: 10.1016/j.buildenv.2017.03.009}&gt;, &lt;A Bayesian Network-based customer satisfaction model: a tool for management decisions in railway transport, {eid: 85044440704, doi: 10.1186/s40165-016-0021-2}&gt;, &lt;Digitisation in facilities management: A literature review and future research directions, {eid: 85046644826, doi: 10.1016/j.autcon.2018.04.006}&gt;, &lt;Text-mining building maintenance work orders for component fault frequency, {eid: 85046092734, doi: 10.1080/09613218.2018.1459004}&gt;, &lt;A review of process fault detection and diagnosis: Part II: Qualitative models and search strategies, {eid: 0037443771, doi: 10.1016/S0098-1354(02)00161-8}&gt;, &lt;A review of process fault detection and diagnosis: Part I: Quantitative model-based methods, {eid: 0037443770, doi: 10.1016/S0098-1354(02)00160-6}&gt;, &lt;A review of process fault detection and diagnosis: Part III: Process history based methods, {eid: 0037443803, doi: 10.1016/S0098-1354(02)00162-X}&gt;, &lt;None, {eid: 85145259862}&gt;, &lt;Online model-based fault detection and diagnosis strategy for VAV air handling units, {eid: 84870594587, doi: 10.1016/j.enbuild.2012.08.016}&gt;, &lt;Fault Diagnosis of Air Handling Units, {eid: 79960922609, doi: 10.3182/20090630-4-ES-2003.00061}&gt;, &lt;Comparative analysis of the AHU InFO fault detection and diagnostic expert tool for AHUs with APAR, {eid: 85027940584, doi: 10.1007/s12053-014-9289-z}&gt;, &lt;Evaluating the performance of Diagnostic Agent for Building Operation (DABO) and HVAC-Cx tools using the Virtual Cybernetic Building Testbed, Science and Technology for the, {eid: 84983201944, doi: 10.1080/23744731.2015.1077670}&gt;, &lt;Physical energy and data-driven models in building energy prediction: A review, {eid: 85124249983, doi: 10.1016/j.egyr.2022.01.162}&gt;, &lt;A review of data-driven building energy consumption prediction studies, {eid: 85029080224, doi: 10.1016/j.rser.2017.04.095}&gt;, &lt;A review of artificial intelligence based building energy prediction with a focus on ensemble prediction models, {eid: 84962808828}&gt;, &lt;Evaluation of artificial intelligence tool performance and uncertainty for predicting sewer structural condition, {eid: 84899648564, doi: 10.1016/j.autcon.2014.04.004}&gt;, &lt;Selecting an appropriate supervised machine learning algorithm for predictive maintenance, {eid: 85122749987, doi: 10.1007/s00170-021-08551-9}&gt;, &lt;A comparison of six metamodeling techniques applied to building performance simulations, {eid: 85033502240, doi: 10.1016/j.apenergy.2017.10.102}&gt;, &lt;Regression kernel for prognostics with support vector machines, {eid: 85044447437}&gt;, &lt;Modeling Machine Health Using Gated Recurrent Units with Entity Embeddings and K-Means Clustering, {eid: 85055583035}&gt;, &lt;J.P. Basto, S.G.S. Alcalá, A systematic literature review of machine learning methods applied to predictive maintenance, {eid: 85072249322, doi: 10.1016/j.cie.2019.106024}&gt;, &lt;How AI Affects the Future Predictive Maintenance: A Primer of Deep Learning, {eid: 85042237332, doi: 10.1007/978-981-10-5768-7_1}&gt;, &lt;Predictive maintenance of pumps in civil infrastructure: State-of-the-art, challenges and future directions, {eid: 85121113965, doi: 10.1016/j.autcon.2021.104049}&gt;, &lt;Analysis of building maintenance requests using a text mining approach: building services evaluation, {eid: 85066010270, doi: 10.1080/09613218.2019.1609291}&gt;, &lt;An efficient Bayesian experimental calibration of dynamic thermal models, {eid: 85047627697, doi: 10.1016/j.energy.2018.03.168}&gt;, &lt;Unsupervised learning for fault detection and diagnosis of air handling units, {eid: 85077454841, doi: 10.1016/j.enbuild.2019.109689}&gt;, &lt;None, {eid: 85135059036}&gt;, &lt;A Review of the Digital Twin Technology in the AEC-FM Industry, {eid: 85127468002, doi: 10.1155/2022/2185170}&gt;, &lt;Ubiquitous knowledge empowers the Smart Factory: The impacts of a Service-oriented Digital Twin on enterprises’ performance, {eid: 85061114150, doi: 10.1016/j.arcontrol.2019.01.001}&gt;, &lt;Influence of boundary conditions and component size on electricity demand in solar thermal and heat pump combisystems, {eid: 84947999137, doi: 10.1016/j.apenergy.2015.10.190}&gt;, &lt;Developing owner information requirements for BIM-enabled project delivery and asset management, {eid: 85027396980, doi: 10.1016/j.autcon.2017.08.006}&gt;, &lt;The use of the BIM-model and scanning in quality assurance of bridge constructions, {eid: 85135032335}&gt;, &lt;BIM-based framework for automatic scheduling of facility maintenance work orders, {eid: 85042846827, doi: 10.1016/j.autcon.2018.03.007}&gt;, &lt;A methodology to integrate maintenance management systems and BIM to improve building management, Science and Technology for the, {eid: 85128789763, doi: 10.1080/23744731.2022.2052668}&gt;, &lt;Data-driven predictive maintenance planning framework for MEP components based on BIM and IoT using machine learning algorithms, {eid: 85078707972, doi: 10.1016/j.autcon.2020.103087}&gt;, &lt;Incorporating multi-physics deterioration analysis in building information modeling for life-cycle management of durability performance, {eid: 85074641519, doi: 10.1016/j.autcon.2019.103004}&gt;, &lt;A review of operating performance in green buildings: Energy use, indoor environmental quality and occupant satisfaction, {eid: 85057332913, doi: 10.1016/j.enbuild.2018.11.017}&gt;, &lt;None, {eid: 84961199613}&gt;, &lt;The determination of the thermal reliability criterion for building envelope structures, {eid: 85091894157, doi: 10.31803/tg-20181123111226}&gt;, &lt;Optimization approach of passive cool skin technology application for the Buildings exterior walls, {eid: 85080899637, doi: 10.1016/j.jclepro.2020.120751}&gt;, &lt;Topographical optimisation of single-storey non-domestic steel framed buildings using photovoltaic panels for net-zero carbon impact, {eid: 84921363017, doi: 10.1016/j.buildenv.2014.12.017}&gt;, &lt;Hybrid single objective genetic algorithm coupled with the simulated annealing optimization method for building optimization, {eid: 84911947159, doi: 10.1016/j.enbuild.2014.10.039}&gt;, &lt;Application of multi-objective genetic algorithm to optimize energy efficiency and thermal comfort in building design, {eid: 84919663890, doi: 10.1016/j.enbuild.2014.11.063}&gt;, &lt;Spatial mapping of occupant satisfaction and indoor environment quality in a LEED platinum campus building, {eid: 84901310477, doi: 10.1016/j.buildenv.2014.04.029}&gt;, &lt;Comparing temperature and acoustic satisfaction in 60 radiant and all-air buildings, {eid: 85033468667, doi: 10.1016/j.buildenv.2017.10.024}&gt;, &lt;Impact of different building ventilation modes on occupant expectations of the main IEQ factors, {eid: 84861939224, doi: 10.1016/j.buildenv.2012.05.003}&gt;, &lt;None, {eid: 85145262205}&gt;, &lt;Performance characteristics and practical applications of common building thermal insulation materials, {eid: 11344284524, doi: 10.1016/j.buildenv.2004.05.013}&gt;, &lt;Acoustical quality in office workstations, as assed by occupant surveys, Indoor Air, 2/ 2 (2005) 2401–2405, place: Beijing, {eid: 85145253333}&gt;, &lt;Combined effects of visual-acoustic-thermal comfort in campus open spaces: A pilot study in Chinas cold region, {eid: 85121419792, doi: 10.1016/j.buildenv.2021.108658}&gt;, &lt;None, {eid: 85066014306}&gt;, &lt;Criteria for occupant well-being: A qualitative study of Malaysian office buildings, {eid: 85092896435, doi: 10.1016/j.buildenv.2020.107364}&gt;, &lt;None, {eid: 85103272178}&gt;, &lt;None, {eid: 85145254703}&gt;, &lt;None, {eid: 85145255982}&gt;, &lt;BIM-based reverberation time analysis, {eid: 85101015948, doi: 10.36680/j.itcon.2021.003}&gt;, &lt;BIM for Facility Managers, {eid: 85103040849}&gt;, &lt;Development of a maintenance management model based on IAI standards, {eid: 0035298888, doi: 10.1016/S0954-1810(01)00015-2}&gt;, &lt;None, {eid: 85145261622}&gt;, &lt;None, {eid: 85145253285}&gt;, &lt;Institut Teknologi Sepuluh Nopember, ANOVA-SVM for Selecting Subset Features in Encrypted Internet Traffic Classification, {eid: 85102823870, doi: 10.22266/ijies2021.0430.48}&gt;, &lt;Versatile AHU fault detection – Design, field validation and practical application, {eid: 85101325102, doi: 10.1016/j.enbuild.2021.110781}&gt;, &lt;A rule-based fault detection method for air handling units, {eid: 33748442297, doi: 10.1016/j.enbuild.2006.04.014}&gt;, &lt;The Delphi technique as a forecasting tool: issues and analysis, {eid: 0000895370, doi: 10.1016/S0169-2070(99)00018-7}&gt;, &lt;Risk Assessment and Decision Analysis with Bayesian Networks, {eid: 85055382272}&gt;, &lt;None, {eid: 0042488498}&gt;, &lt;Natural ventilation and acoustic comfort, {eid: 85145259312}&gt;, &lt;Building automation and control systems: A case study to evaluate the energy and environmental performances of a lighting control system in offices, {eid: 84896459996, doi: 10.1016/j.autcon.2014.02.015}&gt;, &lt;None, {eid: 85051002806}&gt;, &lt;Coordinated optimal design of zero/low energy buildings and their energy systems based on multi-stage design optimization, {eid: 85072840622, doi: 10.1016/j.energy.2019.116202}&gt;, &lt;Improving the energy production of roof-top solar PV systems through roof design, {eid: 85075068872, doi: 10.1007/s12273-019-0585-6}&gt;, &lt;None, {eid: 85120868675}&gt;, &lt;Towards an Environmental Psychology of Workspace: How People are Affected by Environments for Work, {eid: 45149134975}&gt;, &lt;None, {eid: 85084323197}&gt;, &lt;None, {eid: 85145250436}&gt;, &lt;None, {eid: 85145250770}&gt;, &lt;None, {eid: 85145260355}&gt;, &lt;None, {eid: 85145258550}&gt;, &lt;None, {eid: 85145254300}&gt;</t>
  </si>
  <si>
    <t>2023-02-15</t>
  </si>
  <si>
    <t>2-s2.0-85145262458</t>
  </si>
  <si>
    <t>Salehi V. (AUID: 57220261667)</t>
  </si>
  <si>
    <t>APPLICATION OF MUNICH AGILE CONCEPT FOR MBSE BASED DEVELOPMENT OF AUTOMATED GUIDED ROBOT BASED ON DIGITAL TWIN-DATA</t>
  </si>
  <si>
    <t>ASME 2023 International Design Engineering Technical Conferences and Computers and Information in Engineering Conference, IDETC-CIE 2023</t>
  </si>
  <si>
    <t>10.1115/DETC2023110983</t>
  </si>
  <si>
    <t>https://www.doi.org/10.1115/DETC2023110983</t>
  </si>
  <si>
    <t>&lt;Munich University of Applied Science, Department of Applied Sciences and Mechatronics&gt;</t>
  </si>
  <si>
    <t>Copyright © 2023 by ASME.Simulation and Virtualization of robotic systems and Autonomous Guides Vehicle (AGV) is one of the most important aspects in the future development of such systems. This paper will contribute a framework and an entire toolchain to present a holistic and systematic approach for development of future robotic AGV systems. In the first section this paper will present the first descriptive study which is the literature survey and the definition of the scientific gaps and research questions related to systematic approaches based on Systems Engineering and Model Based System Engineering. In section number two this paper will present a new approach and framework called “Munich Agile Concept for Modell based Systems Engineering (MAGIC)” to develop entire virtual tool chains for virtualization and simulation of different functions in a virtual environment. This aspect is one of the important contributions of this paper. MBSE is based on three important core pillar which is 1) Methods/Processes, 2) Language and 3) Systems. The purpose of the new developed Munich Agile Concept Approach is to handle the complexity over the entire holistic information framework for simulation and virtualization of AGV function development from the system requirement definition process up to the test and validation of the system. Furthermore, with MAGIC there is a holistic approach and method to carry out the entire virtual development process by means of capable simulation and virtualization tools based on MAGICLOOP. The Munich Agile Concept contains six different levels which are System Requirement-, System Functional-, System Architecture-, System Validation-, System Test and the System-Usage-Level. For defining the first three-level, a graphical language called System Modelling Language (SysML) has been applied. The third chapter will apply the developed approach in an industrial Use Case which is based on simulation and virtualization of AGVs in a manufacturing environment. The last chapter will summaries the results of the applied Method. A lot of verification and testing are required robot and AGV development. ore the autonomous driving system can be deployed. However, testing in a real world will consume a lot of resources and may also bring security risks. Therefore, simulation is particularly important for autonomous driving systems.</t>
  </si>
  <si>
    <t>AGV, autonomous driving, MAGIC, simulation, visualization</t>
  </si>
  <si>
    <t>&lt;Integration and Evaluation of Intra-Logistics Processes in Flexible Production Systems Based on OEE Metrics, with the Use of Computer Modelling and Simulation of AGVs, {eid: 85097906905}&gt;, &lt;Logistics Value: Definition, Process and Measurement, {eid: 84992963254}&gt;, &lt;An Intelligent Bin System for Decentrally Controlled Intralogistic Systems in Context of Industrie 4.0, {eid: 85020861585}&gt;, &lt;Process of Creating an Integrated Design and Manufacturing Environment as Part of the Structure of Industry 4.0, {eid: 85090387204}&gt;, &lt;Application of structural equation modelling to analyse the impacts of logistics services on risk perception, agility and customer service level, {eid: 85049668448}&gt;, &lt;Evaluation of automatic guided vehicle systems, {eid: 61349183894}&gt;, &lt;Automated guided vehicle systems, state-of-the-art control algorithms and techniques, {eid: 85076838197}&gt;, &lt;None, {eid: 0005790951}&gt;, &lt;The new v-model of vdi 2206 and its validation, {eid: 85084750068}&gt;, &lt;Munich agile mbse concept (magic), {eid: 85079797258, doi: 10.1017/dsi.2019.377}&gt;, &lt;None, {eid: 84954540930}&gt;, &lt;Implementation of Systems Modeling Laguage (SysML) in Consideration of Consens Apprach, {eid: 85053343594}&gt;, &lt;None, {eid: 85178508400}&gt;, &lt;Systems Re-Engineering - ein Beitrag zur Integration von MBSE und PLM, {eid: 85029793853}&gt;, &lt;Model Based Systems Engineering: Prinzipen, Anwendung, Beispiele, Erfahrung und Nutzen aus Praxissicht, {eid: 85029790421}&gt;, &lt;Development of a Low Powered Wireless IoT Sensor Network based on MBSE, {eid: 85059991106}&gt;, &lt;None, {eid: 85059972644}&gt;, &lt;None, {eid: 85178502514}&gt;, &lt;Development of an Agile Concept for MBSE for Future Digital Products through the Entire Life Cycle Management Called Munich Agile MBSE Concept (MAGIC), {eid: 85096084875}&gt;, &lt;Development and Application of an Integrated Approach for Parametric, {eid: 85096139979}&gt;, &lt;Methodological integration of parametric associative CAD systems in product lifecyle management (PLM) enviroment, {eid: 77953749143}&gt;, &lt;None, {eid: 85059989657}&gt;, &lt;None, {eid: 0003980056}&gt;, &lt;VERIFICATION, VALIDATION, AND CERTIFICATION OF MODELING AND SIMULATION APPLICATIONS, {eid: 1642519731}&gt;, &lt;Application of munich agile concept for mbse by means of automated valet parking functions and the 3d environment-data, {eid: 85096086059}&gt;, &lt;Mobile robot simulation framework, {eid: 85178517628}&gt;, &lt;Trajectory tracking control of a car-trailer system, {eid: 0031144688}&gt;, &lt;Travis an engineering tool to animate and validate agv-systems, {eid: 17444407181}&gt;, &lt;Modular open robots simulation engine: Morse, {eid: 84871690379, doi: 10.1109/ICRA.2011.5980252}&gt;, &lt;The new v-model of vdi 2206 and its validation, {eid: 85084750068}&gt;, &lt;None, {eid: 85178520894}&gt;, &lt;None, {eid: 85178518534}&gt;, &lt;Design and use paradigms for gazebo, an open-source multi-robot simulator, {eid: 14044257268, doi: 10.1109/IROS.2004.1389727}&gt;, &lt;Development of simulation software for mobile robot path planning within multilayer map system based on metric and topological maps, {eid: 85039919431, doi: 10.1177/1729881417743029}&gt;, &lt;Benchmarking motion planning algorithms: An extensible infrastructure for analysis and visualization, {eid: 85028006242, doi: 10.1109/MRA.2015.2448276}&gt;, &lt;Simulating real robots in vir- tual environments using nvidia’s isaac sdk, {eid: 85100131953, doi: 10.5753/svr_estendido.2019.8471}&gt;, &lt;None, {eid: 85015285354, doi: 10.13140/RG.2.2.18282.36808}&gt;, &lt;None, {eid: 84938142421}&gt;, &lt;V-rep: A versatile and scalable robot simulation framework, {eid: 84893724133, doi: 10.1109/IROS.2013.6696520}&gt;, &lt;Using dependency charts to improve scenario-based testing -management of inter-scenario relationships: Depicting and managing dependencies, {eid: 20244368197}&gt;, &lt;None, {eid: 85178501766}&gt;, &lt;Scheduling charging operations of autonomous agvs in automotive in-house logistics, {eid: 85094952387}&gt;, &lt;None, {eid: 84958561305}&gt;, &lt;None, {eid: 85123848114}&gt;, &lt;None, {eid: 85178520709}&gt;, &lt;None, {eid: 85178513175}&gt;, &lt;None, {eid: 85129857950}&gt;, &lt;None, {eid: 85178515748}&gt;, &lt;Kinematic Model of a Four Mecanum Wheeled Mobile Robot, {eid: 84999798866, doi: 10.5120/19804-1586}&gt;, &lt;None, {eid: 85178501647}&gt;</t>
  </si>
  <si>
    <t>American Society of Mechanical Engineers (ASME)</t>
  </si>
  <si>
    <t>2023-08-20</t>
  </si>
  <si>
    <t>2-s2.0-85178512518</t>
  </si>
  <si>
    <t>Rovati L. (AUID: 57202212920), Gary P.J. (AUID: 57223350099), Kilickaya O. (AUID: 16444617000), Kelm D.J. (AUID: 56433209500), Gajic O. (AUID: 6603434675), Niven A.S. (AUID: 6603415698), Lal A. (AUID: 57200527565), Cubro E. (AUID: 57762595400), Dong Y. (AUID: 35346283300), Schulte P.J. (AUID: 37035062700), Zhong X. (AUID: 55982943400), Wörster M. (AUID: 58837290600)</t>
  </si>
  <si>
    <t>Development and usability testing of a patient digital twin for critical care education: a mixed methods study</t>
  </si>
  <si>
    <t>Frontiers in Medicine</t>
  </si>
  <si>
    <t>10.3389/fmed.2023.1336897</t>
  </si>
  <si>
    <t>https://www.doi.org/10.3389/fmed.2023.1336897</t>
  </si>
  <si>
    <t>&lt;Department of Medicine, Division of Pulmonary and Critical Care Medicine, Mayo Clinic&gt;, &lt;School of Medicine and Surgery, University of Milano-Bicocca&gt;, &lt;Department of Information Technology, Mayo Clinic&gt;, &lt;Department of Anesthesiology and Perioperative Medicine, Mayo Clinic&gt;, &lt;Department of Quantitative Health Sciences, Division of Clinical Trials and Biostatistics, Mayo Clinic&gt;, &lt;Department of Industrial and Systems Engineering, University of Florida&gt;, &lt;Center for Anesthesiology and Intensive Care Medicine, Department of Anesthesiology, University Medical Center Hamburg-Eppendorf&gt;</t>
  </si>
  <si>
    <t>Copyright © 2024 Rovati, Gary, Cubro, Dong, Kilickaya, Schulte, Zhong, Wörster, Kelm, Gajic, Niven and Lal.Background: Digital twins are computerized patient replicas that allow clinical interventions testing in silico to minimize preventable patient harm. Our group has developed a novel application software utilizing a digital twin patient model based on electronic health record (EHR) variables to simulate clinical trajectories during the initial 6 h of critical illness. This study aimed to assess the usability, workload, and acceptance of the digital twin application as an educational tool in critical care. Methods: A mixed methods study was conducted during seven user testing sessions of the digital twin application with thirty-five first-year internal medicine residents. Qualitative data were collected using a think-aloud and semi-structured interview format, while quantitative measurements included the System Usability Scale (SUS), NASA Task Load Index (NASA-TLX), and a short survey. Results: Median SUS scores and NASA-TLX were 70 (IQR 62.5–82.5) and 29.2 (IQR 22.5–34.2), consistent with good software usability and low to moderate workload, respectively. Residents expressed interest in using the digital twin application for ICU rotations and identified five themes for software improvement: clinical fidelity, interface organization, learning experience, serious gaming, and implementation strategies. Conclusion: A digital twin application based on EHR clinical variables showed good usability and high acceptance for critical care education.</t>
  </si>
  <si>
    <t>critical care, medical education, medical intensive care unit, patient safety, patient-specific modeling, simulation training</t>
  </si>
  <si>
    <t>&lt;Your health care may kill you: medical errors, {eid: 85012247058, doi: 10.3233/978-1-61499-742-9-13}&gt;, &lt;Outcome of adverse events and medical errors in the intensive care unit: a systematic review and meta-analysis, {eid: 84921407771, doi: 10.1177/1062860613514770}&gt;, &lt;The resident learning journey in the medical intensive care unit, {eid: 85166936391, doi: 10.34197/ats-scholar.2022-0103OC}&gt;, &lt;The digital twin in medicine: a key to the future of healthcare?, {eid: 85135167498, doi: 10.3389/fmed.2022.907066}&gt;, &lt;Digital twin in healthcare: recent updates and challenges, {eid: 85145508570, doi: 10.1177/20552076221149651}&gt;, &lt;Personal digital twin: a close look into the present and a step towards the future of personalised healthcare industry, {eid: 85136340221, doi: 10.3390/s22155918}&gt;, &lt;Next-generation, personalised, model-based critical care medicine: a state-of-the art review of in silico virtual patient models, methods, and cohorts, and how to validation them, {eid: 85042552411, doi: 10.1186/s12938-018-0455-y}&gt;, &lt;The artificial intelligence clinician learns optimal treatment strategies for sepsis in intensive care, {eid: 85055475795, doi: 10.1038/s41591-018-0213-5}&gt;, &lt;Virtual patient framework for the testing of mechanical ventilation airway pressure and flow settings protocol, {eid: 85139011527, doi: 10.1016/j.cmpb.2022.107146}&gt;, &lt;An AI based digital-twin for prioritising pneumonia patient treatment, {eid: 85138347673, doi: 10.1177/09544119221123431}&gt;, &lt;Development and verification of a digital twin patient model to predict specific treatment response during the first 24 hours of sepsis, {eid: 85171786118, doi: 10.1097/CCE.0000000000000249}&gt;, &lt;The perioperative human digital twin, {eid: 85126649096, doi: 10.1213/ANE.0000000000005916}&gt;, &lt;Modeling of critically ill patient pathways to support intensive care delivery, {eid: 85132737756, doi: 10.1109/LRA.2022.3183253}&gt;, &lt;Immersive virtual reality onboarding using a digital twin for a new clinical space expansion: a novel approach to large-scale training for health care providers, {eid: 85137702153, doi: 10.1016/j.jpeds.2022.07.031}&gt;, &lt;Virtual patient simulations in health professions education: systematic review and meta-analysis by the digital health education collaboration, {eid: 85069267891, doi: 10.2196/14676}&gt;, &lt;A computational systems biology software platform for multiscale modeling and simulation: integrating whole-body physiology, disease biology, and molecular reaction networks, {eid: 80054718671, doi: 10.3389/fphys.2011.00004}&gt;, &lt;A whole-body mathematical model of Sepsis progression and treatment designed in the BioGears physiology engine, {eid: 85074631611, doi: 10.3389/fphys.2019.01321}&gt;, &lt;Shock management for cardio-surgical ICU patients – the golden hours, {eid: 85043412333, doi: 10.15420/cfr.2015.1.2.75}&gt;, &lt;Developing DELPHI expert consensus rules for a digital twin model of acute stroke care in the neuro critical care unit, {eid: 85153556637, doi: 10.1186/s12883-023-03192-9}&gt;, &lt;Gaining consensus on expert rule statements for acute respiratory failure digital twin patient model in intensive care unit using a Delphi method, {eid: 85176496381, doi: 10.17305/bb.2023.9344}&gt;, &lt;Novel representation of clinical information in the ICU: developing user interfaces which reduce information overload, {eid: 79959672429, doi: 10.4338/ACI-2009-12-CR-0027}&gt;, &lt;An empirical evaluation of the system usability scale, {eid: 48849113355, doi: 10.1080/10447310802205776}&gt;, &lt;NASA-task load index (NASA-TLX); 20 years later, {eid: 44349088702, doi: 10.1177/154193120605000909}&gt;, &lt;How high is high? A meta-analysis of NASA-TLX global workload scores, {eid: 84981731710, doi: 10.1177/1541931215591373}&gt;, &lt;Patient outcomes in simulation-based medical education: a systematic review, {eid: 84880509496, doi: 10.1007/s11606-012-2264-5}&gt;, &lt;Technology-enhanced simulation for health professions education: a systematic review and meta-analysis, {eid: 80052444806, doi: 10.1001/jama.2011.1234}&gt;, &lt;Use of simulation-based education to improve resident learning and patient care in the medical intensive care unit: a randomized trial, {eid: 84858623267, doi: 10.1016/j.jcrc.2011.08.006}&gt;, &lt;Simulation-based training is superior to problem-based learning for the acquisition of critical assessment and management skills, {eid: 29744468802, doi: 10.1097/01.CCM.0000190619.42013.94}&gt;, &lt;Simulation training in the ICU, {eid: 85073831558, doi: 10.1016/j.chest.2019.07.011}&gt;, &lt;Simulation of integrative physiology for medical education, {eid: 85072564401, doi: 10.1016/j.morpho.2019.09.004}&gt;, &lt;Mobile applications in medical education: a systematic review and meta-analysis, {eid: 85126972365, doi: 10.1371/journal.pone.0265927}&gt;, &lt;Virtual reality in medical students’ education: scoping review, {eid: 85124146996, doi: 10.2196/34860}&gt;, &lt;Cost-utility analysis of virtual and mannequin-based simulation, {eid: 85041960615, doi: 10.1097/SIH.0000000000000280}&gt;, &lt;Preparing residents effectively in emergency skills training with a serious game, {eid: 84992073634, doi: 10.1097/SIH.0000000000000194}&gt;, &lt;Ready patient one: how to turn an in-person critical care simulation scenario into an online serious game, {eid: 85137097484, doi: 10.7759/cureus.17746}&gt;, &lt;A systematic review of serious games in medical education: quality of evidence and pedagogical strategy, {eid: 85042690309, doi: 10.1080/10872981.2018.1438718}&gt;, &lt;Gamification of health professions education: a systematic review, {eid: 85094841075, doi: 10.1007/s10459-020-10000-3}&gt;, &lt;Clinical review: the hospital of the future - building intelligent environments to facilitate safe and effective acute care delivery, {eid: 84860310849, doi: 10.1186/cc11142}&gt;, &lt;A multisite survey study of EMR review habits, information needs, and display preferences among medical ICU clinicians evaluating new patients, {eid: 85052576422, doi: 10.4338/ACI-2017-04-RA-0060}&gt;, &lt;The effect of two different electronic health record user interfaces on intensive care provider task load, errors of cognition, and performance, {eid: 79959675717, doi: 10.1097/CCM.0b013e31821858a0}&gt;, &lt;Evaluation of digital health strategy to support clinician-led critically ill patient population management: a randomized crossover study, {eid: 85159276818, doi: 10.1097/CCE.0000000000000909}&gt;, &lt;High-Fidelity simulation to assess task load index and performance: a prospective observational study, {eid: 85136202518, doi: 10.5152/TJAR.2022.21234}&gt;, &lt;Should health care demand interpretable artificial intelligence or accept "black box" medicine?, {eid: 85077921673, doi: 10.7326/M19-2548}&gt;, &lt;Digital twins in healthcare: is it the beginning of a new era of evidence-based medicine? A critical review, {eid: 85137407711, doi: 10.3390/jpm12081255}&gt;, &lt;Causal evidence in health decision making: methodological approaches of causal inference and health decision science, {eid: 85147392564, doi: 10.3205/000314}&gt;, &lt;Pulse physiology engine: an open-source software platform for computational modeling of human medical simulation, {eid: 85071431845, doi: 10.1007/s42399-019-00053-w}&gt;, &lt;Predictive modeling in neurocritical care using causal artificial intelligence, {eid: 85135172802, doi: 10.5492/wjccm.v10.i4.112}&gt;, &lt;Artificial intelligence and computer simulation models in critical illness, {eid: 85099400582, doi: 10.5492/wjccm.v9.i2.13}&gt;, &lt;Cybertrust: from explainable to actionable and interpretable artificial intelligence, {eid: 85091140357, doi: 10.1109/MC.2020.2993623}&gt;, &lt;Regulatory oversight and ethical concerns surrounding software as medical device (SaMD) and digital twin technology in healthcare, {eid: 85165215932, doi: 10.21037/atm-22-4203}&gt;</t>
  </si>
  <si>
    <t>2023-01-01</t>
  </si>
  <si>
    <t>2-s2.0-85182979325</t>
  </si>
  <si>
    <t>Gkeli M. (AUID: 57191416590), Potsiou C. (AUID: 22942110900)</t>
  </si>
  <si>
    <t>3D crowdsourced parametric cadastral mapping: Pathways integrating BIM/IFC, crowdsourced data and LADM</t>
  </si>
  <si>
    <t>Land Use Policy</t>
  </si>
  <si>
    <t>10.1016/j.landusepol.2023.106713</t>
  </si>
  <si>
    <t>https://www.doi.org/10.1016/j.landusepol.2023.106713</t>
  </si>
  <si>
    <t>&lt;National Technical University of Athens&gt;</t>
  </si>
  <si>
    <t>© 2023This paper is part of a doctoral dissertation (PhD) research aligned with global trends aiming to develop practical technical tools for the collection, management and visualization of three-dimensional (3D) property rights in urban areas. Recently, the Building Information Models (BIMs) claim a prominent position in the field of 3D cadastres and the digital twins of the cities. In addition to all other building information, the BIM can also provide data about the exact boundaries of all kind of legal spaces (e.g., property ownership rights as well as land use restrictions), under the support of Industry Foundation Classes (IFCs). However, the utilization of BIMs for 3D cadastral surveys is still accompanied with two main drawbacks. The first refers to BIMs limited availability, as till now they mainly encounter in new large constructions. The second refers to the complexity in defining the exact geometric location of the legal boundaries regarding the exterior/interior partitions of the construction and of the common spaces. The latter parameter is formed on the basis of the current legal legislation in each country. Through in-depth investigation of the current legal framework of each country it may be possible to visualize the various 3D legal spaces within complex constructions and thus to facilitate the integration of existing BIMs in the development of 3D cadasters that will enable a better understanding and communication of all involved parties in the operation of cross-boundary real estate markets. In parallel, crowdsourcing has already been proved to be a powerful data collection method for the initial participatory implementation of fast, reliable and affordable 3D cadastral surveys, utilizing all capabilities provided by the latest low-cost devices, mobile services (m-services), open-source software (OSS) and the international standard of Land Administration Domain Model (LADM ISO 19152). If no precise 3D building models are already available, the currently available 2D architectural plans combined with the additional geometric and descriptive cadastral information may be utilized for a participatory crowdsourced cadastral survey of the 3D property units. In this paper a ‘two-route’ crowdsourced approach is described. This approach suggests both the use of existing BIMs – those available – to proceed with 3D crowdsourced cadastral surveys of those constructions, as well as the use of 2D georeferenced basemaps (e.g., orthophotos for the compilation of 2D crowdsourced cadastral surveys, and all existing architectural floor plans of the constructions) to proceed with 3D crowdsourced cadastral surveys of all other constructions. A database schema describing the linkage between LADM standard, BIM/IFC and 3D crowdsourced geometric and descriptive cadastral information is developed and presented. A hybrid mobile application enabling the manipulation of BIM/IFC descriptive data – if existing; the collection of 3D crowdsourced geometric and descriptive information by property owners/users/non-professionals; the registration of the cadastral data and their relationships within a LADM-based cadastral geodatabase; the automated generation of 3D property unit models as block models (LoD1), using Model-driven approach; and the objects visualization in real-time, are developed. An investigation regarding the legally correct representation of the location of property unit boundaries, focusing mainly in the Greek territory is conducted. A practical experiment for each one of the cases of the ‘two-route’ crowdsourced approach is implemented, for two multi-storey buildings in the city of Athens, Greece. The potentials of the proposed crowdsourced solution as well as the achieved geometric accuracy – in the absence of BIM – are discussed and assessed. The results show that integrating BIM data with cadastral information derived from crowdsourcing, may significantly contribute to the implementation of 3D Cadastres, providing also a better visual understanding of 3D property rights. Nonetheless, even in the absence of a BIM the achieved accuracy seems to satisfy the cadastral specifications of the Greek cadaster enhancing the potential of exploiting crowdsourced data in the initial phases of the cadastral formal procedures.</t>
  </si>
  <si>
    <t>3D cadastre, 3D modelling, BIM, Crowdsourcing, IFC, LADM</t>
  </si>
  <si>
    <t>&lt;None, {eid: 85156251147}&gt;, &lt;A BIM/IFC–LADM solution aligned to the greek legislation, {eid: 85132158461}&gt;, &lt;Consideration on how to introduce gamification tools to enhance citizen engagement in crowdsourced cadastral surveys, {eid: 85127044891}&gt;, &lt;A new model for cadastral surveying using crowdsourcing, {eid: 84995459706}&gt;, &lt;None, {eid: 85071970709}&gt;, &lt;An IFC-based database schema for mapping BIM data into a 3D spatially enabled land administration database, {eid: 85099556378, doi: 10.1080/17538947.2021.1875062}&gt;, &lt;VGI in cadastre: a greek experiment to investigate the potential of crowd sourcing techniques in cadastral mapping, {eid: 84859464496}&gt;, &lt;A proposed crowdsourcing cadastral model: taking advantage of previous experience and innovative techniques, {eid: 85078871367}&gt;, &lt;OpenStreetMap for cadastral purposes: an application using VGI for official processes in urban areas, {eid: 84941759835}&gt;, &lt;None, {eid: 85156219172}&gt;, &lt;None, {eid: 85156273567}&gt;, &lt;Does coimbra need a 3d cadastre? Prototyping a crowdsourcing app as a first step to finding out, {eid: 85048907837, doi: 10.5194/isprs-annals-IV-2-W1-55-2016}&gt;, &lt;None, {eid: 85156257620}&gt;, &lt;None, {eid: 85156249048}&gt;, &lt;None, {eid: 85156255705}&gt;, &lt;None, {eid: 85091554201, doi: 10.5194/isprs-archives-XLIII-B4-2020-269-2020}&gt;, &lt;None, {eid: 85156214400}&gt;, &lt;None, {eid: 85156211032}&gt;, &lt;A technical solution for 3D crowdsourced cadastral surveys, {eid: 85076864093}&gt;, &lt;A BIM-IFC technical solution for 3D crowdsourced cadastral surveys based on LADM, {eid: 85124992977, doi: 10.3390/earth2030035}&gt;, &lt;None, {eid: 85156257461}&gt;, &lt;None, {eid: 85156272188}&gt;, &lt;None, {eid: 85079772559}&gt;, &lt;Exploring the 3rd dimension within public law restrictions: a case study of Victoria, Australia, {eid: 85063981912}&gt;, &lt;IT services and crowdsourcing in support of the Hellenic Cadastre: advanced citizen participation and crowdsourcing in the official property registration process, {eid: 85082824608}&gt;, &lt;Enhancing cadastral survey by facilitating owners’ participation, {eid: 84941765664}&gt;, &lt;Working with open BIM standards to source legal spaces for a 3D cadastre, {eid: 85044612858, doi: 10.3390/ijgi6110351}&gt;, &lt;None, {eid: 85156249591}&gt;, &lt;None, {eid: 85156250537}&gt;, &lt;Hellenic cadastre: state of the art experience, proposals and future strategies, {eid: 0035390324}&gt;, &lt;Reliable 2D crowdsourced cadastral surveys: case studies from Greece and Romania, {eid: 85078893441}&gt;, &lt;None, {eid: 84988361699}&gt;, &lt;None, {eid: 85156271138}&gt;, &lt;None, {eid: 85156255028}&gt;, &lt;None, {eid: 85156206565}&gt;, &lt;None, {eid: 85156206494}&gt;, &lt;None, {eid: 85156210879}&gt;, &lt;Construction of 3D volumetric objects for a 3D cadastral system, {eid: 84943273822}&gt;, &lt;A common approach to geo-referencing building models in industry foundation classes for BIM/GIS integration, {eid: 85107933265, doi: 10.3390/ijgi10060362}&gt;</t>
  </si>
  <si>
    <t>2023-08-01</t>
  </si>
  <si>
    <t>2-s2.0-85156245607</t>
  </si>
  <si>
    <t>Lai J. (AUID: 56328457300), Chen Z. (AUID: 58292051900), Zhu J. (AUID: 57853020300), Ma W. (AUID: 57852664500), Gan L. (AUID: 58292052000), Xie S. (AUID: 59095331500), Li G. (AUID: 57223838325)</t>
  </si>
  <si>
    <t>Deep Learning Based Traffic Prediction Method for Digital Twin Network</t>
  </si>
  <si>
    <t>Cognitive Computation</t>
  </si>
  <si>
    <t>10.1007/s12559-023-10136-5</t>
  </si>
  <si>
    <t>https://www.doi.org/10.1007/s12559-023-10136-5</t>
  </si>
  <si>
    <t>&lt;School of Aeronautics &amp; Astronautics, University of Electronic Science and Technology of China&gt;</t>
  </si>
  <si>
    <t>© 2023, The Author(s), under exclusive licence to Springer Science+Business Media, LLC, part of Springer Nature.Network traffic prediction (NTP) can predict future traffic leveraging historical data, which serves as proactive methods for network resource planning, allocation, and management. Besides, NTP can also be applied for load generation in simulated and emulated as well as digital twin networks (DTNs). This paper focuses on accurately predicting background traffic matrix (TM) of typical local area network (LAN) for traffic synchronization in DTN. A survey is firstly conducted on DTN, conventional model, and deep learning based NTP methods. Then, as the major contribution, a linear feature enhanced convolutional long short-term memory (ConvLSTM) model based NTP method is proposed for LAN. An autoregressive unit is integrated into the ConvLSTM model to improve its linear prediction ability. In addition, this paper further optimizes the proposed model from both spatial and channel-wise dimensions. Particularly, a traffic pattern attention (TPA) block and a squeeze &amp; excitation (SE) block are derived and added to the enhanced ConvLSTM (eConvLSTM) model. Comparative experiments demonstrate that the eConvLSTM model outperforms all the baselines. It can improve the prediction accuracy by reducing the mean square error (MSE) up to 10.6% for one-hop prediction and 16.8% for multi-hops prediction, compared to the legacy CovnLSTM model, with still satisfying the efficiency requirements. The further enhancement of the eConvLSTM model can additionally reduce the MSE about 2.1% for one-hop prediction and 4.2% for multi-hops prediction, with slightly degrading efficiency. The proposed eConvLSTM model based NTP method can play a vital role on DTN traffic synchronization.</t>
  </si>
  <si>
    <t>Deep neural network, Digital twin network, LSTM, Traffic matrix, Traffic prediction</t>
  </si>
  <si>
    <t>&lt;The learning and prediction of application-level traffic data in cellular networks, {eid: 85020886810, doi: 10.1109/TWC.2017.2689772}&gt;, &lt;Representative use cases and key network requirements for Network 2030, {eid: 85133833639}&gt;, &lt;Network traffic estimation using Markov chain and incremental Gaussian mixture, {eid: 84939203387}&gt;, &lt;Stability analysis of RBF network-based state-dependent autoregressive model for nonlinear time series, {eid: 81155123024, doi: 10.1016/j.asoc.2011.08.055}&gt;, &lt;Network traffic prediction model based on auto-regressive moving average, {eid: 84897763279, doi: 10.4304/jnw.9.3.653-659}&gt;, &lt;Bittorrent network traffic forecasting with ARMA, {eid: 85011953086, doi: 10.5121/ijcnc.2012.4409}&gt;, &lt;Anomaly prediction in network traffic using adaptive Wiener filtering and ARMA modeling, {eid: 69949112041}&gt;, &lt;On the self-similar nature of Ethernet traffic, {eid: 0029179676, doi: 10.1145/205447.205464}&gt;, &lt;On the prediction of packet process in network traffic using FARIMA time-series model, {eid: 5444252846}&gt;, &lt;Online-SVR for short-term traffic flow prediction under typical and atypical traffic conditions, {eid: 58349104545, doi: 10.1016/j.eswa.2008.07.069}&gt;, &lt;Mobile network traffic prediction using MLP, MLPWD, and SVM, {eid: 84994591799}&gt;, &lt;Recurrent neural networks and robust time series prediction, {eid: 0028401357, doi: 10.1109/72.279188}&gt;, &lt;Long short-term memory, {eid: 0031573117, doi: 10.1162/neco.1997.9.8.1735}&gt;, &lt;Deep architecture for traffic flow prediction: deep belief networks with multitask learning, {eid: 84907500988, doi: 10.1109/TITS.2014.2311123}&gt;, &lt;Densely connected convolutional networks, {eid: 85035343801}&gt;, &lt;PulDi-COVID: Chronic obstructive pulmonary (lung) diseases with COVID-19 classification using ensemble deep convolutional neural network from chest X-ray images to minimize severity and mortality rates, {eid: 85144056056}&gt;, &lt;Application of deep learning techniques in diagnosis of COVID-19 (Coronavirus): A systematic review, {eid: 85148394012}&gt;, &lt;Traffic matrices: Balancing measurements, inference, and modeling, {eid: 33244480149}&gt;, &lt;None, {eid: 85160422014}&gt;, &lt;Concepts of digital twin network, {eid: 85111444956}&gt;, &lt;A systematic network traffic emulation framework for Digital Twin Network, {eid: 85116103508}&gt;, &lt;A knowledge graph based construction method for Digital Twin Network, {eid: 85116117693}&gt;, &lt;Convoy_DTN: A security interaction engine design for Digital Twin Network, {eid: 85126117944}&gt;, &lt;A Digital Twin Network for Security Training in 5G Industrial Environments, {eid: 85116104675}&gt;, &lt;Data-driven routing: A typical application of Digital Twin Network, {eid: 85116123904}&gt;, &lt;Traffic matrix prediction and estimation based on deep learning in large-scale IP backbone networks, {eid: 84994681224, doi: 10.1016/j.jnca.2016.10.006}&gt;, &lt;None, {eid: 85058828938}&gt;, &lt;Spatial-temporal attention-convolution network for citywide cellular traffic prediction, {eid: 85096172212, doi: 10.1109/LCOMM.2020.3012279}&gt;, &lt;Stock market prediction using LSTM recurrent neural network, {eid: 85085543372, doi: 10.1016/j.procs.2020.03.049}&gt;, &lt;Short-term residential load forecasting based on LSTM recurrent neural network, {eid: 85030636120, doi: 10.1109/TSG.2017.2753802}&gt;, &lt;Recurrent neural network-based prediction of tcp transmission states from passive measurements, {eid: 85059973797}&gt;, &lt;Network traffic prediction in industrial Internet of Things backbone networks: a multitask learning mechanism, {eid: 85099560833, doi: 10.1109/TII.2021.3050041}&gt;, &lt;Traffic prediction based on random connectivity in deep learning with long short-term memory, {eid: 85064888832}&gt;, &lt;A study of deep learning networks on mobile traffic forecasting, {eid: 85045239743}&gt;, &lt;Convolutional LSTM network: A machine learning approach for precipitation nowcasting, {eid: 84965121965}&gt;, &lt;Pedestrian trajectory prediction based on deep convolutional LSTM network, {eid: 85107453760, doi: 10.1109/TITS.2020.2981118}&gt;, &lt;On the use of ON/OFF traffic models for spatio-temporal analysis of wireless networks, {eid: 85068833873, doi: 10.1109/LCOMM.2019.2917681}&gt;, &lt;Temporal convolutional networks: A unified approach to action segmentation, {eid: 85050915977}&gt;, &lt;PredRNN: a recurrent neural network for spatiotemporal predictive learning, {eid: 85127734010, doi: 10.1109/TPAMI.2022.3165153}&gt;, &lt;Multi-level attention networks for multi-step citywide passenger demands prediction, {eid: 85098946951}&gt;</t>
  </si>
  <si>
    <t>Springer</t>
  </si>
  <si>
    <t>2023-09-01</t>
  </si>
  <si>
    <t>2-s2.0-85160445078</t>
  </si>
  <si>
    <t>Schabany D. (AUID: 58876133500), Hülsmann T.H. (AUID: 57609692500), Schmetz A. (AUID: 57209138903)</t>
  </si>
  <si>
    <t>Development of a Maturity Assessment Model for Digital Twins in Battery Cell Industry</t>
  </si>
  <si>
    <t>56th CIRP International Conference on Manufacturing Systems, CIRP CMS 2023</t>
  </si>
  <si>
    <t>10.1016/j.procir.2023.09.105</t>
  </si>
  <si>
    <t>https://www.doi.org/10.1016/j.procir.2023.09.105</t>
  </si>
  <si>
    <t>&lt;Fraunhofer Research Institution for Battery Cell Production FFB&gt;, &lt;Institute for Technical Business Administration ITB, Münster University of Applied Sciences&gt;</t>
  </si>
  <si>
    <t>© 2023 The Authors. Published by Elsevier B.V. This is an open access article under the CC BY-NC-ND license (https://creativecommons.org/licenses/by-nc-nd/4.0) Peer-review under responsibility of the scientific committee of the 56th CIRP International Conference on Manufacturing Systems 2023.Due to the increasing demand for batteries, fueled by the transition to sustainable energy sources and electric vehicles, battery factories are currently being built all around the world. To meet the resulting challenges, digital technologies are a key component in the context of competitive battery cell manufacturing. For a requirements-oriented implementation of an appropriate Industry 4.0 environment, three Digital Twins are implemented to meet the digital needs in the battery cell manufacturing environment: The Product Twin, the Plant Twin, and the Building Twin. Addressing the challenges of battery cell manufacturing requires holistic Digital Twins that encompass the entire lifecycle. Existing Maturity Models do not provide a sufficient basis for a systematic assessment and holistic development of the Product-, the Plant-, and the Building Twin in battery cell manufacturing. Therefore, a novel Maturity Model considering the specific requirements has been developed. The Maturity Model is developed using an action model based on the Design Science Research methodology. The content components are carried out with qualitative empiricism - literature review, expert workshops, expert interviews - within five iterations. This is followed by expert evaluation of the model using a case study. The result of the empiricism is a holistic Maturity Assessment Model for Digital Twins in Battery Cell Industry. The Maturity Model includes five maturity levels, twelve maturity dimensions, 50 maturity sub-dimensions and 250 maturity indicators. Fuzzy Logic is used to perform the quantitative maturity assessments of the Digital Twins by means of the maturity indicators. The evaluation results show that the model can offer consistent and reproducible maturity assessments. Once the model has been tested and verified with further case studies it is plausible that the Maturity Model can be applied to a wide range of Digital Twins in the manufacturing industry.</t>
  </si>
  <si>
    <t>Battery Cell Manufacturing, Digital Twins, Fuzzy Logic, Industry 4.0, Maturity Models</t>
  </si>
  <si>
    <t>&lt;About The Importance of Autonomy and Digital Twins for the Future of Manufacturing, {eid: 84953861813, doi: 10.1016/j.ifacol.2015.06.141}&gt;, &lt;Digital twin-based sustainable intelligent manufacturing: a review, {eid: 85083639816, doi: 10.1007/s40436-020-00302-5}&gt;, &lt;None, {eid: 84988675630, doi: 10.31030/2436156}&gt;, &lt;Interaction of Digital Twins in a Sustainable Battery Cell Production, {eid: 85132265302, doi: 10.1016/j.procir.2022.05.134}&gt;, &lt;Product lifecycle management: the new paradigm for enterprises, {eid: 34047222275}&gt;, &lt;None, {eid: 85016450943, doi: 10.13140/RG.2.2.26367.61609}&gt;, &lt;The Digital Twin Paradigm for Future NASA and U.S. Air Force Vehicles, {eid: 84881426231}&gt;, &lt;DRAFT Modeling, Simulation, Information Technology &amp; Processing Roadmap, {eid: 84885413599}&gt;, &lt;Digital twin - Proof of concept, {eid: 85044953148, doi: 10.1016/j.mfglet.2018.02.006}&gt;, &lt;A Survey on Digital Twin: Definitions, Characteristics, Applications, and Design Implications, {eid: 85076680404, doi: 10.1109/ACCESS.2019.2953499}&gt;, &lt;Digital twin driven prognostics and health management for complex equipment, {eid: 85047291024, doi: 10.1016/j.cirp.2018.04.055}&gt;, &lt;State of the Art and Future Directions of Digital Twins for Production Logistics: A Systematic Literature Review, {eid: 85122746801, doi: 10.3390/app12020669}&gt;, &lt;Digital Twin in manufacturing: A categorical literature review and classification, {eid: 85052915281, doi: 10.1016/j.ifacol.2018.08.474}&gt;, &lt;Digital Twin as a Service (DTaaS) in Industry 4.0: An Architecture Reference Model, {eid: 85097743225, doi: 10.1016/j.aei.2020.101225}&gt;, &lt;A Taxonomy of Digital Twins, {eid: 85089398895}&gt;, &lt;Towards a semantic Construction Digital Twin: Directions for future research, {eid: 85082386834, doi: 10.1016/j.autcon.2020.103179}&gt;, &lt;Der Digitale Zwilling in der Batteriezellfertigung, {eid: 85184573778, doi: 10.24406/publica-496}&gt;, &lt;Bibliographic coupling between scientific papers, {eid: 0000406753, doi: 10.1002/asi.5090140103}&gt;, &lt;COLLEGE LIBRARIES AND CHEMICAL EDUCATION, {eid: 0001063068, doi: 10.1126/science.66.1713.385}&gt;, &lt;System of document connection based on references (in Russian), {eid: 4243116799}&gt;, &lt;Co-citation in the scientific literature: A new measure of the relationship between two documents, {eid: 0015640298, doi: 10.1002/asi.4630240406}&gt;, &lt;Entwicklung von Reifegradmodellen für das IT-Management, {eid: 84856394491, doi: 10.1007/s11576-009-0167-9}&gt;, &lt;Design Science in Information Systems Research, {eid: 0242652022, doi: 10.2307/25148625}&gt;, &lt;Maturity Models in Information Systems: A Review and Extension of Existing Guidelines, {eid: 85184602033}&gt;, &lt;Understanding the Main Phases of Developing a Maturity Assessment Model, {eid: 84869135773}&gt;, &lt;The use of maturity models/grids as a tool in assessing product development capability, {eid: 0036440472, doi: 10.1109/IEMC.2002.1038431}&gt;, &lt;Gemini Principles-Based Digital Twin Maturity Model for Asset Management, {eid: 85111662076, doi: 10.3390/su13158224}&gt;, &lt;An Off-Site Construction Digital Twin Assessment Framework Using Wood Panelized Construction as a Case Study, {eid: 85129988316, doi: 10.3390/buildings12050566}&gt;, &lt;None, {eid: 0003748765}&gt;, &lt;Entwicklung eines Reifegradmodells zur Bewertung Entwicklung eines Reifegradmodells zur Bewertung des Digitalisierungsgrades von Geschäftsprozessen, {eid: 85145651792}&gt;, &lt;Digital Twins: A Maturity Model for Their Classification and Evaluation, {eid: 85133780403, doi: 10.1109/ACCESS.2022.3186353}&gt;, &lt;None, {eid: 85184571821}&gt;, &lt;Fuzzy sets, {eid: 34248666540, doi: 10.1016/S0019-9958(65)90241-X}&gt;, &lt;The Concept of a Linguistic Variable and its Application to Approximate Reasoning I, {eid: 0016458950, doi: 10.1016/0020-0255(75)90036-5}&gt;, &lt;The Concept of a Linguistic Variable and its Application to Approximate Reasoning II, {eid: 0016459349, doi: 10.1016/0020-0255(75)90046-8}&gt;, &lt;The Concept of a Linguistic Variable and its Application to Approximate Reasoning III, {eid: 0016631726, doi: 10.1016/0020-0255(75)90017-1}&gt;, &lt;None, {eid: 0003909811}&gt;, &lt;Fuzzy-Bildverarbeitung, {eid: 0343059599}&gt;, &lt;Einführung in die Fuzzy-Logik, {eid: 0042181454}&gt;, &lt;Making sense of Cronbachs alpha, {eid: 85028506646, doi: 10.5116/ijme.4dfb.8dfd}&gt;, &lt;Ökonomische Planung von Prozessverbesserungsmaßnahmen - Ein modelltheoretischer Ansatz auf Grundlage CMMI-basierter Prozessreifegradmodelle, {eid: 85184611271}&gt;</t>
  </si>
  <si>
    <t>2023-10-24</t>
  </si>
  <si>
    <t>2-s2.0-85184595832</t>
  </si>
  <si>
    <t>Pascual A. (AUID: 57191918030), Guerra-Hernandez J. (AUID: 57189042478)</t>
  </si>
  <si>
    <t>Correction of phenology-induced effects in forest canopy height models based on airborne laser scanning data. Insights from the deciduous mountain forests in Picos de Europa National Park in Spain</t>
  </si>
  <si>
    <t>Ecological Informatics</t>
  </si>
  <si>
    <t>10.1016/j.ecoinf.2023.102092</t>
  </si>
  <si>
    <t>https://www.doi.org/10.1016/j.ecoinf.2023.102092</t>
  </si>
  <si>
    <t>&lt;Department of Geographical Sciences, University of Maryland&gt;, &lt;Forest Research Centre, School of Agriculture, University of Lisbon&gt;</t>
  </si>
  <si>
    <t>© 2023 Elsevier B.V.The comparison of ALS time-series is an important element of modern landscape conservation planning, especially to monitor forest ecosystems. Modellers must evaluate phenology when comparing ALS-based maps of ground elevation or canopy height between years. We showcase the scenario using a National Park in the North-West of Spain where bi-temporal ALS has been used to map deciduous mountain forests. We compare the 2010 and 2021 surveys using the same algorithms to interpret ALS data and to generate actionable products for managers, mainly digital terrain models and canopy height models. We implemented a hybrid approach to correct the discrepancies between the surveys, showing the problems arising from differences in phenology or the selection of the scaling. We quantified around 5% of the area suffered from &gt;1 m difference in DTM and higher impact on CHM values. With the hybrid method, modellers can highly reduce the uncertainty when comparing two ALS surveys and derivable products. We provided a solid graphical and analytical diagnosis of these emerging problems in the context of multi-temporal ALS surveys testing the hybrid approach at two resolutions: 1 and 2 m, fine-grained scales. The assessment of phenology-induced effects is important under the context of nationwide ALS survey programmes currently in operation and on high-demand. Finally, we discuss and frame the hybrid-approach as a well-suited vector of canopy gap detection methods to support conservation planning and enforce species-specific habitat improvements.</t>
  </si>
  <si>
    <t>Forest inventory, Forest surveying, Lidar, Remote sensing, Temperate forests</t>
  </si>
  <si>
    <t>&lt;National Forest Inventory and forest observational studies in Spain: applications to forest modeling, {eid: 84893925773, doi: 10.1016/j.foreco.2013.09.007}&gt;, &lt;Airborne laser-guided imaging spectroscopy to map forest trait diversity and guide conservation, {eid: 85017552006, doi: 10.1126/science.aaj1987}&gt;, &lt;On promoting the use of lidar systems in forest ecosystem research, {eid: 85069950324, doi: 10.1016/j.foreco.2019.117484}&gt;, &lt;Estimation of forest biomass dynamics in subtropical forests using multi-temporal airborne LiDAR data, {eid: 84961778404, doi: 10.1016/j.rse.2016.03.012}&gt;, &lt;Habitat evaluation for the Iberian wolf Canis lupus in Picos de Europa National Park, Spain, {eid: 3042524012, doi: 10.1016/j.apgeog.2004.04.003}&gt;, &lt;The role of remote sensing data in habitat suitability and connectivity modeling: insights from the Cantabrian Brown bear, {eid: 85103293160, doi: 10.3390/rs13061138}&gt;, &lt;Canopy palm cover across the Brazilian Amazon forests mapped with airborne LIDAR data and deep learning, {eid: 85134479279, doi: 10.1002/rse2.264}&gt;, &lt;The effect of leaf-on and leaf-off forest canopy conditions on LiDAR derived estimations of forest structural diversity, {eid: 85111106410, doi: 10.1016/j.jag.2020.102160}&gt;, &lt;The global ecosystem dynamics investigation: high-resolution laser ranging of the Earths forests and topography, {eid: 85166787756, doi: 10.1016/j.srs.2020.100002}&gt;, &lt;Species’ habitat use inferred from environmental variables at multiple scales: how much we gain from high-resolution vegetation data?, {eid: 85025578624, doi: 10.1016/j.jag.2016.10.007}&gt;, &lt;Accuracy assessment of the global TanDEM-X digital elevation model in a mountain environment, {eid: 85081038023, doi: 10.1016/j.rse.2020.111724}&gt;, &lt;Advances in remote sensing technology and implications for measuring and monitoring forest carbon stocks and change, {eid: 79959360264, doi: 10.4155/cmt.11.18}&gt;, &lt;Developing a site index model for P. Pinaster stands in NW Spain by combining bi-temporal ALS data and environmental data, {eid: 85094315917, doi: 10.1016/j.foreco.2020.118690}&gt;, &lt;Accuracy of large-scale canopy heights derived from LiDAR data under operational constraints in a complex alpine environment, {eid: 33747145854, doi: 10.1016/j.isprsjprs.2006.05.002}&gt;, &lt;LAStools - Efficient Tools for LiDAR Processing (Version 200216, Academic), {eid: 84865002712}&gt;, &lt;The Cantabrian capercaillie: a population on the edge, {eid: 85123912008, doi: 10.1016/j.scitotenv.2022.153523}&gt;, &lt;Use of individual tree and product level data to improve operational forestry, {eid: 85127544793, doi: 10.1007/s40725-022-00160-3}&gt;, &lt;Effect of flying altitude, scanning angle and scanning mode on the accuracy of ALS based forest inventory, {eid: 84999016932, doi: 10.1016/j.jag.2016.07.005}&gt;, &lt;Leaf-off and leaf-on UAV LiDAR surveys for single-tree inventory in forest plantations, {eid: 85117532691, doi: 10.3390/drones5040115}&gt;, &lt;Forestry applications of airborne laser scanning-concepts and case studies, {eid: 84912077080, doi: 10.1007/978-94-017-8663-8_1}&gt;, &lt;Integrating technologies for scalable ecology and conservation, {eid: 84981313633, doi: 10.1016/j.gecco.2016.07.002}&gt;, &lt;Conceptual and methodological advances in habitat-selection modeling: guidelines for ecology and evolution, {eid: 85119977546, doi: 10.1002/eap.2470}&gt;, &lt;A novel framework to operationalize value-pluralism in environmental valuation: environmental value functions, {eid: 85121984241, doi: 10.1016/j.ecolecon.2021.107327}&gt;, &lt;The role of improved ground positioning and forest structural complexity when performing forest inventory using airborne laser scanning, {eid: 85080953678, doi: 10.3390/rs12030413}&gt;, &lt;A new remote sensing-based carbon sequestration potential index (CSPI): a tool to support land carbon management, {eid: 85106284872, doi: 10.1016/j.foreco.2021.119343}&gt;, &lt;Using enhanced data co-registration to update Spanish National Forest Inventories (NFI) and to reduce training data under LiDAR-assisted inference, {eid: 85095791792, doi: 10.1080/01431161.2020.1813346}&gt;, &lt;Using tree detection based on airborne laser scanning to improve forest inventory considering edge effects and the co-registration factor, {eid: 85075404449, doi: 10.3390/rs11222675}&gt;, &lt;R: A Language and Environment for Statistical Computing (Version 3.6. 1)Computer Software, {eid: 85126559394}&gt;, &lt;Remotely sensed forest habitat structures improve regional species conservation, {eid: 85037629273, doi: 10.1002/rse2.46}&gt;, &lt;Forest disturbance and growth processes are reflected in the geographical distribution of large canopy gaps across the Brazilian Amazon, {eid: 85140021780, doi: 10.1111/1365-2745.14003}&gt;, &lt;lidR: an R package for analysis of Airborne Laser Scanning (ALS) data, {eid: 85091931726, doi: 10.1016/j.rse.2020.112061}&gt;, &lt;Can LiDAR data improve bird habitat suitability models?, {eid: 84866041978, doi: 10.1016/j.ecolmodel.2012.03.020}&gt;, &lt;Evaluating landscape connectivity in fragmented habitats: Cantabrian capercaillie (Tetrao urogallus cantabricus) in northern Spain, {eid: 85007310387, doi: 10.1016/j.foreco.2016.12.006}&gt;, &lt;Influence of vegetation structure on lidar-derived canopy height and fractional cover in forested riparian buffers during leaf-off and leaf-on conditions, {eid: 84873185339, doi: 10.1371/journal.pone.0054776}&gt;, &lt;Evaluating the impact of leaf-on and leaf-off airborne laser scanning data on the estimation of forest inventory attributes with the area-based approach, {eid: 84946398634, doi: 10.1139/cjfr-2015-0192}&gt;</t>
  </si>
  <si>
    <t>2023-07-01</t>
  </si>
  <si>
    <t>2-s2.0-85151647797</t>
  </si>
  <si>
    <t>Paper on ecology...</t>
  </si>
  <si>
    <t>Gratius N. (AUID: 58183737300), Hou Y. (AUID: 57699450800), Bergés M. (AUID: 26326769400), Akinci B. (AUID: 6603543201)</t>
  </si>
  <si>
    <t>Lessons learned on the implementation of probabilistic graphical model-based digital twins: A space habitat study</t>
  </si>
  <si>
    <t>Journal of Space Safety Engineering</t>
  </si>
  <si>
    <t>10.1016/j.jsse.2023.04.001</t>
  </si>
  <si>
    <t>https://www.doi.org/10.1016/j.jsse.2023.04.001</t>
  </si>
  <si>
    <t>&lt;Department of Civil and Environmental Engineering, Carnegie Mellon University&gt;</t>
  </si>
  <si>
    <t>© 2023Habitats for future human spaceflights will require more resilient environmental control and life support systems (ECLSS). To that end, it is important to facilitate decision making in case of unexpected failure by quantifying the uncertain and dynamic nature of the physical phenomena involved. Combining probabilistic and deterministic models is a particularly promising approach to address this issue. In particular, Probabilistic Graphical Model (PGM) based digital twins are relevant as they embed random variables evolving overtime. Previous research used this modeling method for several applications such as monitoring structural health or manufacturing processes. We envision that the space exploration sector can also benefit from this approach by using the insight gained on specific sub-systems. In this study, we propose lessons learned on the implementation process of PGM-based Digital Twin to quantify uncertainties for temperature prognosis in ECLSS. These findings are introduced as a step-by-step guideline which result in developing a probabilistic model applicable to space habitats. We focused on directed acyclic graphs as this type of PGM can integrate expert's knowledge with data which has been proven to enhance accuracy. A literature review was conducted to identify the state-of-the-art practices and the proposed lessons learned were derived from the study of a physical infrastructure meant to predict the behavior of a space habitat. A temperature control failure scenario was considered, and the Digital Twin estimated the time available before the temperature would become critical. Experiments were conducted on three office rooms to simulate the behavior of an ECLSS. The model was trained offline using historical sensor data and performed inference online by computing the conditional probability of a multivariate normal density. We found that a successful implementation process requires to iteratively go through four stages: outline, design, calibrate and evaluate. It involves selecting ECLSS relevant functionalities and an associated decision-making problem that relies on habitability criteria. Observable variables must be chosen according to a sensors architecture that is compatible with a typical habitat infrastructure. As real space systems are not easily available for model validation, we suggest evaluating early designs on high fidelity analogs. In future work, we envisage to further assess the impact of the design stage on the model's performance by considering computational cost and inference capability.</t>
  </si>
  <si>
    <t>Digital twin, ECLSS, Probabilistic graphical model, Space habitat</t>
  </si>
  <si>
    <t>&lt;Failure mode and effects analysis for environmental control and life support system self-awareness, {eid: 85097669451}&gt;, &lt;None, {eid: 85152561381}&gt;, &lt;None, {eid: 85152578178}&gt;, &lt;None, {eid: 84880829168, doi: 10.2514/6.2012-1818}&gt;, &lt;Estimation of system states for non-measured parameters and integration with a digital twin framework to boost spacecraft autonomy and awareness, {eid: 85152531788}&gt;, &lt;Digital twin for the structural health management of reusable spacecraft: a case study, {eid: 85085243806, doi: 10.1016/j.engfracmech.2020.107076}&gt;, &lt;Hidden Markov model-based digital twin construction for futuristic manufacturing systems, {eid: 85065234372, doi: 10.1017/S089006041900012X}&gt;, &lt;Dynamic Bayesian network for aircraft wing health monitoring digital twin, {eid: 85014566387, doi: 10.2514/1.J055201}&gt;, &lt;A probabilistic graphical model foundation for enabling predictive digital twins at scale, {eid: 85115144191}&gt;, &lt;Ten iterative steps in development and evaluation of environmental models, {eid: 33645947036, doi: 10.1016/j.envsoft.2006.01.004}&gt;, &lt;Good practice in Bayesian network modelling, {eid: 84861920466, doi: 10.1016/j.envsoft.2012.03.012}&gt;, &lt;Bayesian Networks and Decision Graphs, {eid: 0003448310}&gt;, &lt;Probabilistic graphical models: principles and techniques, {eid: 70649111792}&gt;, &lt;Water innovations and lessons learned from water recycling in space, {eid: 85097670201}&gt;, &lt;Detection of conflicting functional requirements in a use case-driven approach, {eid: 0036036781, doi: 10.1145/581352.581355}&gt;, &lt;Maintenance and Repair Task Shortlist for Practical Demonstration, {eid: 85152571161}&gt;, &lt;pgmpy: Probabilistic Graphical Models using Python, {eid: 85049051329, doi: 10.25080/Majora-7b98e3ed-001}&gt;, &lt;None, {eid: 85056871497}&gt;, &lt;PGM_PyLib: a toolkit for probabilistic graphical models in python, {eid: 85152539279}&gt;, &lt;PyGModels: a python package for exploring probabilistic graphical models with graph theoretical structures, {eid: 85152528571, doi: 10.21105/joss.03115}&gt;, &lt;None, {eid: 85152533250}&gt;, &lt;The HUGIN Graphical User Interface — HUGIN GUI 9.2 documentation, {eid: 85152576334}&gt;, &lt;None, {eid: 85064955106}&gt;, &lt;Integration of model verification, validation, and calibration for uncertainty quantification in engineering systems, {eid: 84923253598, doi: 10.1016/j.ress.2015.01.023}&gt;, &lt;None, {eid: 85152514018}&gt;</t>
  </si>
  <si>
    <t>2023-06-01</t>
  </si>
  <si>
    <t>2-s2.0-85152517199</t>
  </si>
  <si>
    <t>Borderline?</t>
  </si>
  <si>
    <t>Raghuwanshi K.D. (AUID: 56829589400), Yagnik S. (AUID: 57204056008)</t>
  </si>
  <si>
    <t>A Survey: Detection of Heart-Related Disorders Using Machine Learning Approaches</t>
  </si>
  <si>
    <t>5th International Conference on Applied Technologies, ICAT 2023</t>
  </si>
  <si>
    <t>10.1007/978-3-031-58953-9_14</t>
  </si>
  <si>
    <t>https://www.doi.org/10.1007/978-3-031-58953-9_14</t>
  </si>
  <si>
    <t>&lt;Department of Computer Science and Engineering, Indus University&gt;</t>
  </si>
  <si>
    <t>© The Author(s), under exclusive license to Springer Nature Switzerland AG 2024.Heart-related illnesses often known as CVDs (cardiovascular diseases) seem to be the leading cause of mortality globally in recent years. Consequently, a precise, workable, and trustworthy technique is necessary to recognize this disorder before time and begin the suitable treatment course. In this automated analysis of vast and complex health datasets, numerous machine learning methods are employed to scrutinize the information. Various machine learning techniques that have been developed by researchers are now being used by healthcare professionals to aid in the detection of heart-related disorders. Proposed study examines several models based on different methodological approaches, assessing the functionality of each. The Naive-Bayes model, SVM model (Support Vector Machines model), KNN model (K-Nearest Neighbor Model), DT model (Decision Trees Model), Ensemble models, and Supervised learning techniques based on RF model (Random Forest Model) are highly favored by researchers.</t>
  </si>
  <si>
    <t>Decision Tree, Heart Disease, KNN, Random Forest, SVM</t>
  </si>
  <si>
    <t>&lt;Prediction of heart disease using machine learning algorithms, {eid: 85063290846}&gt;, &lt;Srivastava Gautam Effective heart disease prediction using hybrid machine learning techniques, {eid: 85069054534}&gt;, &lt;A comprehensive investigation and comparison of machine learning techniques in the domain of heart disease, {eid: 85030559131}&gt;, &lt;None, {eid: 85196083715}&gt;, &lt;Prediction of heart disease using hybrid technique for selecting features, {eid: 85045936969}&gt;, &lt;Cardiovascular risk prediction method based on CFS subset evaluation and random forest classification framework, {eid: 85040017185}&gt;, &lt;Prediction of heart disease using machine learning, {eid: 85060871193}&gt;, &lt;Heart attack prediction using deep learning, {eid: 85062398551}&gt;, &lt;Prediction of heart disease using machine learning algorithms, {eid: 85068655156}&gt;, &lt;Heart disease prediction using machine learning techniques: A survey, {eid: 85070500305}&gt;, &lt;Comparative analysis of classification approaches for heart disease prediction, {eid: 85055886506}&gt;, &lt;A hybrid intelligent system framework for the prediction of heart disease using machine learning algorithms, {eid: 85058882491}&gt;, &lt;Design and implementing heart disease prediction using naives Bayesian, {eid: 85075870057}&gt;, &lt;Heart disease prediction using machine learning techniques: A quantitative review, {eid: 85128583417}&gt;, &lt;Heart disease prediction using machine learning techniques, {eid: 85126201186}&gt;, &lt;HDPM: An effective heart disease prediction model for a clinical decision support system, {eid: 85089306809}&gt;, &lt;Heart disease prediction using machine learning algorithms, {eid: 85087660404}&gt;, &lt;A decision support system for heart disease prediction based upon machine learning, {eid: 85099752244}&gt;, &lt;Machine learning techniques for heart disease prediction: A comparative study and analysis, {eid: 85096335902}&gt;, &lt;Heart disease prediction using hybrid machine learning model, {eid: 85102593069}&gt;, &lt;Machine learning approaches in deal with the COVID-19: Comprehensive study, {eid: 85134052992}&gt;, &lt;Feature based sentiment analysis of product reviews using deep learning methods, {eid: 85123800630}&gt;</t>
  </si>
  <si>
    <t>2023-11-22</t>
  </si>
  <si>
    <t>2-s2.0-85196073854</t>
  </si>
  <si>
    <t>Maffeis M. (AUID: 57205287004), Casavecchia R. (AUID: 58795490000), Casini A. (AUID: 58795750600), Giammanco F. (AUID: 56100521700), Franzone G. (AUID: 58795503400), Amadei F. (AUID: 57193405220), Larcher M. (AUID: 58795618300), Fernandez M. (AUID: 58659300400), Cabrera J.M.A. (AUID: 58795576500), Paletta Piovezan F.A. (AUID: 58795618400), Garcia I.B. (AUID: 58795750700), Toffoletto G. (AUID: 58795490100)</t>
  </si>
  <si>
    <t>ENEL GRIDS' NETWORK DIGITAL TWIN®: THE FOUNDATION LAYER OF INTEGRATED SUITE FOR DISTRIBUTION SYSTEMS DESIGN</t>
  </si>
  <si>
    <t>27th International Conference on Electricity Distribution, CIRED 2023</t>
  </si>
  <si>
    <t>10.1049/icp.2023.0996</t>
  </si>
  <si>
    <t>https://www.doi.org/10.1049/icp.2023.0996</t>
  </si>
  <si>
    <t>&lt;Enel Grids&gt;, &lt;Enel&gt;, &lt;Gridspertise&gt;</t>
  </si>
  <si>
    <t>© The Institution of Engineering and Technology 2023.One of the strongest needs of an Electric Utility is the in-depth knowledge of its assets and networks. With its Network Digital Twin® program Enel Grids put in place the basis for expanding and accelerating this knowledge to its deepest. A fundamental part of this journey is collecting, organizing, and processing the survey data coming from the field. Applying innovative and cutting-edge technologies allows to squeeze all the possible values from the collected data, put in place a real "data democratization" across all the organization and collect important benefits such as improved asset location and management, infrastructure health monitoring, predictive and fast maintenance processes, optimized network operation and emergency management. Hence Network Digital Twin® foundation layer leads to enhanced grid resilience and boosts data-driven decisions, playing an important role in terms of sustainability and achievement of Network carbon neutrality. Network Digital Twin® Foundation Layer is based on technologies that ranges from cloud and big data to cutting-edge Artificial Intelligence computer vision models based on machine learning, used to perform massive and automated extraction of electric networks features from the collected survey data. The survey data consist of 3D point cloud data from LIDAR sensors and images (RGB and thermal) collected within reglementary periodic inspection process using helicopter, drones, mobile mapping systems and terrestrial laser scanner. Survey data represents a frequently updated snapshot of the “real world” (the visible networks assets, both from the aerial network and from the Primary and Secondary substations) and it is integrated by additional satellite data. In this paper we want to share the main technologies that run "under the hood" and play a central role in the realization of the project, the challenges and problems involved with their implementation and their use, the lessons learned, the impacts of their use on consolidated business processes and how Enel Grids approached the systematic collection and management of the huge amounts of data that grows every day together with the integration of the Network Digital Twin® within its corporate IT solutions platform.</t>
  </si>
  <si>
    <t>Institution of Engineering and Technology</t>
  </si>
  <si>
    <t>2023-06-12</t>
  </si>
  <si>
    <t>2-s2.0-85181532412</t>
  </si>
  <si>
    <t>I do not have access</t>
  </si>
  <si>
    <t>Al-Alawi A.I. (AUID: 12759581600), Sanosi S.K. (AUID: 57477790400), Althawadi A.H. (AUID: 57477664500), Messaadia M. (AUID: 15755960200), Mehrotra A. (AUID: 57205700797), Elias H. (AUID: 57211132737)</t>
  </si>
  <si>
    <t>Digital transformation adoption in human resources management during COVID-19</t>
  </si>
  <si>
    <t>Arab Gulf Journal of Scientific Research</t>
  </si>
  <si>
    <t>10.1108/AGJSR-05-2022-0069</t>
  </si>
  <si>
    <t>https://www.doi.org/10.1108/AGJSR-05-2022-0069</t>
  </si>
  <si>
    <t>&lt;Department of Management and Marketing, College of Business Administration, University of Bahrain&gt;, &lt;Department of Management and Marketing, University of Bahrain&gt;, &lt;Royal University for Women&gt;, &lt;Department of Accounting, College of Business Adminstration, University of Bahrain&gt;</t>
  </si>
  <si>
    <t>© 2022, Adel Ismail Al-Alawi, Mourad Messaadia, Arpita Mehrotra, Sohayla Khidir Sanosi, Hala Elias and Aysha Hisham Althawadi.Purpose: The purpose of this study is to discover the factors related to human resource (HR) digital transformation (DT) in Bahrain during coronavirus disease 2019 (COVID-19) and to analyze the impact of e-human resource management (e-HRM) on organizational performance. These factors are funding, information technology (IT) infrastructure, technical support, digital skills or talents, organizational culture, employee resistance and top management support. These factors were tested to determine whether they affected HR DT in Bahrain during COVID-19. There are no findings in the researched literature regarding the proposed factors that affect HR DT in Bahrain during COVID-19 in this study. Design/methodology/approach: For data collection, a quantitative method was applied by conducting an online survey and distributing it to HR executives and employees from multiple organizations in Bahrain, both in the private and public sectors. Findings: This study proposes a DT adoption model based on seven factors extracted from the literature review. A questionnaire was deployed, and accurate data were collected, processed and then analyzed. The logit model shows determinants factor to the DT adoption where all variables have a positive effect. Originality/value: Using technology in an organization’s HR practices, known as e-HRM or HR DT, is becoming more crucial since the COVID-19 pandemic. Unlike European countries, the HR sector in Bahrain is not prepared to adopt the e-HRM process. This paper proposes a model that enables the HR sector to adopt digital technologies. This model is based on the key factors that enable an effective transition to the sector’s digitalization (e-HRM). Future research is sought to provide additional insights into the same factors and measure their effect on HR DT during COVID-19 in other countries.</t>
  </si>
  <si>
    <t>COVID-19, Digital transformation adoption, e-HRM, Human resource management (HRM), Logistic regression</t>
  </si>
  <si>
    <t>&lt;Using balanced scorecard in measuring the performance of online banking: Cultivating strategic model map in financial sector-case of Bahrain, {eid: 85100645234}&gt;, &lt;Role of human resource management in the learning organization: An empirical study of public sector in the Kingdom of Bahrain, {eid: 85074088962}&gt;, &lt;Investigating the factors affecting job satisfaction and turnover: Case of Sultan Qaboos University, {eid: 85061210786}&gt;, &lt;Evaluation of information systems security awareness in higher education: An empirical study of Kuwait University, {eid: 85066951012}&gt;, &lt;Effects of technology and digital innovations on the human resources ecosystem, {eid: 85125769107}&gt;, &lt;Global reverberation and prediction for HRM amid and after COVID-19: A technological viewpoint, {eid: 85115320059, doi: 10.1016/j.matpr.2020.11.544}&gt;, &lt;Digital transformation of HR management system, {eid: 85133206624, doi: 10.2991/aebmr.k.210222.011}&gt;, &lt;Hr digital transformation, {eid: 85116709197}&gt;, &lt;Assessing the accuracy of prediction algorithms for classification: An overview, {eid: 0033931867}&gt;, &lt;Employee adjustment and well-being in the era of COVID-19: Implications for human resource management, {eid: 85085213819, doi: 10.1016/j.jbusres.2020.05.037}&gt;, &lt;IJHRM after 30 years: Taking stock in times of COVID- 19 and looking towards the future of HR research, {eid: 85092801438, doi: 10.1080/09585192.2020.1833070}&gt;, &lt;Digital transformation, {eid: 85049725829}&gt;, &lt;Effects of covid-19 on human resource management from the perspective of digitalization and work-life-balance, {eid: 85106603595, doi: 10.31435/rsglobal_ijite/30092020/7148}&gt;, &lt;Human resource management and performance: A review and research agenda, {eid: 2842511491}&gt;, &lt;High-involvement work practices, turnover, and productivity: Evidence from New Zealand, {eid: 0035529301}&gt;, &lt;None, {eid: 84977601395}&gt;, &lt;The impact of human resource management practices on turnover, productivity, and corporate financial performance, {eid: 13144250328}&gt;, &lt;Building a strategic HR function: Continuing the evolution, {eid: 27744541890}&gt;, &lt;The benefits of e-HRM and AI for talent acquisition, {eid: 85087799234, doi: 10.1108/jtf-02-2020-0013}&gt;, &lt;Workforce diversity and organizational performance during COVID-19: Evidence from pharmaceutical companies, {eid: 85174557782, doi: 10.9734/jpri/2021/v33i60a34550}&gt;, &lt;The impact of pandemic COVID -19 in the workplace, {eid: 85090916364, doi: 10.7176/EJBM/12-15-02}&gt;, &lt;Talent management practice effectiveness: Investigating employee perspective, {eid: 85008323034, doi: 10.1108/er-01-2016-0005}&gt;, &lt;The relationship between ‘high-performance work practices’ and employee attitudes: An investigation of additive and interaction effects, {eid: 34247554899}&gt;, &lt;Social posting in covid-19 recruiting era- milestone hr strategy augmenting social media recruitment, {eid: 85100580173, doi: 10.13140/RG.2.2.36745.67684}&gt;, &lt;Human resource management, strategic involvement and e-HRM technology, {eid: 84949568783, doi: 10.1080/09585192.2015.1091980}&gt;, &lt;Conceptualizing digital transformation in business organizations: A systematic review of literature, {eid: 85069150374, doi: 10.18690/978-961-286-043-1.30}&gt;, &lt;Effects of coronavirus pandemic (Covid-19) on selected human resource management practices in Tanzania, {eid: 85119046896}&gt;, &lt;The role of human resource practices in the implementation of digital transformation, {eid: 85117963017, doi: 10.1108/ijm-03-2021-0176}&gt;, &lt;The coronavirus and the employees: A study from the point of human resource management, {eid: 85108668318}&gt;, &lt;The impact of pandemic COVID -19 in workplace, {eid: 85090916364, doi: 10.7176/EJBM/12-15-02}&gt;, &lt;An examination of e-HRM as a means to increase the value of the HR function, {eid: 79953222243, doi: 10.1080/09585192.2011.556791}&gt;, &lt;Top-down induction of decision trees classifiers-a survey, {eid: 27844467756}&gt;, &lt;Digital transformation of business. Trakia, {eid: 85056223557}&gt;, &lt;Global transition of hr practices in covid-19 pandemic situation: A systematic review through 5p’s model of HRM, {eid: 85112842193}&gt;, &lt;Learning &amp; development in times of digital transformation: Facilitating a culture of change and innovation, {eid: 85055834252, doi: 10.3991/ijac.v10i1.6334}&gt;, &lt;On the untapped value of e-HRM – a literature review, {eid: 84956980021, doi: 10.17705/1cais.03802}&gt;, &lt;Measurement error in research on human resources and firm performance: Additional data and suggestions for future research, {eid: 0035729321}&gt;, &lt;None, {eid: 85069821384, doi: 10.1007/978-94-6300-609-5}&gt;, &lt;The positivism paradigm of research, {eid: 85084152395, doi: 10.1097/acm.0000000000003093}&gt;, &lt;None, {eid: 85058779897}&gt;</t>
  </si>
  <si>
    <t>Emerald Publishing</t>
  </si>
  <si>
    <t>2023-10-25</t>
  </si>
  <si>
    <t>2-s2.0-85146134927</t>
  </si>
  <si>
    <t>DT = digital transformation</t>
  </si>
  <si>
    <t>MacAs C. (AUID: 56768235300), Campos J.R. (AUID: 57197560698), Lourenco N. (AUID: 56375691800)</t>
  </si>
  <si>
    <t>Understanding the Forest: A Visualization Tool to Support Decision Tree Analysis</t>
  </si>
  <si>
    <t>27th International Conference on Information Visualisation, IV 2023</t>
  </si>
  <si>
    <t>10.1109/IV60283.2023.00047</t>
  </si>
  <si>
    <t>https://www.doi.org/10.1109/IV60283.2023.00047</t>
  </si>
  <si>
    <t>&lt;University of Coimbra, Cisuc, Dei&gt;</t>
  </si>
  <si>
    <t>© 2023 IEEE.Decision Trees (DTs) are one of the most widely used supervised Machine Learning algorithms. The algorithm constructs binary tree data structures that partition the data into smaller segments according to different rules. Hence, DTs can be used as a learning process of finding the optimal rules to separate and classify all items of a dataset. Since the algorithm relies on a decision process similar to rule-based decisions, they are easily interpretable. However, DTs can be difficult to analyse when dealing with large datasets and/or with multiple trees, i.e. ensembles. To ease the analysis and validation of these models, we developed a visual tool which includes a set of visualizations that overview and give details of a set of trees. Our tool aims to provide different perspectives over the same data and provide further insights on how decisions are being made. In this article, we overview our design process, present the different visualization models and their iterative validation. We present a use case in the telecommunications domain. In concrete, we use the visual tool to help understand how a model based on DTs decides which is the best channel (i.e., phonecall, e-mail, SMS) to contact a client.</t>
  </si>
  <si>
    <t>Decision Tree, Random Forest, Visual Analytics</t>
  </si>
  <si>
    <t>&lt;Design and evaluation of visualization support to facilitate decision trees classification, {eid: 33751318496}&gt;, &lt;None, {eid: 0003584577}&gt;, &lt;Random forests, {eid: 0035478854}&gt;, &lt;Iforest: Interpreting random forests via visual analytics, {eid: 85052853255}&gt;, &lt;Interactive machine learning: Letting users build classifiers, {eid: 0035470418}&gt;, &lt;Vdm-rs: A visual data mining system for exploring and classifying remotely sensed images, {eid: 68749106829}&gt;, &lt;Baobabview: Interactive construction and analysis of decision trees, {eid: 84855803166}&gt;, &lt;Basic concept pythagoras tree for construct data visualization on decision tree learning, {eid: 85076527252}&gt;, &lt;Interactive exploration of decision tree results, {eid: 84855771071}&gt;, &lt;Visual data mining with pixel-oriented visualization techniques, {eid: 33744502822}&gt;, &lt;Visualization of decision rules-from the cardiologists point of view, {eid: 62249190626}&gt;, &lt;Concept tree based clustering visualization with shaded similarity matrices, {eid: 38049073352}&gt;, &lt;Case study: Visualization for decision tree analysis in data mining, {eid: 0035202164}&gt;, &lt;The plane with parallel coordinates, {eid: 0022140354}&gt;, &lt;Visualizing categorical data: Data, stories, and pictures, {eid: 33744722578}&gt;, &lt;Surrogate decision tree visualization interpreting and visualizing black-box classification models with surrogate decision tree, {eid: 85063203196}&gt;, &lt;Rulematrix: Visualizing and understanding classifiers with rules, {eid: 85051767155}&gt;, &lt;Matrix reordering methods for table and network visualization, {eid: 84979066943}&gt;, &lt;None, {eid: 85009504003}&gt;, &lt;Explainable matrixvisualization for global and local interpretability of random forest classification ensembles, {eid: 85099560009}&gt;, &lt;None, {eid: 85063916944}&gt;, &lt;Visualizing the random forest by 3d techniques, {eid: 84865015945}&gt;, &lt;None, {eid: 85132518884}&gt;, &lt;None, {eid: 84886646387}&gt;, &lt;The mythos of model interpretability: In machine learning, the concept of interpretability is both important and slippery, {eid: 85051792338}&gt;, &lt;Human-centric justification of machine learning predictions, {eid: 85031934524}&gt;, &lt;Node-link or adjacency matrices: Old question, new insights, {eid: 85051814060}&gt;, &lt;None, {eid: 0003892072}&gt;, &lt;Sizing the horizon: The effects of chart size and layering on the graphical perception of time series visualizations, {eid: 84892463502}&gt;</t>
  </si>
  <si>
    <t>2023-07-25</t>
  </si>
  <si>
    <t>2-s2.0-85178503943</t>
  </si>
  <si>
    <t>They use DT as decision tree</t>
  </si>
  <si>
    <t>Acuña A. (AUID: 58134484300), Gonzalez-Almaguer C. (AUID: 55977821600), Vazquez R. (AUID: 23967349200), Peñalva J. (AUID: 58900628000), López C. (AUID: 58443078800), Corona M.C. (AUID: 58900437400)</t>
  </si>
  <si>
    <t>NEW AUTOMOTIVE AND AERONAUTICAL MODELS AND DESIGN OF DIGITAL TWINS TO SUPPORT LEARNING IN TEC21 EDUCATIONAL MODEL</t>
  </si>
  <si>
    <t>25th International Conference on Engineering and Product Design Education, E and PDE 2023</t>
  </si>
  <si>
    <t>https://doi.org/10.35199/EPDE.2023.104</t>
  </si>
  <si>
    <t>&lt;Architecture, Art and Design School, Institute for the Future of Education, Tecnologico de Monterrey&gt;, &lt;Vicerrectoría de Investigación y Transferencia de Tecnología, Tecnologico de Monterrey&gt;, &lt;Architecture, Art and Design School, Tecnologico de Monterrey&gt;</t>
  </si>
  <si>
    <t>© 2023 Proceedings of the 25th International Conference on Engineering and Product Design Education: Responsible Innovation for Global Co-Habitation, E and PDE 2023. All rights reserved.One of the takeaways from distance learning during the COVID-19 lockdown was that virtual labs and mixed-reality lessons needed to be attractively designed. The MxRP simulator based on replicating processes of an ERP system of a virtual car assembly company, models based on Meccano, were used. Surveys were carried out with students and teachers to improve virtual and augmented reality practices. As a strategy to bring the lessons to the intramural education of the Tecnologico, or Academic Extension, models of their own cars and planes were designed to take advantage of our student's creativity. The prototypes of these models will be built by 3D printing and machining through a magnet-based clamping model to replicate the same experience in both augmented and virtual reality of the assemblies. New and models previously built by our students for automotive and aeronautical competitions will be also digitized, creating digital twins for learning. The paper shows the context, planning of process of design, prototyping, and construction of these models, with the help of students and professors of the research group. The collaboration of schools of Industrial Design, Industrial Engineering, Mechanics, and Mechatronics for creating and manufacturing these models. Technological advances lead us to replicate professions through virtual and augmented reality, as well as the creation of digital twins to increase the quality, efficiency, and manufacturing of a product.</t>
  </si>
  <si>
    <t>Digital twins, educational innovation, higher education, professional education</t>
  </si>
  <si>
    <t>&lt;Realidad Aumentada: un nuevo paradigma en la educación superior, {eid: 85043262367}&gt;, &lt;Mixed Reality and Gamification in Distance Learning Education: The Virtual Enterprise Planning Simulator to Learn ERP Strategies, {eid: 85141735819}&gt;, &lt;Reasons to use virtual reality in education and training courses and a model to determine when to use virtual reality, {eid: 84894201733}&gt;, &lt;Distance learning through simulators and virtual platforms for the teaching of industrial engineering within the Tec 21 educational model, {eid: 85128380643}&gt;, &lt;None, {eid: 85185709293}&gt;, &lt;None, {eid: 84991077731}&gt;, &lt;Advantages and challenges associated with augmented reality for education: A systematic review of the literature, {eid: 84994475180}&gt;, &lt;LEGO® Serious Play in Software Engineering Education, {eid: 85111609426}&gt;, &lt;A Systematic Review on the use of LEGO® Robotics in Education, {eid: 85063518368}&gt;, &lt;None, {eid: 85185711681}&gt;, &lt;The evolution of ERP systems: A historical perspective, {eid: 37149006187}&gt;, &lt;Integrating Technology into Marketing Courses via SAP Enterprise Resource Planning (ERP) System, {eid: 85185725110}&gt;, &lt;How to Bring Gamification Into Your Classroom, {eid: 85185716477}&gt;, &lt;Gamification and student motivation, {eid: 84907889778}&gt;, &lt;Design Thinking as an effective Toolkit for Innovation, {eid: 84977552729}&gt;</t>
  </si>
  <si>
    <t>The Design Society</t>
  </si>
  <si>
    <t>2023-09-07</t>
  </si>
  <si>
    <t>2-s2.0-85185702899</t>
  </si>
  <si>
    <t>ISEP</t>
  </si>
  <si>
    <t>Carvalho</t>
  </si>
  <si>
    <t>a use case of DT modelling process in the context of a class</t>
  </si>
  <si>
    <t>Chen Y. (AUID: 57205105176), Jupp J.R. (AUID: 14825002000)</t>
  </si>
  <si>
    <t>Challenges to requirements management in complex rail transport projects</t>
  </si>
  <si>
    <t>International Journal of Product Lifecycle Management</t>
  </si>
  <si>
    <t>10.1504/IJPLM.2023.135336</t>
  </si>
  <si>
    <t>https://www.doi.org/10.1504/IJPLM.2023.135336</t>
  </si>
  <si>
    <t>&lt;Faculty of Engineering and IT, University of Technology Sydney&gt;</t>
  </si>
  <si>
    <t>Copyright © 2023 Inderscience Enterprises Ltd.This paper presents a study of requirements management practices on rail transport projects, focusing on the planning and acquisition stages. Linear rail networks are comprised of connected cyber-physical systems. As the transport sector embraces digital twinning in support of more strategic approaches to asset lifecycle management, requirements management functions must also handle a complex of asset information requirements. High levels of integration in complex project environments present significant challenges for requirements management. Using literature and interview surveys, challenges to requirements management practices are investigated. Findings highlight deficiencies in enterprise-wide requirements management methods and tools, with challenges compounded by deficiencies in consistent requirements modelling, common data models, and interoperable toolchains to support continuous, integrated model-based requirements management workflows. Findings identify opportunities to integrate systems and digital engineering functions through alignment of data and processes, and increase systems engineering expertise to improve requirements traceability and change management across system review activities.</t>
  </si>
  <si>
    <t>asset information requirements, challenges, complex rail transport systems, cyber-physical systems, digital engineering, requirements management, systems engineering</t>
  </si>
  <si>
    <t>&lt;Design for excellence in the context of very large-scale requirements engineering, {eid: 84965081685}&gt;, &lt;New model-based systems engineering methodology based on transdisciplinary quality system development lifecycle model, {eid: 85084114520}&gt;, &lt;Scenarios for cyber-physical systems integration in construction, {eid: 84880055872}&gt;, &lt;None, {eid: 85179788607}&gt;, &lt;Interoperability specification development for integrated BIM use in performance based design, {eid: 85032444459}&gt;, &lt;None, {eid: 85179832438}&gt;, &lt;Digital twin for civil engineering systems: an exploratory review for distributed sensing updating, {eid: 85128378044}&gt;, &lt;Using building information modelling to manage client requirements in social housing projects, {eid: 85083653191}&gt;, &lt;A systematic, tool-supported method for conducting literature reviews in information systems, {eid: 84870627947}&gt;, &lt;A requirements data model for product service systems, {eid: 84900853524}&gt;, &lt;Engineering cyber-physical systems: challenges and foundations, {eid: 84902363899}&gt;, &lt;Cyber-physical systems: imminent challenges, {eid: 84868369465}&gt;, &lt;Digital twins in civil infrastructure systems, {eid: 85117735388}&gt;, &lt;Developing owner information requirements for BIM-enabled project delivery and asset management, {eid: 85027396980}&gt;, &lt;Model-based systems engineering and through-life information management in complex construction, {eid: 85058519758}&gt;, &lt;BIM and through-life information management: a systems engineering perspective, {eid: 85179796927}&gt;, &lt;Requirements engineering in complex infrastructure: challenges to the development and management of rail transport requirements, {eid: 85179804486}&gt;, &lt;Challenges to asset information requirements development supporting digital twin creation, {eid: 85125238551}&gt;, &lt;Opportunities for enhanced lean construction management using internet of things standards, {eid: 84949680819}&gt;, &lt;Transportation cyber-physical system and its importance for future mobility, {eid: 85074670663}&gt;, &lt;None, {eid: 85179787059}&gt;, &lt;Systems for construction: lessons for the construction industry from experiences in spacecraft systems engineering, {eid: 84865061973}&gt;, &lt;None, {eid: 85179831525}&gt;, &lt;MBSE approach to support and formalize mission alternatives generation and selection processes for hypersonic and suborbital transportation systems, {eid: 85040132953}&gt;, &lt;Lean and green – a systematic review of the state of the art literature, {eid: 84930479759}&gt;, &lt;NSF perspective and status on cyber-physical systems, {eid: 84911987760}&gt;, &lt;The digital twin paradigm for future NASA and US Air Force vehicles, {eid: 84881388851}&gt;, &lt;None, {eid: 84944689700}&gt;, &lt;Modeling the digital twins of transport infrastructure objects, {eid: 85100382419}&gt;, &lt;An alternate view of the systems engineering ‘V’ in a model-based engineering environment, {eid: 85056169963}&gt;, &lt;A building information modelling approach to the alignment of organisational objectives to asset information requirements, {eid: 85063992240}&gt;, &lt;Data collection, primary vs. secondary, {eid: 85069285397}&gt;, &lt;None, {eid: 85121024994}&gt;, &lt;None, {eid: 77956946302}&gt;, &lt;None, {eid: 85179828993}&gt;, &lt;None, {eid: 84975774569}&gt;, &lt;None, {eid: 85179800255}&gt;, &lt;None, {eid: 85068411186}&gt;, &lt;None, {eid: 85068411186}&gt;, &lt;An enterprise architecture framework for electronic requirements information management, {eid: 85019591601}&gt;, &lt;An empirical study of the complexity of requirements management in construction projects, {eid: 84907157063}&gt;, &lt;Informing the information requirements of a digital twin: a rail industry case study, {eid: 85125222957}&gt;, &lt;The role of building information modelling on assessing healthcare design, {eid: 85109132201}&gt;, &lt;BIM-FM and information requirements management: missing links in the AEC and FM interface, {eid: 85039457218}&gt;, &lt;The fundamental approach of the digital twin application in railway turnouts with innovative monitoring of weather conditions, {eid: 85113575584}&gt;, &lt;INCOSE model-based systems engineering (MBSE) CubeSat modeling efforts, {eid: 85179835728}&gt;, &lt;None, {eid: 85179817535}&gt;, &lt;BIM for facility management: a review and a case study investigating the value and challenges, {eid: 85006714829}&gt;, &lt;Model-document coupling in a PS engineering: challenges and requirements engineering use case, {eid: 85019578243}&gt;, &lt;Building lifecycle management system for enhanced closed loop collaboration, {eid: 85015817457}&gt;, &lt;None, {eid: 85079434853}&gt;, &lt;None, {eid: 79957551757}&gt;, &lt;Recent advances and trends in predictive manufacturing systems in big data environment, {eid: 84892717180}&gt;, &lt;The application of the methodology for secure cyber-physical systems design to improve the semi-natural model of the railway infrastructure, {eid: 85097079053}&gt;, &lt;Implementing systems engineering in the construction industry: literature review for research alignment, {eid: 85112455350}&gt;, &lt;BIM for FM: developing information requirements to support facilities management systems, {eid: 85076840970}&gt;, &lt;An examination of clients and project teams developing information requirements for the asset information model (AIM), {eid: 85070264639}&gt;, &lt;On the engineering of systems of systems: key challenges for the requirements engineering community, {eid: 80055056758}&gt;, &lt;A review of the roles of digital twin in CPS-based production systems, {eid: 85029833606}&gt;, &lt;Impediments to regulatory compliance of requirements in contractual systems engineering projects: a case study, {eid: 84995575864}&gt;, &lt;None, {eid: 85171587391}&gt;, &lt;Challenges in integrating requirements management with PLM, {eid: 84904383490}&gt;, &lt;None, {eid: 85023614860}&gt;, &lt;Formalized requirements management in the briefing and design phase, a pivotal review of literature, {eid: 84991444266}&gt;, &lt;Exploiting internet of things and building information modeling framework for management of cognitive buildings, {eid: 84994078616}&gt;, &lt;Supporting building owners and facility managers in the validation and visualisation of asset information models (AIM) through open standards and open technologies, {eid: 85001043352}&gt;, &lt;BIM for facilities management: evaluating BIM standards in asset register creation and service life planning, {eid: 84979562033}&gt;, &lt;A requirements engineering content model for cyber-physical systems, {eid: 84870985577}&gt;, &lt;Common data environment, {eid: 85063561075}&gt;, &lt;Requirements management – how 110,000 requirements are managed on Northwest Rapid Transit, {eid: 85125259371}&gt;, &lt;Model-based systems engineering for complex rail transport systems – a case study, {eid: 85130793026}&gt;, &lt;None, {eid: 85179832005}&gt;, &lt;Case study: a model based systems engineering (MBSE) framework for characterising transportation systems over the full life cycle, {eid: 85159315964}&gt;, &lt;The System Engineering ‘V’ – Is It Still Relevant in the Digital Age?, {eid: 85119034105}&gt;, &lt;None, {eid: 84885413599}&gt;, &lt;An evaluation of software requirements tools, {eid: 85046951032}&gt;, &lt;An architecture framework approach for complex transport projects, {eid: 85077609594}&gt;, &lt;Digitalization, BIM ecosystem, and the future of built environment: How widely are we exploring the different possibilities?, {eid: 85062617152, doi: 10.1108/ECAM-01-2018-0004}&gt;, &lt;Using a model based systems engineering approach for aerospace system requirements management, {eid: 85097987442}&gt;, &lt;Lifecycle information transformation and exchange for delivering and managing digital and physical assets, {eid: 85079834793}&gt;, &lt;Digital twin-driven product design, manufacturing and service with big data, {eid: 85015707925}&gt;, &lt;Digital twins and cyber–physical systems toward smart manufacturing and Industry 4.0: correlation and comparison, {eid: 85068798049}&gt;, &lt;Digital twin modeling, {eid: 85134312462}&gt;, &lt;3D printing trends in building and construction industry: a review, {eid: 85066456120}&gt;, &lt;Designing a unique digital twin for linear infrastructures lifecycle management, {eid: 85076751530}&gt;, &lt;None, {eid: 85179806758}&gt;, &lt;None, {eid: 85179791264}&gt;, &lt;None, {eid: 85179815547}&gt;, &lt;Adopting integrated application lifecycle management within a large-scale software company: an action research approach, {eid: 85057340795}&gt;, &lt;None, {eid: 85179824718}&gt;, &lt;Interdisciplinary engineering of cyber-physical production systems: highlighting the benefits of a combined interdisciplinary modelling approach on the basis of an industrial case, {eid: 85082075091}&gt;, &lt;Understanding customer needs through quantitative analysis of Kano’s model, {eid: 75649147828}&gt;, &lt;Requirements engineering for cyber-physical systems challenges in the context of ‘Industrie 4.0, {eid: 84906921935}&gt;, &lt;Cyber-physical product-service systems – challenges for requirements engineering, {eid: 85010910563}&gt;, &lt;Study on city digital twin technologies for sustainable smart city design: a review and bibliometric analysis of geographic information system and building information modeling integration, {eid: 85132815297}&gt;, &lt;Managing employers’ requirements in construction industry: experiences and challenges, {eid: 77952701982}&gt;, &lt;A systematic mapping of semi-formal and formal methods in requirements engineering of industrial cyber-physical systems, {eid: 85103602667}&gt;, &lt;Aspect-oriented approach to modeling railway cyber physical systems, {eid: 84890818907}&gt;, &lt;Developing a conceptual framework for the application of digital twin technologies to revamp building operation and maintenance processes, {eid: 85123012263}&gt;</t>
  </si>
  <si>
    <t>Inderscience Publishers</t>
  </si>
  <si>
    <t>2-s2.0-85179789926</t>
  </si>
  <si>
    <t>The paper mentions DTs but more as a side topic. It focuses on requirements engineering...</t>
  </si>
  <si>
    <t>Kapp A. (AUID: 57909145000), Hansmeyer J. (AUID: 58753899400), Mihaljević H. (AUID: 57203058309)</t>
  </si>
  <si>
    <t>Generative Models for Synthetic Urban Mobility Data: A Systematic Literature Review</t>
  </si>
  <si>
    <t>10.1145/3610224</t>
  </si>
  <si>
    <t>https://www.doi.org/10.1145/3610224</t>
  </si>
  <si>
    <t>&lt;Hochschule für Technik und Wirtschaft Berlin, University of Applied Sciences&gt;</t>
  </si>
  <si>
    <t>© 2023 held by the owner/author(s).Although highly valuable for a variety of applications, urban mobility data are rarely made openly available, as it contains sensitive personal information. Synthetic data aims to solve this issue by generating artificial data that resembles an original dataset in structural and statistical characteristics, but omits sensitive information. For mobility data, a large number of corresponding models have been proposed in the past decade. This systematic review provides a structured comparative overview of the current state of this heterogeneous, active field of research. A special focus is put on the applicability of the reviewed models in practice.</t>
  </si>
  <si>
    <t>data synthesis, literature review, location sequences, Mobility data, mobility data generation, mobility traces, privacy, synthetic data generation, trajectories, trip data</t>
  </si>
  <si>
    <t>&lt;None, {eid: 0003669023}&gt;, &lt;None, {eid: 85179133564}&gt;, &lt;Deep learning with differential privacy, {eid: 84995527907}&gt;, &lt;None, {eid: 85084115631}&gt;, &lt;Geolocated data generation and protection using generative adversarial networks, {eid: 85137099547}&gt;, &lt;Synthesising digital twin travellers: Individual travel demand from aggregated mobile phone data, {eid: 85105331972}&gt;, &lt;Generating synthetic data in finance: Opportunities, challenges and pitfalls, {eid: 85117314333}&gt;, &lt;Generating synthetic data in finance: Opportunities, challenges and pitfalls, {eid: 85117314333}&gt;, &lt;Composite travel generative adversarial networks for tabular and sequential population synthesis, {eid: 85129401184}&gt;, &lt;Analyzing medicalresearch results based on synthetic data and their relation to real data results: Systematic comparison from five observationalstudies, {eid: 85090062116}&gt;, &lt;Synthesis of longitudinal human location sequences: Balancing utility and privacy, {eid: 85141187434}&gt;, &lt;Generating synthetic mobility data for a realistic population with RNNs to improve utility and privacy, {eid: 85130316509}&gt;, &lt;Synthesizing plausible privacy-preserving location traces, {eid: 84987597622}&gt;, &lt;Plausible deniability for privacy-preserving data synthesis, {eid: 85020456590}&gt;, &lt;Generation of synthetic trajectory microdata from language models, {eid: 85138804472}&gt;, &lt;Algorithmic factors influencing bias in machine learning, {eid: 85126234168}&gt;, &lt;A framework for generating network-based moving objects, {eid: 0036606530}&gt;, &lt;Getting the best of both worlds: A framework for combining disaggregate travel survey data and aggregate mobile phone data for trip generation modelling, {eid: 85088362936}&gt;, &lt;Generating mobility trajectories with retained data utility, {eid: 85114930684}&gt;, &lt;A survey on next location prediction techniques, applications, and challenges, {eid: 85127386239}&gt;, &lt;Differentially private sequential data publication via variablelength n-grams, {eid: 84869393316}&gt;, &lt;Differentially private transit data publication: A case study on the Montreal transportation system, {eid: 84866022540}&gt;, &lt;Synthetic data in machine learning for medicine and healthcare, {eid: 85107985228}&gt;, &lt;RNN-DP: A new differential privacy scheme base on recurrent neural network for dynamic trajectory privacy protection, {eid: 85087820850}&gt;, &lt;Traffic request generation through a variational auto encoder approach, {eid: 85129992088}&gt;, &lt;Friendship and mobility: User movement in location-based social networks, {eid: 80052648113}&gt;, &lt;TrajGAIL: Generating urban vehicle trajectories using generative adversarial imitation learning, {eid: 85105090263}&gt;, &lt;From smart city to digital urban commons: Institutional considerations for governing shared mobility data, {eid: 85138930806}&gt;, &lt;None, {eid: 85076704318}&gt;, &lt;Trajectory simulation in communities of commuters, {eid: 85016971687}&gt;, &lt;None, {eid: 85092229386}&gt;, &lt;Unique in the crowd: The privacy bounds of human mobility, {eid: 84875822474}&gt;, &lt;None, {eid: 85179133661}&gt;, &lt;Enhancing spatial and temporal utilities in differentially private moving objects database release, {eid: 85088577156}&gt;, &lt;None, {eid: 85130971837}&gt;, &lt;None, {eid: 85179124168}&gt;, &lt;The algorithmic foundations of differential privacy, {eid: 84905991151}&gt;, &lt;None, {eid: 85089382313}&gt;, &lt;Privacy-aware time-series data sharing with deep reinforcement learning, {eid: 85089297816}&gt;, &lt;An analysis of differential privacy research in location data, {eid: 85072764673}&gt;, &lt;Learning to simulate human mobility, {eid: 85090423729}&gt;, &lt;Privacy in trajectory micro-data publishing: A survey, {eid: 85093882575}&gt;, &lt;Mapping county-level mobility pattern changes in the United States in response to COVID-19, {eid: 85085176370}&gt;, &lt;TGM: A generative mechanism for publishing trajectories with differential privacy, {eid: 85083730295}&gt;, &lt;None, {eid: 85040864300}&gt;, &lt;Differentially private and utility preserving publication of trajectory data, {eid: 85054536342}&gt;, &lt;Utility-aware synthesis of differentially private and attack-resilient location traces, {eid: 85056883363}&gt;, &lt;Utility-optimized synthesis of differentially private location traces, {eid: 85100431542}&gt;, &lt;Getting to know your data, {eid: 85017299828}&gt;, &lt;DPT: Differentially private trajectory synthesis using hierarchical reference systems, {eid: 84953852510}&gt;, &lt;None, {eid: 85061535857}&gt;, &lt;Data-driven human mobility modeling: A survey and engineering guidance for mobile networking, {eid: 84954271444}&gt;, &lt;DP-GAN: Differentially private consecutive data publishing using generative adversarial nets, {eid: 85105354111}&gt;, &lt;Long short-term memory, {eid: 0031573117}&gt;, &lt;A variational autoencoder based generative model of urban human mobility, {eid: 85065606374}&gt;, &lt;Human mobility modeling at metropolitan scales, {eid: 84864349710}&gt;, &lt;Location privacy-preserving mechanisms in location-based services: A comprehensive survey, {eid: 85105406285}&gt;, &lt;None, {eid: 85179130868}&gt;, &lt;None, {eid: 85135100572}&gt;, &lt;TraG: A trajectory generation technique for simulating urban crowd mobility, {eid: 85096801001}&gt;, &lt;Towards rich mobile phone datasets: Lausanne data collection campaign, {eid: 80051984034}&gt;, &lt;None, {eid: 84901431232}&gt;, &lt;Generating synthetic mobility traffic using RNNs, {eid: 85040253154}&gt;, &lt;None, {eid: 85090178597}&gt;, &lt;On information and sufficiency, {eid: 0001927585}&gt;, &lt;In search of lost utility: Private location data, {eid: 85161196007}&gt;, &lt;The earth movers distance is the Mallows distance: Some insights from statistics, {eid: 0034843832}&gt;, &lt;FTS: A practical model for feature-based trajectory synthesis, {eid: 84989316508}&gt;, &lt;Differentially private publication scheme for trajectory data, {eid: 85016718550}&gt;, &lt;One-month beijing taxi GPS trajectory dataset with taxi IDs and vehicle status, {eid: 85058321658}&gt;, &lt;Adaptive N-gram model based differentially private trajectory synthesis method, {eid: 85083105259}&gt;, &lt;TrajGANs: Using generative adversarial networks for geo-privacy protection of trajectory data (vision paper), {eid: 85069544261}&gt;, &lt;A survey on deep learning for human mobility, {eid: 85133778942}&gt;, &lt;Google Scholar, Microsoft Academic, Scopus, Dimensions, Web of Science, and OpenCitations COCI: A multidisciplinary comparison of coverage via citations, {eid: 85090031710}&gt;, &lt;None, {eid: 85179134391}&gt;, &lt;MARC: A robust method for multiple-aspect trajectory classification via space, time, and semantic embeddings, {eid: 85077905632}&gt;, &lt;DPWHERE: Differentially private modeling of human mobility, {eid: 84893250704}&gt;, &lt;MNTG: An extensible web-based traffic generator, {eid: 84881228059}&gt;, &lt;PRIVAMOV: Analysing human mobility through multi-sensor datasets, {eid: 85179129473}&gt;, &lt;Predicting taxi-passenger demand using streaming data, {eid: 84883793034}&gt;, &lt;Large-scale mobile traffic analysis: A survey, {eid: 84962339318}&gt;, &lt;A non-parametric generative model for human trajectories, {eid: 85055692089}&gt;, &lt;Development of people mass movement simulation framework based on reinforcement learning, {eid: 85087589244}&gt;, &lt;Modeling and reproducing human daily travel behavior from GPS data, {eid: 85050971626}&gt;, &lt;Replicating urban dynamics by generating human-like agents from smartphone GPS data, {eid: 85058658794}&gt;, &lt;Data-driven generation of spatio-temporal routines in human mobility, {eid: 85039840221}&gt;, &lt;The synthetic data vault, {eid: 85011301847}&gt;, &lt;Smart card data use in public transit: A literature review, {eid: 79952735310}&gt;, &lt;Data-driven mobility models for COVID-19 simulation, {eid: 85097277319}&gt;, &lt;None, {eid: 77953300272}&gt;, &lt;None, {eid: 85139734247}&gt;, &lt;Equity and privacy: More than just a tradeoff, {eid: 85131533413}&gt;, &lt;Mobile semantic-aware trajectory for personalized location privacy preservation, {eid: 85111439240}&gt;, &lt;LSTM-TrajGAN: A deep learning approach to trajectory privacy protection, {eid: 85092762086}&gt;, &lt;Practical differentially private modeling of human movement data, {eid: 84979520487}&gt;, &lt;Trajectory anonymization through Laplace noise addition in latent space, {eid: 85124131631}&gt;, &lt;None, {eid: 85076353646}&gt;, &lt;Processing mobility traces for activity recognition in smart cities, {eid: 85046644042}&gt;, &lt;User mobility synthesis based on generative adversarial networks: A survey, {eid: 85084009856}&gt;, &lt;Quantifying location privacy, {eid: 80051968910}&gt;, &lt;The journal coverage of web of science, scopus and dimensions: A comparative analysis, {eid: 85103356546}&gt;, &lt;Population mobility modelling for mobility data simulation, {eid: 85089281561}&gt;, &lt;Modelling the scaling properties of human mobility, {eid: 77957566436}&gt;, &lt;Synthesizing realistic trajectory data with differential privacy, {eid: 85148465317}&gt;, &lt;Synthetic people flow: Privacy-preserving mobility modeling from large-scale location data in urban areas, {eid: 85125275815}&gt;, &lt;None, {eid: 84953238682}&gt;, &lt;None, {eid: 85074142605}&gt;, &lt;None, {eid: 85176131747}&gt;, &lt;Daily human mobility: A reproduction model and insights from the energy concept, {eid: 85127683692}&gt;, &lt;Large scale GPS trajectory generation using map based on two stage GAN, {eid: 85110911482}&gt;, &lt;How do we move: Modeling human movement with system dynamics, {eid: 85130037064}&gt;, &lt;TrajSGAN: A semantic-guiding adversarial network for urban trajectory generation, {eid: 85147310343}&gt;, &lt;Trajectory recovery from ash: User privacy Is NOT preserved in aggregated mobility data, {eid: 85046316185}&gt;, &lt;Simulating continuous-time human mobility trajectories, {eid: 85179132504}&gt;, &lt;A sentiment-enhanced personalized location recommendation system, {eid: 84879771096}&gt;, &lt;Fine-grained preference-aware location search leveraging crowdsourced digital footprints from LBSNs, {eid: 84885227582}&gt;, &lt;SESAME: Mining user digital footprints for fine-grained preference-aware social media search, {eid: 84920033455}&gt;, &lt;Modeling user activity preference by leveraging user spatial temporal characteristics in LBSNs, {eid: 84919775297}&gt;, &lt;Collecting individual trajectories under local differential privacy, {eid: 85137599427}&gt;, &lt;None, {eid: 85179136182}&gt;, &lt;Driving with knowledge from the physical world, {eid: 80052688627}&gt;, &lt;None, {eid: 78650629618}&gt;, &lt;Privacy-aware human mobility prediction via adversarial networks, {eid: 85134296358}&gt;, &lt;Synthesizing privacy preserving traces: Enhancing plausibility with social networks, {eid: 85077328450}&gt;, &lt;Location-based social networks: Users, {eid: 84863231623}&gt;, &lt;GeoLife: A collaborative social networking service among user, location and trajectory, {eid: 78449245352}&gt;, &lt;Toward discriminating and synthesizing motion traces using deep probabilistic generative models, {eid: 85107346267}&gt;, &lt;Understanding urban human mobility through crowdsensed data, {eid: 85057014326}&gt;</t>
  </si>
  <si>
    <t>2023-11-10</t>
  </si>
  <si>
    <t>2-s2.0-85179138022</t>
  </si>
  <si>
    <t>Zabihi Z. (AUID: 58631949800), Eftekhari Moghadam A.M. (AUID: 55885979100), Rezvani M.H. (AUID: 19640626200)</t>
  </si>
  <si>
    <t>Reinforcement Learning Methods for Computation Offloading: A Systematic Review</t>
  </si>
  <si>
    <t>10.1145/3603703</t>
  </si>
  <si>
    <t>https://www.doi.org/10.1145/3603703</t>
  </si>
  <si>
    <t>&lt;Department of Computer and Information Technology Engineering, Qazvin Branch, Islamic Azad University&gt;</t>
  </si>
  <si>
    <t>© 2023 Copyright held by the owner/author(s). Publication rights licensed to ACM.Today, cloud computation offloading may not be an appropriate solution for delay-sensitive applications due to the long distance between end-devices and remote datacenters. In addition, offloading to a remote cloud can consume bandwidth and dramatically increase costs. However, end-devices such as sensors, cameras, and smartphones have limited computing and storage capacity. Processing tasks on such battery-powered and energy-constrained devices becomes even more complex. To address these challenges, a new paradigm called Edge Computing (EC) emerged nearly a decade ago to bring computing resources closer to end-devices. Here, edge servers located between the end-device and the remote cloud perform user tasks. Recently, several new computing paradigms such as Mobile Edge Computing (MEC) and Fog Computing (FC) have emerged to complement Cloud Computing (CC) and EC. Although these paradigms are heterogeneous, they can further reduce energy consumption and task response time, especially for delay-sensitive applications. Computation offloading is a multi-objective, NP-hard optimization problem. A significant part of previous research in this field is devoted to Machine Learning (ML) methods. One of the essential types of ML is Reinforcement Learning (RL), in which an agent learns how to make the best decision using the experiences gained from the environment. This article provides a systematic review of the widely used RL approaches in computation offloading. It covers research in complementary paradigms such as mobile cloud computing, edge computing, fog computing, and the Internet of Things. We explain the reasons for using various RL methods in computation offloading from a technical point of view. This analysis includes both binary offloading and partial offloading techniques. For each method, the essential elements of RL and the characteristics of the environment are discussed regarding the most important criteria. Research challenges and Future trends are also mentioned.</t>
  </si>
  <si>
    <t>Additional Key Words and PhrasesFog Computing, Mobile Cloud Computing, Mobile Edge Computing</t>
  </si>
  <si>
    <t>&lt;Joint computation offloading and task caching for multi-user and multi-task MEC systems: Reinforcement learning-based algorithms, {eid: 85100736366}&gt;, &lt;Computation offloading time optimization via Q-learning in opportunistic edge computing, {eid: 85101741091}&gt;, &lt;Energy-Efficient task offloading and resource allocation via deep reinforcement learning for augmented reality in mobile edge networks, {eid: 85099563631}&gt;, &lt;Joint optimization of energy consumption and time delay in IoT-fog-cloud computing environments using NSGA-II metaheuristic algorithm, {eid: 85111085585}&gt;, &lt;Deep reinforcement learning based computation offloading and resource allocation for low-latency fog radio access networks, {eid: 85108823539}&gt;, &lt;Deep reinforcement learning for computation offloading in mobile edge computing environment, {eid: 85105272771}&gt;, &lt;Offloading and resource allocation with general task graph in mobile edge computing: A deep reinforcement learning approach, {eid: 85089941821}&gt;, &lt;Task offloading and resource allocation for mobile edge computing by deep reinforcement learning based on SARSA, {eid: 85082617639}&gt;, &lt;Deep reinforcement learning for dynamic computation offloading and resource allocation in cache-assisted mobile edge computing systems, {eid: 85114963071}&gt;, &lt;Heterogeneous task offloading and resource allocations via deep recurrent reinforcement learning in partial observable multifog networks, {eid: 85099149485}&gt;, &lt;Delay-aware optimization of energy consumption fortask offloading in fog environments using metaheuristic algorithms, {eid: 85099297548}&gt;, &lt;Fog computing and its role in the internet of things, {eid: 84866627419}&gt;, &lt;Partial offloading with stable equilibrium in fog-cloud environments using replicator dynamics of evolutionary game theory, {eid: 85123074311}&gt;, &lt;A survey on task offloading in multi-access edge computing, {eid: 85109179605}&gt;, &lt;Optimization of lightweight task offloading strategy for mobile edge computing based on deep reinforcement learning, {eid: 85072558879}&gt;, &lt;Deep reinforcement learning-based computation offloading in vehicular edge computing, {eid: 85081112233}&gt;, &lt;None, {eid: 0004102479}&gt;, &lt;RL/DRL meets vehicular task offloading using edge and vehicular cloudlet: A survey, {eid: 85125735447}&gt;, &lt;Internet of things offloading: Ongoing issues, opportunities, and future challenges, {eid: 85087216078}&gt;, &lt;Mobility-aware computational offloading in mobile edge networks: A survey, {eid: 85104132150}&gt;, &lt;Task offloading in edge and cloud computing: A survey on mathematical, artificial intelligence and control theory solutions, {eid: 85110414032}&gt;, &lt;Edge cloud offloading algorithms, {eid: 85062443868}&gt;, &lt;Efficient offloading schemes using Markovian models: A literature review, {eid: 85084350193}&gt;, &lt;A review on the computation offloading approaches in mobile edge computing: A game-theoretic perspective, {eid: 85083809420}&gt;, &lt;A survey on the computation offloading approaches in mobile edge computing: A machine learning-based perspective, {eid: 85090841979}&gt;, &lt;Towards data and computation offloading in mobile cloud computing: Taxonomy, overview, and future directions, {eid: 85102499630}&gt;, &lt;Sustainable offloading in mobile cloud computing, {eid: 85062420403}&gt;, &lt;A survey on computation offloading and service placement in fog computing-based IoT, {eid: 85108635685}&gt;, &lt;Computation offloading for vehicular environments: A survey, {eid: 85099682412}&gt;, &lt;A survey on computation offloading modeling for edge computing, {eid: 85089891802}&gt;, &lt;Toward computation offloading in edge computing: A survey, {eid: 85077957206}&gt;, &lt;A survey on the computation offloading approaches in mobile edge/cloud computing environment: A stochastic-based perspective, {eid: 85089249266}&gt;, &lt;Applications of deep reinforcement learning in communications and networking: A survey, {eid: 85075177994}&gt;, &lt;Deep reinforcement learning for autonomous internet of things: Model, applications and challenges, {eid: 85089540507}&gt;, &lt;Applications of multi-agent reinforcement learning in future internet: A comprehensive survey, {eid: 85127021461}&gt;, &lt;Reinforcement learning based resource management for fog computing environment: Literature review, challenges, and open issues, {eid: 85188558617}&gt;, &lt;The nist definition of cloud computing, {eid: 77954051808}&gt;, &lt;A survey of mobile cloud computing: Architecture, applications, and approaches, {eid: 84888322916}&gt;, &lt;Mobile cloud computing: A survey, {eid: 84862998994}&gt;, &lt;Mobile edge computing: A survey on architecture and computation offloading, {eid: 85028360031}&gt;, &lt;A survey on mobile edge computing: The communication perspective, {eid: 85028734877}&gt;, &lt;A comprehensive review of computing paradigms, enabling computation offloading and task execution in vehicular networks, {eid: 85122597541}&gt;, &lt;None, {eid: 85173224373}&gt;, &lt;Review on offloading of vehicle edge computing, {eid: 85159592786}&gt;, &lt;Task offloading in vehicular fog computing: State-of-The-art and open issues, {eid: 85127157700}&gt;, &lt;Deep reinforcement learning-based joint task offloading and bandwidth allocation for multi-user mobile edge computing, {eid: 85056834725}&gt;, &lt;Task offloading and resource allocation using deep reinforcement learning, {eid: 85136725495}&gt;, &lt;Dependency-aware computation offloading in mobile edge computing: A reinforcement learning approach, {eid: 85078288965}&gt;, &lt;Graph convolutional network-based reinforcement learning for tasks offloading in multi-access edge computing, {eid: 85113188287}&gt;, &lt;Reinforcement learning: A survey, {eid: 0029679044}&gt;, &lt;None, {eid: 0004049893}&gt;, &lt;Q-learning, {eid: 0000807870}&gt;, &lt;Optimization of task offloading strategy for mobile edge computing based on multi-agent deep reinforcement learning, {eid: 85102847429}&gt;, &lt;Application of machine learning in wireless networks: Key techniques and open issues, {eid: 85076136424}&gt;, &lt;A Markovian decision processes, {eid: 0001700171}&gt;, &lt;Convergence of edge computing and deep learning: A comprehensive survey, {eid: 85085658645}&gt;, &lt;None, {eid: 85052370560}&gt;, &lt;Planning and acting in partially observable stochastic domains, {eid: 0032073263, doi: 10.1016/S0004-3702(98)00023-X}&gt;, &lt;None, {eid: 84944735469}&gt;, &lt;An introduction to deep reinforcement learning, {eid: 85059130969}&gt;, &lt;None, {eid: 85042614022}&gt;, &lt;None, {eid: 85081551222}&gt;, &lt;None, {eid: 85089642356}&gt;, &lt;None, {eid: 0003744207}&gt;, &lt;Multi-agent reinforcement learning: Independent vs, {eid: 85152198941}&gt;, &lt;A comprehensive survey of multiagent reinforcement learning, {eid: 40949147745}&gt;, &lt;Cooperative multi-agent learning: The state of the art, {eid: 26444601262}&gt;, &lt;Multi-agent reinforcement learning: A selective overview of theories and algorithms, {eid: 85111796839}&gt;, &lt;A survey and critique of multiagent deep reinforcement learning, {eid: 85073618168}&gt;, &lt;Systematic literature reviews in software engineering-A systematic literature review, {eid: 56649086628}&gt;, &lt;An online learning approach to computation offloading in dynamic fog networks, {eid: 85098613668}&gt;, &lt;Distributed computation offloading method based on deep reinforcement learning in ICV, {eid: 85100065799}&gt;, &lt;A deep reinforcement learning-based dynamic computational offloading method for cloud robotics, {eid: 85107226441}&gt;, &lt;Multiagent deep reinforcement learning for vehicular computation offloading in IoT, {eid: 85098927637}&gt;, &lt;Computation offloading in multi-access edge computing using a deep sequential model based on reinforcement learning, {eid: 85065882695}&gt;, &lt;Resource offload consolidation based on deep-reinforcement learning approach in cyber-physical systems, {eid: 85099093108}&gt;, &lt;Fog assisted 6tisch tri-layer network architecture for adaptive scheduling and energy-efficient offloading using rank-based q-learning in smart industries, {eid: 85101487218}&gt;, &lt;Adaptive real-time offloading decision-making for mobile edges: Deep reinforcement learning framework and simulation results, {eid: 85081898092}&gt;, &lt;When learning joins edge: Real-Time proportional computation offloading via deep reinforcement learning, {eid: 85078929777}&gt;, &lt;Deep reinforcement learning-based computation offloading and resource allocation in security-aware mobile edge computing, {eid: 85106870770}&gt;, &lt;Unmanned-Aerial-Vehicle-Assisted computation offloading for mobile edge computing based on deep reinforcement learning, {eid: 85102844412}&gt;, &lt;Deep reinforcement learning for stochastic computation offloading in digital twin networks, {eid: 85102829309}&gt;, &lt;MEC-assisted immersive vr video streaming over terahertz wireless networks: A deep reinforcement learning approach, {eid: 85092709939}&gt;, &lt;Deep reinforcement learning for backscatter-aided data offloading in mobile edge computing, {eid: 85088806864}&gt;, &lt;Deep reinforcement learning based computation offloading in fog enabled industrial internet of things, {eid: 85104190707}&gt;, &lt;Deep reinforcement learning-based adaptive computation offloading for MEC in heterogeneous vehicular networks, {eid: 85088520788}&gt;, &lt;Joint optimization of data offloading and resource allocation with renewable energy aware for IoT devices: A deep reinforcement learning approach, {eid: 85077183207}&gt;, &lt;Privacy-Preserved task offloading in mobile blockchain with deep reinforcement learning, {eid: 85089294743}&gt;, &lt;Deep reinforcement learning based computation offloading and resource allocation for MEC, {eid: 85049160479}&gt;, &lt;Overall computing offloading strategy based on deep reinforcement learning in vehicle fog computing, {eid: 85122856232}&gt;, &lt;Dynamic computation offloading with energy harvesting devices: A hybrid-decision-based deep reinforcement learning approach, {eid: 85092709595}&gt;, &lt;Decentralized computation offloading for multi-user mobile edge computing: A deep reinforcement learning approach, {eid: 85091713880}&gt;, &lt;Deep reinforcement learning aided computation offloading and resource allocation for IoT, {eid: 85104893588}&gt;, &lt;Task offloading strategy based on reinforcement learning computing in edge computing architecture of internet of vehicles, {eid: 85102803001}&gt;, &lt;An optimal-transport-based reinforcement learning approach for computation offloading, {eid: 85119358356}&gt;, &lt;Deep reinforcement learning-based task offloading in satellite-terrestrial edge computing networks, {eid: 85119376960}&gt;, &lt;Space/aerialassisted computing offloading for IoT applications: A learning-based approach, {eid: 85063373205}&gt;, &lt;Optimized look-ahead offloading decisions using deep reinforcement learning for battery constrained mobile IoT devices, {eid: 85098498732}&gt;, &lt;A deep reinforcement learning based approach for cost- and energy-aware multi-flow mobile data offloading, {eid: 85049396081}&gt;, &lt;Online learning for offloading and autoscaling in energy harvesting mobile edge computing, {eid: 85042327474}&gt;, &lt;BLMDP: A new bi-level Markov decision process approach to joint bidding and task-scheduling in cloud spot market, {eid: 85132235347}&gt;, &lt;Finite-time analysis of the multiarmed bandit problem, {eid: 0036568025}&gt;, &lt;Bandit problems: Sequential allocation of experiments (monographs on statistics and applied probability), {eid: 0004181906}&gt;, &lt;None, {eid: 84886678856}&gt;, &lt;An integration of online learning and online control for green offloading in fog-assisted IoT systems, {eid: 85107189719}&gt;, &lt;An online learning-based task offloading framework for 5g small cell networks, {eid: 85090586607}&gt;, &lt;None, {eid: 0003636089}&gt;, &lt;Optimized computation offloading performance in virtual edge computing systems via deep reinforcement learning, {eid: 85055025077}&gt;, &lt;Fuzzy reinforcement learning for energy efficient task offloading in vehicular fog computing, {eid: 85115887783}&gt;, &lt;Reinforcement learning based offloading for realtime applications in mobile edge computing, {eid: 85089419383}&gt;, &lt;Learning-based computation offloading for edge networks with heterogeneous resources, {eid: 85089425667}&gt;, &lt;A computing offloading resource allocation scheme using deep reinforcement learning in mobile edge computing systems, {eid: 85111056394}&gt;, &lt;A high reliable computing offloading strategy using deep reinforcement learning for IoVs in edge computing, {eid: 85102935678}&gt;, &lt;Q-learning based computation offloading for multi-UAV-enabled cloud-edge computing networks, {eid: 85091699830}&gt;, &lt;A customized reinforcement learning based binary offloading in edge cloud, {eid: 85102375824}&gt;, &lt;Task offloading optimization of cruising UAV with fixed trajectory, {eid: 85114302665}&gt;, &lt;Deep reinforcement learning for task offloading in edge computing assisted power IoT, {eid: 85112103335}&gt;, &lt;Optimised Q-learning for WiFioffloading in dense cellular networks, {eid: 85032750549}&gt;, &lt;Incentive reward for efficient WiFi offloading using Q-learning approach, {eid: 85027863213}&gt;, &lt;Deep reinforcement learning with double q-learning, {eid: 85007210890, doi: 10.1609/aaai.v30i1.10295}&gt;, &lt;Human-level control through deep reinforcement learning, {eid: 84924051598, doi: 10.1038/nature14236}&gt;, &lt;None, {eid: 85127559002}&gt;, &lt;None, {eid: 84980041049}&gt;, &lt;Energy-efficient UAV-enabled computation offloading for industrial internet of things: A deep reinforcement learning approach, {eid: 85117062275}&gt;, &lt;Computation offloading with reinforcement learning in D2D-MEC network, {eid: 85089663872}&gt;, &lt;Deep reinforcement learning-based task offloading decision in the time varying channel, {eid: 85102975533}&gt;, &lt;Deep Q-learning enabled joint optimization of mobile edge computing multi-level task offloading, {eid: 85116576768}&gt;, &lt;Task offloading and trajectory control for UAV-assisted mobile edge computing using deep reinforcement learning, {eid: 85103916919}&gt;, &lt;Joint computation offloading and resource configuration in ultra-dense edge computing networks: A deep reinforcement learning solution, {eid: 85075247656}&gt;, &lt;Advanced energyefficient computation offloading using deep reinforcement learning in MTC edge computing, {eid: 85084928815}&gt;, &lt;Joint server selection, cooperative offloading and handover in multiaccess edge computing wireless network: A deep reinforcement learning approach, {eid: 85097925698}&gt;, &lt;Performance optimization in mobile-edge computing via deep reinforcement learning, {eid: 85064934442}&gt;, &lt;Delay-Aware and energyefficient computation offloading in mobile-edge computing using deep reinforcement learning, {eid: 85103191563}&gt;, &lt;SO-VMEC: Service offloading in virtual mobile edge computing using deep reinforcement learning, {eid: 85099071080}&gt;, &lt;Adaptive task offloading in vehicular edge computing networks: A reinforcement learning based scheme, {eid: 85087630681}&gt;, &lt;Computation offloading strategy based on deep reinforcement learning for connected and autonomous vehicle in vehicular edge computing, {eid: 85107561846, doi: 10.1186/s13677-021-00246-6}&gt;, &lt;Mobile edge computing task distribution and offloading algorithm based on deep reinforcement learning in internet of vehicles, {eid: 85113417207}&gt;, &lt;Deep reinforcement learning-based computation offloading for 5G vehicle-aware multi-access edge computing network, {eid: 85120801128}&gt;, &lt;Double Q-learning, {eid: 85161998941}&gt;, &lt;None, {eid: 84993963574}&gt;, &lt;Dueling network architectures for deep reinforcement learning, {eid: 84998996757}&gt;, &lt;Deep recurrent q-learning for partially observable mdps, {eid: 84964687570}&gt;, &lt;Deep reinforcement learning for energyefficient computation offloading in mobile-edge computing, {eid: 85112427212}&gt;, &lt;Deep reinforcement learning for task offloading in mobile edge computing systems, {eid: 85096874161}&gt;, &lt;None, {eid: 85173273305}&gt;, &lt;Deep learning-based offloading for mobile augmented reality application in 6G, {eid: 85114036751}&gt;, &lt;A deep reinforcement learning based offloading game in edge computing, {eid: 85078461466}&gt;, &lt;Multi-user edge-assisted video analytics task offloading game based on deep reinforcement learning, {eid: 85102375098}&gt;, &lt;Equilibrium points in n-person games, {eid: 0002021736}&gt;, &lt;Cooperative computation offloading and resource allocation for blockchain-enabled mobile-edge computing: A deep reinforcement learning approach, {eid: 85077263748}&gt;, &lt;URLLC resource slicing and scheduling for trustworthy 6G vehicular services: A federated reinforcement learning approach, {eid: 85116863590}&gt;, &lt;Trust region policy optimization, {eid: 84969963490}&gt;, &lt;None, {eid: 85041194636}&gt;, &lt;None, {eid: 85064729330}&gt;, &lt;None, {eid: 85098389735}&gt;, &lt;Dependent task offloading for edge computing based on deep reinforcement learning, {eid: 85120580528}&gt;, &lt;Deep reinforcement learning and game theory for computation offloading in dynamic edge computing markets, {eid: 85114795557}&gt;, &lt;Deep reinforcement learning-based offloading scheduling for vehicular edge computing, {eid: 85086600171}&gt;, &lt;None, {eid: 84965135289}&gt;, &lt;Deterministic policy gradient algorithms, {eid: 84919793697}&gt;, &lt;Distributed edge computing offloading algorithm based on deep reinforcement learning, {eid: 85085175347}&gt;, &lt;Edge qoe: Computation offloading with deep reinforcement learning for internet of things, {eid: 85085255608}&gt;, &lt;Dynamic computation offloading with energy harvesting devices: A graph-based deep reinforcement learning approach, {eid: 85114819750}&gt;, &lt;A cybertwin-driven task offloading scheme based on deep reinforcement learning and graph attention networks, {eid: 85123369997}&gt;, &lt;Reliability-optimal offloading in low-latency edge computing networks: Analytical and reinforcement learning based designs, {eid: 85104601102}&gt;, &lt;Collaborative computation offloading and resource allocation in multi-uav-assisted iot networks: A deep reinforcement learning approach, {eid: 85102274239}&gt;, &lt;Multi-UAV assisted offloading optimization: A game combined reinforcement learning approach, {eid: 85105867046}&gt;, &lt;Computation offloading optimization for UAVassisted mobile edge computing: A deep deterministic policy gradient approach, {eid: 85105336020}&gt;, &lt;Multiagent deep reinforcement learning for joint multichannel access and task offloading of mobile-edge computing in industry 4.0, {eid: 85089306712}&gt;, &lt;None, {eid: 85173227258}&gt;, &lt;Multi-Agent deep reinforcement learning for computation offloading and interference coordination in small cell networks, {eid: 85110794106}&gt;, &lt;Noma-based multi-user mobile edge computation offloading via cooperative multi-agent deep reinforcement learning, {eid: 85112152248}&gt;, &lt;Joint optimization of task offloading and resource allocation via deep reinforcement learning for augmented reality in mobile edge network, {eid: 85100274724}&gt;, &lt;Multiagent deep reinforcement learning for task offloading and resource allocation in cybertwin-based networks, {eid: 85118854504}&gt;, &lt;Vehicle speed aware computing task offloading and resource allocation based on multi-agent reinforcement learning in a vehicular edge computing network, {eid: 85100266620}&gt;, &lt;None, {eid: 85065387120}&gt;, &lt;Priority-aware task offloading in vehicular fog computing based on deep reinforcement learning, {eid: 85097426849}&gt;, &lt;Deep reinforcement learning-based V2V partial computation offloading in vehicular fog computing, {eid: 85119334255}&gt;, &lt;Edge computing resources reservation in vehicular networks: A meta-learning approach, {eid: 85085100567}&gt;, &lt;Learning to learn by gradient descent by gradient descent, {eid: 85019172761}&gt;, &lt;Meta-reinforcement learning of structured exploration strategies, {eid: 85064822523}&gt;, &lt;Model-agnostic meta-learning for fast adaptation of deep networks, {eid: 85041899497}&gt;, &lt;None, {eid: 85028474927}&gt;, &lt;DMRO: A deep meta reinforcement learning-based task offloading framework for Edge-Cloud computing, {eid: 85111021648}&gt;, &lt;Fast adaptive task offloading in edge computing based on meta reinforcement learning, {eid: 85090856627}&gt;, &lt;Hierarchical game-theoretic and reinforcement learning framework for computational offloading in UAV-Enabled mobile edge computing networks with multiple service providers, {eid: 85073447712}&gt;, &lt;Dynamic edge computation offloading for internet of things with energy harvesting: A learning method, {eid: 85057168631}&gt;, &lt;Deep reinforcement learning for online computation offloading in wireless powered mobile-edge computing networks, {eid: 85092463547}&gt;, &lt;Online computation offloading in noma-based multi-access edge computing: A deep reinforcement learning approach, {eid: 85086311850}&gt;, &lt;Mobility-Aware computation offloading for swarm robotics using deep reinforcement learning, {eid: 85102980038}&gt;, &lt;Online learning offloading framework for heterogeneous mobile edge computing system, {eid: 85063211650}&gt;, &lt;Deep reinforcement learning for offloading and resource allocation in vehicle edge computing and networks, {eid: 85077195510}&gt;, &lt;A multi-update deep reinforcement learning algorithm for edge computing service offloading, {eid: 85103544183}&gt;, &lt;A novel Two-Layered reinforcement learning for task offloading with tradeoff between physical machine utilization rate and delay, {eid: 85050450519}&gt;, &lt;Autonomous computation offloading and auto-scaling the in the mobile fog computing: A deep reinforcement learning-based approach, {eid: 85091612220}&gt;, &lt;Energy efficient traffic offloading in multi-tier heterogeneous 5G Networks using intuitive online reinforcement learning, {eid: 85071328978}&gt;, &lt;Online deep reinforcement learning for computation offloading in blockchain-empowered mobile edge computing, {eid: 85106149375}&gt;, &lt;Learning-based computation offloading for IoT devices with energy harvesting, {eid: 85062894145}&gt;, &lt;AI for next generation computing: Emerging trends and future directions, {eid: 85126143343}&gt;, &lt;Serverless computing: Current trends and open problems, {eid: 85043519408}&gt;, &lt;Deep q-network based fog node offloading strategy for 5 g vehicular adhoc network, {eid: 85107815524}&gt;, &lt;Incentive-Driven deep reinforcement learning for content caching and D2D offloading, {eid: 85110636399}&gt;, &lt;Traffic offloading and power allocation for green hetnets using reinforcement learning method, {eid: 85081977951}&gt;, &lt;Learning-aided fine-grained offloading for real-time applications in edge-cloud computing, {eid: 85112463816}&gt;, &lt;Cooperative user association and resource allocation for task offloading in hybrid GEO-LEO satellite networks, {eid: 85118332886}&gt;, &lt;CoPace: Edge computation offloading and caching for self-driving with deep reinforcement learning, {eid: 85118279829}&gt;, &lt;Computation offloading over multi-UAV MEC network: A distributed deep reinforcement learning approach, {eid: 85114387841}&gt;, &lt;QoE-Based task offloading with deep reinforcement learning in edge-enabled internet of vehicles, {eid: 85101200732}&gt;, &lt;QoE-driven task offloading with deep reinforcement learning in edge intelligent IoV, {eid: 85101294811}&gt;, &lt;QoE-Based cooperative task offloading with deep reinforcement learning in mobile edge networks, {eid: 85083787241}&gt;, &lt;Game combined multi-agent reinforcement learning approach for UAV assisted offloading, {eid: 85118251594}&gt;, &lt;None, {eid: 85094270115}&gt;, &lt;On reducing iot service delay via fog offloading, {eid: 85040537745, doi: 10.1109/JIOT.2017.2788802}&gt;, &lt;Energyefficient offloading and resource allocation for mobile edge computing enabled mission-critical internet-of-things systems, {eid: 85101016896}&gt;, &lt;ROUTER: Fog enabled cloud based intelligent resource management approach for smart home IoT devices, {eid: 85064858831, doi: 10.1016/j.jss.2019.04.058}&gt;, &lt;Ifogsim: A toolkit for modeling and simulation of resource management techniques in the internet of things, edge and fog computing environments, {eid: 85021248358}&gt;, &lt;Efficiency and fairness oriented dynamic task offloading in internet of vehicles, {eid: 85128289595, doi: 10.1109/TGCN.2022.3167643}&gt;, &lt;A survey of mobile cloud computing application models, {eid: 84894666247, doi: 10.1109/SURV.2013.062613.00160}&gt;, &lt;A survey on end-edge-cloud orchestrated network computing paradigms: Transparent computing, mobile edge computing, fog computing, and cloudlet, {eid: 85074171285, doi: 10.1145/3362031}&gt;, &lt;Optimization techniques and applications in fog computing: An exhaustive survey, {eid: 85111036654}&gt;, &lt;Multi-objective decision-making for mobile cloud offloading: A survey, {eid: 85041203205, doi: 10.1109/ACCESS.2018.2791504}&gt;, &lt;Task offloading in fog computing: A survey of algorithms and optimization techniques, {eid: 85133945750}&gt;, &lt;Machine learning: An artificial intelligence approach, {eid: 85006702730, doi: 10.1007/978-3-662-12405-5}&gt;, &lt;A survey on computation offloading in the mobile cloud computing environment, {eid: 85062331160, doi: 10.1504/IJCAT.2019.098031}&gt;, &lt;Edge computing: Vision and challenges, {eid: 84987842183}&gt;, &lt;The promise of edge computing, {eid: 84969922595, doi: 10.1109/MC.2016.145}&gt;, &lt;All one needs to know about fog computing and related edge computing paradigms: A complete survey, {eid: 85061747900}&gt;, &lt;Mastering the game of Go with deep neural networks and tree search, {eid: 84963949906, doi: 10.1038/nature16961}&gt;, &lt;A general reinforcement learning algorithm that masters chess, shogi, and Go through self-play, {eid: 85057740644, doi: 10.1126/science.aar6404}&gt;, &lt;Hierarchical fog-cloud computing for IoT systems: A computation offloading game, {eid: 85047020188, doi: 10.1109/JIOT.2018.2838022}&gt;, &lt;Parameter tuning for meta-heuristics, {eid: 85073751327, doi: 10.1016/j.knosys.2019.105094}&gt;</t>
  </si>
  <si>
    <t>2023-08-25</t>
  </si>
  <si>
    <t>2-s2.0-85165244650</t>
  </si>
  <si>
    <t>Study is about RL</t>
  </si>
  <si>
    <t>Goknil A. (AUID: 23388843500), Nguyen P. (AUID: 55646510700), Sen S. (AUID: 57191630408), Politaki D. (AUID: 58179184500), Niavis H. (AUID: 55587478700), Pedersen K.J. (AUID: 58073633300), Suyuthi A. (AUID: 35367225200), Anand A. (AUID: 58073898500), Ziegenbein A. (AUID: 57205407858)</t>
  </si>
  <si>
    <t>A Systematic Review of Data Quality in CPS and IoT for Industry 4.0</t>
  </si>
  <si>
    <t>10.1145/3593043</t>
  </si>
  <si>
    <t>https://www.doi.org/10.1145/3593043</t>
  </si>
  <si>
    <t>&lt;Sintef Digital&gt;, &lt;Inlecom Innovation&gt;, &lt;Dnv&gt;, &lt;Tu Darmstadt&gt;</t>
  </si>
  <si>
    <t>Copyright © 2023 held by the owner/author(s). Publication rights licensed to ACM.The Internet of Things (IoT) and Cyber-Physical Systems (CPS) are the backbones of Industry 4.0, where data quality is crucial for decision support. Data quality in these systems can deteriorate due to sensor failures or uncertain operating environments. Our objective is to summarize and assess the research efforts that address data quality in data-centric CPS/IoT industrial applications. We systematically review the state-of-the-art data quality techniques for CPS and IoT in Industry 4.0 through a systematic literature review (SLR) study. We pose three research questions, define selection and exclusion criteria for primary studies, and extract and synthesize data from these studies to answer our research questions. Our most significant results are (i) the list of data quality issues, their sources, and application domains, (ii) the best practices and metrics for managing data quality, (iii) the software engineering solutions employed to manage data quality, and (iv) the state of the data quality techniques (data repair, cleaning, and monitoring) in the application domains. The results of our SLR can help researchers obtain an overview of existing data quality issues, techniques, metrics, and best practices. We suggest research directions that require attention from the research community for follow-up work.</t>
  </si>
  <si>
    <t>CPS, Data quality, Industry 4.0, IoT, systematic review</t>
  </si>
  <si>
    <t>&lt;IoT data qualification for a logistic chain traceability smart contract, {eid: 85103052866}&gt;, &lt;iSTEP, an integrated self-tuning engine for predictive maintenance in Industry 4. 0, {eid: 85063898878}&gt;, &lt;A layered quality framework for machine learning-driven data and information models, {eid: 85090790077}&gt;, &lt;Semantic stream management framework for data consistency in smart spaces, {eid: 85072673801}&gt;, &lt;Decision tree and random forest implementations for fast filtering of sensor data, {eid: 85021990607}&gt;, &lt;Using trust as a measure to derive data quality in data shared IoT deployments, {eid: 85093822267}&gt;, &lt;Blockchain framework for IoT data quality via edge computing, {eid: 85059288295}&gt;, &lt;Enabling predictive analytics for smart manufacturing through an IIoT platform, {eid: 85105555240}&gt;, &lt;How to address the data quality issues in regression models: A guided process for data cleaning, {eid: 85046079723}&gt;, &lt;Monitoring and control of unstructured manufacturing big data, {eid: 85099758302}&gt;, &lt;A trust architecture for blockchain in IoT, {eid: 85079872486}&gt;, &lt;Conceptual framework for manufacturing data preprocessing of diverse input sources, {eid: 85079034218}&gt;, &lt;IAI DevOps: A systematic framework for prognostic model lifecycle management, {eid: 85078067724}&gt;, &lt;An agricultural machinery operation monitoring system based on IoT, {eid: 85072793782}&gt;, &lt;BigClue analytics: A middleware component for modeling sensor data in IoT systems, {eid: 85062541061}&gt;, &lt;Resource-efficient sensor data management for autonomous systems using deep reinforcement learning, {eid: 85073412912}&gt;, &lt;A healthcare monitoring system for the diagnosis of heart disease in the IoMT cloud environment using MSSO-ANFIS, {eid: 85088636373}&gt;, &lt;Data construction method for the applications of workshop digital twin system, {eid: 85080033682}&gt;, &lt;The process matters: Ensuring data veracity in cyberphysical systems, {eid: 84942546615}&gt;, &lt;Valid. IoT: A framework for sensor data quality analysis and interpolation, {eid: 85050658219}&gt;, &lt;Vertical data continuity with lean edge analytics for Industry 4. 0 production, {eid: 85098938892}&gt;, &lt;Data quality observation in pervasive environments, {eid: 84874029588}&gt;, &lt;Data repair for distributed, eventbased IoT applications, {eid: 85074405742}&gt;, &lt;Digital twinenabled collaborative data management for metal additive manufacturing systems, {eid: 85125680828}&gt;, &lt;Framework for the usage of data from real-time indoor localization systems to derive inputs for manufacturing simulation, {eid: 85068472553}&gt;, &lt;A framework for measuring IoT data quality based on freshness metrics, {eid: 85101281125}&gt;, &lt;Improving data quality of low-cost IoT sensors in environmental monitoring networks using data fusion and machine learning approach, {eid: 85087683763}&gt;, &lt;Development of soft computing tools and IoT for improving the performance assessment of analysers in a clinical laboratory, {eid: 85069785069}&gt;, &lt;PREMISES, a scalable data-driven service to predict alarms in slowly-degrading multi-cycle industrial processes, {eid: 85072759534}&gt;, &lt;Digital twin and big data towards smart manufacturing and industry 4. 0: 360 degree comparison, {eid: 85041173790}&gt;, &lt;Towards reliable IoT: Fog-based AI sensor validation, {eid: 85085491251}&gt;, &lt;Abig data system supporting Bosch Braga Industry 4. 0 strategy, {eid: 85028307058}&gt;, &lt;Improving quality of data: IoT data aggregation using device-to-device communications, {eid: 85056508954}&gt;, &lt;Data-driven prognostics for run-to-failure data employing machine learning models, {eid: 85086993326}&gt;, &lt;Anomaly detection and prediction of sensors faults in a refinery using data mining techniques and fuzzy logic, {eid: 81755171979}&gt;, &lt;Towards an occupancy-oriented digital twin for facility management: Test campaign and sensors assessment, {eid: 85103584236}&gt;, &lt;Feature engineering in big data analytics for IoT-enabled smart manufacturing-Comparison between deep learning and statistical learning, {eid: 85086728479}&gt;, &lt;A security-and quality-aware system architecture for Internet of Things, {eid: 84908425489}&gt;, &lt;A secure and quality-aware prototypical architecture for the Internet of Things, {eid: 84960156424}&gt;, &lt;Performance analysis of IoTbased sensor, big data processing, and machine learning model for real-time monitoring system in automotive manufacturing, {eid: 85053086211}&gt;, &lt;Active learning for IoT data prioritization in edge nodes over wireless networks, {eid: 85097752514}&gt;, &lt;A three level hierarchical architecture for an efficient storage of Industry 4. 0 data, {eid: 85086626831}&gt;, &lt;I4TSPS: A visual-interactive web system for industrial time-series pre-processing, {eid: 85062608605}&gt;, &lt;A dependable time series analytic framework for cyber-physical systems of IoT-based smart grid, {eid: 85057317144}&gt;, &lt;Manufacturing data-driven process adaptive design method, {eid: 85091701656}&gt;, &lt;Improving quality control by early prediction of manufacturing outcomes, {eid: 85025611958}&gt;, &lt;An autonomic reliability improvement system for cyber-physical systems, {eid: 84871992034}&gt;, &lt;Implementation of industrial cyber physical system: Challenges and solutions, {eid: 85070934184}&gt;, &lt;A global manufacturing big data ecosystem for fault detection in predictive maintenance, {eid: 85078293835}&gt;, &lt;A framework to guide the selection and configuration of machine-learning-based data analytics solutions in manufacturing, {eid: 85049585142}&gt;, &lt;Beyond federated learning: On confidentiality-critical machine learning applications in industry, {eid: 85101782432}&gt;, &lt;Tensorflow: A system for large-scale machine learning, {eid: 85075670920}&gt;, &lt;Principal component analysis, {eid: 77957553895}&gt;, &lt;Machine learning approaches to IoT security: A systematic literature review, {eid: 85101991420}&gt;, &lt;Algorithmic bias in data-driven innovation in the age of AI, {eid: 85110548239}&gt;, &lt;A survey of machine and deep learning methods for Internet of Things (IoT) security, {eid: 85089818409}&gt;, &lt;A survey of network virtualization techniques for Internet of Things using SDN and NFV, {eid: 85086999644}&gt;, &lt;Data quality challenges in large-scale cyber-physical systems: A systematic review, {eid: 85120634782}&gt;, &lt;Internet of Things: A survey on the security of IoT frameworks, {eid: 85034956984}&gt;, &lt;IoT-based smart cities: A survey, {eid: 84988432207}&gt;, &lt;Internet of Things applications: A systematic review, {eid: 85058557018}&gt;, &lt;Deep learning-based domain adaptation method for fault diagnosis in semiconductor manufacturing, {eid: 85085745535}&gt;, &lt;A survey on IoT big data: Current status, 13 vs challenges, and future directions, {eid: 85100749412}&gt;, &lt;CSPARQL: SPARQL for continuous querying, {eid: 77249089241}&gt;, &lt;Duplicate record elimination in large data files, {eid: 0020763652}&gt;, &lt;LOF: Identifying density-based local outliers, {eid: 85133833928}&gt;, &lt;Dark data: Are we solving the right problems?, {eid: 84980319639}&gt;, &lt;None, {eid: 84929707209}&gt;, &lt;Jena: Implementing the semantic web recommendations, {eid: 84941152376}&gt;, &lt;Program analysis of commodity IoT applications for security and privacy: Challenges and opportunities, {eid: 85072015894}&gt;, &lt;Applications of cyber-physical system: A literature review, {eid: 85141252047}&gt;, &lt;Machine learning-enabled iot security: Open issues and challenges under advanced persistent threats, {eid: 85134077614}&gt;, &lt;A comprehensive survey on Internet of Things (IoT) toward 5G wireless systems, {eid: 85078295652}&gt;, &lt;Understanding and defining dark data for the manufacturing industry, {eid: 85146608763}&gt;, &lt;None, {eid: 85122292081}&gt;, &lt;Internet of Things in industries: A survey, {eid: 84906834039}&gt;, &lt;Medical cyberphysical systems: A survey, {eid: 85043473992}&gt;, &lt;A survey of communication protocols for internet of things and related challenges of fog and cloud computing integration, {eid: 85061181197}&gt;, &lt;None, {eid: 0004243432}&gt;, &lt;An overview of Internet of Things (IoT) and data analytics in agriculture: Benefits and challenges, {eid: 85048154313}&gt;, &lt;A density-based algorithm for discovering clusters in large spatial databases with noise, {eid: 85170282443}&gt;, &lt;Industry 4. 0 technologies: Implementation patterns in manufacturing companies, {eid: 85060082633}&gt;, &lt;Benefit from the Internet of Things right now by accessing dark data, {eid: 85104009880}&gt;, &lt;Security and privacy in cyber-physical systems: A survey of surveys, {eid: 85023618092}&gt;, &lt;A survey of physics-based attack detection in cyber-physical systems, {eid: 85053229533}&gt;, &lt;Machine learning basics, {eid: 84944735469}&gt;, &lt;ISO 8000: A standard for data quality, {eid: 85061655098}&gt;, &lt;Data management issues in cyber-physical systems, {eid: 85082289886}&gt;, &lt;None, {eid: 85042276044}&gt;, &lt;A survey on concepts, applications, and challenges in cyber-physical systems, {eid: 84920971178}&gt;, &lt;TheWEKA data mining software: An update, {eid: 76749092270}&gt;, &lt;Differential privacy techniques for cyber physical systems: A survey, {eid: 85076792818}&gt;, &lt;Current research on Internet of Things (IoT) security: A survey, {eid: 85057715899}&gt;, &lt;A survey on IoT security: Application areas, security threats, and solution architectures, {eid: 85068767603}&gt;, &lt;A comprehensive survey on interoperability for IIoT: Taxonomy, standards, and future directions, {eid: 85124233436}&gt;, &lt;Cyber-physical systems security-A survey, {eid: 85029396841}&gt;, &lt;Data Quality Assessment Framework: DNV Recommended Practice-RP-0497, {eid: 85168809800}&gt;, &lt;IoT: Architecture, {eid: 85168798903}&gt;, &lt;None, {eid: 84871553314}&gt;, &lt;Data quality in Internet of Things: A state-of-the-art survey, {eid: 84981165713}&gt;, &lt;A systematic review of IoT in healthcare: Applications, techniques, and trends, {eid: 85108998006}&gt;, &lt;Cybersecurity of industrial cyberphysical systems: A review, {eid: 85150412860}&gt;, &lt;A survey of feature selection and feature extraction techniques in machine learning, {eid: 84909594503}&gt;, &lt;None, {eid: 44649122227}&gt;, &lt;A survey of IoT applications in blockchain systems: Architecture, consensus, and traffic modeling, {eid: 85079571936}&gt;, &lt;Learning the parts of objects by non-negative matrix factorization, {eid: 0033592606}&gt;, &lt;5G Internet of Things: A survey, {eid: 85044977720}&gt;, &lt;The Internet of Things: A survey, {eid: 84925468156}&gt;, &lt;Past, present and future of industry 4. 0-a systematic literature review and research agenda proposal, {eid: 85018651607}&gt;, &lt;Data quality and the Internet of Things, {eid: 85069935577}&gt;, &lt;Industry 4. 0: A survey on technologies, applications and open research issues, {eid: 85020118455}&gt;, &lt;State of the art of cyber-physical systems security: An automatic control perspective, {eid: 85058033875}&gt;, &lt;Deep learning-based anomaly detection in cyber-physical systems: Progress and opportunities, {eid: 85110361175}&gt;, &lt;Continual learning of fault prediction for turbofan engines using deep learning with elastic weight consolidation, {eid: 85093358509}&gt;, &lt;A survey of cybersecurity certification for the Internet of Things, {eid: 85100828644}&gt;, &lt;None, {eid: 33646856527}&gt;, &lt;IoT: Internet of threats? A survey of practical security vulnerabilities in real IoT devices, {eid: 85073455198}&gt;, &lt;Mllib: Machine learning in apache spark, {eid: 84979900694}&gt;, &lt;A survey of intrusion detection techniques for cyber-physical systems, {eid: 84901192690}&gt;, &lt;A study of noise reduction in speech signal using fir filtering, {eid: 85042183840}&gt;, &lt;None, {eid: 85168806774}&gt;, &lt;Demystifying IoT security: An exhaustive survey on IoT vulnerabilities and a first empirical look on internet-scale IoT exploitations, {eid: 85070586333}&gt;, &lt;IoT middleware: A survey on issues and enabling technologies, {eid: 85015164749}&gt;, &lt;Model-based security engineering for cyber-physical systems: A systematic mapping study, {eid: 85006307160}&gt;, &lt;None, {eid: 84973592351}&gt;, &lt;Preprocessing data for short-term load forecasting with a general regression neural network and a moving average filter, {eid: 80053350091}&gt;, &lt;None, {eid: 0003599858}&gt;, &lt;Literature review of Industry 4. 0 and related technologies, {eid: 85050613632}&gt;, &lt;Scikit-learn: Machine learning in Python, {eid: 80555140075}&gt;, &lt;Guidelines for conducting systematic mapping studies in software engineering: An update, {eid: 84929464206}&gt;, &lt;None, {eid: 84940831510}&gt;, &lt;None, {eid: 84942596677}&gt;, &lt;Continuous training and deployment of deep learning models, {eid: 85124292440}&gt;, &lt;None, {eid: 84870855196}&gt;, &lt;None, {eid: 85168808674}&gt;, &lt;Industry 4. 0: Survey from a system integration perspective, {eid: 85087475238}&gt;, &lt;A survey: Internet of Things (IOT) technologies, applications and challenges, {eid: 84995687976}&gt;, &lt;The structure of scientific revolutions, {eid: 0000761395}&gt;, &lt;Improving power gridmonitoring data quality: An efficient machine learning framework for missing data prediction, {eid: 84961755656}&gt;, &lt;None, {eid: 0003559872}&gt;, &lt;Analytics for the Internet of Things: A survey, {eid: 85053258830}&gt;, &lt;None, {eid: 84900451613}&gt;, &lt;Big data: Trade-off between data quality and data security, {eid: 85071901037}&gt;, &lt;Sensor data quality: A systematic review, {eid: 85079387831}&gt;, &lt;Searching the Web OF Things: State of the art, challenges, and solutions, {eid: 85028651698}&gt;, &lt;Security and privacy in IoT using machine learning and blockchain: Threats and countermeasures, {eid: 85100746583}&gt;, &lt;Beyond accuracy: What data quality means to data consumers, {eid: 0002918344}&gt;, &lt;Time series data cleaning: A survey, {eid: 85077244128}&gt;, &lt;None, {eid: 85168798732}&gt;, &lt;Guidelines for snowballing in systematic literature studies and a replication in software engineering, {eid: 84905448310}&gt;, &lt;CSPOT: Portable, multi-scale functions-as-a-service for IoT, {eid: 85076260123}&gt;, &lt;Enhancing data analysis with noise removal, {eid: 31644450821}&gt;, &lt;A survey on industrial Internet of Things: A cyberphysical systems perspective, {eid: 85058097778}&gt;, &lt;Big data for cyber physical systems in industry 4. 0: A survey, {eid: 85042909694}&gt;, &lt;Industry 4. 0: state of the art and future trends, {eid: 85064005739}&gt;, &lt;Data quality management in the Internet of Things, {eid: 85113838613}&gt;, &lt;The applications of Industry 4. 0 technologies in manufacturing context: Asystematic literature review, {eid: 85093949784}&gt;, &lt;Applications of distributed ledger technologies to the internet of things: A survey, {eid: 85075606103}&gt;</t>
  </si>
  <si>
    <t>2023-07-17</t>
  </si>
  <si>
    <t>2-s2.0-85168794623</t>
  </si>
  <si>
    <t>Storey V.C. (AUID: 7003462863), Lukyanenko R. (AUID: 37007689800), Castellanos A. (AUID: 57192643284)</t>
  </si>
  <si>
    <t>Conceptual Modeling: Topics, Themes, and Technology Trends</t>
  </si>
  <si>
    <t>10.1145/3589338</t>
  </si>
  <si>
    <t>https://www.doi.org/10.1145/3589338</t>
  </si>
  <si>
    <t>&lt;Computer Information Systems, J. Mack Robinson College of Business, Georgia State University&gt;, &lt;University of Virginia&gt;, &lt;Raymond A. Mason School of Business, College of William and Mary&gt;</t>
  </si>
  <si>
    <t>Copyright © 2023 held by the owner/author(s). Publication rights licensed to ACM.Conceptual modeling is an important part of information systems development and use that involves identifying and representing relevant aspects of reality. Although the past decades have experienced continuous digitalization of services and products that impact business and society, conceptual modeling efforts are still required to support new technologies as they emerge. This paper surveys research on conceptual modeling over the past five decades and shows how its topics and trends continue to evolve to accommodate emerging technologies, while remaining grounded in basic constructs. We survey over 5,300 papers that address conceptual modeling topics from the 1970s to the present, which are collected from 35 multidisciplinary journals and conferences, and use them as the basis from which to analyze the progression of conceptual modeling. The important role that conceptual modeling should play in our evolving digital world is discussed, and future research directions proposed.</t>
  </si>
  <si>
    <t>clustering analysis, Conceptual modeling, database, digital world, information systems, information technology, structured literature review</t>
  </si>
  <si>
    <t>&lt;Methods to integrate natural language processing into qualitative research, {eid: 85098322679}&gt;, &lt;None, {eid: 84915074052}&gt;, &lt;Cognitive fit in requirements modeling: A study of object and process methodologies, {eid: 0030307365}&gt;, &lt;Comparing conceptual modeling techniques: A critical review of the EER vs. OO empirical literature, {eid: 85015558939}&gt;, &lt;Analysis of scientific publications during the early phase of the COVID-19 pandemic: Topic modeling study, {eid: 85096079830}&gt;, &lt;Generating research questions through problematization, {eid: 79952786467}&gt;, &lt;Grammatical specification of domain ontologies, {eid: 0346341054}&gt;, &lt;Exception handling in the context of fragment-based case management, {eid: 85168809786}&gt;, &lt;Dynamically switching execution context in data-centric BPM ap-proaches, {eid: 85123307983}&gt;, &lt;A test suite for JSON schema containment, {eid: 85168796746}&gt;, &lt;The relational model is dead, SQL is dead, and I dont feel so good myself, {eid: 84887435702}&gt;, &lt;Modeling resources and capabilities in enterprise architecture: A well-founded ontology-based proposal for ArchiMate, {eid: 84940722938}&gt;, &lt;The data structure set model, {eid: 84976809211}&gt;, &lt;The role concept in data models, {eid: 0017705709}&gt;, &lt;A general purpose programming system for random access memories, {eid: 84976716136}&gt;, &lt;A multi-level view model for secure object-oriented databases, {eid: 0031212983}&gt;, &lt;Computational problems related to the design of normal form relational schemas, {eid: 0018442877}&gt;, &lt;Models@run. Time: A guided tour of the state of the art and research challenges, {eid: 85059780955}&gt;, &lt;Improving the representation of roles in conceptual modeling: Theory, method, and evidence, {eid: 85021055789}&gt;, &lt;Boundary objects in design: An ecological view of design artifacts, {eid: 58149458002}&gt;, &lt;Effects of mindfulness on conceptual modeling performance: A series of experi-ments, {eid: 85125437242}&gt;, &lt;Object-oriented query languages: The notion and the issues, {eid: 0026882349}&gt;, &lt;The diffusion of information systems development methods, {eid: 84867927846}&gt;, &lt;Using conceptual modeling to support innovation challenges in smart citie s, {eid: 85013650544}&gt;, &lt;A survey of modeling language specification techniques, {eid: 85070716326}&gt;, &lt;The Temporal Dimension in Information Modeling, {eid: 3042659317}&gt;, &lt;On the role of understanding models in conceptual schema design, {eid: 84900230715}&gt;, &lt;Database design for NoSQL systems, {eid: 85168795998}&gt;, &lt;Editors comments: Advancing research transparency at MIS Quarterly: A pluralistic approach, {eid: 85116825276}&gt;, &lt;Assessing representation theory with a framework for pursuing success and failure, {eid: 85019102194}&gt;, &lt;Automated discovery of business process simulation models from event logs, {eid: 85084449510}&gt;, &lt;Automatically detecting and visualising errors in UML diagrams, {eid: 52649095905}&gt;, &lt;Basic classes in conceptual modeling: Theory and practical guidelines, {eid: 85088567839}&gt;, &lt;Reading tea leaves: How humans interpret topic models, {eid: 84863381525}&gt;, &lt;Just-in-time modeling with DataMingler, {eid: 85168803222}&gt;, &lt;Models@runtime to support the iterative and continuous design of autonomic reasoners, {eid: 84955313929}&gt;, &lt;Computer-aided software engineering: Present status and future directions, {eid: 84976736760}&gt;, &lt;The entity-relationship model-toward a unified view of data, {eid: 84976766949}&gt;, &lt;MISQ research curation on data management, {eid: 85145273618}&gt;, &lt;Bottom-up enterprise information systems: Rethinking the roles of central IT departments, {eid: 85008668639}&gt;, &lt;Interpretation and trust: Designing model-driven visualizations for text analysis, {eid: 84863584944}&gt;, &lt;Towards a body of knowledge for model-based software engineering, {eid: 85056860937}&gt;, &lt;A relational model of data for large shared data banks, {eid: 0014797273}&gt;, &lt;The structural and content aspects of abstracts versus bodies of full text journal articles are different, {eid: 84977933013}&gt;, &lt;Trends on the usage of BPMN 2. 0 from publicly available repositories, {eid: 85165938277}&gt;, &lt;Towards automated schema optimization, {eid: 85168801156}&gt;, &lt;Evolution of business system analysis techniques, {eid: 84976763116}&gt;, &lt;Towards the comparison of blockchain-based applications using enterprise modeling, {eid: 85168795145}&gt;, &lt;User viewpoint modelling: Understanding and representing user viewpoints during requirements definition, {eid: 0001827054}&gt;, &lt;A models@runtime framework for designing and managing service-based applications, {eid: 84864337585}&gt;, &lt;How do practitioners use conceptual modeling in practice?, {eid: 33645146432}&gt;, &lt;A case study of database design using the DATAID approach, {eid: 0021903611}&gt;, &lt;Conceptual modeling for corporate social responsibility: A systematic literature review, {eid: 85168795520}&gt;, &lt;A reference framework for conceptual modeling, {eid: 85054861465}&gt;, &lt;Articulating conceptual modeling research contributions, {eid: 85168798626}&gt;, &lt;More than the quantity: The value of editorial reviews for a user-generated content platform, {eid: 85139067691}&gt;, &lt;Harvesting models from web 2. 0 databases, {eid: 84874190616}&gt;, &lt;How UML is used, {eid: 33745921784}&gt;, &lt;None, {eid: 85085393974}&gt;, &lt;The concept of information overload-A review of literature from organization science, accounting, marketing, MIS, and related disciplines, {eid: 7544235257}&gt;, &lt;Agile modeling, agile software development, and extreme programming: The state of research, {eid: 27144539181}&gt;, &lt;Rethinking the meaning of identifiers in information infrastructures, {eid: 77957974528}&gt;, &lt;Speaking things into existence: Ontological foundations of identity represen-tation and management, {eid: 85101923712}&gt;, &lt;The case for classes and instances-A response to representing instances: Tcase for reengineering conceptual modelling grammars, {eid: 85074390140}&gt;, &lt;Tool support for verifying UML activity diagrams, {eid: 3242701587}&gt;, &lt;Process discovery from event stream data in the cloud-A scalable, distributed implementation of the flexible heuristics miner on the Amazon kinesis cloud infrastructure, {eid: 85013020858}&gt;, &lt;A normal form for relational databases that is based on domains and keys, {eid: 0019611007}&gt;, &lt;Conceptual modeling for the design of intelligent and emergent information systems, {eid: 84968895061}&gt;, &lt;None, {eid: 38149091464}&gt;, &lt;Using goal modeling to capture competency questions in ontology-based systems, {eid: 84866076813}&gt;, &lt;How conceptual modeling is used, {eid: 73149125339}&gt;, &lt;Conceptual modelling and artificial intelligence, {eid: 85168799660}&gt;, &lt;Physical database design for relational databases, {eid: 0023980306}&gt;, &lt;Formal semantics of static and temporal state-oriented OCL constraints, {eid: 15744365060}&gt;, &lt;Multi-level modeling: Cornerstones of a rationale: Comparative evaluation, integration with pro-gramming languages, and dissemination strategies, {eid: 85122310097}&gt;, &lt;The research field "modeling business information systems"current challenges and lements of a future research agenda, {eid: 85010283438}&gt;, &lt;A toolbox for the internet of things-Easing the setup of IoT applications, {eid: 85168795949}&gt;, &lt;None, {eid: 85031025737}&gt;, &lt;Challenges in checking JSON schema containment over evolving real-world schemas, {eid: 85168795692}&gt;, &lt;Conceptual modeling using domain ontologies: Improving the domain-specific quality of conceptual schemas, {eid: 82155186233}&gt;, &lt;Sweetening ontologies with DOLCE, {eid: 14044277907}&gt;, &lt;Complexity and clarity in conceptual modeling: Comparison of mandatory and optional properties, {eid: 25844525486}&gt;, &lt;A preliminary system for the design of DBTG data structures, {eid: 0016564971}&gt;, &lt;Materialization database design, {eid: 0028516582}&gt;, &lt;Data abstractions: Why and how?, {eid: 0033098629}&gt;, &lt;A new DEMO modelling tool that facilitates model transformation s, {eid: 85168797373}&gt;, &lt;On the philosophical foundations of conceptual models, {eid: 85096819407}&gt;, &lt;None, {eid: 33750235528}&gt;, &lt;Ontological unpacking as explanation: The case of the viral conceptual model, {eid: 85168799243}&gt;, &lt;Towards ontological foundations for conceptual modeling: The Unified Foundational On-tology (UFO) story, {eid: 84954115557}&gt;, &lt;Creation of multiple conceptual models from user stories-A natural lan-guage processing Approach, {eid: 85168800945}&gt;, &lt;The interplay between exploration and exploitation, {eid: 33749000352}&gt;, &lt;Subtyping and polymorphism in object-role modelling, {eid: 0029322742}&gt;, &lt;Using i-based organizational modeling to support blockchain-oriented software engineering: Case study in supply chain management, {eid: 85168800284}&gt;, &lt;Past trends and future prospects in conceptual modeling-A bibliometric analysis, {eid: 85168802074}&gt;, &lt;A conceptual framework for dynamic planning of alternative routes in road networks, {eid: 85168796293}&gt;, &lt;None, {eid: 85006352033}&gt;, &lt;Formal semantics of an entity-relationship-based query language, {eid: 84909833882}&gt;, &lt;A fundamental view on the process of concep-tual modeling, {eid: 80055061424}&gt;, &lt;Visual modeling for Web 2. 0 applications using model driven architecture approach, {eid: 84871650154}&gt;, &lt;Semantic database modeling: Survey, applications, and research issues, {eid: 84976826756}&gt;, &lt;Empowering users with narratives: Examining the efficacy of narratives for understanding data-oriented conceptual models, {eid: 85137176626}&gt;, &lt;None, {eid: 85168803467}&gt;, &lt;Latent Dirichlet allocation (LDA) and topic modeling: Models, applications, a survey, {eid: 85057797692}&gt;, &lt;Multilevel modeling with conceptbase, {eid: 85168800885}&gt;, &lt;DeepTelos: Multi-level modeling with most general instances, {eid: 85168808244}&gt;, &lt;A method for describing the syntax and semantics of UML statecharts, {eid: 36349019125}&gt;, &lt;Object-oriented systems development: A review of empirical research, {eid: 33645164628}&gt;, &lt;None, {eid: 0003946510}&gt;, &lt;Organizational ambidexterity and performance: A meta-analysis, {eid: 84893403116}&gt;, &lt;None, {eid: 84889568685}&gt;, &lt;Modeling and querying data in NoSQL databases, {eid: 84893266005}&gt;, &lt;None, {eid: 0037833317}&gt;, &lt;Analytics for managerial work, {eid: 85063529574}&gt;, &lt;Multi-co-training for document classification using various document representations: TF-IDF, LDA, and Doc2Vec, {eid: 85055422604}&gt;, &lt;None, {eid: 85168804363}&gt;, &lt;EER MLN: EER approach for modeling, mapping, and analyzing complex data using multi-layer networks (MLNs), {eid: 85168798959}&gt;, &lt;Factors impacting successful BPMS adoption and use: A South African financial services case study, {eid: 85168799975}&gt;, &lt;Conceptualizing capability change, {eid: 85168800508}&gt;, &lt;None, {eid: 0003945869}&gt;, &lt;A survey of knowledge discovery and data mining process models, {eid: 33745822446}&gt;, &lt;A unifying model of legal smart contracts, {eid: 85168796305}&gt;, &lt;An analysis of SQL integrity constraints from an entity-relationship model perspective, {eid: 0006999322}&gt;, &lt;A tool for addressing construct identity in literature reviews and meta-analyses, {eid: 84990878570}&gt;, &lt;None, {eid: 85021657228}&gt;, &lt;Identifying cohorts: Recommending drill-downs based on differences in behaviour for process mining, {eid: 85168797014}&gt;, &lt;Digitalization: Opportunity and challenge for the business and information systems engineer-ing community, {eid: 85023739400}&gt;, &lt;Justification for inclusion dependency normal form, {eid: 0033715357}&gt;, &lt;Data completeness and complex semantics in conceptual modeling: The need for a disaggregation construct, {eid: 85149025113}&gt;, &lt;Multiple aspect based task analysis (MABTA) for user requirements gathering in highly-contextualized interactive system design, {eid: 77953007767}&gt;, &lt;An analysis of the collaboration network of the International Conference on Conceptual Modeling at the Age of 40, {eid: 85093702542}&gt;, &lt;Is searching full text more effective than searching abstracts?, {eid: 63449142390}&gt;, &lt;None, {eid: 85076489289}&gt;, &lt;None, {eid: 70349303093}&gt;, &lt;Using conceptual modeling research to support machine learning, {eid: 85168801472}&gt;, &lt;Is traditional conceptual modeling becoming obsolete?, {eid: 85015259102}&gt;, &lt;Representing instances: The case for reengineering conceptual modelling grammars, {eid: 85049601390}&gt;, &lt;Representing crowd knowledge: Guidelines for conceptual modeling of user-generated content, {eid: 85018942400}&gt;, &lt;Introducing GSO: A General Systemist Ontology, {eid: 85168809436}&gt;, &lt;System: A core conceptual modeling construct for capturing complexity, {eid: 85137179036}&gt;, &lt;Pairing conceptual modeling with machine learning, {eid: 85110185000}&gt;, &lt;None, {eid: 34548080780}&gt;, &lt;Exploration and exploitation in organizational learning, {eid: 0001812752}&gt;, &lt;Representing extended entity-relationship structures in relational databases: A modular approach, {eid: 0026913249}&gt;, &lt;Multimedia learning, {eid: 1842668065}&gt;, &lt;The triptych of conceptual modeling: A framework for a better understanding of conceptual modeling, {eid: 85096851500}&gt;, &lt;None, {eid: 1542370010}&gt;, &lt;Evaluating domain ontologies: Clarification, classification, and challenges, {eid: 85072983618}&gt;, &lt;A multi-stage deep learning approach for business process event prediction, {eid: 85029414046}&gt;, &lt;A novel business process prediction model using a deep learning method, {eid: 85081387573}&gt;, &lt;Explainable artificial intelligence for process mining: A general overview and ap-plication of a novel local explanation approach for predictive process monitoring, {eid: 85103555173}&gt;, &lt;Towards a declarative approach for reusing domain ontologies, {eid: 0032155905}&gt;, &lt;An overview of recent data base research, {eid: 84976695693}&gt;, &lt;A review of notations for conceptual modeling of groupware systems, {eid: 77955112800}&gt;, &lt;Who does the work of data?, {eid: 85084813270}&gt;, &lt;Improving the quality of data models: Empirical validation of a quality man-agement framework, {eid: 0037811331}&gt;, &lt;Initial concepts for augmented and virtual reality-based enterprise modeling, {eid: 85168803092}&gt;, &lt;Information modeling in the time of the revolution, {eid: 0032068972}&gt;, &lt;Conceptual modeling for business analytics: A framework and potential benefits, {eid: 85029453051}&gt;, &lt;Business-driven data analytics: A conceptual modeling framework, {eid: 85046138479}&gt;, &lt;Further analysis of the entity-relationship approach to database design, {eid: 0019396717}&gt;, &lt;On the co-evolution of information technology and information systems personnel, {eid: 84959291014}&gt;, &lt;Common data base languages, {eid: 84976727018}&gt;, &lt;Data structuring in the DDL and relational data model, {eid: 84909478428}&gt;, &lt;Two major flaws in the CODASYL DDL 1973 and proposed corrections, {eid: 49549144571}&gt;, &lt;Architecture and models in data base management, {eid: 0345270849}&gt;, &lt;None, {eid: 84892255362}&gt;, &lt;Data definition spectrum and procedurality spectrum in data Base management systems, {eid: 85168808476}&gt;, &lt;A template for defining enterprise modelling constructs, {eid: 1542333698}&gt;, &lt;Sensitivity of the physical database design to changes in underlying factors, {eid: 0024090255}&gt;, &lt;Contextualizing the twin concepts of systematicity and transparency in information systems literature reviews, {eid: 85014343759}&gt;, &lt;An algebra for a general entity-relationship model, {eid: 0021453041}&gt;, &lt;Using cognitive principles to guide classification in information systems modeling, {eid: 55949103832}&gt;, &lt;Conceptual modeling of life: Beyond the homo sapiens, {eid: 85168802615}&gt;, &lt;None, {eid: 84892201251}&gt;, &lt;ConcurTaskTrees: A diagrammatic notation for specifying task models, {eid: 0010550599}&gt;, &lt;Semantic data models, {eid: 0024071354}&gt;, &lt;None, {eid: 33846309107}&gt;, &lt;Semi-automated time-granularity detection for data-driven simulation using process mining and system dynamics, {eid: 85112073422}&gt;, &lt;A multi-layered ontology for comparing relationship semantics in conceptual models of databases, {eid: 85013572383}&gt;, &lt;Conceptual modelling of log files: From a UML-based design to JSON files, {eid: 85168807613}&gt;, &lt;A semi-automated BPMN-based framework for detecting conflicts between security, data-minimization, and fairness requirements, {eid: 85079192031}&gt;, &lt;Business process modeling-A comparative analysis, {eid: 70749098021}&gt;, &lt;From representation to mediation: A new agenda for conceptual modeling research in a digital world, {eid: 85098272326}&gt;, &lt;An integrative framework of the factors affecting process model understanding: A learning perspective, {eid: 84870284727}&gt;, &lt;Preface of the First Workshop Models in AI, {eid: 85104679932}&gt;, &lt;None, {eid: 85084460915}&gt;, &lt;Exploring the space of topic coherence measures, {eid: 84926673043}&gt;, &lt;Upper-level types of occurrent based on the Principle of Onto-logical Conservation, {eid: 85168807469}&gt;, &lt;None, {eid: 85168806577}&gt;, &lt;Analysis and validation of control-flow complexity measures with BPMN process models, {eid: 85168807633}&gt;, &lt;Anchor modeling-Agile information modeling in evolving data environments, {eid: 78649760350}&gt;, &lt;Formalization of UML state machines using temporal logic, {eid: 22944436939}&gt;, &lt;Can we design software as we talk? A research idea, {eid: 85168806149}&gt;, &lt;Artifact-based workflows for supporting simulation studies, {eid: 85084512734}&gt;, &lt;Conceptual modeling research: Revisiting and updating Wand and Webers 2002 Research Agenda, {eid: 85062492654}&gt;, &lt;Skipping class: Improving human-driven data exploration and querying through instances, {eid: 85100194035}&gt;, &lt;Methodological requirements for information systems development, {eid: 0347071557}&gt;, &lt;Exploring the effects of extensional versus intensional representations on domain understanding, {eid: 85055999133}&gt;, &lt;From expert discipline to common practice: A vision and research agenda for extending the reach of enterprise modeling, {eid: 85041356694}&gt;, &lt;Supporting early phases of digital twin development with enterprise modeling and capability management: Requirements from two industrial cases, {eid: 85168804548}&gt;, &lt;Using dependency models to manage complex software architecture, {eid: 33745204683}&gt;, &lt;MySQL to NoSQL: Data modeling challenges in supporting scalability, {eid: 84869790906}&gt;, &lt;Modular construction of logic knowledge bases: An algebraic ap-proach, {eid: 0025623183}&gt;, &lt;The challenges of strategic data planning in practice: An interpretive case study, {eid: 0006510838}&gt;, &lt;Information systems analysis and design: Past revolutions, present challenges, and future research directions, {eid: 85133364294}&gt;, &lt;Data management systems-user requirements, {eid: 84909501870}&gt;, &lt;LDAvis: A method for visualizing and interpreting topics, {eid: 84956473495}&gt;, &lt;The CODASYL and GUIDE/SHARE proposals on data base management systems, {eid: 85168794668}&gt;, &lt;Database abstractions: Aggregation and generalization, {eid: 84976682945}&gt;, &lt;Layers of silence, arenas of voice: The ecology of visible and invisible work, {eid: 0032628407}&gt;, &lt;Relational database design based on the Entity-Relationship model, {eid: 0026261143}&gt;, &lt;Understanding semantic relationships, {eid: 0001006412}&gt;, &lt;Big data technologies and management: What conceptual modeling can do, {eid: 85014748648}&gt;, &lt;None, {eid: 60949507493}&gt;, &lt;Ontologies for conceptual modeling: Their creation, use, and management, {eid: 0036722396}&gt;, &lt;The role of domain ontologies in database design: An ontology management and conceptual modeling environment, {eid: 33750180632}&gt;, &lt;Conceptual Foundation of the Infological Approach to Data Bases, {eid: 0010141344}&gt;, &lt;Cybersecurity vulnerability management: A conceptual ontology and cyber intelligence alert system, {eid: 85086469707}&gt;, &lt;Transparency in literature reviews: An assessment of reporting practices across review types and genres in top IS journals, {eid: 85046008552}&gt;, &lt;Business process redesign an information architecture: Exploring the relation-ships, {eid: 0039821740}&gt;, &lt;A logical design methodology for relational databases using the extended entity-relationship model, {eid: 0022731821}&gt;, &lt;Expressiveness in conceptual data modelling, {eid: 0027544937}&gt;, &lt;Automated assistance for data modelers combining natural language processing and data modeling heuristics: A prototype demonstration, {eid: 85116337272}&gt;, &lt;Automated assistance for data modelers: A heuristics-based natural language processing approach, {eid: 85139797292}&gt;, &lt;Human factors research on data modeling: A review of prior research, an extended framework and future research directions, {eid: 4344667818}&gt;, &lt;Features of similarity, {eid: 58149411184}&gt;, &lt;Groupware task analysis, {eid: 33749637251}&gt;, &lt;5G support for industrial IoT applications-challenges, solutions, and research gaps, {eid: 85079081870}&gt;, &lt;Comprehending 3D and 4D ontology-driven conceptual models: An empirical study, {eid: 85086143234}&gt;, &lt;Preprocessing techniques for text mining-an overview, {eid: 84973537408}&gt;, &lt;A structured operational semantics for UML-statecharts, {eid: 1542535279}&gt;, &lt;Artificial intelligence and the conduct of literature reviews, {eid: 85116780866}&gt;, &lt;Critical discourse analysis as a review methodology: An empirical example, {eid: 84940370178}&gt;, &lt;On the deep structure of information systems, {eid: 0029504116}&gt;, &lt;Research commentary: Information systems and conceptual modeling-a research agenda, {eid: 0036915268}&gt;, &lt;Deep temporal multi-graph convolutional network for crime prediction, {eid: 85168803915}&gt;, &lt;A methodology for business process redesign: Experiences and issues, {eid: 43949154370}&gt;, &lt;A comprehensive and quantitative comparison of text-mining in 15 million full-text articles versus their corresponding abstracts, {eid: 85042692272}&gt;, &lt;Real-world semantics of conceptual models, {eid: 79956144527}&gt;, &lt;Thirteen years of SysML: A systematic mapping study, {eid: 85065723254}&gt;, &lt;The role of conceptual modeling in managing and changing the business, {eid: 85168805248}&gt;, &lt;E-commerce product recommendation agents: Use, characteristics, and impact, {eid: 33847704486}&gt;, &lt;An abstract formulation of data processing problems, {eid: 84915471527}&gt;, &lt;Social Modeling and i, {eid: 69149085954}&gt;, &lt;None, {eid: 85168799887}&gt;, &lt;Conceptual modeling interacts with machine learning-A systematic literature review, {eid: 85168800292}&gt;, &lt;On the design of relational database schemata, {eid: 0019541550}&gt;, &lt;Evolution of information systems business value research: Topic modeling analysis, {eid: 85160633955}&gt;, &lt;A systematic literature review on BPMN extensions, {eid: 85075437363}&gt;, &lt;A guided latent Dirichlet allocation approach to investigate real-time latent topics of Twitter data during Hurricane Laura, {eid: 85152379097}&gt;, &lt;Bridging proprietary modelling and open-source model management tools: The case of PTC Integrity Modeller and Epsilon, {eid: 85065728297}&gt;, &lt;Modeling languages for business processes and business rules: A represen-tational analysis, {eid: 77049089544}&gt;</t>
  </si>
  <si>
    <t>2-s2.0-85168806030</t>
  </si>
  <si>
    <t>Hoffmann M.A. (AUID: 57810371100), Lasch R. (AUID: 6507769831)</t>
  </si>
  <si>
    <t>Tackling Industrial Downtimes with Artificial Intelligence in Data-Driven Maintenance</t>
  </si>
  <si>
    <t>10.1145/3623378</t>
  </si>
  <si>
    <t>https://www.doi.org/10.1145/3623378</t>
  </si>
  <si>
    <t>&lt;Chair of Business Administration, Esp. Logistics, Tud Dresden, University of Technology&gt;</t>
  </si>
  <si>
    <t>© 2023 held by the owner/author(s). Publication rights licensed to ACM.The application of Artificial Intelligence (AI) approaches in industrial maintenance for fault detection and prediction has gained much attention from scholars and practitioners. This survey systematically assesses and classifies the state-of-the-art algorithms applied to data-driven maintenance in recent literature. The taxonomy provides a so far not existing overview and decision aid for research and practice regarding suitable AI approaches for each maintenance application. Moreover, we consider trends and further research demand in this area. Finally, a newly developed holistic maintenance framework contributes to a practice-oriented implementation of AI and considers crucial managerial aspects of an efficient maintenance system.</t>
  </si>
  <si>
    <t>Artificial Intelligence, condition monitoring, machine learning, Predictive maintenance, prescriptive maintenance, RUL</t>
  </si>
  <si>
    <t>&lt;Distinct bearing faults detection in induction motor by a hybrid optimized SWPT and aiNet-DAG SVM, {eid: 85047177058}&gt;, &lt;Tool wear monitoring using genetically-generated fuzzy knowledge bases, {eid: 0036625566}&gt;, &lt;Tool condition monitoring using spectral subtraction and convolutional neural networksin milling process, {eid: 85051114262}&gt;, &lt;An investigation on gearbox fault detection using vibration analysis techniques: A review, {eid: 84905922800}&gt;, &lt;Degradation stage classification via interpretable feature learning, {eid: 85105746772}&gt;, &lt;None, {eid: 85164854195}&gt;, &lt;None, {eid: 25644459607}&gt;, &lt;A review of artificial intelligence methods for condition monitoring and fault diagnosis of rolling element bearings for induction motor, {eid: 85096498124}&gt;, &lt;Uncertainty quantification in deep convolutional neural network diagnostics of journal bearings with ovalization fault, {eid: 85079564027}&gt;, &lt;A brief status on condition monitoring and fault diagnosis in wind energy conversion systems, {eid: 68749119330}&gt;, &lt;PriMa: A prescriptive maintenance model for cyber-physical production systems, {eid: 85067308181}&gt;, &lt;A relative entropy based feature selection framework for asset data in predictive maintenance, {eid: 85085313048}&gt;, &lt;Application ofAI toolsin fault diagnosis of electrical machines and drives-An overview, {eid: 0038042280}&gt;, &lt;Combined intelligent methods based on wireless sensor networks for condition monitoring and fault diagnosis, {eid: 84937978544}&gt;, &lt;Predictive maintenance system for production lines in manufacturing: A machine learning approach using IoT data in real-time, {eid: 85100905607}&gt;, &lt;Friction stir welding tool condition monitoring using vibration signals and random forest algorithm-A machine learning approach, {eid: 85112477792}&gt;, &lt;Tool condition monitoring using artificial intelligence methods, {eid: 0036464293}&gt;, &lt;A deep learning model for predictive maintenance in cyber-physical production systems using LSTM autoencoders, {eid: 85100117432}&gt;, &lt;A survey on IoT big data: Current status, 13 Vs challenges, and future directions, {eid: 85100749412}&gt;, &lt;Generative adversarial networks based remaining useful life estimation for IIoT, {eid: 85105359785}&gt;, &lt;Machine ensemble approach for simultaneous detection of transient and gradual abnormalities in end milling using multisensor fusion, {eid: 67349144405}&gt;, &lt;Smart maintenance: An empirically grounded conceptualization, {eid: 85075355821}&gt;, &lt;Deep digital twins for detection, diagnostics and prognostics, {eid: 85078697900}&gt;, &lt;Decision making in predictive maintenance: Literature review and research agenda for industry 4.0, {eid: 85078949919}&gt;, &lt;AI-based condition monitoring of the drilling process, {eid: 0037142641}&gt;, &lt;The link between industry 4.0 and lean manufacturing: Mapping current research and establishing a research agenda, {eid: 85042946228}&gt;, &lt;Contrastive sensor transformer for predictive maintenance of industrial assets, {eid: 85131258902}&gt;, &lt;Machine learning approach based on fractal analysis for optimal tool life exploitation in CFRP composite drilling for aeronautical assembly, {eid: 85045719487}&gt;, &lt;The experimental application of popular machine learning algorithms on predictive maintenance and the design of IIoT based condition monitoring system, {eid: 85095597639}&gt;, &lt;A systematic literature review of machine learning methods applied to predictive maintenance, {eid: 85072249322}&gt;, &lt;LIBSVM: A library for support vector machines, {eid: 79955702502}&gt;, &lt;Convolutional neural network based bearing fault diagnosis of rotating machine using thermal images, {eid: 85101361853}&gt;, &lt;Predictive maintenance with sensor data analytics on a Raspberry Pi-based experimental platform, {eid: 85072016978}&gt;, &lt;Machine learning in predictive maintenance towards sustainable smart manufacturing in industry 4.0, {eid: 85092567961}&gt;, &lt;Study of spindle power data with neural network for predicting real-time tool wear/breakage during inconel drilling, {eid: 85012885297}&gt;, &lt;Physics-based integrated vehicle health management system for predicting the remaining useful life of an aircraft planetary gear transmission, {eid: 85027552114}&gt;, &lt;Machine learning and reasoning for predictive maintenance in industry 4.0: Current status and challenges, {eid: 85090002405}&gt;, &lt;A self-evolving mutually-operative recurrent network-based model for online tool condition monitoring in delay scenario, {eid: 85090401928}&gt;, &lt;Smart manufacturing, manufacturing intelligence and demand-dynamic performance, {eid: 84869487494}&gt;, &lt;Journal bearing seizure degradation assessment and remaining useful life prediction based on long short-term memory neural network, {eid: 85088095022}&gt;, &lt;Machine learning approach in non-intrusive monitoring of tool wear evolution in massive CFRP automatic drilling processes in the aircraft industry, {eid: 85141256933}&gt;, &lt;Review of prognostic problem in condition-based maintenance, {eid: 84955201245}&gt;, &lt;Machine learning and deep learning based methods toward industry 4.0 predictive maintenance in induction motors: A state of the art survey, {eid: 85123944327}&gt;, &lt;Signal understanding and tool condition monitoring, {eid: 0033204514}&gt;, &lt;Towards definitions for release engineering and DevOps, {eid: 84962216125}&gt;, &lt;Evaluation of expert system for condition monitoring of a single point cutting tool using principle component analysis and decision tree algorithm, {eid: 78650710876}&gt;, &lt;Prognosis of a wind turbine gearbox bearing using supervised machine learning, {eid: 85070443062}&gt;, &lt;Prognosis of bearing acoustic emission signals using supervised machine learning, {eid: 85032746545}&gt;, &lt;Infotronic technologies for e-maintenance regarding the cost aspects, {eid: 79960721782}&gt;, &lt;How research in production and operations management may evolve in the era of big data, {eid: 85053211293}&gt;, &lt;Remaining useful life prediction and challenges: A literature review on the use of machine learning methods, {eid: 85133902666}&gt;, &lt;Using supervised and one-class automated machine learning for predictive maintenance, {eid: 85142127882}&gt;, &lt;None, {eid: 85126430386}&gt;, &lt;None, {eid: 85049075542}&gt;, &lt;Hyperparameter optimization, {eid: 85065146640}&gt;, &lt;None, {eid: 0003867065}&gt;, &lt;Potential, challenges and future directions for deep learning in prognostics and health management applications, {eid: 85084917233}&gt;, &lt;Signal based condition monitoring techniques for fault detection and diagnosis of induction motors: A state-of-the-art review, {eid: 85083633706}&gt;, &lt;A hybrid of FEM simulations and generative adversarial networks to classify faults in rotor-bearing systems, {eid: 85089745531}&gt;, &lt;Model development based on evolutionary framework for condition monitoring of a lathe machine, {eid: 84930204773}&gt;, &lt;Towards big industrial data mining through explainable automated machine learning, {eid: 85124533422}&gt;, &lt;DCNN for condition monitoring and fault detection in rotating machines and its contribution to the understanding of machine nature, {eid: 85079280698}&gt;, &lt;Beyond the hype: PdM 4.0 delivers results, {eid: 85161603709}&gt;, &lt;PredMaX: Predictive maintenance with explainable deep convolutional autoencoders, {eid: 85140096245}&gt;, &lt;None, {eid: 85093697270}&gt;, &lt;Research on tool wear prediction based on temperature signals and deep learning, {eid: 85103927652}&gt;, &lt;Deep learning for fault detection in wind turbines, {eid: 85053777458}&gt;, &lt;A general anomaly detection framework for fleet-based condition monitoring of machines, {eid: 85077690305}&gt;, &lt;Exploring blockchain implementation in the supply chain: Learning from pioneers and RFID research, {eid: 85074400229}&gt;, &lt;A new online approach for classification of pumps vibration patterns based on intelligent IoT system, {eid: 85075400171}&gt;, &lt;Mechanical fault diagnosis and prediction in IoT based on multi-source sensing data fusion, {eid: 85071889674}&gt;, &lt;Diagnosis of rotating machine unbalance using machine learning algorithms on vibration orbital features, {eid: 85085521876}&gt;, &lt;Feature-based performance of SVM and KNN classifiers for diagnosis of rolling element bearing faults, {eid: 85123275929}&gt;, &lt;Thermal image based fault diagnosis for rotating machinery, {eid: 84942456323}&gt;, &lt;Convolutional neural network based fault detection for rotating machinery, {eid: 84973470244}&gt;, &lt;A review on machinery diagnostics and prognostics implementing condition-based maintenance, {eid: 33646534620}&gt;, &lt;Application of ANN, fuzzy logic and wavelet transform in machine fault diagnosis using vibration signal analysis, {eid: 77953261575}&gt;, &lt;Sparse filtering with the generalized lp/lq norm and its applications to the condition monitoring of rotating machinery, {eid: 85032878006}&gt;, &lt;Challenges and opportunities of digital information at the intersection of big data analytics and supply chain management, {eid: 85008423015}&gt;, &lt;A machine learning approach for the condition monitoring of rotating machinery, {eid: 84893036693}&gt;, &lt;Estimation of remaining useful lifetime of piezoelectric transducers based on self-sensing, {eid: 85021782693}&gt;, &lt;Sensitivity analysis of sensors in a hydraulic condition monitoring system using CNN models, {eid: 85086363978}&gt;, &lt;Data-driven wear monitoring for sliding bearings using acoustic emission signals and long short-term memory neural networks, {eid: 85099657396}&gt;, &lt;Application of audible sound signalsfortool wear monitoring using machine learning techniques in end milling, {eid: 85038869495}&gt;, &lt;None, {eid: 85134392928}&gt;, &lt;Development of predictive model for vibro-acoustic condition monitoring of lathe, {eid: 85042260985}&gt;, &lt;Latest developments in gear defect diagnosis and prognosis: A review, {eid: 85081993599}&gt;, &lt;Advancement and current status of wear debris analysis for machine condition monitoring: A review, {eid: 84873201284}&gt;, &lt;A framework for managing maintenance using performance measurement systems, {eid: 0035598246}&gt;, &lt;LS-SVM based spectral clustering and regression for predicting maintenance of industrial machines, {eid: 84910649707}&gt;, &lt;Intelligent prognostics tools and emaintenance, {eid: 33746216902}&gt;, &lt;Development of a speed invariant deep learning model with application to condition monitoring of rotating machinery, {eid: 85084462696}&gt;, &lt;Machinery health prognostics: A systematic review from data acquisition to RUL prediction, {eid: 85037809835}&gt;, &lt;Condition-based maintenance systems: Application at a German sea port, {eid: 84879171537}&gt;, &lt;A novel prediction network for remaining useful life of rotating machinery, {eid: 85123083409}&gt;, &lt;A two-stage approach for predicting the remaining useful life of tools using bidirectional long short-term memory, {eid: 85085730190}&gt;, &lt;A semi-supervised support vector data description-based fault detection method for rolling element bearings based on cyclic spectral analysis, {eid: 85079322473}&gt;, &lt;Production planning and scheduling in multi-factory production networks: A systematic literature review, {eid: 85088837440}&gt;, &lt;Condition monitoring of face milling tool using K-star algorithm and histogram features of vibration signal, {eid: 85017363738}&gt;, &lt;Predicting remaining useful life of rolling bearings based on deep feature representation and transfer learning, {eid: 85079545220}&gt;, &lt;MLOps: A guide to its adoption in the context of responsible AI, {eid: 85135059663}&gt;, &lt;Condition-based monitoring in variable machine running conditions using low-level knowledge transfer with DNN, {eid: 85092891598}&gt;, &lt;Blockchains for business process management-Challenges and opportunities, {eid: 85042875606}&gt;, &lt;Blockchain and the internet of things in the industrial sector, {eid: 85048561625}&gt;, &lt;Development of tool condition monitoring system in end milling process using wavelet features and Hoelders exponent with machine learning algorithms, {eid: 85095595085}&gt;, &lt;Support vector machine and K-nearest neighbour for unbalanced fault detection, {eid: 84897900987}&gt;, &lt;Condition monitoring and intelligent diagnosis of rolling element bearings under constant/variable load and speed conditions, {eid: 85089802232}&gt;, &lt;Empirical analysis of maintenance performance measurement in Belgian industries, {eid: 77955691762}&gt;, &lt;Induction motor bearing faults, {eid: 85083216676}&gt;, &lt;PriMa-X:Areference model for realizing prescriptive maintenance and assessing its maturity enhanced by machine learning, {eid: 85049593841}&gt;, &lt;One-shot learning for acoustic diagnosis of industrial machines, {eid: 85104316080}&gt;, &lt;Tool condition monitoring using K-star algorithm, {eid: 84889659961}&gt;, &lt;Prediction of flow blockages and impending cavitation in centrifugal pumps using Support Vector Machine (SVM) algorithms based on vibration measurements, {eid: 85051142422}&gt;, &lt;VisioRed: A visualisation tool for interpretable predictive maintenance, {eid: 85125457924}&gt;, &lt;None, {eid: 84890619104}&gt;, &lt;Deep learning for machine health prognostics using Kernelbased feature transformation, {eid: 85102056132}&gt;, &lt;A survey on deep learning: Algorithms, techniques, and applications, {eid: 85053880872}&gt;, &lt;Condition based maintenance: A survey, {eid: 84868160148}&gt;, &lt;Metacognitive learning approach for online tool condition monitoring, {eid: 85027149447}&gt;, &lt;AutoML loss landscapes, {eid: 85149661110}&gt;, &lt;A review on signal processing techniques utilized in the fault diagnosis of rolling element bearings, {eid: 84954319922}&gt;, &lt;None, {eid: 85042438483}&gt;, &lt;From knowledge-based to big data analytic model: A novel IoT and machine learning based decision support system for predictive maintenance in Industry 4.0, {eid: 85130753714}&gt;, &lt;Continuous maintenance and the future-Foundations and technological challenges, {eid: 84978488604}&gt;, &lt;A predictive model for the maintenance of industrial machinery in the context of industry 4.0, {eid: 85073246240}&gt;, &lt;Comparison of decision tree-fuzzy and rough set-fuzzy methods for fault categorization of mono-block centrifugal pump, {eid: 79954654838}&gt;, &lt;Conditional inference trees for knowledge extraction from motor health condition data, {eid: 85016469263}&gt;, &lt;Deep learning: A comprehensive overview on techniques, taxonomy, applications and research directions, {eid: 85131796405}&gt;, &lt;Performance evaluation for fleet-based and unitbased prognostic methods, {eid: 84920517251}&gt;, &lt;Supervised machine learning for knowledge-based analysis of maintenance impact on profitability, {eid: 85093358574}&gt;, &lt;Detection of wear parameters using existing sensors in the machines environment to reach higher machine precision, {eid: 85049637961}&gt;, &lt;A survey of machine-learning techniques for condition monitoring and predictive maintenance of bearings in grinding machines, {eid: 85098474871}&gt;, &lt;Review of tool condition monitoring in machining and opportunities for deep learning, {eid: 85087708373}&gt;, &lt;Methodology for data-driven predictive maintenance models design, development and implementation on manufacturing guided by domain knowledge, {eid: 85126066439}&gt;, &lt;Data-driven failure prediction and RUL estimation of mechanical components using accumulative artificial neural networks, {eid: 85144623197}&gt;, &lt;Prediction of cutting tool wear during milling process using artificial intelligence techniques, {eid: 85057297377}&gt;, &lt;The role of artificial intelligence in supply chain management: Mapping the territory, {eid: 85125088338}&gt;, &lt;A hybrid deep learning framework for intelligent predictive maintenance of cyber-physical systems, {eid: 85134882385}&gt;, &lt;None, {eid: 85019691110}&gt;, &lt;A review of flank wear prediction methods for tool condition monitoring in a turning process, {eid: 84874312616}&gt;, &lt;Prognostic modelling options for remaining useful life estimation by industry, {eid: 79953899252}&gt;, &lt;Service computing for industry 4.0: State of the art, challenges, and research opportunities, {eid: 85121149463}&gt;, &lt;Simulation-driven machine learning: Bearing fault classification, {eid: 85026874827}&gt;, &lt;Health monitoring of bearing and gear faults by using a new health indicator extracted from current signals, {eid: 85064476764}&gt;, &lt;Machine learning methods for wind turbine condition monitoring: A review, {eid: 85055051302}&gt;, &lt;Modeling and fault detection of brushless direct current motor by deep learning sensor data fusion, {eid: 85129371614}&gt;, &lt;Anomalous sound detection based on machine activity detection, {eid: 85141011451}&gt;, &lt;Effect of number of features on classification of roller bearing faults using SVM and PSVM, {eid: 78650687670}&gt;, &lt;Blockchain-based digital twins: Research trends, issues, and future challenges, {eid: 85150384930}&gt;, &lt;A novel method for tool condition monitoring based on long short-term memory and hidden Markov model hybrid framework in high-speed milling Ti-6Al-4V, {eid: 85074863848}&gt;, &lt;Conducting systematic literature review in operations management, {eid: 84956874469}&gt;, &lt;A deep autoencoder-based convolution neural network framework for bearing fault classification in induction motors, {eid: 85121297172}&gt;, &lt;Sequential fuzzy clustering based dynamic fuzzy neural network forfault diagnosis and prognosis, {eid: 84977962771}&gt;, &lt;Machine performance degradation assessment and remaining useful life prediction using proportional hazard model and support vector machine, {eid: 84864976814}&gt;, &lt;Towards a methodology for developing evidenceinformed management knowledge by means of systematic review, {eid: 0141888108}&gt;, &lt;Application of spectral kurtosis and improved extreme learning machine for bearing fault classification, {eid: 85067178647}&gt;, &lt;A bearing data analysis based on kurtogram and deep learning sequence models, {eid: 85067173166}&gt;, &lt;Using deep learning to value free-form text data for predictive maintenance, {eid: 85110912569}&gt;, &lt;Fault state detection and remaining useful life prediction in AC powered solenoid operated valves based on traditional machine learning and deep neural networks, {eid: 85080142784}&gt;, &lt;Tool life stage prediction in micro-milling from force signal analysis using machine learning methods, {eid: 85105966238}&gt;, &lt;Maintenance strategy selection and its impact in maintenance function: A conceptual framework, {eid: 84947230193}&gt;, &lt;Engine gearbox fault diagnosis using machine learning approach, {eid: 85051547252}&gt;, &lt;A review on lubricant condition monitoring information analysis for maintenance decision support, {eid: 85052249043}&gt;, &lt;Hybrid approach for remaining useful life prediction of ball bearings, {eid: 85069704333}&gt;, &lt;Virtual sensing for gearbox condition monitoring based on kernel factor analysis, {eid: 85019914217}&gt;, &lt;Multisensory fusion based virtual tool wear sensing for ubiquitous manufacturing, {eid: 85006371048}&gt;, &lt;CHMM for tool condition monitoring and remaining useful life prediction, {eid: 84867571485}&gt;, &lt;Virtualization and deep recognition for system fault classification, {eid: 85018250053}&gt;, &lt;Transfer learning for enhanced machine fault diagnosis in manufacturing, {eid: 85083853887}&gt;, &lt;Remaining useful life prediction using deep learning approaches: A review, {eid: 85090498955}&gt;, &lt;Blockchain at the shop floor for maintenance, {eid: 85100492118}&gt;, &lt;Cloud-based parallel machine learning for tool wear prediction, {eid: 85042063538}&gt;, &lt;A joint classification-regression method for multi-stage remaining useful life prediction, {eid: 85097351664}&gt;, &lt;Intelligent fault diagnosis approach with unsupervised feature learning by stacked denoising autoencoder, {eid: 85028984900}&gt;, &lt;Basis pursuit-based intelligent diagnosis of bearing faults, {eid: 34249658912}&gt;, &lt;Integrating machine learning techniques into optimal maintenance scheduling, {eid: 85137298442}&gt;, &lt;Evaluation of thermography image data for machine fault diagnosis, {eid: 77955899558}&gt;, &lt;Towards developing an automated faults characterisation framework for rotating machines, {eid: 85081981640}&gt;, &lt;An online transfer learning-based remaining useful life prediction method of ball bearings, {eid: 85102149581}&gt;, &lt;Machine learning based concept drift detection for predictive maintenance, {eid: 85071975175}&gt;, &lt;Enabling predictive maintenance integrated production scheduling by operation-specific health prognostics with generative deep learning, {eid: 85101884788}&gt;, &lt;A cost-sensitive deep belief network for imbalanced classification, {eid: 85047653607}&gt;, &lt;Prediction of remaining useful life based on bidirectional gated recurrent unit with temporal self-attention mechanism, {eid: 85123198564}&gt;, &lt;Data-driven methods for predictive maintenance of industrial equipment: A survey, {eid: 85071647986}&gt;, &lt;Application of an improved Levenberg-Marquardt back propagation neural network to gear fault level identification, {eid: 84904096649}&gt;, &lt;Cross-condition and cross-platform remaining useful life estimation via adversarial-based domain adaptation, {eid: 85123075896}&gt;, &lt;Predictive maintenance in the Industry 4.0: A systematic literature review, {eid: 85092176538}&gt;</t>
  </si>
  <si>
    <t>2023-10-23</t>
  </si>
  <si>
    <t>2-s2.0-85179134269</t>
  </si>
  <si>
    <t>Sun D. (AUID: 57201736083), Hu J. (AUID: 57207941531), Wu H. (AUID: 55703741200), Wu J. (AUID: 23971568900), Yang J. (AUID: 35304034500), Sheng Q.Z. (AUID: 57208669610), Dustdar S. (AUID: 6701473617)</t>
  </si>
  <si>
    <t>A Comprehensive Survey on Collaborative Data-access Enablers in the IIoT</t>
  </si>
  <si>
    <t>10.1145/3612918</t>
  </si>
  <si>
    <t>https://www.doi.org/10.1145/3612918</t>
  </si>
  <si>
    <t>&lt;Key Laboratory of Discrete Industrial Internet of Things of Zhejiang Province, Hangzhou Dianzi University&gt;, &lt;School of Computing, Macquarie University&gt;, &lt;Distributed Systems Group&gt;</t>
  </si>
  <si>
    <t>© 2023 Copyright held by the owner/author(s). Publication rights licensed to ACM.The scope of the Industrial Internet of Things (IIoT) has stretched beyond manufacturing to include energy, healthcare, transportation, and all that tomorrow's smart cities will entail. The realm of IIoT includes smart sensors, actuators, programmable logic controllers, distributed control systems (DCS), embedded devices, supervisory control, and data acquisition systems - all produced by manufacturers for different purposes and with different data structures and formats; designed according to different standards and made to follow different protocols. In this sea of incompatibility, how can we flexibly acquire these heterogeneous data, and how can we uniformly structure them to suit thousands of different applications? In this article, we survey the four pillars of information science that enable collaborative data access in an IIoT - standardization, data acquisition, data fusion, and scalable architecture - to provide an up-to-date audit of current research in the field. Here, standardization in IIoT relies on standards and technologies to make things communicative; data acquisition attempts to transparently collect data through plug-and-play architectures, reconfigurable schemes, or hardware expansion; data fusion refers to the techniques and strategies for overcoming heterogeneity in data formats and sources; and scalable architecture provides basic techniques to support heterogeneous requirements. The article also concludes with an overview of the frontier researches and emerging technologies for supporting or challenging data access from the aspects of 5G, machine learning, blockchain, and semantic web.</t>
  </si>
  <si>
    <t>&lt;None, {eid: 84883891709}&gt;, &lt;None, {eid: 85049185072}&gt;, &lt;None, {eid: 85102111580}&gt;, &lt;None, {eid: 85073318149}&gt;, &lt;None, {eid: 85174696333}&gt;, &lt;A survey on information and communication technologies for industry 4.0: State-of-the-art, taxonomies, perspectives, and challenges, {eid: 85076188491}&gt;, &lt;A novel cognitive IoT gateway framework: Towards a holistic approach to IoT interoperability, {eid: 85073910155}&gt;, &lt;Docker container deployment in fog computing infrastructures, {eid: 85055629025}&gt;, &lt;A survey of internet of things and big data integrated solutions for industrie 4.0, {eid: 85174675760}&gt;, &lt;2020. 5G/IoT-enabled UAVs for multimedia delivery in industry-oriented applications, {eid: 85049096115}&gt;, &lt;Smart electricity meter data intelligence for future energy systems: A survey, {eid: 84962589258}&gt;, &lt;Pose estimation of a mobile robot based on fusion of IMU data and vision data using an extended Kalman filter, {eid: 85030112216}&gt;, &lt;None, {eid: 85174711492}&gt;, &lt;System performance evaluation of para virtualization, container virtualization, and full virtualization using Xen, OpenVZ, and XenServer, {eid: 84908700979}&gt;, &lt;Cyber physical and social networks in IoV (CPSN-IoV): A multimodal architecture in edge-based networks for optimal route selection using 5G technologies, {eid: 85080878457}&gt;, &lt;Toward a heterogeneous mist, fog, and cloud-based framework for the internet of healthcare things, {eid: 85055026978}&gt;, &lt;Fog computing and the internet of things: A review, {eid: 85089836933}&gt;, &lt;Blockchain platform for industrial internet of things, {eid: 85032264259}&gt;, &lt;On edge microclouds to provide local container-based services, {eid: 85046655270}&gt;, &lt;None, {eid: 85174704119}&gt;, &lt;An electronic device description language based approach for communication with DBMS and file system in an industrial automation scenario, {eid: 84996598092}&gt;, &lt;FPGA-based reconfigurable data acquisition system for industrial sensors, {eid: 85029682072}&gt;, &lt;Multi sensor data fusion methods using sensor data compression and estimated weights, {eid: 48149087995}&gt;, &lt;Industry 4.0 implications in logistics: An overview, {eid: 85030858261}&gt;, &lt;Fog computing and its role in the internet of things, {eid: 84866627419}&gt;, &lt;Plug-and-play transducers in cyber-physical systems for device-driven applications, {eid: 85011117179}&gt;, &lt;OGC® sensor web enablement: Overview and high level architecture, {eid: 49249138251}&gt;, &lt;The Industrial Internet of Things (IIoT): An analysis framework, {eid: 85047947260}&gt;, &lt;Semantically-enabled sensor plug &amp; play for the sensor web, {eid: 80052226385}&gt;, &lt;Bringing virtualization to the X86 architecture with the original VMware workstation, {eid: 84870556673}&gt;, &lt;Design of active learning framework for collaborative anomaly detection, {eid: 85077773355}&gt;, &lt;A scalable multicloud storage architecture for cloud-supported medical internet of things, {eid: 85082134784}&gt;, &lt;Bringing the cloud to the edge, {eid: 84904465488}&gt;, &lt;None, {eid: 85097553332}&gt;, &lt;Industrial IoT data scheduling based on hierarchical fog computing: A key for enabling smart factory, {eid: 85048004038}&gt;, &lt;Scalable IoT/M2M platforms based on Kubernetes-enabled NFV MANO architecture, {eid: 85074869703}&gt;, &lt;Deep learning with edge computing: A review, {eid: 85069918953}&gt;, &lt;Industrial IoT in 5G environment towards smart manufacturing, {eid: 85045064577}&gt;, &lt;Lifting wavelet compression based data aggregation in big data wireless sensor networks, {eid: 85017703688}&gt;, &lt;Cyber-physical integration for moving digital factories forward towards smart manufacturing: A survey, {eid: 85045842061}&gt;, &lt;An IoT interface for industrial analog sensor with IEEE 21451 protocol, {eid: 85018367528}&gt;, &lt;A reconfigurable smart sensor interface for industrial WSN in IoT environment, {eid: 84900808158}&gt;, &lt;Knowledge-based fault diagnosis in industrial internet of things: A survey, {eid: 85127488821}&gt;, &lt;None, {eid: 84964562058}&gt;, &lt;Internet of things in industries: A survey, {eid: 84906834039}&gt;, &lt;On the importance of container image placement for service provisioning in the edge, {eid: 85073168497}&gt;, &lt;Deep generative models in the industrial internet of things: A survey, {eid: 85125710592}&gt;, &lt;Dynamical resource allocation in edge for trustable internet-of-things systems: A reinforcement learning method, {eid: 85084838853}&gt;, &lt;Edge intelligence: The confluence of edge computing and artificial intelligence, {eid: 85089947867}&gt;, &lt;Semantic interoperability for asset communication within smart factories, {eid: 85044478114}&gt;, &lt;Enabling smart transportation systems: A parallel spatio-temporal database approach, {eid: 84963815052}&gt;, &lt;A survey of communication protocols for internet of things and related challenges of fog and cloud computing integration, {eid: 85061181197}&gt;, &lt;None, {eid: 85047839763}&gt;, &lt;The sensable city: A survey on the deployment and management for smart city monitoring, {eid: 85056584676}&gt;, &lt;Edge computing in IoT context: Horizontal and vertical Linux container migration, {eid: 85029314185}&gt;, &lt;SQenloT: Semantic query engine for industrial Internet-of-Things gateways, {eid: 85015201752}&gt;, &lt;SRE: Semantic rules engine for the industrial Internet-of-Things gateways, {eid: 85032839944}&gt;, &lt;Energy-efficient information and communication infrastructures in the smart grid: A survey on interactions and open issues, {eid: 84925841329}&gt;, &lt;A lightweight authentication mechanism for M2M communications in industrial IoT environment, {eid: 85029177309}&gt;, &lt;Performance Evaluation of Container Runtimes, {eid: 85088379699}&gt;, &lt;Smart grid—The new and improved power grid: A survey, {eid: 84898006994}&gt;, &lt;A framework for wireless sensor networks management for precision viticulture and agriculture based on IEEE 1451 standard, {eid: 84877013801}&gt;, &lt;A survey of IIoT protocols: A measure of vulnerability risk analysis based on CVSS, {eid: 85087858767}&gt;, &lt;THE GRID: Computing without bounds, {eid: 0037374819}&gt;, &lt;Towards the internet of smart trains: A review on industrial IoT-connected railways, {eid: 85021198458}&gt;, &lt;Applying Docker swarm cluster into software defined internet of things, {eid: 85027692548}&gt;, &lt;exploiting partially reconfigurable FPGAs for situation-based reconfiguration in wireless sensor networks, {eid: 74349113586}&gt;, &lt;Internet of things and edge cloud computing roadmap for manufacturing, {eid: 84991248061}&gt;, &lt;Smart cities: A survey on data management, security, and enabling technologies, {eid: 85029148360}&gt;, &lt;On developing smart transportation applications in fog computing paradigm, {eid: 85006968302}&gt;, &lt;Context modeling for Industry 4.0: An ontology-based proposal, {eid: 85056660664}&gt;, &lt;A survey of IoT key enabling and future technologies: 5G, mobile IoT, sematic web and applications, {eid: 85024478817}&gt;, &lt;Finite state machine parsing for internet protocols: Faster than you think, {eid: 84939487858}&gt;, &lt;The Industry 4.0 standards landscape from a semantic integration perspective, {eid: 85044483661}&gt;, &lt;Monitoring container services at the network edge, {eid: 85040171678}&gt;, &lt;Dynamically reconfigurable WSN node based on ISO/IEC/IEEE 21451 TEDS, {eid: 84925068108}&gt;, &lt;Trusted cloud-edge network resource management: Drl-driven service function chain orchestration for IoT, {eid: 85089303474}&gt;, &lt;Sensing data fusion for enhanced indoor air quality monitoring, {eid: 85082175544}&gt;, &lt;From IoT-based cloud manufacturing approach to intelligent additive manufacturing: Industrial Internet of Things—An overview, {eid: 85124916357}&gt;, &lt;The rise of “big data” on cloud computing: Review and open research issues, {eid: 84907325157}&gt;, &lt;A comprehensive survey on interoperability for IIoT: Taxonomy, standards, and future directions, {eid: 85124233436}&gt;, &lt;A reconfigurable prototyping platform for smart sensor networks, {eid: 50849139924}&gt;, &lt;None, {eid: 84989849026}&gt;, &lt;Towards container orchestration in fog computing infrastructures, {eid: 85032866807}&gt;, &lt;SWRL: A semantic web rule language combining OWL and RuleML, {eid: 17644419220}&gt;, &lt;Cloud-assisted Industrial Internet of Things (IIoT)–enabled framework for health monitoring, {eid: 84977743996}&gt;, &lt;Gaia: Geo-distributed machine learning approaching LAN speeds, {eid: 85076897637}&gt;, &lt;Managed edge computing on Internet-of-Things devices for smart city applications, {eid: 85050656141}&gt;, &lt;BPS: A reliable and efficient pub/sub communication model with blockchain-enhanced paradigm in multi-tenant edge cloud, {eid: 85085552783}&gt;, &lt;Towards secure industrial IoT: Blockchain system with credit-based consensus mechanism, {eid: 85067363155}&gt;, &lt;Social welfare maximization in container-based task scheduling for parked vehicle edge computing, {eid: 85079811976}&gt;, &lt;Design and implementation of an edge computing platform architecture using Docker and Kubernetes for machine learning, {eid: 85064441361}&gt;, &lt;A comprehensive survey on blockchain in industrial internet of things: Motivations, research progresses, and future challenges, {eid: 85123320490}&gt;, &lt;Xen on ARM: System virtualization using Xen hypervisor for ARM-based secure mobile phones, {eid: 51949098506}&gt;, &lt;None, {eid: 85174730729}&gt;, &lt;None, {eid: 85174705754}&gt;, &lt;None, {eid: 85174699771}&gt;, &lt;None, {eid: 85174684483}&gt;, &lt;None, {eid: 85174692750}&gt;, &lt;None, {eid: 85174736487}&gt;, &lt;None, {eid: 85174708382}&gt;, &lt;A data fusion method in wireless sensor networks, {eid: 84922010581}&gt;, &lt;IoT-cloud based framework for patient’s data collection in smart healthcare system using Raspberry-Pi, {eid: 85045972782}&gt;, &lt;Designing a smart transportation system: An internet of things and big data approach, {eid: 85071294616}&gt;, &lt;Proactive forensics in IoT: Privacy-aware log-preservation architecture in fog-enabled-cloud using holochain and containerization technologies, {eid: 85088260558}&gt;, &lt;Why we need automation models: Handling complexity in Industry 4.0 and the internet of things, {eid: 85082536699}&gt;, &lt;Container orchestration engines: A thorough functional and performance comparison, {eid: 85070226953}&gt;, &lt;A cloud edge-based two-level hybrid scheduling learning model in cloud manufacturing, {eid: 85087005534}&gt;, &lt;Differential privacy for industrial internet of things: Opportunities, applications, and challenges, {eid: 85101436591}&gt;, &lt;Deep-learning-based joint resource scheduling algorithms for hybrid MEC networks, {eid: 85089302756}&gt;, &lt;3GPP standardized 5G channel model for IIoT scenarios: A survey, {eid: 85099179454}&gt;, &lt;The industrial internet of things volume G5: Connectivity framework, {eid: 85029449972}&gt;, &lt;Cloud computing service composition: A systematic literature review, {eid: 84891771378}&gt;, &lt;Performance analysis towards a KVM-based embedded real-time virtualization architecture, {eid: 79952641539}&gt;, &lt;Container technologies for ARM architecture: A comprehensive survey of the state-of-the-art, {eid: 85136111175}&gt;, &lt;Virtualization at the network edge: A technology perspective, {eid: 85048790745}&gt;, &lt;Modeling asset information for interoperable software systems, {eid: 84868247322}&gt;, &lt;Neurosurgeon: Collaborative intelligence between the cloud and mobile edge, {eid: 85084520597}&gt;, &lt;A study of big data characteristics, {eid: 85018406265}&gt;, &lt;KEIDS: Kubernetes based Energy and Interference Driven Scheduler for industrial IoT in edge-cloud ecosystem, {eid: 85084917974}&gt;, &lt;Deep learning in the industrial internet of things: Potentials, challenges, and emerging applications, {eid: 85099555932}&gt;, &lt;Industrial internet of things: Recent advances, enabling technologies and open challenges, {eid: 85076038840}&gt;, &lt;Wearable biosensors for healthcare monitoring, {eid: 85062097183}&gt;, &lt;MLbase: A Distributed Machine-learning System, {eid: 85084017339}&gt;, &lt;Use of IoT technology to drive the automotive industry from connected to full autonomous vehicles, {eid: 85006965935}&gt;, &lt;Embedded runtime reconfigurable nodes for wireless sensor networks applications, {eid: 79960997045}&gt;, &lt;An environmental air pollution monitoring system based on the IEEE 1451 standard for low cost requirements, {eid: 85008047798}&gt;, &lt;An energy-efficient smart comfort sensing system based on the IEEE 1451 standard for green buildings, {eid: 84908447532}&gt;, &lt;Sensing technologies for monitoring intelligent buildings: A review, {eid: 85045751411}&gt;, &lt;Energy efficient and low-cost indoor environment monitoring system based on the IEEE 1451 standard, {eid: 80052049306}&gt;, &lt;A survey on semantic web technologies for the internet of things, {eid: 85054061426}&gt;, &lt;Distributed clique-based neural networks for data fusion at the edge, {eid: 85085014561}&gt;, &lt;A survey of data fusion in smart city applications, {eid: 85066074486}&gt;, &lt;Juice recipe recommendation system using machine learning in MEC environment, {eid: 85104782156}&gt;, &lt;IEEE-1451-based smart module for in-vehicle networking systems of intelligent vehicles, {eid: 10044257897}&gt;, &lt;Standardization of product ontologies in B2B relationships-on the role of ISO 13584, {eid: 33846194752}&gt;, &lt;ChainSDI: A software-defined infrastructure for regulation-compliant home-based healthcare services secured by blockchains, {eid: 85074863732}&gt;, &lt;Reinforcement-learning- and belief-learning-based double auction mechanism for edge computing resource allocation, {eid: 85089311030}&gt;, &lt;PINE: Optimizing performance isolation in container environments, {eid: 85064646744}&gt;, &lt;The IEEE 1451.4 proposed standard, {eid: 0035280153}&gt;, &lt;High-speed application protocol parsing and extraction for deep flow inspection, {eid: 84915752462}&gt;, &lt;Lifelong Federated Reinforcement Learning: A learning architecture for navigation in cloud robotic systems, {eid: 85077500215}&gt;, &lt;Deep learning for community detection: Progress, challenges and opportunities, {eid: 85095808687}&gt;, &lt;Resource allocation with edge computing in IoT networks via machine learning, {eid: 85083733620}&gt;, &lt;Fast service migration method based on virtual machine technology for MEC, {eid: 85057777437}&gt;, &lt;Industry 4.0: A survey on technologies, applications and open research issues, {eid: 85020118455}&gt;, &lt;Standard connections for IIoT empowered smart manufacturing, {eid: 85091740843}&gt;, &lt;Smart energy and smart energy systems, {eid: 85020099563}&gt;, &lt;Blockchain-enabled software-defined industrial internet of things with deep reinforcement learning, {eid: 85086583923}&gt;, &lt;Efficient live migration of edge services leveraging container layered storage, {eid: 85054240700}&gt;, &lt;None, {eid: 85113580214}&gt;, &lt;Requirements of the smart factory system: A survey and perspective, {eid: 85048928921}&gt;, &lt;Live service migration in mobile edge clouds, {eid: 85029166395}&gt;, &lt;Automata-based generic model for interoperating context-aware ad-hoc devices in internet of things, {eid: 85054289182}&gt;, &lt;An open semantic framework for the industrial internet of things, {eid: 85013319473}&gt;, &lt;OWL web ontology language overview, {eid: 1842550305}&gt;, &lt;Blockchain-enabled distributed security framework for next generation IoT: An edge-cloud and software defined network integrated approach, {eid: 85089305228}&gt;, &lt;Docker container based analytics at IoT edge video analytics usecase, {eid: 85057733275}&gt;, &lt;A data-oriented M2M messaging mechanism for industrial IoT applications, {eid: 85015244085}&gt;, &lt;None, {eid: 85032198712}&gt;, &lt;None, {eid: 85174728061}&gt;, &lt;Digital twin in the IoT context: A survey on technical features, scenarios, and architectural models, {eid: 85087488936}&gt;, &lt;Techniques to secure data on cloud: Docker swarm or Kubernetes?, {eid: 85059837523}&gt;, &lt;Machine learning for predictive scheduling and resource allocation in large scale manufacturing systems, {eid: 85084401966}&gt;, &lt;Fall detection in older adults with mobile IoT devices and machine learning in the cloud and on the edge, {eid: 85086395609}&gt;, &lt;An industry 4.0 self description information model for software components contained in the administration shell, {eid: 85085868453}&gt;, &lt;The internet-of-things: Review and research directions, {eid: 85008196475}&gt;, &lt;Green and sustainable cloud of things: Enabling collaborative edge computing, {eid: 85055819572}&gt;, &lt;Server virtualization with VMware vSphere 4, {eid: 80051749841}&gt;, &lt;None, {eid: 85174725608}&gt;, &lt;Transparent deployment of scientific workflows across clouds—Kubernetes approach, {eid: 85061835168}&gt;, &lt;Osmotic collaborative computing for machine learning and cybersecurity applications in industrial IoT networks and cyber physical systems with Gaussian mixture models, {eid: 85059757626}&gt;, &lt;Containers and clusters for edge cloud architectures—A technology review, {eid: 84959064257}&gt;, &lt;Data compression and prediction using machine learning for industrial IoT, {eid: 85047000578}&gt;, &lt;Towards Industrie 4.0 compliant configuration of condition monitoring services, {eid: 85041241423}&gt;, &lt;The IIoT/IoT device control model based on narrow-band IoT (NB-IoT), {eid: 85045524865}&gt;, &lt;Towards a smart city based on cloud of things, a survey on the smart city vision and paradigms, {eid: 85009200662}&gt;, &lt;Mapping virtual machines onto physical machines in cloud computing: A survey, {eid: 84993982820}&gt;, &lt;A reconfigurable FPGA-based architecture for modular nodes in wireless sensor networks, {eid: 34548854494}&gt;, &lt;Smart plug and play sensors, {eid: 0036503674}&gt;, &lt;Edge computing: A promising framework for real-time fault diagnosis and dynamic control of rotating machines using multi-sensor data, {eid: 85065418966}&gt;, &lt;How can heterogeneous internet of things build our future: A survey, {eid: 85041495830}&gt;, &lt;Edge computing in industrial internet of things: Architecture, advances and challenges, {eid: 85095527382}&gt;, &lt;Impact of 5G technologies on Industry 4.0, {eid: 85043678826}&gt;, &lt;Efficient graph-oriented smart transportation using internet of things generated big data, {eid: 84966430709}&gt;, &lt;Towards enabling dynamic resource estimation and correction for improving utilization in an Apache Mesos cloud environment, {eid: 85069512010}&gt;, &lt;A survey of IoT cloud platforms, {eid: 85033708211}&gt;, &lt;Shared-memory optimizations for inter-virtual-machine communication, {eid: 84958750134}&gt;, &lt;Potential identity resolution systems for the industrial internet of things: A survey, {eid: 85098783961}&gt;, &lt;Device-free human localization and tracking with UHF passive RFID tags: A data-driven approach, {eid: 85040013056}&gt;, &lt;Security and privacy challenges in industrial internet of things, {eid: 84944088568}&gt;, &lt;A review of RFID localization: Applications and techniques, {eid: 52949102945}&gt;, &lt;The emergence of edge computing, {eid: 85009446769}&gt;, &lt;Predictive model-based quality inspection using machine learning and edge cloud computing, {eid: 85084733420}&gt;, &lt;None, {eid: 85174686690}&gt;, &lt;The Industrial Internet of Things (IIoT) applications and taxonomy, {eid: 85019935131}&gt;, &lt;None, {eid: 85174684490}&gt;, &lt;None, {eid: 84988675630}&gt;, &lt;A comprehensive survey on attacks, security issues and blockchain solutions for IoT and IIoT, {eid: 85074787168}&gt;, &lt;Live data analytics with collaborative edge and cloud processing in wireless IoT networks, {eid: 85019139900}&gt;, &lt;Reconfigurable patch antenna design using pin diodes and Raspberry PI for portable device application, {eid: 85078341254}&gt;, &lt;Intelligent traffic control system based on cloud computing and big data mining, {eid: 85077492705}&gt;, &lt;Edge computing: Vision and challenges, {eid: 84987842183}&gt;, &lt;The Hadoop distributed file system, {eid: 77957838299}&gt;, &lt;None, {eid: 85174720778}&gt;, &lt;None, {eid: 85174704527}&gt;, &lt;Spark framework for real-time analytic of multiple heterogeneous data streams, {eid: 85067988807}&gt;, &lt;Industrial internet of things: Challenges, opportunities, and directions, {eid: 85049358359}&gt;, &lt;A review of edge computing reference architectures and a new global edge proposal, {eid: 85065095398}&gt;, &lt;IEEE 1451 smart sensor digital twin federation for IoT/CPS Research, {eid: 85065922537}&gt;, &lt;Understanding IEEE 1451-networked smart transducer interface standard—What is a smart transducer?, {eid: 42649142638}&gt;, &lt;Sensor data fusion and big mobility data analytics for activity recognition, {eid: 85080906245}&gt;, &lt;A comprehensive survey on community detection with deep learning, {eid: 85126334228}&gt;, &lt;An intelligent data fusion framework for structural health monitoring, {eid: 84997471442}&gt;, &lt;A data stream cleaning system using edge intelligence for smart city industrial environments, {eid: 85105884907}&gt;, &lt;Design and implementation of reconfigurable virtual instruments using Raspberry Pi core, {eid: 85006700470}&gt;, &lt;Toward a standardized common M2M service layer platform: Introduction to oneM2M, {eid: 84903771601}&gt;, &lt;Ontologies and semantic web for the internet of things—A survey, {eid: 85010047765}&gt;, &lt;DoS-resilient distributed optimal scheduling in a fog supporting IIoT-based smart microgrid, {eid: 85084178755}&gt;, &lt;A proposal of unified reference model for smart manufacturing, {eid: 85044963645}&gt;, &lt;A container based edge offloading framework for autonomous driving, {eid: 85080912096}&gt;, &lt;A systematic survey of industrial internet of things security: Requirements and fog computing opportunities, {eid: 85091841797}&gt;, &lt;Integrated data model and structure for the asset administration shell in industrie 4.0, {eid: 85019991137}&gt;, &lt;A review of essential standards and patent landscapes for the internet of things: A key enabler for industry 4.0, {eid: 85008471395}&gt;, &lt;The future of “hardware–software reconfigurable, {eid: 85174742836}&gt;, &lt;Fog-based data fusion for heterogeneous IoT sensor networks: A real implementation, {eid: 85081981675}&gt;, &lt;2020. 5G support for industrial IoT applications—Challenges, solutions, and research gaps, {eid: 85079081870}&gt;, &lt;Reconfigurable smart factory for drug packing in healthcare Industry 4.0, {eid: 85048029054}&gt;, &lt;Software-defined industrial internet of things in the context of industry 4.0, {eid: 84991071444}&gt;, &lt;Applying class distance to decide similarity on information models for automated data interoperability, {eid: 85103912193}&gt;, &lt;A smart home gateway platform for data collection and awareness, {eid: 85053472752}&gt;, &lt;A novel IoT access architecture for vehicle monitoring system, {eid: 85015225023}&gt;, &lt;Environmental monitoring based on fog computing paradigm and internet of things, {eid: 85078289063}&gt;, &lt;German standardization roadmap industrie 4.0 version 3, {eid: 85066973134}&gt;, &lt;Use of the “smart transducer” concept and IEEE 1451 standards in system integration for precision agriculture, {eid: 22544447106}&gt;, &lt;Semantic communication between components for smart factories based on oneM2M, {eid: 85044442732}&gt;, &lt;Internet of things, big data, industry 4.0—Innovative solutions in logistics and supply chains management, {eid: 85034979017}&gt;, &lt;Edge computing in an IoT base station system: Reprogramming and real-time tasks, {eid: 85063283897}&gt;, &lt;Dynamic edge access system in IoT environment, {eid: 85083710431}&gt;, &lt;A customized real-time compilation for motion control in embedded PLCs, {eid: 85045996828}&gt;, &lt;VCA protocol-based multilevel flexible architecture on embedded PLCs for visual servo control, {eid: 85074734556}&gt;, &lt;A survey of intelligent network slicing management for industrial IoT: Integrated approaches for smart transportation, smart energy, and smart factory, {eid: 85126301075}&gt;, &lt;Made in China 2025. Mercator Instit, {eid: 85041625018}&gt;, &lt;Construction of information fusion system based on cloud computing, {eid: 84979306579}&gt;, &lt;Edge computing and blockchain for quick fake news detection in IoV, {eid: 85089211824}&gt;, &lt;Research of container security reinforcement multi-service APP deployment for new power system on substation, {eid: 85129665199}&gt;, &lt;Extend cloud to edge with KubeEdge, {eid: 85060224033}&gt;, &lt;A survey on industrial internet of things: A cyber-physical systems perspective, {eid: 85058097778}&gt;, &lt;A blockchain-based nonrepudiation network computing service scheme for industrial IoT, {eid: 85062535838}&gt;, &lt;An evaluation system based on the self-organizing system framework of smart cities: A case study of smart transportation systems in China, {eid: 85050655851}&gt;, &lt;Temporal data fusion at the edge, {eid: 85081107742}&gt;, &lt;Compressive representation for device-free activity recognition with passive RFID signal strength, {eid: 85021847278}&gt;, &lt;An energy-efficient SDN controller architecture for IoT networks with blockchain-based security, {eid: 85083708619}&gt;, &lt;Toward industry 4.0 components: Insights into and implementation of asset administration shells, {eid: 85064337026}&gt;, &lt;A literature survey on smart cities, {eid: 84946492910}&gt;, &lt;Adapting an agile manufacturing concept to the reference architecture model industry 4.0: A survey and case study, {eid: 85059234018}&gt;, &lt;Healthcare data gateways: Found healthcare intelligence on blockchain with novel privacy risk control, {eid: 84984636595}&gt;, &lt;Resilient distributed datasets: A fault-tolerant abstraction for in-memory cluster computing, {eid: 85040175609}&gt;, &lt;Communication systems for industry 4.0 and the IIoT, {eid: 85052865206}&gt;, &lt;When social sensing meets edge computing: Vision and challenges, {eid: 85073166191}&gt;, &lt;Advanced heterogeneous feature fusion machine learning models and algorithms for improving indoor localization, {eid: 85059500943}&gt;, &lt;Multi-source heterogeneous data fusion, {eid: 85050244382}&gt;, &lt;Data security sharing model based on privacy protection for blockchain-enabled industrial Internet of Things, {eid: 85092202572}&gt;, &lt;Emotion-aware multimedia systems security, {eid: 85057154163}&gt;, &lt;Industrial blockchain of things: A solution for trustless industrial data sharing and beyond, {eid: 85094145226}&gt;, &lt;A blockchain-based trusted data management scheme in edge computing, {eid: 85078470269}&gt;, &lt;Smart manufacturing systems for industry 4.0: Conceptual framework, scenarios, and future perspectives, {eid: 85040866293}&gt;, &lt;A multimodal feature fusion-based deep learning method for online fault diagnosis of rotating machinery, {eid: 85055080624}&gt;, &lt;A multisensor fusion method for tool condition monitoring in milling, {eid: 85056534583}&gt;, &lt;An architecture for aggregating information from distributed data nodes for industrial internet of things, {eid: 85018329886}&gt;</t>
  </si>
  <si>
    <t>2023-09-15</t>
  </si>
  <si>
    <t>2-s2.0-85174703122</t>
  </si>
  <si>
    <t>Wang T. (AUID: 55866537800), Liang Y. (AUID: 57200191345), Shen X. (AUID: 57209272548), Zheng X. (AUID: 57223122043), Mahmood A. (AUID: 24725072500), Sheng Q.Z. (AUID: 57208669610)</t>
  </si>
  <si>
    <t>Edge Computing and Sensor-Cloud: Overview, Solutions, and Directions</t>
  </si>
  <si>
    <t>10.1145/3582270</t>
  </si>
  <si>
    <t>https://www.doi.org/10.1145/3582270</t>
  </si>
  <si>
    <t>&lt;Beijing Norm. Univ. and Beijing Norm. Univ.-Hong Kong Baptist Univ. United International College&gt;, &lt;Huaqiao University&gt;, &lt;Macquarie University&gt;</t>
  </si>
  <si>
    <t>© 2023 Copyright held by the owner/author(s). Publication rights licensed to ACM.Sensor-cloud originates from extensive recent applications of wireless sensor networks and cloud computing. To draw a roadmap of the current research activities of the sensor-cloud community, we first investigate the state-of-the-art sensor-cloud literature reviews published since the late 2010s and discovered that these surveys have primarily studied the sensor-cloud in specific aspects, security-enabled solutions, efficient management mechanisms, and architectural challenges. While the existing surveys have reviewed the sensor-cloud from various perspectives, they are inadequate for the three key issues that require urgent attention in the sensor-cloud: reliability, energy, and heterogeneity. To fill this gap, we perform a thorough survey by examining the origins of the sensor-cloud and providing an in-depth and comprehensive discussion of these three key challenges. We summarize initial designs of the new edge-based schemes to address these challenges and identify several open issues and promising future research directions.</t>
  </si>
  <si>
    <t>cloud computing, edge computing, Sensor-cloud, WSNs</t>
  </si>
  <si>
    <t>&lt;Efficient multi-factor user authentication protocol with forward secrecy for real-time data access in WSNs, {eid: 85085501834}&gt;, &lt;An intelligent edgecomputing-based method to counter coupling problems in cyber-physical systems, {eid: 85086142504}&gt;, &lt;Sensor cloud frameworks: State-of-the-art, taxonomy, and research issues, {eid: 85112423767}&gt;, &lt;Predicting spatio-temporal phenomena of mobile resources in sensor cloud infrastructure, {eid: 85122623626}&gt;, &lt;Coupling resource management based on fog computing in smart city systems, {eid: 85062442559}&gt;, &lt;CPSLP: A cloud-based scheme for protecting source location privacy in wireless sensor networks using multi-sinks, {eid: 85063290648}&gt;, &lt;A survey on security over sensor-cloud, {eid: 85070603374}&gt;, &lt;Cloud integrated IoT enabled sensor network security: Research issues and solutions, {eid: 85084650845}&gt;, &lt;The security issues in IoT-cloud: A review, {eid: 85084299134}&gt;, &lt;Towards power aware data transmission in sensor cloud: A survey, {eid: 85168795437}&gt;, &lt;A survey of communication protocols for internet of things and related challenges of fog and cloud computing integration, {eid: 85061181197}&gt;, &lt;Integration of wireless sensor networks with cloud towards efficient management in IoT: A review, {eid: 85078300144}&gt;, &lt;Sensor cloud: Integrating wireless sensor networks with cloud computing, {eid: 85061623633}&gt;, &lt;A survey on end-edge-cloud orchestrated network computing paradigms: Transparent computing, mobile edge computing, fog computing, and cloudlet, {eid: 85074171285}&gt;, &lt;Integration of internet of things and cloud computing: A systematic survey, {eid: 85078043034}&gt;, &lt;Cloud-edge orchestration for the internet-of-things: Architecture and ai-powered data processing, {eid: 85097833548}&gt;, &lt;On theoretical modeling of sensor cloud: A paradigm shift from wireless sensor network, {eid: 85027442121}&gt;, &lt;Cyber security in iot-based cloud computing: A comprehensive survey, {eid: 85121416564}&gt;, &lt;IoT cloud security review: A case study approach using emerging consumer-oriented applications, {eid: 85109212394}&gt;, &lt;Multi-attribute based double auction towards resource allocation in vehicular fog computing, {eid: 85083724419}&gt;, &lt;A distributed mobile fog computing scheme for mobile delay-sensitive applications in SDN-enabled vehicular networks, {eid: 85085063588}&gt;, &lt;A novel time-obfuscated algorithm for trajectory privacy protection, {eid: 84903180672}&gt;, &lt;An exception handling approach for privacy-preserving service recommendation failure in a cloud environment, {eid: 85049154955}&gt;, &lt;Analytical modeling of performance indices under epistemic uncertainty applied to cloud computing systems, {eid: 85072578396}&gt;, &lt;Crowdsourced coverage as a service: Twolevel composition of sensor cloud services, {eid: 85020305161}&gt;, &lt;Heterogeneity-aware elastic provisioning in cloud-assisted edge computing systems, {eid: 85088006967}&gt;, &lt;Cloud-assisted data fusion and sensor selection for internet of things, {eid: 84969759650}&gt;, &lt;A scalable cloud for internet of things in smart cities, {eid: 84959935168}&gt;, &lt;Cloud manufacturing-based condition monitoring platform with 5G and standard information model, {eid: 85098775546}&gt;, &lt;A cross layer design and flower pollination optimization algorithm for secured energy efficient framework in wireless sensor network, {eid: 85078205446}&gt;, &lt;Reverse engineering: The university distributed services, {eid: 85096461881}&gt;, &lt;QoS-aware dynamic cost management scheme for sensors-as-a-service, {eid: 85133261851}&gt;, &lt;A bi-population QUasi-affine transformation evolution algorithm for global optimization and its application to dynamic deployment in wireless sensor networks, {eid: 85068789801}&gt;, &lt;SDN-based scheduling strategy on load balancing of virtual sensor resources in sensor-cloud, {eid: 85017623521}&gt;, &lt;Integration of wireless sensor networks with cloud: A review, {eid: 85070584245}&gt;, &lt;Solving coupling security problem for sustainable sensor-cloud systems based on fog computing, {eid: 85084917609}&gt;, &lt;Enabling the cloud of things, {eid: 84867693337}&gt;, &lt;Collaborative location-based sleep scheduling to integrate wireless sensor networks with mobile cloud computing, {eid: 84902968219}&gt;, &lt;Bodycloud: Integration of cloud computing and body sensor networks, {eid: 84874226703}&gt;, &lt;Sensor-cloud infrastructure-physical sensor management with virtualized sensors on cloud computing, {eid: 78650497196}&gt;, &lt;Taking VANET to the clouds, {eid: 79956258324}&gt;, &lt;Data collection in smart communities using sensor cloud: Recent advances and taxonomy and future research directions, {eid: 85051083862}&gt;, &lt;Cloud-based fine-grained health information access control framework for lightweight IoT devices with dynamic auditing and attribute revocation, {eid: 85032613000}&gt;, &lt;Optimal data center scheduling for quality of service management in sensor-cloud, {eid: 85062700655}&gt;, &lt;DVSP: Dynamic virtual sensor provisioning in sensor-cloud-based internet of things, {eid: 85067837236}&gt;, &lt;A comprehensive trustworthy data collection approach in sensor-cloud system, {eid: 85041918667}&gt;, &lt;Agent based load balancing in sensor cloud, {eid: 85086989278}&gt;, &lt;Job scheduling for cloud computing integrated with wireless sensor network, {eid: 85027442121}&gt;, &lt;Olympus: The cloud of sensors, {eid: 84970027519}&gt;, &lt;Fog computing and smart gateway based communication for cloud of things, {eid: 84922575268}&gt;, &lt;The fog cloud of things: A survey on concepts, architecture, standards, tools, and applications, {eid: 85092163275}&gt;, &lt;Wireless sensor networks: A survey on recent developments and potential synergies, {eid: 84904043180}&gt;, &lt;Smart IOT cloud based livestock monitoring system: A survey, {eid: 85124111057}&gt;, &lt;Issues of some task scheduling strategies on sensor cloud environment, {eid: 85075567704}&gt;, &lt;Sensor cloud: A breakdown information on the utilization of wireless sensor network by means of cloud computing, {eid: 85097987930}&gt;, &lt;BodyCloud: A SaaS approach for community body sensor networks, {eid: 84897584725}&gt;, &lt;Modeling of WBAN and cloud integration for secure and reliable healthcare, {eid: 84925235936}&gt;, &lt;Cloud-enabled wireless body area networks for pervasive healthcare, {eid: 84885589116}&gt;, &lt;VANET-cloud: A generic cloud computing model for vehicular ad hoc networks, {eid: 84925262438}&gt;, &lt;Secure VANETs: Trusted communication scheme between vehicles and infrastructure based on fog computing, {eid: 85049963048}&gt;, &lt;Sensor cloud: Sensing-as-a-service paradigm, {eid: 85050798308}&gt;, &lt;Lightweight searchable public-key encryption for cloud-assisted wireless sensor networks, {eid: 85040044027}&gt;, &lt;A middleware for managing the heterogeneity of data provining from IoT devices in ambient assisted Living environments, {eid: 85168799398}&gt;, &lt;Model-based thermal anomaly detection in cloud datacenters using thermal imaging, {eid: 85048237829}&gt;, &lt;The challenges of connecting smart home health sensors to cloud analytics, {eid: 85065922371}&gt;, &lt;An infrastructure as a service for the internet of things, {eid: 85060225482}&gt;, &lt;A trust cloud model for underwater wireless sensor networks, {eid: 85017655580}&gt;, &lt;Towards pricing for sensorcloud, {eid: 85097830913}&gt;, &lt;Cloud of things for sensing as a service: Sensing resource discovery and virtualization, {eid: 84964884488}&gt;, &lt;Optimizing cloud-based video crowdsensing, {eid: 84969761337}&gt;, &lt;Energy-efficient two-layer cooperative defense scheme to secure sensorclouds, {eid: 85030667619}&gt;, &lt;QoS-aware fog nodes placement, {eid: 85050037607}&gt;, &lt;BeCome: Blockchain-enabled computation offloading for IoT in mobile edge computing, {eid: 85081632902}&gt;, &lt;An intelligent mechanism to automatically discover emerging technology trends: Exploring regulatory technology, {eid: 85127586842}&gt;, &lt;An edge computing service model based on information-centric networking, {eid: 85078942940}&gt;, &lt;A framework of sensor-cloud integration opportunities and challenges, {eid: 70349238955}&gt;, &lt;Fog computing for the internet of things: A survey, {eid: 85063939776}&gt;, &lt;MQTT-driven sustainable node discovery for internet of things-fog environments, {eid: 85048302811}&gt;, &lt;Realizing an internet of secure things: A survey on issues and enabling technologies, {eid: 85085644507}&gt;, &lt;Survey of fog computing: Fundamental and network applications and research challenges, {eid: 85043456909}&gt;, &lt;The future of healthcare internet of things: A survey of emerging technologies, {eid: 85083421584}&gt;, &lt;Scents: Collaborative sensing in proximity iot networks, {eid: 85067965563}&gt;, &lt;Fog and IoT: An overview of research opportunities, {eid: 85010031130}&gt;, &lt;Data-driven computing and caching in 5G networks: Architecture and delay analysis, {eid: 85042599707}&gt;, &lt;Fog-aided data reception in next-generation MIMO radio access networks with edge sensing, {eid: 85051417081}&gt;, &lt;Control-data separation with Decemberentralized edge control in fog-assisted uplink communications, {eid: 85043779177}&gt;, &lt;V-PRISM: An edge-based IoT architecture to virtualize multimedia sensors, {eid: 85095571416}&gt;, &lt;Computational load balancing on the edge in absence of cloud and fog, {eid: 85051386852}&gt;, &lt;Leveraging LSTM networks for attack detection in fog-to-things communications, {eid: 85053460536}&gt;, &lt;Identifying the most valuable workers in fog-assisted spatial crowdsourcing, {eid: 85028918707}&gt;, &lt;Resource management in fog/edge computing: A survey on architectures, infrastructure, and algorithms, {eid: 85072407747}&gt;, &lt;Edge computing in industrial internet of things: Architecture, advances and challenges, {eid: 85095527382}&gt;, &lt;Design and implementation of a cloud enabled random neural network-based decentralized smart controller with intelligent sensor nodes for HVAC, {eid: 85019018831}&gt;, &lt;Towards formal-based semantic interoperability in multi-clouds: The FCLOUDS framework, {eid: 85032199949}&gt;, &lt;Global sensor modeling and constrained application methods enabling cloud-based open space smart services, {eid: 84869798075}&gt;, &lt;Multi-method data delivery for green sensor-cloud, {eid: 85019612582}&gt;, &lt;A robotized wireless sensor network based on MQTT cloud computing, {eid: 85021969626}&gt;, &lt;Scalable cloud-sensor architecture for the Internet of Things, {eid: 84969776863}&gt;, &lt;Computation outsourcing meets lossy channel: Secure sparse robustness decoding service in multi-clouds, {eid: 85112680907}&gt;, &lt;Characterizing cloud federation in IoT, {eid: 84979655164}&gt;, &lt;Pseudo-dynamic testing of realistic edge-fog cloud ecosystems, {eid: 85040537387}&gt;, &lt;A non-cooperative differential game-based security model in fog computing, {eid: 85015059560}&gt;, &lt;On the economics of fog computing: Inter-play among infrastructure and service providers and users and edge resource owners, {eid: 85079816079}&gt;, &lt;Big-sensing-data curation for the cloud is coming: A promise of scalable cloud-data-center mitigation for next-generation IoT and wireless sensor networks, {eid: 85031112550}&gt;, &lt;PRIME: An optimal pricing scheme for mobile sensors-as-a-service, {eid: 85103763884}&gt;, &lt;Consensus-based clock synchronization in wireless sensor networks with truncated exponential delays, {eid: 85081124270}&gt;, &lt;Security and privacy preservation scheme of face identification and resolution framework using fog computing in internet of things, {eid: 85020469257}&gt;, &lt;Maintaining user control while storing and processing sensor data in the cloud, {eid: 85001608959}&gt;, &lt;The quest for secure and privacy-preserving cloud-based industrial cooperation, {eid: 85090151373}&gt;, &lt;Low-rank matrix completion for mobile edge caching in Fog-RAN via Riemannian optimization, {eid: 85015387164}&gt;, &lt;Trust assistance in sensor-cloud, {eid: 84943225899}&gt;, &lt;RTSense: Providing reliable trust-based crowdsensing services in CVCC, {eid: 85048317262}&gt;, &lt;RT-notification: A novel real-time notification protocol for wireless control in fog computing, {eid: 85040179491}&gt;, &lt;Verifiable and privacy-assured and and accurate signal collection for cloud-assisted wireless sensor networks, {eid: 84939224479}&gt;, &lt;Tradeoff between execution speedup and reliability for compute-intensive code offloading in mobile device cloud, {eid: 85025067982}&gt;, &lt;A survey of vehicular cloud research: Trends, applications and challenges, {eid: 85085959621}&gt;, &lt;Foggy clouds and cloudy fogs: A real need for coordinated management of fog-to-cloud computing systems, {eid: 85012170641}&gt;, &lt;Predictive offloading in mobile-fog-cloud enabled cybermanufacturing systems, {eid: 85050083082}&gt;, &lt;Sensor selcomp and a smart component for the industrial sensor cloud of the future, {eid: 85019605683}&gt;, &lt;Reliabilityoptimal cooperative communication and computing in connected vehicle systems, {eid: 85083232412}&gt;, &lt;A multiobjective QoS model for trading cloud of things resources, {eid: 85076754780}&gt;, &lt;Demand-response management using a fleet of electric vehicles: An opportunistic-SDN-based edge-cloud framework for smart grids, {eid: 85073339693}&gt;, &lt;A secure and energy-efficient platform for the integration of wireless sensor networks and mobile cloud computing, {eid: 85073949508}&gt;, &lt;An energy-balanced trust cloud migration scheme for underwater acoustic sensor networks, {eid: 85081724066}&gt;, &lt;Design architectures for energy harvesting in the internet of things, {eid: 85084858148}&gt;, &lt;Energy-efficient data transmission in sensor-cloud, {eid: 84929398762}&gt;, &lt;SCA-an energy efficient transmission in sensor cloud, {eid: 84921047366}&gt;, &lt;An energy-efficient data forwarding strategy for heterogeneous WBANs, {eid: 85013157636}&gt;, &lt;Fuzzy assisted event driven data collection from sensor nodes in sensor-cloud infrastructure, {eid: 84904562743}&gt;, &lt;An intelligent dynamic offloading from cloud to edge for smart iot systems with big data, {eid: 85096212001}&gt;, &lt;Energy efficient scheduling of fine-granularity tasks in a sensor cloud, {eid: 84942627462}&gt;, &lt;Information centric sensor-cloud integration: An efficient model to improve wireless sensor networks lifetime, {eid: 85028316344}&gt;, &lt;Leader recommend operators selection strategy for a multiobjective evolutionary algorithm based on decomposition, {eid: 85094906832}&gt;, &lt;Combining cloud computing and wireless sensor networks, {eid: 77954578915}&gt;, &lt;Collaborative location-based sleep scheduling for wireless sensor networks integrated with mobile cloud computing, {eid: 84933059418}&gt;, &lt;An energy-efficient architecture for the internet of things (IoT), {eid: 85027440737}&gt;, &lt;Bitcoin price prediction using machine learning: An approach to sample dimension engineering, {eid: 85070701452}&gt;, &lt;Evaluation of statistical and machine learning models for time series prediction: Identifying the state-of-the-art and the best conditions for the use of each model, {eid: 85061120538}&gt;, &lt;Stock market data prediction using machine learning techniques, {eid: 85061370688}&gt;, &lt;Sensors position optimization for monitoring the convergence of radioactive waste storage tunnel, {eid: 85089153979}&gt;, &lt;Optimal composition of a virtual sensor for efficient virtualization within sensor-cloud, {eid: 84953713468}&gt;, &lt;Energy efficient mobile cloud computing powered by wireless energy transfer, {eid: 84976449609}&gt;, &lt;Q-charge: A quadcopter-based wireless charging platform for large-scale sensing applications, {eid: 85038620699}&gt;, &lt;Energy-efficient subcarrier and power allocation in cloud-based cellular network with ambient RF energy harvesting, {eid: 85015737193}&gt;, &lt;High-accuracy localization for indoor group users based on extended Kalman filter, {eid: 85057162438}&gt;, &lt;Secure quantum steganography protocol for fog cloud Internet of Things, {eid: 85041415227}&gt;, &lt;Cloud4sens: A cloud-based architecture for sensor controlling and monitoring, {eid: 84925876409}&gt;, &lt;Spatio-temporal composition of sensor cloud services, {eid: 84926178734}&gt;, &lt;A sensor cloud for the provision of secure and QoS-aware healthcare services, {eid: 85053605379}&gt;, &lt;Smart random neural network controller for HVAC using cloud computing technology, {eid: 85013243464}&gt;, &lt;A privacy-preserving and copy-deterrence content-based image retrieval scheme in cloud computing, {eid: 84986631527}&gt;, &lt;A survey of intrusion detection systems in wireless sensor networks, {eid: 84894652457}&gt;, &lt;Fog at the edge: Experiences building an edge computing platform, {eid: 85055632017}&gt;, &lt;Dynamic optimal pricing for heterogeneous serviceoriented architecture of sensor-cloud infrastructure, {eid: 85021758481}&gt;, &lt;Dynamic resource orchestration for multi-Task application in heterogeneous mobile cloud computing, {eid: 84988836289}&gt;, &lt;A survey of hierarchical energy optimization for mobile edge computing: A perspective from end devices to the cloud, {eid: 85087866290}&gt;, &lt;Joint data compression and computation offloading in hierarchical fog-cloud systems, {eid: 85078361997}&gt;, &lt;An ant colony optimizationbased multiobjective service replicas placement strategy for fog computing, {eid: 85119406701}&gt;, &lt;Multitier fog computing with large-scale iot data analytics for smart cities, {eid: 85023195223}&gt;, &lt;A fog-based internet of energy architecture for transactive energy management systems, {eid: 85042123652}&gt;, &lt;Blockchain and fog computing for cyber-physical systems: Case of smart industry, {eid: 85089731281}&gt;, &lt;When vehicular fog computing meets autonomous driving: Computational resource management and task offloading, {eid: 85092011535}&gt;, &lt;Identitybased remote data integrity checking with perfect data privacy preserving for cloud storage, {eid: 85014919981}&gt;, &lt;Fog-based storage technology to fight with cyber threat, {eid: 85040682686}&gt;, &lt;Towards usable cloud storage auditing, {eid: 85087199443}&gt;, &lt;Privacy-preserving multi-keyword searchable encryption for distributed systems, {eid: 85094110918}&gt;, &lt;5G wireless communication networks: Challenges in security and privacy, {eid: 85090160620}&gt;, &lt;Comment on "privacy-preserving public auditing protocol for regenerating-code-based cloud storage, {eid: 85096351793}&gt;, &lt;PUF protected variables: A solution to RFID security and privacy under corruption with temporary state disclosure, {eid: 85091920282}&gt;, &lt;Accelerating federated learning over reliability-agnostic clients in mobile edge computing systems, {eid: 85097937855}&gt;, &lt;Real-time retrieval of precipitable water vapor from galileo observations by using the MGEX network, {eid: 85087456036}&gt;, &lt;Lightweight three factor scheme for real-time data access in wireless sensor networks, {eid: 85053908074}&gt;, &lt;DR-GAN: Automatic radial distortion rectification using conditional GAN in real-time, {eid: 85081583336}&gt;, &lt;Data collection from WSNs to the cloud based on mobile Fog elements, {eid: 85026810374}&gt;, &lt;QoS routing for real time traffic in mobile ad hoc network, {eid: 84875831081}&gt;, &lt;A novel message broadcasting strategy for reliable content retrieval in multihop wireless content centric networks, {eid: 84926174647}&gt;, &lt;Energy-aware composition for wireless sensor networks as a service, {eid: 85019759430}&gt;, &lt;Privacy-aware multidimensional mobile service quality prediction and recommendation in distributed fog environment, {eid: 85046682540}&gt;, &lt;A zone-based content pre-caching strategy in vehicular edge networks, {eid: 85077495982}&gt;, &lt;Design of a network with wireless sensor applied to data transmission based on IEEE 802.15.4 standard, {eid: 85094589572}&gt;, &lt;Federated machine learning: Survey, multilevel classification, desirable criteria and future directions in communication and networking systems, {eid: 85100831147}&gt;, &lt;A trust model based on cloud theory in underwater acoustic sensor networks, {eid: 85027676155}&gt;, &lt;A novel trust mechanism based on fog computing in sensor-cloud system, {eid: 85049738304}&gt;, &lt;SecTrust-RPL: A secure trust-aware RPL routing protocol for Internet of Things, {eid: 85044846791}&gt;, &lt;A fog computing based system for selective forwarding detection in mobile wireless sensor networks, {eid: 85011049511}&gt;, &lt;Resource allocation for ultra-reliable and enhanced mobile broadband IoT applications in fog network, {eid: 85053615790}&gt;, &lt;Security analysis of modern mission critical android mobile applications, {eid: 85014929073}&gt;, &lt;An immunization framework for social networks through big data based influence modeling, {eid: 85029152842}&gt;, &lt;Practical overview of security issues in wireless sensor network applications, {eid: 85056845429}&gt;</t>
  </si>
  <si>
    <t>2023-07-13</t>
  </si>
  <si>
    <t>2-s2.0-85162330842</t>
  </si>
  <si>
    <t>not DT engineering</t>
  </si>
  <si>
    <t>Huawei H. (AUID: 56138715300), Qinnan Z. (AUID: 58694351500), Jianming Z. (AUID: 58693827100), Taotao L. (AUID: 57485957100), Qinglin Y. (AUID: 57326790700), Zhaokang Y. (AUID: 58771555900), Junhao W. (AUID: 57219355636), Wu J. (AUID: 55760584700), Zheng Z. (AUID: 25224189400), Xiong Z. (AUID: 57201881045)</t>
  </si>
  <si>
    <t>Economic Systems in the Metaverse: Basics, State of the Art, and Challenges</t>
  </si>
  <si>
    <t>10.1145/3626315</t>
  </si>
  <si>
    <t>https://www.doi.org/10.1145/3626315</t>
  </si>
  <si>
    <t>&lt;Sun Yat-Sen University (SYSU)&gt;, &lt;School of Information, Central University of Finance and Economics&gt;, &lt;Sysu&gt;, &lt;Singapore University of Technology and Design&gt;</t>
  </si>
  <si>
    <t>© 2023 held by the owner/author(s). Publication rights licensed to ACM.Economic systems play pivotal roles in the metaverse. However, we have not yet found an overview that systematically introduces economic systems for the metaverse. Therefore, we review the state-of-the-art solutions, architectures, and systems related to economic systems. When investigating those state-of-the-art studies, we keep two questions in mind: (1) What is the framework of economic systems in the context of the metaverse? and (2) What activities would economic systems engage in the metaverse? This article aims to disclose insights into the economic systems that work for both the current and the future metaverse. To have a clear overview of the economic system framework, we mainly discuss the connections among three fundamental elements in the metaverse, i.e., digital creation, digital assets, and the digital trading market. After that, we elaborate on each topic of the proposed economic system framework. Those topics include incentive mechanisms, monetary systems, digital wallets, decentralized finance activities, and cross-platform interoperability for the metaverse. For each topic, we mainly discuss three questions: (a) the rationale of this topic, (b) why the metaverse needs this topic, and (c) how this topic will evolve in the metaverse. Through this overview, we wish readers can better understand what economic systems the metaverse needs and the insights behind the economic activities in the metaverse.</t>
  </si>
  <si>
    <t>blockchain, cross-metaverse interoperability, cryptocurrency, decentralized finance, economic system, incentive mechanism, Metaverse, non-fungible tokens</t>
  </si>
  <si>
    <t>&lt;None, {eid: 85180147065}&gt;, &lt;None, {eid: 85180153801}&gt;, &lt;None, {eid: 85140412486}&gt;, &lt;An analysis of uniswap markets, {eid: 85091517723}&gt;, &lt;None, {eid: 85180148647}&gt;, &lt;None, {eid: 85180157781}&gt;, &lt;None, {eid: 85180155051}&gt;, &lt;AI-generated content: Authorship and inventorship in the age of artificial intelligence, {eid: 85076080410}&gt;, &lt;None, {eid: 85180155646}&gt;, &lt;None, {eid: 85180158784}&gt;, &lt;None, {eid: 85094017283}&gt;, &lt;None, {eid: 85180147884}&gt;, &lt;None, {eid: 85180149188}&gt;, &lt;When digital economy meets web 3.0: Applications and challenges, {eid: 85143572469}&gt;, &lt;Detecting ponzi schemes on ethereum: Towards healthier blockchain technology, {eid: 85049679107}&gt;, &lt;The economics of the metaverse: A comparison with the real economy, {eid: 85144766009}&gt;, &lt;None, {eid: 85113835525}&gt;, &lt;None, {eid: 85180148022}&gt;, &lt;None, {eid: 85129865347}&gt;, &lt;None, {eid: 60950317540}&gt;, &lt;None, {eid: 85180157002}&gt;, &lt;None, {eid: 85180158410}&gt;, &lt;None, {eid: 85180156058}&gt;, &lt;Flash boys 2.0: Frontrunning in decentralized exchanges, miner extractable value, and consensus instability, {eid: 85082955096}&gt;, &lt;IPFS and friends: A qualitative comparison of next generation peer-to-peer data networks, {eid: 85123346273}&gt;, &lt;None, {eid: 85138467220}&gt;, &lt;None, {eid: 85180147816}&gt;, &lt;None, {eid: 85180151381}&gt;, &lt;None, {eid: 85180150542}&gt;, &lt;None, {eid: 85180149994}&gt;, &lt;None, {eid: 85180157275}&gt;, &lt;None, {eid: 85180147613}&gt;, &lt;None, {eid: 85180150844}&gt;, &lt;None, {eid: 85144760350}&gt;, &lt;Attention-aware resource allocation and QoE analysis for metaverse xURLLC services, {eid: 85151338992}&gt;, &lt;Metaverse for social good: A university campus prototype, {eid: 85118984233}&gt;, &lt;Abstracts written by ChatGPT fool scientists, {eid: 85146484572}&gt;, &lt;None, {eid: 85111928058}&gt;, &lt;None, {eid: 85165528037}&gt;, &lt;None, {eid: 85180149194}&gt;, &lt;Hybrid blockchain-based resource trading system for federated learning in edge computing, {eid: 85100810891}&gt;, &lt;Fairness, incentives, and contractual choices, {eid: 0034095759}&gt;, &lt;ERNIE-ViLG 2.0: Improving text-to-image diffusion model with knowledge-enhanced mixture-of-denoising-experts, {eid: 85168293427}&gt;, &lt;None, {eid: 85180148883}&gt;, &lt;None, {eid: 85180150249}&gt;, &lt;None, {eid: 85180153620}&gt;, &lt;A survey of incentive mechanisms for participatory sensing, {eid: 84930503225}&gt;, &lt;None, {eid: 85144802374}&gt;, &lt;Being an avatar "for real": A survey on virtual embodiment in augmented reality, {eid: 85112618110}&gt;, &lt;Leveraging publicprivate blockchain interoperability for closed consortium interfacing, {eid: 85108137575}&gt;, &lt;Allocative efficiency of markets with zero-intelligence traders: Market as a partial substitute for individual rationality, {eid: 72949083817}&gt;, &lt;A dynamic resource allocation framework for synchronizing metaverse with iot service and data, {eid: 85137260812}&gt;, &lt;Proof of delivery of digital assets using blockchain and smart contracts, {eid: 85055213262}&gt;, &lt;A truthful online mechanism for collaborative computation offloading in mobile edge computing, {eid: 85083081075}&gt;, &lt;What do avatars want now? Posthuman embodiment and the technological sublime, {eid: 85016002186}&gt;, &lt;Atomic cross-chain swaps, {eid: 85050973982}&gt;, &lt;None, {eid: 85140767034}&gt;, &lt;Incentive-driven task allocation for collaborative edge computing in industrial internet of things, {eid: 85107323890}&gt;, &lt;Brokerchain: A cross-shard blockchain protocol for account/balance-based state sharding, {eid: 85132990214}&gt;, &lt;Joint user association and resource pricing for metaverse: Distributed and centralized approaches, {eid: 85146112220}&gt;, &lt;None, {eid: 85180153351}&gt;, &lt;Artificial intelligence for the metaverse: A survey, {eid: 85142124906}&gt;, &lt;None, {eid: 85180147199}&gt;, &lt;None, {eid: 85180152851}&gt;, &lt;None, {eid: 85180150569}&gt;, &lt;None, {eid: 85140376666}&gt;, &lt;None, {eid: 85180147239}&gt;, &lt;None, {eid: 85127029558}&gt;, &lt;Reliable distributed computing for metaverse: A hierarchical game-theoretic approach, {eid: 85147323091}&gt;, &lt;Social welfare maximization auction in edge computing resource allocation for mobile blockchain, {eid: 85051437862}&gt;, &lt;Auction mechanisms toward efficient resource sharing for cloudlets in mobile cloud computing, {eid: 85020456330}&gt;, &lt;Blockchain-based federated learning for industrial metaverses: Incentive scheme with optimal aoi, {eid: 85139961914}&gt;, &lt;The institutionalization of YouTube: From user-generated content to professionally generated content, {eid: 84863079629}&gt;, &lt;Auction, learning and bargaining based control scheme for edge assisted metaverse system, {eid: 85144794270}&gt;, &lt;Artificial intelligence versus maya angelou: Experimental evidence that people cannot differentiate AI-generated from human-written poetry, {eid: 85091228234}&gt;, &lt;The robot journalist in the age of social physics: The end of human journalism?, {eid: 84951945213}&gt;, &lt;None, {eid: 85180148783}&gt;, &lt;None, {eid: 85123233623}&gt;, &lt;None, {eid: 85180151797}&gt;, &lt;Considering decoy effect and fairness preference: An incentive mechanism for crowdsensing, {eid: 85073412514}&gt;, &lt;SEPoW: Secure and efficient proof of work sidechains, {eid: 85126218918}&gt;, &lt;Distance-driven user interface for collaborative exhibit viewing in augmented reality museum, {eid: 85074834270}&gt;, &lt;GPT detectors are biased against nonnative English writers, {eid: 85164886657}&gt;, &lt;Digital twin consensus for blockchain-enabled intelligent transportation systems in smart cities, {eid: 85142379833}&gt;, &lt;Economics of semantic communication system in wireless powered internet of things, {eid: 85125024919}&gt;, &lt;None, {eid: 85180149095}&gt;, &lt;Realizing the metaverse with edge intelligence: A match made in heaven, {eid: 85180154816}&gt;, &lt;None, {eid: 85144742505}&gt;, &lt;Making knowledge tradable in edge-AI enabled IoT: A consortium blockchain-based efficient and incentive approach, {eid: 85077499156}&gt;, &lt;Stochastic digital-twin service demand with edge response: An incentive-based congestion control approach, {eid: 85127074357}&gt;, &lt;None, {eid: 85180154281}&gt;, &lt;None, {eid: 85180147967}&gt;, &lt;Blockchain and federated learning for collaborative intrusion detection in vehicular edge computing, {eid: 85105053383}&gt;, &lt;From technology to society: An overview of blockchainbased DAO, {eid: 85126948460}&gt;, &lt;Economics of blockchain storage, {eid: 85089413332}&gt;, &lt;An incentive mechanism for sustainable blockchain storage, {eid: 85132522299}&gt;, &lt;A truthful reverse-auction mechanism for computation offloading in cloud-enabled vehicular network, {eid: 85054656273}&gt;, &lt;Inter-organizational unfairness in the construction industry, {eid: 84938997763}&gt;, &lt;Incentive-aware micro computing cluster formation for cooperative fog computing, {eid: 85083445508}&gt;, &lt;Optimal auction for edge computing resource management in mobile blockchain networks: A deep learning approach, {eid: 85051426861}&gt;, &lt;Metahuman systems= humans+ machines that learn, {eid: 85085339316}&gt;, &lt;Incentive mechanism for demand side management in smart grid using auction, {eid: 84899964575}&gt;, &lt;None, {eid: 85180155420}&gt;, &lt;None, {eid: 85180150760}&gt;, &lt;Credibility of incentive equilibrium strategies in linear-state differential games, {eid: 23844489849}&gt;, &lt;None, {eid: 85180148630}&gt;, &lt;None, {eid: 85117803211}&gt;, &lt;None, {eid: 85132718107}&gt;, &lt;Incentive compatibility and the bargaining problem, {eid: 0002970608}&gt;, &lt;None, {eid: 79251545889}&gt;, &lt;None, {eid: 85180158078}&gt;, &lt;None, {eid: 85180155223}&gt;, &lt;A double auction mechanism for resource allocation in coded vehicular edge computing, {eid: 85120577684}&gt;, &lt;Metachain: A novel blockchainbased framework for metaverse applications, {eid: 85137799274}&gt;, &lt;Maker culture and minecraft: Implications for the future of learning, {eid: 84948571927}&gt;, &lt;Budget balance and equilibrium income, {eid: 0346063878}&gt;, &lt;Public-key cryptosystems based on composite degree residuosity classes, {eid: 84942550998}&gt;, &lt;None, {eid: 85180156485}&gt;, &lt;None, {eid: 85180154713}&gt;, &lt;None, {eid: 85144784895}&gt;, &lt;None, {eid: 85144779457}&gt;, &lt;D2D fogging: An energy-efficient and incentive-aware task offloading framework via network-assisted D2D collaboration, {eid: 85009817152}&gt;, &lt;None, {eid: 85180158558}&gt;, &lt;None, {eid: 85180157916}&gt;, &lt;None, {eid: 85180148238}&gt;, &lt;Basics of coalitional games with applications to communications and networking, {eid: 84894195198}&gt;, &lt;An equity-based incentive mechanism for decentralized virtual world content storage, {eid: 85144771884}&gt;, &lt;Holistic network virtualization and pervasive network intelligence for 6G, {eid: 85121148213}&gt;, &lt;Make-A-Video: Text-to-Video generation without text-video data, {eid: 85150700040}&gt;, &lt;Incentive mechanisms for fairness among strategic agents, {eid: 85017307419}&gt;, &lt;None, {eid: 85144756114}&gt;, &lt;None, {eid: 85180157056}&gt;, &lt;None, {eid: 85174052491}&gt;, &lt;Dynamic digital twin and distributed incentives for resource allocation in aerial-assisted internet of vehicles, {eid: 85100863507}&gt;, &lt;Cryptocurrency wallet: A review, {eid: 85100199489}&gt;, &lt;None, {eid: 85180156806}&gt;, &lt;None, {eid: 85144799938}&gt;, &lt;An incentive mechanism for cross-silo federated learning: A public goods perspective, {eid: 85109933004}&gt;, &lt;Anomalies: The winners curse, {eid: 0001520893}&gt;, &lt;Metaverse, token economies, and non-communicable diseases, {eid: 85136578493}&gt;, &lt;None, {eid: 85180148085}&gt;, &lt;Enabling cross-chain transactions: A decentralized cryptocurrency exchange protocol, {eid: 85113220230}&gt;, &lt;None, {eid: 85180147433}&gt;, &lt;Identifying customer needs from user-generated content, {eid: 85063814803}&gt;, &lt;Is metaverse in education a blessing or a curse: A combined content and bibliometric analysis, {eid: 85133513544}&gt;, &lt;A new asset type: Digital assets, {eid: 85066610134}&gt;, &lt;None, {eid: 85180149959}&gt;, &lt;The strategic management of media assets: A methodological approach, {eid: 84936124992}&gt;, &lt;Semantic-aware sensing information transmission for metaverse: A contest theoretic approach, {eid: 85147269580}&gt;, &lt;Privacy-preserving and truthful double auction for heterogeneous spectrum, {eid: 85064613277}&gt;, &lt;None, {eid: 85108784692}&gt;, &lt;A fair and budget-balanced incentive mechanism for energy management in buildings, {eid: 85049040062}&gt;, &lt;Towards truthful auction mechanisms for task assignment in mobile device clouds, {eid: 85034052453}&gt;, &lt;InFEDge: A blockchain-based incentive mechanism in hierarchical federated learning for end-edge-cloud communications, {eid: 85140716479}&gt;, &lt;A survey on metaverse: Fundamentals, security, and privacy, {eid: 85129098426}&gt;, &lt;None, {eid: 85144750670}&gt;, &lt;None, {eid: 85137858338}&gt;, &lt;None, {eid: 85144786433}&gt;, &lt;Who are the phishers? Phishing scam detection on ethereum via network embedding, {eid: 85123688605}&gt;, &lt;Investigating american and chinese subjects explicit and implicit perceptions of AI-generated artistic work, {eid: 85075056558}&gt;, &lt;None, {eid: 85180154505}&gt;, &lt;zkBridge: Trustless cross-chain bridges made practical, {eid: 85143079378}&gt;, &lt;On convergence probability of direct acyclic graph-based ledgers in forking blockchain systems, {eid: 85180147093}&gt;, &lt;A full dive into realizing the edge-enabled metaverse: Visions, enabling technologies, and challenges, {eid: 85149157089}&gt;, &lt;Wireless edgeempowered metaverse: A learning-based incentive mechanism for virtual reality, {eid: 85137271533}&gt;, &lt;None, {eid: 85144754941}&gt;, &lt;BESIFL: Blockchain empowered secure and incentive federated learning paradigm in IoT, {eid: 85152881381}&gt;, &lt;Truthful incentive mechanisms for k-anonymity location privacy, {eid: 84883072323}&gt;, &lt;A secure authentication framework to guarantee the traceability of avatars in metaverse, {eid: 85163471043}&gt;, &lt;Fusing blockchain and AI with metaverse: A survey, {eid: 85136983020}&gt;, &lt;None, {eid: 85180158416}&gt;, &lt;None, {eid: 85180156455}&gt;, &lt;A fairnessaware incentive scheme for federated learning, {eid: 85077011851}&gt;, &lt;Coopedge: A decentralized blockchain-based platform for cooperative edge computing, {eid: 85104101014}&gt;, &lt;SoK: Communication across distributed ledgers, {eid: 85119094737}&gt;, &lt;Xclaim: Trustless, interoperable, cryptocurrency-backed assets, {eid: 85070779631}&gt;, &lt;A truthful mechanism for multibase station resource allocation in metaverse digital twin framework, {eid: 85144790623}&gt;, &lt;Privacy-preserving data aggregation for mobile crowdsensing with externality: An auction approach, {eid: 85100863344}&gt;, &lt;Truthful incentive mechanisms for crowdsourcing, {eid: 84954228795}&gt;, &lt;Privacy-preserving blockchain-based federated learning for IoT devices, {eid: 85100236863}&gt;, &lt;Solutions to scalability of blockchain: A survey, {eid: 85079765706}&gt;, &lt;Impact of crowdsourcees vertical fairness concern on the crowdsourcing knowledge sharing behavior and its incentive mechanism, {eid: 85095580421}&gt;, &lt;A fair incentive mechanism for crowdsourcing in crowd sensing, {eid: 85010078902}&gt;, &lt;None, {eid: 85180150982}&gt;</t>
  </si>
  <si>
    <t>2-s2.0-85180148047</t>
  </si>
  <si>
    <t>ADDIVA</t>
  </si>
  <si>
    <t>Mauro F. (AUID: 57150512900), Kana A.A. (AUID: 24074490500)</t>
  </si>
  <si>
    <t>Digital twin for ship life-cycle: A critical systematic review</t>
  </si>
  <si>
    <t>Elsevier</t>
  </si>
  <si>
    <t>Ocean Engineering</t>
  </si>
  <si>
    <t>https://www.scimagojr.com/journalsearch.php?q=28339&amp;tip=sid&amp;clean=0</t>
  </si>
  <si>
    <t>10.1016/j.oceaneng.2022.113479</t>
  </si>
  <si>
    <t>https://www.doi.org/10.1016/j.oceaneng.2022.113479</t>
  </si>
  <si>
    <t>&lt;Department of Maritime and Transportation Technology, Faculty of Mechanical, Maritime and Materials Engineering, Delft University of Technology&gt;</t>
  </si>
  <si>
    <t>© 2022 The Author(s)The focus on digitalisation in manufacturing is spreading to other industry fields, including large and complex objects like ships. Such interest introduces the concept of Digital Twins in supporting designers and operators through the whole ship-life cycle. However, the term Digital Twin is typically abused in the shipping industry, many times erroneously referring to any virtual version of a model-based system as a Digital Twin of the ship. The mutual data exchange between the physical and virtual environment, which is the basis of a true Digital Twin, is mostly missing, confusing a virtual model with a sophisticated living virtual environment. Few reviews are available in the literature for Digital Twins on ships. This systematic review proposes the identification of weaknesses and correlations between current Digital Twin applications in the maritime industry and other industry fields. Furthermore, the methodology applied here may be repeated in future studies to provide a fair and objective overview of the research advancements in the topic. The study highlighted how literature scarcely addresses the design and decommissioning phases, indicating that research should focus on these topics, especially concerning the design of future ships.</t>
  </si>
  <si>
    <t>Digital transition, Digital twin, Industry 4.0, Literature review, Ship life-cycle</t>
  </si>
  <si>
    <t>&lt;Reconfiguration of smart product s during their use phase based on virtual product twins, {eid: 85018758116}&gt;, &lt;None, {eid: 85145278423}&gt;, &lt;Systems engineering and digital twin: a vision for the future of cruise ships design, production and operations, {eid: 85074479906}&gt;, &lt;Ships digital twin - a review of modelling challenges and applications, {eid: 85132577403}&gt;, &lt;Der digitale shchatten: Gestaltung eines informationssystems für die informationsversorgung in wertschöpfenden systemen, {eid: 85063908894}&gt;, &lt;The digital shadow of production – A concept for the effective and efficient information supply in dynamic industrial environments, {eid: 85049581408}&gt;, &lt;Exploring the blue skies potential of digital twin technology for a polar supply and research vessel, {eid: 85061387046}&gt;, &lt;Development of a diesel engines digital twin for predicting propulsion system dynamics, {eid: 85079549852}&gt;, &lt;None, {eid: 85145277875}&gt;, &lt;Review of digital twin of ships and offshore structures, {eid: 85131583299}&gt;, &lt;Edge computing in IoT-based manufacturing, {eid: 85053451057}&gt;, &lt;A digital twin-driven approach for on-line controlling quality of marine diesel engine critical parts, {eid: 85089299146}&gt;, &lt;Coupling of dynamic reaction forces of a heavy load crane and ship motion responses in waves, {eid: 85104257946}&gt;, &lt;None, {eid: 85097554276}&gt;, &lt;Digital tools for floating offshore wind turbines (FOWT): A state of the art, {eid: 85121922462}&gt;, &lt;Physical and data-driven models hybridisation for modelling the dynamic state of a four-stroke marine diesel engine, {eid: 85122467153}&gt;, &lt;Data-driven ship digital twin for estimating the speed loss caused by the marine fouling, {eid: 85067817812}&gt;, &lt;Marine dual fuel engines monitoring in the wild through weakly supervised data analytics, {eid: 85101171663}&gt;, &lt;The siemens digitalization strategy in a value-based management framework, {eid: 85131602907}&gt;, &lt;Advanced ship machinery modeling and simulation, {eid: 85084804493}&gt;, &lt;DT4GS: The digital twin for green shipping, {eid: 85145340065}&gt;, &lt;Steering model identification and control design of autonomous ship: a complete experimental study, {eid: 85102454140}&gt;, &lt;Towards security-aware virtual environments for digital twins, {eid: 85056740434}&gt;, &lt;None, {eid: 85145315949}&gt;, &lt;The visual digital twin for shipbuilding, {eid: 85145288769}&gt;, &lt;Digital twin development for berthing planning of ships, {eid: 85140295494}&gt;, &lt;None, {eid: 85069484062}&gt;, &lt;eSHyIPS: on the wave of hydrogen, {eid: 85145311201}&gt;, &lt;A digital twin is not a digital twin is not a digital twin: An attempt to clear the fog, {eid: 85145292558}&gt;, &lt;Fatigue crack growth prediction method for offshore platform based on digital twin, {eid: 85121440387}&gt;, &lt;None, {eid: 85064690250}&gt;, &lt;None, {eid: 85145326428}&gt;, &lt;Challenges when creating a cohesive digital twin ship: a data modelling perspective, {eid: 85090299548}&gt;, &lt;A standards-based digital twin of an experiment with a scale model ship, {eid: 85122645907}&gt;, &lt;Handbook of Marine Craft Hydrodynamics and Motion Control, {eid: 84891571059}&gt;, &lt;Vessel.js: An open and collaborative ship design object-oriented library, {eid: 85061398949}&gt;, &lt;Maritime digital twin architecture a concept for holistic digital twin application for shipbuilding and shipping, {eid: 85120740119}&gt;, &lt;Digital twin: Manufacturing excellence through virtual factory replication, {eid: 84944689700}&gt;, &lt;Digital twin: Mitigating unpredictable, undesirable emergent behavior in complex systems, {eid: 85006339863}&gt;, &lt;Model based testing of for software safety: a systematic mapping study, {eid: 85029814877}&gt;, &lt;None, {eid: 85145334834}&gt;, &lt;A study on structured CAD data conversion between AVEVA MARINE and intergraph smart 3D, {eid: 85145334959}&gt;, &lt;None, {eid: 85145293620}&gt;, &lt;Co-simulation as a fundamental technology for twin ships, {eid: 85109430701}&gt;, &lt;Toward a digital twin of a mid-speed marine engine: From detailed 1d engine model to real-time implementation on a target platform, {eid: 85177657385}&gt;, &lt;Mechatronic Futures, {eid: 85017581343}&gt;, &lt;None, {eid: 85145319744}&gt;, &lt;The product avatar as a product-instance-centric information management concept, {eid: 33751357739}&gt;, &lt;Towards product avatars representing middle-of-life information for improving design, development and manufacturing processes, {eid: 85014764089}&gt;, &lt;A digital twin-based framework of manufacturing workshop for marine diesel engine, {eid: 85113635604}&gt;, &lt;None, {eid: 85132202757}&gt;, &lt;On risk of digital twin implementation in marine industry: Learning from aviation industry, {eid: 85076700394}&gt;, &lt;Digital thread in shipbuilding as a prerequisite for the digital twin, {eid: 85121599110}&gt;, &lt;An integrative and sustainable workplace mobility plan: The case study of navantia-cartagena (Spain), {eid: 85097634285}&gt;, &lt;None, {eid: 85145280107}&gt;, &lt;Characterising the digital twin: A systematic literature review, {eid: 85081219520}&gt;, &lt;Application of computing technology in ship recycling, {eid: 85145320496}&gt;, &lt;A comparative study of white box, black box and grey box testing techniques, {eid: 84950149203}&gt;, &lt;Guidelines for Performing Systematic Literature Reviews in Software Engineering, {eid: 44649122227}&gt;, &lt;Systematic literature reviews in software engineering - A systematic literature review, {eid: 56649086628}&gt;, &lt;None, {eid: 85145277062}&gt;, &lt;Kongsberg digital launching digital twin for maritime industry to transform shipping, {eid: 85145334361}&gt;, &lt;Digital twin in manufacturing: A categorical literature review and classification, {eid: 85052915281}&gt;, &lt;None, {eid: 85145291678}&gt;, &lt;Smart manufacturing must embrace big data, {eid: 85017175038}&gt;, &lt;Subsystem selection for digital twin development: A case study on an unmanned underwater vehicle, {eid: 85100428698}&gt;, &lt;Real-time digital twin for ship operation in waves, {eid: 85140273039}&gt;, &lt;Quality prediction and control of assembly and welding process for ship group product based on digital twin, {eid: 85131563306}&gt;, &lt;Review of digital twin about concepts, technologies, and industrial applications, {eid: 85087693875}&gt;, &lt;Operation paradigm for remanufacturing shop-floor based on digital twin, {eid: 85072165478}&gt;, &lt;Investigation of the scavenging process in two-stroke uniflow scavenging marine engines by a real-time multi-stage model, {eid: 85137142282}&gt;, &lt;Security in IoT-enabled digital twins of maritime transportation systems, {eid: 85148309548}&gt;, &lt;None, {eid: 85145317252}&gt;, &lt;Acquisition method of evaluation stress for the digital twin model of ship monitoring structure, {eid: 85139835088}&gt;, &lt;Digital twin-driven rapid individualised designing of automated flow-shop manufacturing system, {eid: 85046619993}&gt;, &lt;Digital twinning of existing reinforced concrete bridges from labelled point clusters, {eid: 85065641838}&gt;, &lt;None, {eid: 85057217992}&gt;, &lt;Pilot production environment driven by digital twins, {eid: 85057464663}&gt;, &lt;Virtual dashboards in pilot production environments, {eid: 85070726779}&gt;, &lt;Artificial intelligence in underwater digital twins sensor networks, {eid: 85140823733}&gt;, &lt;None, {eid: 85108198380}&gt;, &lt;version 9.12.0 (R2022a), {eid: 85129975412}&gt;, &lt;A survey on new trends of digital twin technology for power systems, {eid: 85115426884}&gt;, &lt;On the integration of SHM and digital twin for the fatigue assessment of naval surface ships, {eid: 85074420584}&gt;, &lt;Achieving the digital ship: From design to operation, {eid: 85145268208}&gt;, &lt;Achieving the digital ship: From design to operation, {eid: 85145268208}&gt;, &lt;NAVAIS: New advanced value added innovation in ship building, {eid: 85145340363}&gt;, &lt;A review of the roles of digital twin in CPS-based production systems, {eid: 85029833606}&gt;, &lt;Machine learning enhancement of manoeuvring prediction for ship digital twin using full-scale recordings, {eid: 85132435355}&gt;, &lt;A novel method for the holistic, simulation driven ship design optimization under uncertainty in the big data era, {eid: 85093962994}&gt;, &lt;Towards online adaptation of digital twins, {eid: 85094165048}&gt;, &lt;A new concept of digital twin of artifact systems: synthesizing monitoring/inspections, physical/numerical models and social system models, {eid: 85065386802}&gt;, &lt;A Holistic Approach to Ship Design, {eid: 85150399643}&gt;, &lt;Uncertainties in modelling the low-frequency wave-induced global loads in ships, {eid: 85138811497}&gt;, &lt;Towards simulation-based verification of autonomous navigation systems, {eid: 85084596250}&gt;, &lt;None, {eid: 85145270338}&gt;, &lt;Towards integrated digital-twins: An application framework for autonomous maritime surface vessel development, {eid: 85140998897}&gt;, &lt;SERTICA to be integrated with digital twin solutions to assist with preventive maintainence of north star holdco group, {eid: 85145324717}&gt;, &lt;Registro Italiano di navigazione, {eid: 85145292049}&gt;, &lt;Product avatar as digital counterpart of a physical individual product: Literature review and implications in an aircraft, {eid: 84975691204}&gt;, &lt;None, {eid: 85132286446}&gt;, &lt;An approach for adaptive model performance validation within digital twinning, {eid: 85114405957}&gt;, &lt;Linking seakeeping performance predictions with onboard measurements for surface platform digital twins, {eid: 85092785678}&gt;, &lt;None, {eid: 85063962295}&gt;, &lt;Data-driven models for vessel motion prediction and the benefits of physics-based information, {eid: 85122821217}&gt;, &lt;None, {eid: 85145302877}&gt;, &lt;The Fourth Industrial Revolution, {eid: 84962306691}&gt;, &lt;None, {eid: 85145286596}&gt;, &lt;Bringing it all together: Digital twin, {eid: 85145315750}&gt;, &lt;Simulation and model-based design, {eid: 85089542039}&gt;, &lt;China classification society –sailing gloriously to the farthest end of the earth, CCS is on the way, {eid: 85131537701}&gt;, &lt;None, {eid: 85048368822}&gt;, &lt;None, {eid: 85093358253}&gt;, &lt;None, {eid: 85061328479}&gt;, &lt;Product Lifecycle Management (Vol. 1), {eid: 33744808421}&gt;, &lt;Safety performance assessment of a marine dual fuel engine by integrating failure mode, effects and criticality analysis with simulation tools, {eid: 85114142895}&gt;, &lt;A novel methodology for marine dual fuel engines sensors diagnostics and health management, {eid: 85101236961}&gt;, &lt;Towards marine dual fuel engines digital twins-integrated modelling of thermodynamic processes and control system functions, {eid: 85082434449}&gt;, &lt;Performance analysis of IoT-based sensor, big data processing, and machine learning model for real-time monitoring system in automotive manufacturing., {eid: 85053086211}&gt;, &lt;The 3DEXPERIENCE platform, {eid: 85145311503}&gt;, &lt;Digital twin shop-floor: A new shop-floor paradigm towards smart manufacturing, {eid: 85030752762}&gt;, &lt;Digital twin workshop: A new paradigm for future workshop, {eid: 85016456422}&gt;, &lt;Digital twin in industry: state-of-the-art, {eid: 85054374767}&gt;, &lt;Comparison of added resistance methods using digital twin and full-scale data, {eid: 85104337135}&gt;, &lt;None, {eid: 85145309712}&gt;, &lt;GT reference manual, {eid: 85145308882}&gt;, &lt;Product lifecycle management - from its history to its new role, {eid: 78149333894}&gt;, &lt;Obstacles and features of farm management and information systems: a systematic literature review, {eid: 85059342038}&gt;, &lt;None, {eid: 85145320183}&gt;, &lt;Digital triplet and its implementation on learning factory, {eid: 85132189538}&gt;, &lt;Towards a digital twin approach for vessel-specific fatigue damage monitoring and prognosis, {eid: 85120321957}&gt;, &lt;Predictive maintainence using digital twins: A systematic literature review, {eid: 85134599958}&gt;, &lt;The digital twin throughout the lifecycle, {eid: 85059368626}&gt;, &lt;None, {eid: 85145284573}&gt;, &lt;VITAL5G: Vertical innovations in transport and logistics over 5G experimentation facilities, {eid: 85145270830}&gt;, &lt;Digital twin-driven approach for process management and traceability towards ship industry, {eid: 85131543381}&gt;, &lt;Multi-aspect applications and development challenges of digital-twin driven management in global smart ports, {eid: 85110468698}&gt;, &lt;Deep learning for smart manufacturing: methods and applications, {eid: 85044519534}&gt;, &lt;Digital twin-based WEEE recycling, recovery and remanufacturing in the background of industry 4.0, {eid: 85050302743}&gt;, &lt;Construction and application of digital twin for propulsion system in new energy ships, {eid: 85132804302}&gt;, &lt;Wärtsilä annual report, {eid: 85145323360}&gt;, &lt;Modelica-based modelling and simulation to support research and development in building energy and control systems, {eid: 68149163396}&gt;, &lt;The application and challenge of digital twin technology in ship equipment, {eid: 85111567765}&gt;, &lt;Application research of digital twin-driven ship intelligent manufacturing system: Pipe machining production line, {eid: 85103493822}&gt;, &lt;Digital twin driven optimal material selection towards sustainable manufacturing, {eid: 85068431448}&gt;, &lt;Innovative design process model of TRIZ and digital twin integration iterative evolution based on parameters deduction, {eid: 85072189520}&gt;, &lt;None, {eid: 85092183707}&gt;</t>
  </si>
  <si>
    <t>2-s2.0-85145283461</t>
  </si>
  <si>
    <t>To be included I guess.</t>
  </si>
  <si>
    <t>Jeddoub I. (AUID: 58524970100), Nys G.A. (AUID: 57195990332), Billen R. (AUID: 55885020100), Hajji R. (AUID: 57214068561)</t>
  </si>
  <si>
    <t>Digital Twins for cities: Analyzing the gap between concepts and current implementations with a specific focus on data integration</t>
  </si>
  <si>
    <t>International Journal of Applied Earth Observation and Geoinformation</t>
  </si>
  <si>
    <t>https://www.scimagojr.com/journalsearch.php?q=39563&amp;tip=sid&amp;clean=0</t>
  </si>
  <si>
    <t>10.1016/j.jag.2023.103440</t>
  </si>
  <si>
    <t>https://www.doi.org/10.1016/j.jag.2023.103440</t>
  </si>
  <si>
    <t>&lt;Geomatics Unit, UR SPHERES, University of Liège (ULiège)&gt;, &lt;College of Geomatic Sciences and Surveying Engineering, Hassan II Institute of Agronomy and Veterinary Medicine&gt;</t>
  </si>
  <si>
    <t>© 2023 The AuthorsDigital Twins for cities represent a new trend for urban and geospatial fields. Currently, some DTs implementations are taking place. Nevertheless, the whole concept remains ambiguous and presents some differences that need to be addressed. The aim of this article is to bridge the gap between DTs definitions and current implementations. This review was conducted through a scientific literature review and an online survey. The study collects Digital Twins for cities definitions and compares them with related concepts used jointly in the literature. It puts them together through an in-depth analysis since they express similarities and various discrepancies. As our study highlights the most documented DTs initiatives for cities according to 9 comprehensive categories, a new approach assessing the initiatives is proposed to evaluate the data integration methods used in the current realizations. Three levels are suggested: a conceptual schema model-based level (the data are integrated into the top level of the DT, i.e., extending the schema model to cover new features or themes); a database-based level (data are integrated in order to feed or update specific attributes or classes); and an application-based level (the data are integrated into the application generally at the viewer level).</t>
  </si>
  <si>
    <t>3D city model, City information model, Data integration, Digital twins, Spatial data infrastructure</t>
  </si>
  <si>
    <t>&lt;exploring digital twin adaptation to the urban environment: comparison with CIM to avoid silo-based approaches, {eid: 85132026799, doi: 10.5194/isprs-annals-V-4-2022-337-2022}&gt;, &lt;A Photorealistic 3D City Modeling Framework for Smart City Digital Twin, {eid: 85136104088}&gt;, &lt;Cyber-physical systems improving building energy management: digital twin and artificial intelligence, {eid: 85106177854, doi: 10.3390/en14082338}&gt;, &lt;USE cases for district-scale urban digital twins, {eid: 85140316961, doi: 10.5194/isprs-archives-XLVIII-4-W4-2022-5-2022}&gt;, &lt;None, {eid: 85166980389}&gt;, &lt;Digital twins in the construction industry: a perspective of practitioners and building authority, {eid: 85133498897, doi: 10.3389/fbuil.2022.834671}&gt;, &lt;Smart cities – systems of systems interoperability and OGC enablers, {eid: 85140331362, doi: 10.5194/isprs-annals-X-4-W3-2022-19-2022}&gt;, &lt;Hybrid aerial sensor data as basis for a geospatial digital twin, {eid: 85132139174, doi: 10.5194/isprs-archives-XLIII-B4-2022-653-2022}&gt;, &lt;Digital twins, {eid: 85053693787, doi: 10.1177/2399808318796416}&gt;, &lt;Digital cornucopias: changing conceptions of the virtual city, {eid: 33846209952, doi: 10.1068/b3306ed}&gt;, &lt;Urban Digital Twins – A FIWARE-based model, {eid: 85120727456, doi: 10.1515/auto-2021-0083}&gt;, &lt;Applications of 3D city models: state of the art review, {eid: 84952802912, doi: 10.3390/ijgi4042842}&gt;, &lt;None, {eid: 85008902475}&gt;, &lt;Towards a semantic construction digital twin: directions for future research, {eid: 85082386834, doi: 10.1016/j.autcon.2020.103179}&gt;, &lt;None, {eid: 85068694049}&gt;, &lt;Digital twin technology challenges and applications: a comprehensive review, {eid: 85126301082, doi: 10.3390/rs14061335}&gt;, &lt;Digital twin for urban planning in the green deal era: a state of the art and future perspectives, {eid: 85131544176}&gt;, &lt;Urban scale digital twins in data-driven society: challenging digital universalism in urban planning decision-making, {eid: 85122656941, doi: 10.1177/14780771211070005}&gt;, &lt;Securing spatial data infrastructures for distributed smart city applications and services, {eid: 85069588985, doi: 10.1016/j.future.2019.07.002}&gt;, &lt;None, {eid: 85166906891}&gt;, &lt;A SEMANTICALLY ENRICHED AND WEB-BASED 3D ENERGY MODEL VISUALIZATION AND RETRIEVAL FOR SMART BUILDING IMPLEMENTATION USING CITYGML AND DYNAMIZER ADE, {eid: 85094136066}&gt;, &lt;None, {eid: 85166962599}&gt;, &lt;The development of 3D city model and its applications in urban planning, {eid: 80052344284}&gt;, &lt;A standard-based open source IoT platform: FIWARE, {eid: 85086591264, doi: 10.1109/IOTM.0001.1800022}&gt;, &lt;None, {eid: 85056157741}&gt;, &lt;Chapter 14 - Digital twins of cities and evasive futures, {eid: 85117189103, doi: 10.1016/B978-0-12-818636-7.00017-2}&gt;, &lt;Urban digital twins for smart cities and citizens: the case study of herrenberg, Germany, {eid: 85083045440, doi: 10.3390/su12062307}&gt;, &lt;A systematic review of a digital twin city: a new pattern of urban governance toward smart cities, {eid: 85103699862, doi: 10.1016/j.jmse.2021.03.003}&gt;, &lt;Smart city based on digital twins, {eid: 85150988480, doi: 10.1007/s43762-021-00005-y}&gt;, &lt;None, {eid: 85141085497}&gt;, &lt;3D CITY MODEL AS A FIRST STEP TOWARDS DIGITAL TWIN OF SOFIA CITY, {eid: 85117820872, doi: 10.5194/isprs-archives-XLIII-B4-2021-23-2021}&gt;, &lt;Geospatial artificial intelligence: potentials of machine learning for 3D point clouds and geospatial digital twins, {eid: 85080980476, doi: 10.1007/s41064-020-00102-3}&gt;, &lt;Continuous level-of-detail modeling of buildings in 3D city models, {eid: 33644587706}&gt;, &lt;None, {eid: 85166940552}&gt;, &lt;LOCATION-ENABLED DIGITAL TWINS – UNDERSTANDING THE ROLE OF NMCAS IN A EUROPEAN CONTEXT, {eid: 85141039768, doi: 10.5194/isprs-annals-X-4-W2-2022-53-2022}&gt;, &lt;The adoption of urban digital twins, {eid: 85135952154, doi: 10.1016/j.cities.2022.103905}&gt;, &lt;Intelligent digital twins and the development and management of complex systems, {eid: 85137736515, doi: 10.12688/digitaltwin.17574.1}&gt;, &lt;None, {eid: 85016450943}&gt;, &lt;Integrating urban GIS, CAD, and BIM data by service-based virtual 3D city models, {eid: 85135950326}&gt;, &lt;None, {eid: 85138632735}&gt;, &lt;Urban development with dynamic digital twins in Helsinki city, {eid: 85118151915, doi: 10.1049/smc2.12015}&gt;, &lt;A comparison of usefulness of 2D and 3D representations of urban planning, {eid: 84919451526, doi: 10.1080/15230406.2014.987694}&gt;, &lt;Urban growth simulation using urban dynamics and Citygml: a use case from the city of Munich, {eid: 85141047046, doi: 10.5194/isprs-annals-X-4-W2-2022-97-2022}&gt;, &lt;Enabling city digital twins through urban living labs, {eid: 85131955866, doi: 10.5194/isprs-archives-XLIII-B1-2022-151-2022}&gt;, &lt;None, {eid: 85058045672}&gt;, &lt;Digital Twin of City: Concept Overview, {eid: 85098669959}&gt;, &lt;Urban building energy and microclimate modeling – from 3D city generation to dynamic simulations, {eid: 85127767483, doi: 10.1016/j.energy.2022.123817}&gt;, &lt;Digital twins for cities: a state of the art review, {eid: 85106468595, doi: 10.2148/benv.46.4.547}&gt;, &lt;Digital twin creation for slums in Brazil based on UAV data, {eid: 85140314177, doi: 10.5194/isprs-archives-XLVIII-4-W4-2022-75-2022}&gt;, &lt;Semantic 3D City Modeling and BIM, {eid: 85103959421, doi: 10.1007/978-981-15-8983-6_34}&gt;, &lt;None, {eid: 85052915281}&gt;, &lt;Modelling urban noise in CITYGML ADE: case of The Netherlands, {eid: 85033437506, doi: 10.5194/isprs-annals-IV-4-W5-73-2017}&gt;, &lt;CityGML 3.0: new functions open up new applications, {eid: 85081034645, doi: 10.1007/s41064-020-00095-z}&gt;, &lt;CityJSON: a compact and easy-to-use encoding of the CityGML data model, {eid: 85066870290, doi: 10.1186/s40965-019-0064-0}&gt;, &lt;3dfier: automatic reconstruction of 3D city models, {eid: 85105030249, doi: 10.21105/joss.02866}&gt;, &lt;A geospatial platform to manage large-scale individual mobility for an urban digital twin platform, {eid: 85124241931, doi: 10.3390/rs14030723}&gt;, &lt;Digital geoTwin Vienna: towards a digital twin city as Geodata Hub. PFG –, {eid: 85088919204, doi: 10.1007/s41064-020-00101-4}&gt;, &lt;Digital twin of a city: Review of technology serving city needs, {eid: 85137380199}&gt;, &lt;Challenges of urban digital twins: A systematic review and a Delphi expert survey, {eid: 85145969575, doi: 10.1016/j.autcon.2022.104716}&gt;, &lt;Assessing and benchmarking 3D city models, {eid: 85141548496, doi: 10.1080/13658816.2022.2140808}&gt;, &lt;Developing a dynamic digital twin at building and city levels: a case study of the West Cambridge campus, {eid: 85081580153, doi: 10.1061/(ASCE)ME.1943-5479.0000763}&gt;, &lt;None, {eid: 85046124603}&gt;, &lt;Digital twins from smart manufacturing to smart cities: a survey, {eid: 85117842563, doi: 10.1109/ACCESS.2021.3120843}&gt;, &lt;Path-tracing semantic networks to interpret changes in semantic 3d city models, {eid: 85141078870, doi: 10.5194/isprs-annals-X-4-W2-2022-217-2022}&gt;, &lt;Multisource spatial data integration for use cases applications, {eid: 85140380540, doi: 10.1111/tgis.12987}&gt;, &lt;None, {eid: 85166918541}&gt;, &lt;A socio-technical perspective on urban analytics: the case of city-scale digital twins, {eid: 85090949427, doi: 10.1080/10630732.2020.1798177}&gt;, &lt;From consistency to flexibility: Handling spatial information schema thanks to a middleware in a 3D city modeling context, {eid: 85145273719, doi: 10.1111/tgis.13014}&gt;, &lt;None, {eid: 85137707175}&gt;, &lt;Exploring city digital twins as policy tools: a task-based approach to generating synthetic data on urban mobility, {eid: 85128999673, doi: 10.1017/dap.2021.17}&gt;, &lt;Digital Twin Modeling of Smart Cities, {eid: 85089623768, doi: 10.1007/978-3-030-55307-4_58}&gt;, &lt;DUET: A Framework for Building Interoperable and Trusted Digital Twins of Smart Cities, {eid: 85101769197, doi: 10.1109/MIC.2021.3060962}&gt;, &lt;Concept and evaluation of heating demand prediction based on 3D city models and the CityGML energy ADE—case study Helsinki, {eid: 85092617783, doi: 10.3390/ijgi9100602}&gt;, &lt;Future city, digital twinning and the urban realm: a systematic literature review, {eid: 85130966565, doi: 10.3390/buildings12050685}&gt;, &lt;CityThings: An integration of the dynamic sensor data to the 3D city model, {eid: 85097987751, doi: 10.1177/2399808320983000}&gt;, &lt;THE Spatial data infrastructure of an urban digital twin in the building energy domain using ogc standards, {eid: 85141038431, doi: 10.5194/isprs-annals-X-4-W2-2022-249-2022}&gt;, &lt;Potential of the geometric layer in urban digital twins, {eid: 85132293293, doi: 10.3390/ijgi11060343}&gt;, &lt;City information modeling – an expedient tool for developing sustainable, responsive and resilient cities?, {eid: 85097754845}&gt;, &lt;The digital twin of the city of Zurich for urban planning, {eid: 85083502944, doi: 10.1007/s41064-020-00092-2}&gt;, &lt;Differentiating digital twin from digital shadow: elucidating a paradigm shift to expedite a smart, {eid: 85104190401, doi: 10.3390/buildings11040151}&gt;, &lt;City digital twin potentials: a review and research Agenda, {eid: 85103506867, doi: 10.3390/su13063386}&gt;, &lt;Digital twins in built environments: an investigation of the characteristics, applications, and challenges, {eid: 85124038873, doi: 10.3390/buildings12020120}&gt;, &lt;City Information Modelling as a support decision tool for planning and management of cities: a systematic literature review and bibliometric analysis, {eid: 85117250957, doi: 10.1016/j.buildenv.2021.108403}&gt;, &lt;None, {eid: 85166932269}&gt;, &lt;Digital twin in industry: state-of-the-art, {eid: 85054374767, doi: 10.1109/TII.2018.2873186}&gt;, &lt;Beyond digital twins – a commentary, {eid: 85059506089, doi: 10.1177/2399808318816992}&gt;, &lt;Potential and limitations of digital twins to achieve the Sustain. Dev. Goals, {eid: 85134467441, doi: 10.1038/s41893-022-00923-7}&gt;, &lt;Digital Twin: generalization, characterization and implementation, {eid: 85101711357, doi: 10.1016/j.dss.2021.113524}&gt;, &lt;Near real-time semantic view analysis of 3D city models in web browser, {eid: 85106468468, doi: 10.3390/ijgi10030138}&gt;, &lt;Viability testing of game engine usage for visualization of 3d geospatial data with OGC standards, {eid: 85141082525, doi: 10.5194/isprs-annals-X-4-W2-2022-281-2022}&gt;, &lt;Study on city digital twin technologies for sustainable smart city design: A review and bibliometric analysis of geographic information system and building information modeling integration, {eid: 85132815297, doi: 10.1016/j.scs.2022.104009}&gt;, &lt;Digital twin applications in aviation industry: a review, {eid: 85135421849, doi: 10.1007/s00170-022-09717-9}&gt;, &lt;City information modeling: state of the art, {eid: 85116790457, doi: 10.3390/app11199333}&gt;, &lt;From LiDAR point cloud towards digital twin city: clustering city objects based on Gestalt principles, {eid: 85088925897, doi: 10.1016/j.isprsjprs.2020.07.020}&gt;, &lt;The social digital twin: the social turn in the field of smart cities, {eid: 85142172894, doi: 10.1177/23998083221137079}&gt;, &lt;Digital twin for accelerating sustainability in positive energy district: a review of simulation tools and applications, {eid: 85115005557}&gt;, &lt;Research and practice in three-dimensional city modeling, {eid: 65349171860, doi: 10.1007/s11806-009-0195-z}&gt;, &lt;BIM/GIS data integration from the perspective of information flow, {eid: 85124624849, doi: 10.1016/j.autcon.2022.104166}&gt;</t>
  </si>
  <si>
    <t>2-s2.0-85166987321</t>
  </si>
  <si>
    <t>Veselý P. (AUID: 57215417544), Peška L. (AUID: 53985181000)</t>
  </si>
  <si>
    <t>Less Is More: Similarity Models for Content-Based Video Retrieval</t>
  </si>
  <si>
    <t>29th International Conference on MultiMedia Modeling, MMM 2023</t>
  </si>
  <si>
    <t>10.1007/978-3-031-27818-1_5</t>
  </si>
  <si>
    <t>https://www.doi.org/10.1007/978-3-031-27818-1_5</t>
  </si>
  <si>
    <t>&lt;Faculty of Mathematics and Physics, Charles University&gt;</t>
  </si>
  <si>
    <t>© 2023, The Author(s), under exclusive license to Springer Nature Switzerland AG.The concept of object-to-object similarity plays a crucial role in interactive content-based video retrieval tools. Similarity (or distance) models are core components of several retrieval concepts, e.g. Query by Example or relevance feedback. In these scenarios, the common approach is to apply some feature extractor that transforms the object to a vector of features, i.e., positions it into an induced latent space. The similarity is then based on some distance metric in this space. Historically, feature extractors were mostly based on some color histograms or hand-crafted descriptors such as SIFT, but nowadays state-of-the-art tools mostly rely on some deep learning (DL) approaches. However, so far there were no systematic study of how suitable are individual feature extractors in the video retrieval domain. Or, in other words, to what extent are human-perceived and model-based similarities concordant. To fill this gap, we conducted a user study with over 4000 similarity judgements comparing over 20 variants of feature extractors. Results corroborate the dominance of deep learning approaches, but surprisingly favor smaller and simpler DL models instead of larger ones.</t>
  </si>
  <si>
    <t>Content-based video retrieval, Similarity models, User study</t>
  </si>
  <si>
    <t>&lt;V3C1 dataset: An evaluation of content characteristics, {eid: 85068079700}&gt;, &lt;Generative pretraining from pixels, {eid: 85134761720}&gt;, &lt;ImageNet: A large-scale hierarchical image database, {eid: 85198028989}&gt;, &lt;An image is worth 16 × 16 words: Transformers for image recognition at scale, {eid: 85101877225}&gt;, &lt;None, {eid: 84958199110}&gt;, &lt;Revealing the multidimensional mental representations of natural objects underlying human similarity judgements. Nat. Hum, {eid: 85092387518}&gt;, &lt;Interactive video retrieval evaluation at a distance: comparing sixteen interactive video search systems in a remote setting at the 10th video browser showdown, {eid: 85123587062}&gt;, &lt;None, {eid: 85151000280}&gt;, &lt;None, {eid: 85128717043}&gt;, &lt;Image retrieval by texture similarity, {eid: 0036522683}&gt;, &lt;Aggregating local descriptors into a compact image representation, {eid: 77956004473}&gt;, &lt;None, {eid: 85121906699}&gt;, &lt;None, {eid: 85163882079}&gt;, &lt;W2VV++ fully deep learning for ad-hoc video search, {eid: 85074855048}&gt;, &lt;TGIF: A new dataset and benchmark on animated GIF description, {eid: 84986269670}&gt;, &lt;None, {eid: 85151000280}&gt;, &lt;None, {eid: 85152577185}&gt;, &lt;Color image retrieval technique based on color features and image bitmap, {eid: 33750479497}&gt;, &lt;The development of the CIE 1976 (L*a*b*) uniform colour-space and colour-difference formula, {eid: 84982590903}&gt;, &lt;Evaluating (and improving) the correspondence between deep neural networks and human representations, {eid: 85052899536}&gt;, &lt;Learning transferable visual models from natural language supervision, {eid: 85101951314}&gt;, &lt;Enriching ImageNet with human similarity judgments and psychological embeddings, {eid: 85109845451}&gt;, &lt;On visualizations in the role of universal data representation, {eid: 85086901325}&gt;, &lt;None, {eid: 85124970348}&gt;, &lt;EfficientNet: Rethinking model scaling for convolutional neural networks, {eid: 85077515832}&gt;, &lt;Attention is all you need, {eid: 85043317328}&gt;, &lt;MSR-VTT: A large video description dataset for bridging video and language, {eid: 84986260127}&gt;</t>
  </si>
  <si>
    <t>2023-01-09</t>
  </si>
  <si>
    <t>2-s2.0-85152563486</t>
  </si>
  <si>
    <t>Zhu X. (AUID: 57207575143), Bao T. (AUID: 25638251600), Li H. (AUID: 57196362484), Yeoh J.K.W. (AUID: 36901530600), Jia N. (AUID: 57299864000)</t>
  </si>
  <si>
    <t>Enhancing dam safety evaluation using dam digital twins</t>
  </si>
  <si>
    <t>Structure and Infrastructure Engineering</t>
  </si>
  <si>
    <t>10.1080/15732479.2021.1991387</t>
  </si>
  <si>
    <t>https://www.doi.org/10.1080/15732479.2021.1991387</t>
  </si>
  <si>
    <t>&lt;State Key Laboratory of Hydrology-Water Resources and Hydraulic Engineering, College of Water Conservancy and Hydropower Engineering, Hohai University&gt;, &lt;College of Hydraulic &amp; Environmental Engineering, China Three Gorges University&gt;, &lt;Department of Civil and Environmental Engineering, National University of Singapore&gt;, &lt;Planning, Design and Research, Changjiang Institute of Survey&gt;</t>
  </si>
  <si>
    <t>© 2021 Informa UK Limited, trading as Taylor &amp; Francis Group.Comprehensive evaluation of dams in a dynamic and proactive way is accepted as an effective strategy to improve dam safety. However, there is a lack of efficient and standardised approaches for managing monitoring-related information that can help to provide dynamic and reliable information for continuous dam evaluation. With the importance of digital twins (DTs) being proven in better data integration and interoperability, a DT-based approach for comprehensive dam evaluation and its data integration method based on extended industry foundation classes (IFC) are provided in this study. This paper presents a new data structure and corresponding data classification strategy, using which information required for continuous evaluation can be effectively organised. Considering that existing evaluation methods cannot fully characterise uncertainties in the evaluation process, a cloud model based comprehensive evaluation framework is proposed. In this approach, a multi-rule cloud reasoning model is utilised to evaluate monitoring points. Also, a multi-dimensional cloud model and an improved Criteria Importance Though Intercriteria Correlation (CRITIC) method are leveraged to assess evaluation indices affected by multiple factors. Finally, the results of a case study verify that the proposed DT-based solution realises a continuous dam safety evaluation, which contributes to automated and efficient dam condition monitoring.</t>
  </si>
  <si>
    <t>building information modelling, cloud model, comprehensive dam evaluation, dam monitoring system, Digital twins, industry foundation classes, long-term monitoring</t>
  </si>
  <si>
    <t>&lt;Improved visualization of infrastructure monitoring data using building information modeling, {eid: 85064748508, doi: 10.1080/15732479.2019.1602150}&gt;, &lt;Failure analysis method of concrete arch dam based on elastic strain energy criterion, {eid: 84949228291, doi: 10.1016/j.engfailanal.2015.11.045}&gt;, &lt;None, {eid: 85117301962}&gt;, &lt;Constructing membership functions using statistical data, {eid: 0002539249, doi: 10.1016/0165-0114(86)90024-2}&gt;, &lt;Existing concrete dams: loads definition and finite element models validation, {eid: 85027303481, doi: 10.12989/smm.2016.3.2.129}&gt;, &lt;Improved online sequential extreme learning machine for identifying crack behavior in concrete dam, {eid: 85052325311, doi: 10.1177/1369433218788635}&gt;, &lt;Determining objective weights in multiple criteria problems: The critic method, {eid: 0009496304, doi: 10.1016/0305-0548(94)00059-H}&gt;, &lt;Towards sustainable facilities management, {eid: 84867289068}&gt;, &lt;Industry foundation classes for project management-A trial implementation, {eid: 0002257445}&gt;, &lt;Digital twin–Proof of concept, {eid: 85044953148, doi: 10.1016/j.mfglet.2018.02.006}&gt;, &lt;Present situation and future prospect of hydropower in China, {eid: 64249094231, doi: 10.1016/j.rser.2008.08.013}&gt;, &lt;Research on online comprehensive regular evaluation model of dam safety based on guideline, {eid: 85117281181}&gt;, &lt;Bulletin 143: Historical review on ancient Dams, {eid: 85117294091}&gt;, &lt;Efficient dam management using SQL and GIS, {eid: 85117268939, doi: 10.37023/ee.7.2.1}&gt;, &lt;Development of dam safety management system, {eid: 64849105092, doi: 10.1016/j.advengsoft.2008.10.009}&gt;, &lt;A comprehensive evaluation method study for dam safety, {eid: 85032886530}&gt;, &lt;Application of Bayesian approach to dynamic probability evaluation of earth-rockfill dams security level, {eid: 52249097841}&gt;, &lt;Natural dam failure in slope failure mode triggered by seepage, {eid: 85083501765, doi: 10.1080/19475705.2020.1746697}&gt;, &lt;A fuzzy comprehensive assessment system of dam failure risk based on cloud model, {eid: 84875790340}&gt;, &lt;Digital twin aided vulnerability assessment and risk-based maintenance planning of bridge infrastructures exposed to extreme conditions, {eid: 85101241361, doi: 10.3390/su13042051}&gt;, &lt;A new cognitive model: Cloud model, {eid: 62149101392, doi: 10.1002/int.20340}&gt;, &lt;Automatic monitoring warning system of dams group, {eid: 27744473972}&gt;, &lt;Design and implementation of reservoir dam safety monitoring platform based on ASP.NET, {eid: 85034609739, doi: 10.1109/IAEAC.2017.8054504}&gt;, &lt;Xbim. Essentials: a library for interoperable building information applications, {eid: 85049528246, doi: 10.21105/joss.00473}&gt;, &lt;Digital twin-enabled anomaly detection for built asset monitoring in operation and maintenance, {eid: 85085247924, doi: 10.1016/j.autcon.2020.103277}&gt;, &lt;Cloud model-based evaluation of landslide dam development feasibility, {eid: 85105607518}&gt;, &lt;Austin Dam, Pennsylvania: The sliding failure of a concrete gravity dam, {eid: 16444362538, doi: 10.2113/11.1.61}&gt;, &lt;Expansion of IFC model with structural sensors, {eid: 84884516927}&gt;, &lt;Combination of advanced numerical methods and machine learning for dam safety assessment, {eid: 85117356170}&gt;, &lt;Data-based models for the prediction of dam behaviour: a review and some methodological considerations, {eid: 84937862737, doi: 10.1007/s11831-015-9157-9}&gt;, &lt;Review and prospect of the development of dam safety monitoring instrument technology, {eid: 85117342528}&gt;, &lt;Dam safety evaluation based on interval-valued intuitionistic fuzzy sets and evidence theory, {eid: 85084372032, doi: 10.3390/s20092648}&gt;, &lt;Dam safety prediction model considering chaotic characteristics in prototype monitoring data series, {eid: 85002248995, doi: 10.1177/1475921716654963}&gt;, &lt;Automatic dam safety evaluation, {eid: 85073873811, doi: 10.23919/SICE.2019.8859862}&gt;, &lt;Digital twin in industry: State-of-the-art, {eid: 85054374767, doi: 10.1109/TII.2018.2873186}&gt;, &lt;IFC Monitor–An IFC schema extension for modeling structural health monitoring systems, {eid: 85046801394, doi: 10.1016/j.aei.2018.04.011}&gt;, &lt;Development of a BIM-based data management system for structural health monitoring with application to modular buildings: Case study, {eid: 85062769273, doi: 10.1061/(ASCE)CP.1943-5487.0000826}&gt;, &lt;Modeling method for predicting seepage of RCC dams considering time‐varying and lag effect, {eid: 85041009016, doi: 10.1002/stc.2081}&gt;, &lt;Dam health diagnosis and evaluation, {eid: 19944370502, doi: 10.1088/0964-1726/14/3/016}&gt;, &lt;Comprehensive evaluation methods for dam service status, {eid: 84866090197, doi: 10.1007/s11431-012-4907-5}&gt;, &lt;Hydropower for sustainable water and energy development, {eid: 70349508838, doi: 10.1016/j.rser.2009.07.025}&gt;, &lt;Treatment of errors in dam safety monitoring data, {eid: 85072987048, doi: 10.1088/1755-1315/304/4/042021}&gt;</t>
  </si>
  <si>
    <t>Taylor and Francis Ltd.</t>
  </si>
  <si>
    <t>2-s2.0-85117268400</t>
  </si>
  <si>
    <t>Thiery F. (AUID: 57055935300), Mees A.W. (AUID: 48161464500), Veller J. (AUID: 57218311566), Raddatz L. (AUID: 57218311787), Boochs F. (AUID: 6603372854), Rokohl L. (AUID: 58220528600)</t>
  </si>
  <si>
    <t>A Semi-Automatic Semantic-Model-Based Comparison Workflow for Archaeological Features on Roman Ceramics</t>
  </si>
  <si>
    <t>ISPRS International Journal of Geo-Information</t>
  </si>
  <si>
    <t>10.3390/ijgi12040167</t>
  </si>
  <si>
    <t>https://www.doi.org/10.3390/ijgi12040167</t>
  </si>
  <si>
    <t>&lt;Leibniz-Zentrum für Archäologie (LEIZA), Department of Scientific IT and Research Software Engineering&gt;, &lt;i3mainz—Institute for Spatial Information and Surveying Technology, School of Technology, Hochschule Mainz University of Applied Sciences&gt;, &lt;Leibniz-Zentrum für Archäologie (LEIZA)&gt;</t>
  </si>
  <si>
    <t>© 2023 by the authors.In this paper, we introduce applications of Artificial Intelligence techniques, such as Decision Trees and Semantic Reasoning, for semi-automatic and semantic-model-based decision-making for archaeological feature comparisons. This paper uses the example of Roman African Red Slip Ware (ARS) and the collection of ARS at the LEIZA archaeological research institute. The main challenge is to create a Digital Twin of the ARS objects and artefacts using geometric capturing and semantic modelling of archaeological information. Moreover, the individualisation and comparison of features (appliqués), along with their visualisation, extraction, and rectification, results in a strategy and application for comparison of these features using both geometrical and archaeological aspects with a comprehensible rule set. This method of a semi-automatic semantic model-based comparison workflow for archaeological features on Roman ceramics is showcased, discussed, and concluded in three use cases: woman and boy, human–horse hybrid, and bears with local twists and shifts.</t>
  </si>
  <si>
    <t>archaeology, ceramics, close-to-original 3D digital objects, image matching, interdisciplinary research, linked open data, rectification, semantic modelling, Wikidata</t>
  </si>
  <si>
    <t>&lt;Künstliche Intelligenz: Digitales Verstehen, {eid: 85156086983}&gt;, &lt;Archaeology 4.0: Archaeology in the Third Era of Computing, {eid: 85156114470, doi: 10.5281/zenodo.2629595}&gt;, &lt;Maschinelles Lernen angewendet auf Bilder antiker Münzen, {eid: 85156134350}&gt;, &lt;Kombination Maschineller Lernmethoden der Bild- und Texterkennung auf Antiken Münzdaten, {eid: 85156184477}&gt;, &lt;Clusterbildung Keltischer Münzen basierend auf Convolutional Neural Networks, {eid: 85156168422}&gt;, &lt;Lovelace &amp; babbage and the creation of the 1843 notes, {eid: 0348011361, doi: 10.1109/MAHC.2003.1253887}&gt;, &lt;How to make Zuse’s Z3 a universal computer, {eid: 0032121281, doi: 10.1109/85.707574}&gt;, &lt;None, {eid: 0038990246}&gt;, &lt;None, {eid: 70450163544}&gt;, &lt;None, {eid: 85156121432}&gt;, &lt;None, {eid: 85156162692}&gt;, &lt;Typologie-Handling zur Dokumentation mit Hilfe künstlicher Intelligenz, {eid: 85156161625, doi: 10.5281/zenodo.7179955}&gt;, &lt;Digging in documents: Using text mining to access the hidden knowledge in Dutch archaeological excavation reports, {eid: 85156165600}&gt;, &lt;Can BERT Dig It? Named Entity Recognition for Information Retrieval in the Archaeology Domain, {eid: 85145009255, doi: 10.1145/3497842}&gt;, &lt;A burning question—Using an intelligent grey literature search engine to change our views on early medieval burial practices in the Netherlands, {eid: 85111613877, doi: 10.1016/j.jas.2021.105456}&gt;, &lt;Nordamerika I: New York, The Metropolitan Museum Of Art, {eid: 85156177924, doi: 10.11588/PROPYLAEUM.332.456}&gt;, &lt;Corpus Hieroglyphicarum Inscriptionum Cretae, {eid: 60949914654}&gt;, &lt;None, {eid: 0011778301}&gt;, &lt;A Thesaurus of Applied Motives on African Red Slip Ware, {eid: 85156184963}&gt;, &lt;Mythologische Darstellungen auf Gebrauchsgegenständen der Spätantike: Die appliken- und reliefverzierte Sigillata C3/C4, {eid: 85156093184}&gt;, &lt;Atlante delle forme ceramiche: Ceramica fina romana nel bacino mediterraneo, {eid: 84953324097}&gt;, &lt;None, {eid: 85156167698}&gt;, &lt;A guide to ogam, {eid: 85156172786}&gt;, &lt;None, {eid: 60949324232}&gt;, &lt;The FAIR Guiding Principles for scientific data management and stewardship, {eid: 84962269370, doi: 10.1038/sdata.2016.18}&gt;, &lt;Will It Ever Be FAIR?: Making Archaeological Data Findable, Accessible, Interoperable, and Reusable, {eid: 85149364542, doi: 10.1017/aap.2022.40}&gt;, &lt;Practices of Linked Open Data in Archaeology and Their Realisation in Wikidata, {eid: 85156166975, doi: 10.3390/digital2030019}&gt;, &lt;Archaeology and the Semantic Web, {eid: 84882244638}&gt;, &lt;Digitale Vernetzung von Sammlungsdaten, {eid: 85156099792, doi: 10.5281/zenodo.5810310}&gt;, &lt;Linked Open Samian Ware, {eid: 85156108138, doi: 10.5281/zenodo.4305708}&gt;, &lt;Semantic Web und Linked Data: Generierung von Interoperabilität in archäologischen Fachdaten am Beispiel römischer Töpferstempel, {eid: 85156153719, doi: 10.5281/zenodo.292979}&gt;, &lt;Linking potter, pots and places: A LOD approach to samian ware, {eid: 85156157765, doi: 10.5281/zenodo.292975}&gt;, &lt;None, {eid: 85156174857}&gt;, &lt;SPARQLing Ogham Stones: New Options for Analyzing Analog Editions by Digitization in Wikidata, {eid: 85127415848}&gt;, &lt;SPARQLing Geodesy for Cultural Heritage—New Opportunities for Publishing and Analysing Volunteered Linked (geo-)data, {eid: 85156127319, doi: 10.5281/zenodo.5639381}&gt;, &lt;SPARQLing Ogham—Irische Ogham-Steine als Linked Open Data, {eid: 85156121852, doi: 10.17175/sb005_010}&gt;, &lt;Ogham Data, {eid: 85156130537, doi: 10.5281/zenodo.4765603}&gt;, &lt;None, {eid: 85156134377}&gt;, &lt;None, {eid: 85156145580}&gt;, &lt;None, {eid: 85156089024}&gt;, &lt;None, {eid: 85156116803}&gt;, &lt;None, {eid: 85156158338}&gt;, &lt;None, {eid: 85156108284}&gt;, &lt;None, {eid: 85156137307}&gt;, &lt;None, {eid: 85156094438}&gt;, &lt;An Open System for Collection and Automatic Recognition of Pottery through eural Network Algorithms, {eid: 85104876256, doi: 10.3390/heritage4010008}&gt;, &lt;Machine Learning Arrives in Archaeology, {eid: 85106694008, doi: 10.1017/aap.2021.6}&gt;, &lt;Automatic Detection of Objects in 3D Point Clouds Based on Exclusively Semantic Guided Processes, {eid: 85075520183, doi: 10.3390/ijgi8100442}&gt;, &lt;Connected Semantic Concepts as a Base for Optimal Recording and Computer-Based Modelling of Cultural Heritage Objects, {eid: 85052321221, doi: 10.1007/978-3-319-99441-3_31}&gt;, &lt;3D Point Clouds in Archaeology: Advances in Acquisition, Processing and Knowledge Integration Applied to Quasi-Planar Objects, {eid: 85030708339, doi: 10.3390/geosciences7040096}&gt;, &lt;Article: Image based Coin Recognition System–A Survey, {eid: 85058014448, doi: 10.5120/ijca2015907458}&gt;, &lt;None, {eid: 85156099252}&gt;, &lt;Academic Meta Tool. Ein Web-Tool zur Modellierung von Vagheit, {eid: 85111287322, doi: 10.17175/SB004_004}&gt;, &lt;None, {eid: 85150829790, doi: 10.18452/5367}&gt;, &lt;None, {eid: 85156109654}&gt;, &lt;None, {eid: 85156151418}&gt;, &lt;None, {eid: 85156144975}&gt;, &lt;Comparison and deformation analysis of five 3D models of the Paleolithic wooden point from the Ljubljanica River, {eid: 85085506262, doi: 10.1109/MetroArchaeo43810.2018.9089782}&gt;, &lt;African Red Slip Ware digital (ARS3D)—The Portal, {eid: 85156125444, doi: 10.5281/zenodo.5646897}&gt;, &lt;Die Rolle Handwerklicher Verfahren bei der Formgebung Relieverzierter Terra Sigillata, {eid: 85156161975}&gt;, &lt;Bestätigung der Zusammenhänge von La Graufesenque und Lezoux durch chemische und töpferisch/technische Analyse des Abdrucks eines Bildstempels, {eid: 84937044912}&gt;, &lt;Some wandering potters, {eid: 79956784710}&gt;, &lt;Organisationsformen römischer Töpfer-Manufakturen am Beispiel von Arezzo und Rheinzabern unter Berücksichtigung von Papyri, Inschriften und Rechtsquellen, {eid: 84979684238, doi: 10.11588/PROPYLAEUM.519}&gt;, &lt;Red Slip Wares. A Spatial Study of Late Roman Fine Wares in the Mediterranean Coastal Areas and Europe; ARCH 1043WY, {eid: 85156130952}&gt;, &lt;None, {eid: 84953226028, doi: 10.1017/CBO9781107050693}&gt;, &lt;None, {eid: 5444221698}&gt;, &lt;None, {eid: 85113622364, doi: 10.2307/j.ctvr43kch}&gt;, &lt;Application of chemical and chemometric analytical techniques to the study of ancient ceramics from Dougga (Tunisia), {eid: 39149118559, doi: 10.1016/j.microc.2007.11.012}&gt;, &lt;Production centres of African red slip ware (3rd-7th c.) in northern and central Tunesia: Archaeological provenance and reference groups based on chemical analysis, {eid: 39149141131, doi: 10.1017/S1047759400013878}&gt;, &lt;None, {eid: 0040089099}&gt;, &lt;None, {eid: 85156093799}&gt;, &lt;None, {eid: 85156147515}&gt;, &lt;Einleitung. Bild und Tafelgeschirr im römischen Nordafrika, {eid: 85156150260}&gt;, &lt;Konsuln, Statthalter und venationes. Imperiale Feste im Bild, {eid: 85156127029}&gt;, &lt;The study of 3rd century African red slip ware based on the evidence from Tunisia, {eid: 84976887692}&gt;, &lt;Spätrömische rote Tonware mit Reliefverzierung aus nordafrikanischen Werkstätten: Entwicklungsgeschichtliche Untersuchungen zur reliefgeschmückten Terra Sigillata Chiara C, {eid: 61249219125}&gt;, &lt;African Red Slip Ware—Additional Iconography Catalogue, {eid: 85156091623, doi: 10.5281/zenodo.6386604}&gt;, &lt;None, {eid: 85115662485}&gt;, &lt;Christus, Apostel und Co. Christiliche Motive auf spätantiker Sigillata aus Nordafrika, {eid: 85156155454}&gt;, &lt;None, {eid: 27844558731}&gt;, &lt;None, {eid: 85156186012}&gt;, &lt;The Köln Römisch-Germanisches Museum Study Collection of African Red Slip Ware, {eid: 84860652326}&gt;, &lt;Einleitung, {eid: 85156130797}&gt;, &lt;None, {eid: 85156114225}&gt;, &lt;Spätantike Sigillata-Tabletts, {eid: 85156163823}&gt;, &lt;Knowledge Equity and Open Science in qualitative research—Practical research considerations, {eid: 85156091640, doi: 10.3897/rio.8.e86387}&gt;, &lt;Knowledge equity and Open Science: An attempt to outline the field from a feminist research perspective, {eid: 85156112694, doi: 10.3897/rio.9.e85860}&gt;, &lt;None, {eid: 85156147417}&gt;, &lt;None, {eid: 85156116608}&gt;, &lt;Fellow-Programm Freies Wissen 2016–2021, {eid: 85156089249, doi: 10.5281/zenodo.5788378}&gt;, &lt;None, {eid: 85156097572}&gt;, &lt;None, {eid: 85156175612}&gt;, &lt;None, {eid: 85156102141}&gt;, &lt;None, {eid: 85156147888}&gt;, &lt;None, {eid: 85156097825}&gt;, &lt;None, {eid: 85156089492}&gt;, &lt;Convention on the Means of Prohibiting and Preventing the Illicit Import, Export and Transfer of Ownership of Cultural Property, {eid: 85156178756}&gt;, &lt;Bundesministerium der Justiz Gesetz zur Ausführung des UNESCO-Übereinskommens vom 14 November 1970 über Maßnahmen zum Verbot und zur Verhütung der rechtswidrigen Einfuhr, Ausfuhr und Übereignung von Kulturgut, {eid: 85156184577}&gt;, &lt;Bundesministerium der Justiz Gesetz zu dem Übereinkommen vom 14 November 1970 über Maßnahmen zum Verbot und zur Verhütung der rechtswidrigen Einfuhr, Ausfuhr und Übereignung von Kulturgut, {eid: 85156164347}&gt;, &lt;None, {eid: 85156141280}&gt;, &lt;Provenance. Loot, merchandise and gifts, {eid: 85156185088}&gt;, &lt;Provenienzrecherche und digitale Forschungsinfrastrukturen in Deutschland: Tendenzen, Desiderate, Bedürfnisse, {eid: 85156176238, doi: 10.7767/9783205201274.37}&gt;, &lt;The CARE Principles for Indigenous Data Governance, {eid: 85098057197, doi: 10.5334/dsj-2020-043}&gt;, &lt;None, {eid: 85156086170}&gt;, &lt;Operationalizing the CARE and FAIR Principles for Indigenous data futures, {eid: 85104424492, doi: 10.1038/s41597-021-00892-0}&gt;, &lt;RGZM.O.7046 (Teller), {eid: 85156152099}&gt;, &lt;None, {eid: 85115642084}&gt;, &lt;Frühes Christentum und Byzanz: Sammlungsgeschichte und Forschungstätigkeit am Römisch-Germanischen Zentralmuseum in Mainz, {eid: 85156140166, doi: 10.11588/PROPYLAEUM.952.C12915}&gt;, &lt;Jahresbericht des Römisch-Germanischen Zentralmuseums, Forschungsinstitut fur Vor- und Frühgeschichte, 1988, {eid: 85156182401, doi: 10.11588/JRGZM.1988.2.77367}&gt;, &lt;Jahresbericht des Römisch-Germanischen Zentralmuseums, Forschungsinstitut für Vor-und Frühgeschichte, 1994, {eid: 85156179344, doi: 10.11588/JRGZM.1994.2.83151}&gt;, &lt;None, {eid: 84944689700}&gt;, &lt;From architectural survey to continuous monitoring: Graph-based data management for cultural heritage conservation with digital twins, {eid: 85117780820, doi: 10.5194/isprs-archives-XLIII-B4-2021-47-2021}&gt;, &lt;Digital twin and 3D documentation of a Theban tomb at Deir al-medina (Egypt) using a multi-lenses photogrammetric approach, {eid: 85116043282, doi: 10.5194/isprs-archives-XLIII-B2-2021-591-2021}&gt;, &lt;None, {eid: 85156161274}&gt;, &lt;None, {eid: 85156088424}&gt;, &lt;Gewinnung realitätsnaher virtueller Modelle als Grundlage für die Erkennung von Ähnlichkeiten, {eid: 85156174548}&gt;, &lt;Metadata schema and ontology for capturing and processing of 3D cultural heritage objects, {eid: 85111341833, doi: 10.1186/s40494-021-00561-w}&gt;, &lt;None, {eid: 85096604298}&gt;, &lt;Sphere 7 Data: LOUD and FAIR Data for the Research Community, {eid: 85127382644, doi: 10.5281/zenodo.2643469}&gt;, &lt;A GeoSPARQL Compliance Benchmark, {eid: 85111426327, doi: 10.3390/ijgi10070487}&gt;, &lt;African Red Slip Ware Digital (ARS3D)—Ontology, {eid: 85156091959, doi: 10.5281/zenodo.5642892}&gt;, &lt;Semantic modelling and publishing African Red Slip Ware as Linked Data, {eid: 85156167656, doi: 10.5281/zenodo.7361811}&gt;, &lt;Close to the Original-Erfassung archäologischer Objekte und ihre webbasierte semantisch modellierte Bereitstellung zur fachwissenschaftlichen Analyse, {eid: 85156166890}&gt;, &lt;None, {eid: 84890293316}&gt;, &lt;SIVT—Processing, Viewing, and Analysis of 3D Scans of the Porthole Slab and Slab B2 of Züschen I, {eid: 85060282319}&gt;, &lt;African Red Slip Ware Digital (ARS3D)—Comparison-Script, {eid: 85156130336, doi: 10.5281/zenodo.5647864}&gt;, &lt;Comparer les poinçons sur céramiques avec des méthodes d’intelligence artificielle et sémantique, {eid: 85156107622}&gt;, &lt;African Red Slip Ware Digital (ARS3D)—Comparison (Archaeology), {eid: 85156161490, doi: 10.5281/zenodo.6534662}&gt;, &lt;African Red Slip Ware Digital (ARS3D)—Comparison-Data, {eid: 85156124090, doi: 10.5281/zenodo.5647827}&gt;, &lt;African Red Slip Ware Digital (ARS3D)—Comparison Videos, {eid: 85156108310, doi: 10.5281/zenodo.6674935}&gt;, &lt;The FAIR Data Maturity Model: An Approach to Harmonise FAIR Assessments, {eid: 85099976726, doi: 10.5334/dsj-2020-041}&gt;, &lt;Linked Open African Red Slip Ware, {eid: 85156130537, doi: 10.5281/zenodo.5722941}&gt;, &lt;None, {eid: 85156136935}&gt;</t>
  </si>
  <si>
    <t>2023-04-01</t>
  </si>
  <si>
    <t>2-s2.0-85156158451</t>
  </si>
  <si>
    <t>MDPI paper, also out of scope.</t>
  </si>
  <si>
    <t>Long C. (AUID: 57191348478), Wenlong S. (AUID: 56803030000), Tao S. (AUID: 56013018600), Yizhu L. (AUID: 57094258600), Wei J. (AUID: 56181276500), Hongjie L. (AUID: 37055693700), Tianshi F. (AUID: 57222342216), Rongjie G. (AUID: 57222293194), Abbas H. (AUID: 58673872900), Shengjie L. (AUID: 58673897600), Jun L. (AUID: 57224807580), Lingwei M. (AUID: 55789547100), Qian H. (AUID: 58673885200)</t>
  </si>
  <si>
    <t>Field Patch Extraction Based on High-Resolution Imaging and U2-Net++ Convolutional Neural Networks</t>
  </si>
  <si>
    <t>Remote Sensing</t>
  </si>
  <si>
    <t>10.3390/rs15204900</t>
  </si>
  <si>
    <t>https://www.doi.org/10.3390/rs15204900</t>
  </si>
  <si>
    <t>&lt;State Key Laboratory of Simulation and Regulation of Water Cycle in River Basin, China Institute of Water Resources and Hydropower Research&gt;, &lt;Research Center on Flood &amp; Drought Disaster Prevention and Reduction of the Ministry of Water Resources&gt;, &lt;Key Laboratory of River Basin Digital Twinning of Ministry of Water Resources&gt;, &lt;Suqian City Sucheng District Water Conservancy Bureau&gt;, &lt;College of Resource Environment and Tourism, Capital Normal University&gt;</t>
  </si>
  <si>
    <t>© 2023 by the authors.Accurate extraction of farmland boundaries is crucial for improving the efficiency of farmland surveys, achieving precise agricultural management, enhancing farmers’ production conditions, protecting the ecological environment, and promoting local economic development. Remote sensing and deep learning are feasible methods for creating large-scale farmland boundary maps. However, existing neural network models have limitations that restrict the accuracy and reliability of agricultural parcel extraction using remote sensing technology. In this study, we used high-resolution satellite images (2 m, 1 m, and 0.8 m) and the U2-Net++ model based on the RSU module, deep separable convolution, and the channel-spatial attention mechanism module to extract different types of fields. Our model exhibited significant improvements in farmland parcel extraction compared with the other models. It achieved an F1-score of 97.13%, which is a 7.36% to 17.63% improvement over older models such as U-Net and FCN and a more than 2% improvement over advanced models such as DeepLabv3+ and U2-Net. These results indicate that U2-Net++ holds the potential for widespread application in the production of large-scale farmland boundary maps.</t>
  </si>
  <si>
    <t>channel-spatial attention mechanism, deep learning, depth-wise separable convolution, farmland parcel extraction, high-resolution remote sensing imagery</t>
  </si>
  <si>
    <t>&lt;Geographic Information and Communication Technologies for Supporting Smallholder Agriculture and Climate Resilience, {eid: 85059391242, doi: 10.3390/cli6040097}&gt;, &lt;Using Satellite Data to Identify the Causes of and Potential Solutions for Yield Gaps in India’s Wheat Belt, {eid: 85030751280, doi: 10.1088/1748-9326/aa8228}&gt;, &lt;The Yield Gap of Global Grain Production: A Spatial Analysis, {eid: 77951296386, doi: 10.1016/j.agsy.2010.02.004}&gt;, &lt;Extracting Agricultural Fields from Remote Sensing Imagery Using Graph-Based Growing Contours, {eid: 85084257610, doi: 10.3390/rs12071205}&gt;, &lt;Delineation of agricultural fields in smallholder farms from satellite images using fully convolutional networks and combinatorial grouping, {eid: 85067307044, doi: 10.1016/j.rse.2019.111253}&gt;, &lt;Object-based convolutional neural network for high-resolution imagery classification, {eid: 85017136781, doi: 10.1109/JSTARS.2017.2680324}&gt;, &lt;Object based image analysis for remote sensing, {eid: 73249139477, doi: 10.1016/j.isprsjprs.2009.06.004}&gt;, &lt;An automated method for annual cropland mapping along the season for various globally- distributed agrosystems using high spatial and temporal resolution time series, {eid: 84945907812, doi: 10.3390/rs71013208}&gt;, &lt;Small, sparse, but substantial: Techniques for segmenting small agricultural fields using sparse ground data, {eid: 85097228719, doi: 10.1080/01431161.2020.1834166}&gt;, &lt;Field-based sub-boundary extraction from remote sensing imagery using perceptual grouping, {eid: 84875272098, doi: 10.1016/j.isprsjprs.2013.02.009}&gt;, &lt;Automated crop field extraction from multi- temporal Web Enabled Landsat Data, {eid: 84893445992, doi: 10.1016/j.rse.2014.01.006}&gt;, &lt;DESTIN: A new method for delineating the boundaries of crop fields by fusing spatial and temporal information from WorldView and Planet satellite imagery, {eid: 85091027431, doi: 10.1016/j.compag.2020.105787}&gt;, &lt;Segmenting multispectral Landsat TM images into field units, {eid: 0036564129, doi: 10.1109/TGRS.2002.1010893}&gt;, &lt;Automating field boundary delineation with multi- temporal Sentinel-2 imagery, {eid: 85075390851, doi: 10.1016/j.compag.2019.105078}&gt;, &lt;A machine learning approach for agricultural parcel delineation through agglomerative segmentation, {eid: 85011282411, doi: 10.1080/01431161.2016.1278312}&gt;, &lt;Image Segmentation Based on Constrained Spectral Variance Difference and Edge Penalty, {eid: 84930017439, doi: 10.3390/rs70505980}&gt;, &lt;Sentinel-2 cropland mapping using pixel-based and object-based time-weighted dynamic time warping analysis, {eid: 85033436404, doi: 10.1016/j.rse.2017.10.005}&gt;, &lt;Contour Detection for UAV-Based Cadastral Mapping, {eid: 85013633272, doi: 10.3390/rs9020171}&gt;, &lt;Delineation of Agricultural Field Boundaries from Sentinel-2 Images Using a Novel Super-Resolution Contour Detector Based on Fully Convolutional Networks, {eid: 85079647338, doi: 10.3390/rs12010059}&gt;, &lt;High-Resolution U-Net: Preserving Image Details for Cultivated Land Extraction, {eid: 85088316452, doi: 10.3390/s20154064}&gt;, &lt;Deep Learning on Edge: Extracting Field Boundaries from Satellite Images with a Convolutional Neural Network, {eid: 85084853797, doi: 10.1016/j.rse.2020.111741}&gt;, &lt;Delineating Smallholder Fields Using Transfer Learning and Weak Supervision, {eid: 85133229202}&gt;, &lt;Fully convolutional networks for semantic segmentation, {eid: 85015843890, doi: 10.1109/TPAMI.2016.2572683}&gt;, &lt;Deep extraction of cropland parcels from very high-resolution remotely sensed imagery, {eid: 85175366237, doi: 10.1109/TPAMI.2016.2572683}&gt;, &lt;Optimized lithological mapping from multispectral and hyperspectral remote sensing images using fused multi-classifiers, {eid: 85084267881, doi: 10.3390/rs12010177}&gt;, &lt;UNet++: A Nested U-Net Architecture for Medical Image Segmentation, {eid: 85116500523}&gt;, &lt;None, {eid: 85107387917}&gt;, &lt;SegNet: A deep convolutional encoder-decoder architecture for image segmentation, {eid: 85020309324}&gt;, &lt;U2-Net: Going deeper with nested Ustructure for salient object detection, {eid: 85084667067, doi: 10.1016/j.patcog.2020.107404}&gt;, &lt;Mobilenets: Efficient convolutional neural networks for mobile vision applications, {eid: 85039920700}&gt;, &lt;Cbam: Convolutional block attention module, {eid: 85055111544}&gt;, &lt;New Rural Scenery of ‘Four Harvests a Year’ in Huagou Town, Gaoqing County, {eid: 85175365376}&gt;, &lt;Research on Comprehensive Evaluation of Urban Green Logistics Distribution, {eid: 85175366273}&gt;, &lt;The OpenCV Library, {eid: 0242483561}&gt;, &lt;None, {eid: 85175365830}&gt;, &lt;None, {eid: 85097454374}&gt;, &lt;Holistically Nested edge detection, {eid: 84973859794}&gt;, &lt;Minimization of region-scalable fitting energy for image segmentation, {eid: 52649131914}&gt;</t>
  </si>
  <si>
    <t>2023-10-01</t>
  </si>
  <si>
    <t>2-s2.0-85175365940</t>
  </si>
  <si>
    <t>Baron C. (AUID: 7102110919), Grenier L. (AUID: 58555273400), Ostapenko V. (AUID: 58555273500), Xue R. (AUID: 56205054300)</t>
  </si>
  <si>
    <t>Using the ARCADIA/Capella Systems Engineering Method and Tool to Design Manufacturing Systems—Case Study and Industrial Feedback</t>
  </si>
  <si>
    <t>Systems</t>
  </si>
  <si>
    <t>10.3390/systems11080429</t>
  </si>
  <si>
    <t>https://www.doi.org/10.3390/systems11080429</t>
  </si>
  <si>
    <t>&lt;LAAS-CNRS, Université de Toulouse, CNRS, INSA Toulouse&gt;, &lt;College of Economics and Management, Beijing University of Technology&gt;</t>
  </si>
  <si>
    <t>© 2023 by the authors.In a trend towards digital continuity, model-based systems engineering is becoming widely adopted for the design of complex systems, supporting system development from the very first stages. A narrow panel of methods and tools are available on the market; they offer different scopes and approaches, are more or less intuitive to follow, and are sometimes supported by tools. Among them, the Architecture Analysis &amp; Design Integrated Approach (ARCADIA) is becoming popular and is gradually spreading in different industrial fields to model a wide variety of systems at different stages of their development and from different points of view. It is implemented using an open-source tool called Capella. Few feedback on its use in industrial settings have been published, while other feedback remains confidential. The goal of this paper is to analyze the interests and limitations of ARCADIA/Capella. To reach this goal, we experimented with ARCADIA/Capella in several projects and chose one to explain how the method and tool proceeded. In addition, we conducted a survey to obtain industrial feedback. As a result, the paper gives an overview of the relevance of ARCADIA/Capella in projects and of its usefulness, effectiveness, and adaptability in modeling different types of systems. It also provides some perspectives for the evolution of the method and the tool according to industrial feedback.</t>
  </si>
  <si>
    <t>ARCADIA, Capella, MBSE tools, model-based systems engineering, modeling methods</t>
  </si>
  <si>
    <t>&lt;INCOSE systems engineering handbook version 4: Updating the reference for practitioners, {eid: 85166328746, doi: 10.1002/j.2334-5837.2015.00089.x}&gt;, &lt;None, {eid: 84969745906}&gt;, &lt;Modeling and implementation of a digital twin of material flows based on physics simulation, {eid: 85085323138, doi: 10.1016/j.jmsy.2020.04.015}&gt;, &lt;None, {eid: 85123162844}&gt;, &lt;None, {eid: 84999274077}&gt;, &lt;Adopting mbse in construction equipment industry: An experience report, {eid: 85066815769}&gt;, &lt;Capella to SysML Bridge: A Tooled-up Methodology for MBSE Interoperability, {eid: 85056187216}&gt;, &lt;None, {eid: 85137416927}&gt;, &lt;None, {eid: 85101215849}&gt;, &lt;None, {eid: 85169078216}&gt;, &lt;None, {eid: 85090953259}&gt;, &lt;Architecting principles for system of systems, {eid: 85045953475, doi: 10.1002/(SICI)1520-6858(1998)1:4&lt;267::AID-SYS3&gt;3.0.CO;2-D}&gt;, &lt;Engineering complex systems: Implications for research in systems engineering, {eid: 0043173997, doi: 10.1109/TSMCC.2003.813335}&gt;, &lt;None, {eid: 85162714411}&gt;, &lt;None, {eid: 85169141138}&gt;, &lt;None, {eid: 85169153208}&gt;, &lt;Maintenance–ITS Physical Education, {eid: 85169078451}&gt;, &lt;Questioning integration of verification in model-based systems engineering: An industrial perspective, {eid: 85074983650, doi: 10.1016/j.compind.2019.103163}&gt;, &lt;Construction method of shop-floor digital twin based on MBSE, {eid: 85106942746, doi: 10.1016/j.jmsy.2021.05.004}&gt;, &lt;INCOSE model based systems engineering (MBSE) initiative, {eid: 84954474875}&gt;, &lt;Managing the use of simulation in systems engineering: An industrial state of practice and a prioritization method, {eid: 85106366823, doi: 10.1016/j.compind.2021.103486}&gt;, &lt;None, {eid: 85169138761}&gt;, &lt;Plug-in for Annotating Semantic Effect on BPMN Business Process Models, {eid: 85169125992, doi: 10.25126/jitecs.20194255}&gt;, &lt;Automated discovery of business process simulation models from event logs, {eid: 85084449510, doi: 10.1016/j.dss.2020.113284}&gt;, &lt;None, {eid: 84896100056}&gt;, &lt;Mapping knowledge about product lifecycle engineering for ontology construction via object-process methodology, {eid: 21944434194, doi: 10.1016/S0007-8506(07)60063-8}&gt;, &lt;Pattern Based Systems Engineering–Leveraging Model Based Systems Engineering for Cyber-Physical Systems, {eid: 85079129986}&gt;, &lt;None, {eid: 78651225554}&gt;, &lt;None, {eid: 84872438714}&gt;, &lt;None, {eid: 85107187033}&gt;, &lt;How Effective Is UML Modeling? An Empirical Perspective on Costs and Benefits; Software &amp; Systems Modeling, {eid: 84867902259}&gt;, &lt;None, {eid: 85169116585}&gt;, &lt;None, {eid: 85169126330}&gt;, &lt;None, {eid: 85169076881}&gt;, &lt;Modélisation Des Exigences En UML/SysML, {eid: 85169113783}&gt;, &lt;Not (strictly) relying on SysML for MBSE: Language, tooling and development perspectives: The Arcadia/Capella rationale, {eid: 84979207744}&gt;, &lt;None, {eid: 70449574859}&gt;, &lt;None, {eid: 85169152785}&gt;, &lt;Model-Based Systems Engineering for Systems Simulation, {eid: 85066726802}&gt;, &lt;None, {eid: 85169103762}&gt;, &lt;None, {eid: 85169097861}&gt;, &lt;None, {eid: 85169135204}&gt;, &lt;None, {eid: 85169080993}&gt;, &lt;None, {eid: 85169103383}&gt;, &lt;None, {eid: 85169080151}&gt;, &lt;Digital twins-based smart manufacturing system design in Industry 4.0: A review, {eid: 85106504389, doi: 10.1016/j.jmsy.2021.05.011}&gt;</t>
  </si>
  <si>
    <t>2-s2.0-85169094661</t>
  </si>
  <si>
    <t>Sheng B. (AUID: 56600047800), Wang Z. (AUID: 58651722200), Tao J. (AUID: 36919219200), Duan C. (AUID: 57169558100), Qiao Y. (AUID: 58650353100), Xie S.Q. (AUID: 55500099500)</t>
  </si>
  <si>
    <t>Detecting latent topics and trends of digital twins in healthcare: A structural topic model-based systematic review</t>
  </si>
  <si>
    <t>SAGE Publications</t>
  </si>
  <si>
    <t>Digital Health</t>
  </si>
  <si>
    <t>https://www.scimagojr.com/journalsearch.php?q=21100924250&amp;tip=sid&amp;clean=0</t>
  </si>
  <si>
    <t>10.1177/20552076231203672</t>
  </si>
  <si>
    <t>https://www.doi.org/10.1177/20552076231203672</t>
  </si>
  <si>
    <t>&lt;School of Mechatronic Engineering and Automation, Shanghai University&gt;, &lt;Shanghai Key Laboratory of Intelligent Manufacturing and Robotics, Shanghai University&gt;, &lt;ShanghaiTech University, Center for Innovative Teaching and Learning, ShanghaiTech University&gt;, &lt;School of Electronic and Electrical Engineering, University of Leeds&gt;</t>
  </si>
  <si>
    <t>© The Author(s) 2023.Objective: Digital twins (DTs) have received widespread attention recently, providing new ideas and possibilities for future healthcare. This review aims to provide a quantitative review to analyze specific study contents, research focus, and trends of DT in healthcare. Simultaneously, this review intends to expand the connotation of “healthcare” into two directions, namely “Disease treatment” and “Health enhancement” to analyze the content within the “DT + healthcare” field thoroughly. Methods: A data mining method named Structure Topic Modeling (STM) was used as the analytical tool due to its topic analysis ability and versatility. Google Scholar, Web of Science, and China National Knowledge Infrastructure supplied the material papers in this review. Results: A total of 94 high-quality papers published between 2018 and 2022 were gathered and categorized into eight topics, collectively covering the transformative impact across a broader spectrum in healthcare. Three main findings have emerged: (1) papers published in healthcare predominantly concentrate on technology development (artificial intelligence, Internet of Things, etc.) and application scenarios(personalized, precise, and real-time health service); (2) the popularity of research topics is influenced by various factors, including policies, COVID-19, and emerging technologies; and (3) the preference for topics is diverse, with a general inclination toward the attribute of “Health enhancement.” Conclusions: This review underscores the significance of real-time capability and accuracy in shaping the future of DT, where algorithms and data transmission methods assume central importance in achieving these goals. Moreover, technological advancements, such as omics and Metaverse, have opened up new possibilities for DT in healthcare. These findings contribute to the existing literature by offering quantitative insights and valuable guidance to keep researchers ahead of the curve.</t>
  </si>
  <si>
    <t>artificial intelligence, digital twin, Healthcare, structure topic modeling, text data mining</t>
  </si>
  <si>
    <t>&lt;Industry 4.0 in healthcare: A systematic review, {eid: 85129949636}&gt;, &lt;Healthcare 4.0: trends, challenges and research directions, {eid: 85076883318}&gt;, &lt;None, {eid: 85016450943}&gt;, &lt;None, {eid: 85174225297}&gt;, &lt;None, {eid: 85174267280}&gt;, &lt;None, {eid: 85174285417}&gt;, &lt;None, {eid: 85046337978}&gt;, &lt;Knowledge-based systems digital twin-assisted Blockchain-inspired irregular event analysis for eldercare, {eid: 85143547493}&gt;, &lt;Digital twins in healthcare: an architectural proposal and its application in a social distancing case study, {eid: 85137900898}&gt;, &lt;None, {eid: 85145508570}&gt;, &lt;Biomedical technology exploring the revolution in healthcare systems through the applications of digital twin technology, {eid: 85169073557}&gt;, &lt;The PRISMA 2020 statement: an updated guideline for reporting systematic reviews, {eid: 85103451714}&gt;, &lt;Suitability of google scholar as a source of scientific information and as a source of data for scientific evaluation—review of the literature, {eid: 85021624027}&gt;, &lt;The role of google scholar in evidence reviews and its applicability to grey literature searching. Wray KB, ed, {eid: 84945551837}&gt;, &lt;Bilateral robots for upper-limb stroke rehabilitation: state of the art and future prospects, {eid: 84964389823}&gt;, &lt;Mapping a 40-year history with leximancer: themes and concepts in the journal of cross-cultural psychology, {eid: 77951013958}&gt;, &lt;A bibliometric review on natural resource accounting during 1995–2014, {eid: 84995478560}&gt;, &lt;Detecting latent topics and trends in educational technologies over four decades using structural topic modeling: A retrospective of all volumes of Computers &amp; Education, {eid: 85080046439}&gt;, &lt;Three-dimension digital twin reference architecture model for functionality, dependability, and life cycle development across industries, {eid: 85137612454}&gt;, &lt;None, {eid: 85174275370}&gt;, &lt;Human digital twin for fitness management, {eid: 85081154665}&gt;, &lt;Dynamic digital twin: Diagnosis, treatment, prediction, and prevention of disease during the life course, {eid: 85138444816}&gt;, &lt;None, {eid: 85174304399}&gt;, &lt;Dtwins : A digital twins ecosystem for health and well-being, {eid: 85086723565}&gt;, &lt;Ethical issues of digital twins for personalized health care service: preliminary mapping study, {eid: 85123905017}&gt;, &lt;Represent me: Please! towards an ethics of digital twins in medicine, {eid: 85102587455}&gt;, &lt;None, {eid: 85164083918}&gt;, &lt;Digital twins in health care: Ethical implications of an emerging engineering paradigm, {eid: 85042098524}&gt;, &lt;The health digital twin to tackle cardiovascular disease—a review of an emerging interdisciplinary field, {eid: 85137102205}&gt;, &lt;The “digital twin” to enable the vision of precision cardiology, {eid: 85099325483}&gt;, &lt;Building digital twins of the human immune system: Toward a roadmap, {eid: 85130503166}&gt;, &lt;A scoping review of digital twins in the context of the COVID-19 pandemic, {eid: 85151674170}&gt;, &lt;The role of internet of things and digital twin in healthcare digitalization process, {eid: 85116198282}&gt;, &lt;None, {eid: 85097714516}&gt;, &lt;None, {eid: 85174260612}&gt;, &lt;None, {eid: 85061906345}&gt;, &lt;Digital twin rehabilitation system based on self-balancing lower limb exoskeleton, {eid: 85147046028}&gt;, &lt;A dual doctor-patient twin paradigm for transparent remote examination, diagnosis, and rehabilitation, {eid: 85124337954}&gt;, &lt;None, {eid: 85071721781}&gt;, &lt;None, {eid: 85130608129}&gt;, &lt;Digital Twin technology in medical information systems, {eid: 85084732147}&gt;, &lt;Development and verification of a digital twin patient model to predict specific treatment response during the first 24 hours of sepsis, {eid: 85171786118}&gt;, &lt;STM: an R package for structural topic models, {eid: 85074464991}&gt;, &lt;A model of text for experimentation in the social sciences, {eid: 84978784705}&gt;, &lt;None, {eid: 85174257940}&gt;, &lt;None, {eid: 85174221910}&gt;, &lt;The diversity–innovation paradox in science, {eid: 85084125390}&gt;, &lt;The R language: An engine for bioinformatics and data science, {eid: 85129788749}&gt;, &lt;Summarizing topical content with word frequency and exclusivity, {eid: 84867113614}&gt;, &lt;Investigating emerging hydrogen technology topics and comparing national level technological focus: Patent analysis using a structural topic model, {eid: 85126305182}&gt;, &lt;Artificial intelligence in healthcare: transforming the practice of medicine, {eid: 85125317906}&gt;, &lt;Internet of things for smart healthcare: technologies, challenges, and opportunities, {eid: 85037629601}&gt;, &lt;Integrating digital twins and deep learning for medical image analysis in the era of COVID-19, {eid: 85139018847}&gt;, &lt;Blockchain-Based Digital Twins Collaboration for Smart Pandemic Alerting: Decentralized COVID-19 Pandemic Alerting Use Case, {eid: 85123459652}&gt;, &lt;Digital twin aided healthcare facility management: a case study of Shanghai tongji hospital, {eid: 85128978969}&gt;, &lt;Towards a Novel Framework for Reinforcing Cybersecurity using Digital Twins in IoT-based Healthcare Applications, {eid: 85137809773}&gt;, &lt;Big data in healthcare: Management, analysis and future prospects, {eid: 85067471968}&gt;, &lt;Evaluation of unobtrusive microwave sensors in healthcare 4.0—toward the creation of digital-twin model, {eid: 85141591462}&gt;, &lt;Digital twin of a magnetic medical microrobot with stochastic model predictive controller boosted by machine learning in cyber-physical healthcare systems, {eid: 85133694208}&gt;, &lt;Digital twin coaching for physical activities: A survey, {eid: 85094155703}&gt;, &lt;Digital-Twin-Enabled IoMT system for surgical simulation using rAC-GAN, {eid: 85130470188}&gt;, &lt;Digital twin for intelligent context-aware IoT healthcare systems, {eid: 85099592329}&gt;, &lt;A novel cloud-based framework for the elderly healthcare services using digital twin, {eid: 85065103886}&gt;, &lt;Exploring internet of healthcare things for establishing an integrated care link system in the healthcare industry, {eid: 85107279795}&gt;, &lt;None, {eid: 85111219497}&gt;, &lt;The role of AI for developing digital twins in healthcare: The case of cancer care, {eid: 85142395208}&gt;, &lt;A digital twins machine learning model for forecasting disease progression in stroke patients, {eid: 85108828553}&gt;, &lt;Future of drug discovery: The synergy of edge computing, internet of medical things, and deep learning, {eid: 85153686419}&gt;, &lt;Digital twins in healthcare: is it the beginning of a new era of evidence-based medicine? A critical review, {eid: 85137407711}&gt;, &lt;A multidisciplinary approach to the development of digital twin models of critical care delivery in intensive care units, {eid: 85125098248}&gt;, &lt;None, {eid: 85142390016}&gt;, &lt;The digital twin in medicine: a key to the future of healthcare?, {eid: 85135167498}&gt;, &lt;Exploring approaches for predictive cancer patient digital twins: Opportunities for collaboration and innovation, {eid: 85140287308}&gt;, &lt;Health digital twins as tools for precision medicine: Considerations for computation, implementation, and regulation, {eid: 85138489356}&gt;, &lt;Imagining digital twins in healthcare: Designing for values as designing for technical milieus, {eid: 85145429999}&gt;, &lt;The “virtual digital twins” concept in precision nutrition, {eid: 85091755034}&gt;, &lt;None, {eid: 85174313960}&gt;, &lt;Innovation implementation, {eid: 28744445158}&gt;, &lt;On the integration of agents and digital twins in healthcare, {eid: 85088988374}&gt;, &lt;Pervasive and connected digital twins – A vision for digital health, {eid: 85099732635}&gt;, &lt;Virtual and reality symbiosis: Digital twin (DT) technology and its prospective application in education: also discuss the reconstruction of the ubiquitous intelligence space, {eid: 85138023621}&gt;, &lt;None, {eid: 85174300344}&gt;, &lt;Overview on the progress of design and standardization of the 5G Mobile communications system, {eid: 85065545100}&gt;, &lt;5G-based Smart healthcare network: Architecture, taxonomy, challenges and future research directions, {eid: 85075920178}&gt;, &lt;Precision Medicine, Personalized Medicine, Omics and Big Data: Concepts and Relationships, {eid: 85029249312}&gt;, &lt;None, {eid: 85174276188}&gt;, &lt;None, {eid: 85174252971}&gt;, &lt;None, {eid: 85120892473}&gt;, &lt;Multimodal biomedical AI, {eid: 85138288731}&gt;, &lt;Integrative omics for health and disease, {eid: 85045442557}&gt;, &lt;Digital twins for multiple sclerosis, {eid: 85106048961}&gt;, &lt;Metaverse beyond the hype: Multidisciplinary perspectives on emerging challenges, opportunities, and agenda for research, practice and policy, {eid: 85134587952}&gt;, &lt;Metaverse and medical diagnosis: A Blockchain-based digital twinning approach based on MobileNetV2 Algorithm for cervical vertebral maturation, {eid: 85153768216}&gt;, &lt;Metaverse and healthcare: Machine learning-enabled digital twins of cancer, {eid: 85156115122}&gt;, &lt;Cancer digital twins in metaverse, {eid: 85146320542}&gt;, &lt;None, {eid: 85174289051}&gt;, &lt;An ISO/IEEE 11073 standardized digital twin framework for health and well-being in smart cities, {eid: 85086741550}&gt;, &lt;None, {eid: 85138861987}&gt;, &lt;Chapter 3 - Digital twin for healthcare immersive services: fundamentals, architectures, and open issues, {eid: 85150538123}&gt;, &lt;Life course digital twins–intelligent monitoring for early and continuous intervention and prevention (LifeTIME): Proposal for a retrospective cohort study, {eid: 85132014448}&gt;, &lt;The digital twin revolution in healthcare, {eid: 85174321880}&gt;, &lt;None, {eid: 85174299748}&gt;, &lt;Application of digital twins in medical and health fields and related research progress, {eid: 85131253387}&gt;, &lt;Digital twin technology: The future of predicting neurological complications of pediatric cancers and their treatment, {eid: 85123916244}&gt;, &lt;Cyber resilience in healthcare digital twin on lung cancer, {eid: 85096332998}&gt;, &lt;None, {eid: 85150678236}&gt;, &lt;Personal digital twin: a close look into the present and a step towards the future of personalised healthcare industry, {eid: 85136340221}&gt;, &lt;Research topics and trends in the maritime transport: A structural topic model, {eid: 85099344472}&gt;</t>
  </si>
  <si>
    <t>SAGE Publications Inc.</t>
  </si>
  <si>
    <t>2-s2.0-85174234698</t>
  </si>
  <si>
    <t>Khan M.S. (AUID: 57221097358), Kim I.S. (AUID: 57798279200), Seo J. (AUID: 7401783784)</t>
  </si>
  <si>
    <t>A boundary and voxel-based 3D geological data management system leveraging BIM and GIS</t>
  </si>
  <si>
    <t>10.1016/j.jag.2023.103277</t>
  </si>
  <si>
    <t>https://www.doi.org/10.1016/j.jag.2023.103277</t>
  </si>
  <si>
    <t>&lt;Department of Civil &amp; Environmental Engineering, Hanyang University&gt;</t>
  </si>
  <si>
    <t>© 2023 The AuthorsGeological information is a prerequisite of civil engineering infrastructure projects. However, the modeling, representation, update, and exchange of geological information are challenging because they are managed by heterogeneous data models supported by two-dimensional (2D) representation that lacks volumetric information, 3D visualization, and integration. This study presents a novel geological data model using BIM and GIS to facilitate three-dimensional (3D) modeling and management of geological information. The proposed geological data model contains significant geometric, semantic, and spatial information, for which the IFC and CityGML ADE is extended. The BIM and GIS data has been mapped using IFC and CityGML. Moreover, the proposed geological data model uses a boundary and voxel geometric representation for the geological data. Algorithms are developed to create an efficient 3D geological boundary and voxel model based on the developed geological data model. Furthermore, the voxel size, number, and attributes can be updated efficiently, enabling the representation of geological information at different scales. Subsequently, the proposed BIM-GIS framework is demonstrated in a case study using geotechnical investigation data from a city. A questionnaire survey was conducted to verify the practical implications of the proposed method. Consequently, it was found that the proposed method improves geological data management efficiency and the geological information exchange process, which further facilitates the analysis by providing effective 3D visualization, inhomogeneous geological information, and enhancing integration.</t>
  </si>
  <si>
    <t>3D geological data model, Data level BIM and GIS, Geological data management, Geological Digital twin, IFC to CityGML integration, Voxel-based modelling</t>
  </si>
  <si>
    <t>&lt;A review on spectral processing methods for geological remote sensing, {eid: 84988734879, doi: 10.1016/j.jag.2015.12.004}&gt;, &lt;CityGML application domain extension (ADE): overview of developments, {eid: 85053254844, doi: 10.1186/s40965-018-0055-6}&gt;, &lt;Multi-scale geometric-semantic modeling of shield tunnels for GIS and BIM applications, {eid: 84969382210, doi: 10.1111/mice.12090}&gt;, &lt;The story of DB4GeO – a service-based geo-database architecture to support multi-dimensional data analysis and visualization, {eid: 84955283195, doi: 10.1016/j.isprsjprs.2015.12.006}&gt;, &lt;None, {eid: 85153416538}&gt;, &lt;3D cumulus cloud scene modelling and shadow analysis method based on ground-based sky images, {eid: 85143904402, doi: 10.1016/j.jag.2022.102765}&gt;, &lt;An integrated BIM-GIS framework for utility information management and analyses, {eid: 84936852218, doi: 10.1061/97807844792}&gt;, &lt;BIM-based innovative bridge maintenance system using augmented reality technology, {eid: 85073682515, doi: 10.1007/978-981-15-0802-8_195}&gt;, &lt;Mapping between BIM and 3D GIS in different levels of detail using schema mediation and instance comparison, {eid: 84962909790, doi: 10.1016/j.autcon.2016.03.006}&gt;, &lt;An approach integrating geographic information system and building information modelling to assess the building health of commercial buildings, {eid: 85079530816, doi: 10.1016/j.jclepro.2020.120532}&gt;, &lt;None, {eid: 84961202779}&gt;, &lt;BIM-enabled facilities operation and maintenance: a review, {eid: 85060496584, doi: 10.1016/j.aei.2019.01.005}&gt;, &lt;Hybrid ground data model for interacting simulations in mechanized tunneling, {eid: 84886471172, doi: 10.1061/(ASCE)CP.1943-5487.0000291}&gt;, &lt;Multi-LOD BIM for underground metro station: Interoperability and design-to-design enhancement, {eid: 85118887910, doi: 10.1016/j.tust.2021.104232}&gt;, &lt;Integrating BIM and GIS to improve the visual monitoring of construction supply chain management, {eid: 84872313658, doi: 10.1016/j.autcon.2012.12.005}&gt;, &lt;An investigation into the applicability of building information models in geospatial environment in support of site selection and fire response management processes, {eid: 53349153997, doi: 10.1016/j.aei.2008.06.001}&gt;, &lt;A study on software architecture for effective BIM/GIS-based facility management data integration, {eid: 84925705205, doi: 10.1016/j.autcon.2015.03.019}&gt;, &lt;Assessment of structural design capability of building information modeling (BIM) in building industry of Pakistan, {eid: 85098116531, doi: 10.26782/jmcms.2019.04.00030}&gt;, &lt;Geotechnical property modeling and construction safety zoning based on GIS and BIM integration, {eid: 85105736163, doi: 10.3390/app11094004}&gt;, &lt;An integrated HBIM framework for the management of heritage buildings, {eid: 85137320192, doi: 10.3390/buildings12070964}&gt;, &lt;A three-dimensional geotechnical spatial modeling method for borehole dataset using optimization of geostatistical approaches, {eid: 85078422763, doi: 10.1007/s12205-020-1379-1}&gt;, &lt;A tunnel information modelling framework to support management, simulations and visualisations in mechanised tunnelling projects, {eid: 85028543502, doi: 10.1016/j.autcon.2017.07.006}&gt;, &lt;None, {eid: 85153419642}&gt;, &lt;Flexible 3D model partitioning system for nD-based BIM implementation of alignment-based civil infrastructure, {eid: 85072665609, doi: 10.1061/(asce)me.1943-5479.0000725}&gt;, &lt;Voxel data management and analysis in POSTGRESQL/POSTGIS under different data layouts, {eid: 85106939026, doi: 10.5194/isprs-annals-VI-3-W1-2020-35-2020}&gt;, &lt;A state-of-the-art review on the integration of Building Information Modeling (BIM) and Geographic Information System (GIS), {eid: 85014918203, doi: 10.3390/ijgi6020053}&gt;, &lt;Extending IFC to incorporate information of RFID tags attached to building elements, {eid: 84957837173, doi: 10.1016/j.aei.2015.11.004}&gt;, &lt;Computationally efficient simulation in urban mechanized tunneling based on multilevel BIM models, {eid: 85061497418, doi: 10.1061/(ASCE)CP.1943-5487.0000822}&gt;, &lt;Monitoring of construction-induced urban ground deformations using Sentinel-1 PS-InSAR: the case study of tunneling in Dangjin, Korea, {eid: 85126430781, doi: 10.1016/j.jag.2022.102721}&gt;, &lt;None, {eid: 85153419111}&gt;, &lt;BIM-based tunnel information modeling framework for visualization, management, and simulation of drill-and-blast tunneling projects, {eid: 85098143996, doi: 10.1061/(ASCE)CP.1943-5487.0000955}&gt;, &lt;BIM-GIS-based integrated framework for underground utility management system for earthwork operations, {eid: 85109014369, doi: 10.3390/app11125721}&gt;, &lt;Methodology for voxel-based earthwork modeling, {eid: 85110575253, doi: 10.1061/(asce)co.1943-7862.0002137}&gt;, &lt;BIM-oriented indoor network model for indoor and outdoor combined route planning, {eid: 84966280684, doi: 10.1016/j.aei.2016.04.007}&gt;, &lt;Development of a bridge management system based on the building information modeling technology, {eid: 85071969979, doi: 10.3390/su11174583}&gt;, &lt;An integrated underground utility management and decision support based on BIM and GIS, {eid: 85071502931, doi: 10.1016/j.autcon.2019.102931}&gt;, &lt;BIM voxelization method supporting cell-based creation of a path-planning environment, {eid: 85084916014, doi: 10.1061/(ASCE)CO.1943-7862.0001864}&gt;, &lt;Development of a hybrid model for three-dimensional GIS, {eid: 85024587778, doi: 10.1007/BF02826617}&gt;, &lt;Development of data integration and sharing for geotechnical engineering information modeling based on IFC, {eid: 85101523113, doi: 10.1155/2021/8884864}&gt;, &lt;A unified database solution to process bim and gis data, {eid: 85096688136, doi: 10.3390/app10238518}&gt;, &lt;Evaluation on geological environment carrying capacity of mining city - a case study in Huangshi City, Hubei Province, China, {eid: 85120700166, doi: 10.1016/j.jag.2021.102410}&gt;, &lt;Semantic enrichment of building and city information models: a ten-year review, {eid: 85100100019, doi: 10.1016/j.aei.2020.101245}&gt;, &lt;Highway alignment optimization: an integrated BIM and GIS approach, {eid: 85066448767, doi: 10.3390/ijgi8040172}&gt;, &lt;An integrated BIM-GIS method for planning of water distribution system, {eid: 85095964346, doi: 10.3390/ijgi8080331}&gt;, &lt;Development and application of an industry foundation classes-based metro protection information model, {eid: 85053388997, doi: 10.1155/2018/1820631}&gt;, &lt;Integration of BIM and GIS: geometry from IFC to shapefile using open-source technology, {eid: 85062154552, doi: 10.1016/j.autcon.2019.02.014}&gt;, &lt;BIM/GIS data integration from the perspective of information flow, {eid: 85124624849, doi: 10.1016/j.autcon.2022.104166}&gt;, &lt;Automatically processing IFC clipping representation for BIM and GIS integration at the process level, {eid: 85082723633, doi: 10.3390/app10062009}&gt;</t>
  </si>
  <si>
    <t>2-s2.0-85151280374</t>
  </si>
  <si>
    <t>Primary study</t>
  </si>
  <si>
    <t>Seydi S.T. (AUID: 57189693683), Kanani-Sadat Y. (AUID: 56538667500), Hasanlou M. (AUID: 55178361600), Sahraei R. (AUID: 58037871400), Chanussot J. (AUID: 6602159365), Amani M. (AUID: 56684747900)</t>
  </si>
  <si>
    <t>Comparison of Machine Learning Algorithms for Flood Susceptibility Mapping</t>
  </si>
  <si>
    <t>10.3390/rs15010192</t>
  </si>
  <si>
    <t>https://www.doi.org/10.3390/rs15010192</t>
  </si>
  <si>
    <t>&lt;School of Surveying and Geospatial Engineering, College of Engineering, University of Tehran&gt;, &lt;Aerospace Information Research Institute, Chinese Academy of Sciences&gt;, &lt;Grenoble INP, GIPSA-Lab, CNRS, University Grenoble Alpes&gt;, &lt;WSP Environment Infrastructure Canada Limited&gt;</t>
  </si>
  <si>
    <t>© 2022 by the authors.Floods are one of the most destructive natural disasters, causing financial and human losses every year. As a result, reliable Flood Susceptibility Mapping (FSM) is required for effective flood management and reducing its harmful effects. In this study, a new machine learning model based on the Cascade Forest Model (CFM) was developed for FSM. Satellite imagery, historical reports, and field data were used to determine flood-inundated areas. The database included 21 flood-conditioning factors obtained from different sources. The performance of the proposed CFM was evaluated over two study areas, and the results were compared with those of other six machine learning methods, including Support Vector Machine (SVM), Decision Tree (DT), Random Forest (RF), Deep Neural Network (DNN), Light Gradient Boosting Machine (LightGBM), Extreme Gradient Boosting (XGBoost), and Categorical Boosting (CatBoost). The result showed CFM produced the highest accuracy compared to other models over both study areas. The Overall Accuracy (AC), Kappa Coefficient (KC), and Area Under the Receiver Operating Characteristic Curve (AUC) of the proposed model were more than 95%, 0.8, 0.95, respectively. Most of these models recognized the southwestern part of the Karun basin, northern and northwestern regions of the Gorganrud basin as susceptible areas.</t>
  </si>
  <si>
    <t>Cascade Forest Model, flood susceptibility mapping, Iran, machine learning</t>
  </si>
  <si>
    <t>&lt;Burnt-Net: Wildfire burned area mapping with single post-fire Sentinel-2 data and deep learning morphological neural network, {eid: 85134057119, doi: 10.1016/j.ecolind.2022.108999}&gt;, &lt;The impact of climate-change-related disasters on africa’s economic growth, agriculture, and conflicts: Can humanitarian aid and food assistance offset the damage?, {eid: 85122007117, doi: 10.3390/ijerph19010467}&gt;, &lt;Application of probabilistic method in maximum tsunami height prediction considering stochastic seabed topography, {eid: 85090794985, doi: 10.1007/s11069-020-04283-3}&gt;, &lt;A PolSAR change detection index based on neighborhood information for flood mapping, {eid: 85071570009, doi: 10.3390/rs11161854}&gt;, &lt;Flood disaster hazards; causes, impacts and management: A state-of-the-art review, {eid: 85131076088, doi: 10.5772/intechopen.77525}&gt;, &lt;Fusion of the Multisource Datasets for Flood Extent Mapping Based on Ensemble Convolutional Neural Network (CNN) Model, {eid: 85127459328, doi: 10.1155/2022/2887502}&gt;, &lt;A comprehensive assessment of water storage dynamics and hydroclimatic extremes in the Chao Phraya River Basin during 2002–2020, {eid: 85114027201}&gt;, &lt;Flood Damage Assessment Using Satellite Observations within the Google Earth Engine Cloud Platform, {eid: 85132128279}&gt;, &lt;Flood hazard mapping using fuzzy logic, analytical hierarchy process, and multi-source geospatial datasets, {eid: 85120359237, doi: 10.3390/rs13234761}&gt;, &lt;Assessment and spatiotemporal analysis of global flood vulnerability in 2005–2020, {eid: 85135389106, doi: 10.1016/j.ijdrr.2022.103201}&gt;, &lt;Aggregation bias and its drivers in large-scale flood loss estimation: A Massachusetts case study, {eid: 85137365006, doi: 10.1111/jfr3.12851}&gt;, &lt;Flood mitigation measres using intuitionistic fuzzy dematel method, {eid: 85040443879, doi: 10.26480/mjg.02.2017.01.05}&gt;, &lt;flood-hazard mapping in a regional scale way forward to the future hazard atlas in Bangladesh, {eid: 85085114681, doi: 10.26480/mjg.01.2019.01.11}&gt;, &lt;Effect of DEM resolution in flood modeling: A case study of Gorganrood River, Northeastern Iran, {eid: 85125458295, doi: 10.1007/s11069-022-05283-1}&gt;, &lt;Application of Unmanned Aerial Vehicle DEM in flood modeling and comparison with global DEMs: Case study of Atrak River Basin, Iran, {eid: 85132219869, doi: 10.1016/j.jenvman.2022.115492}&gt;, &lt;Assessment of data mining, multi-criteria decision making and fuzzy-computing techniques for spatial flood susceptibility mapping: A comparative study, {eid: 85130606737, doi: 10.1080/10106049.2022.2076910}&gt;, &lt;Comparative study of convolutional neural network (CNN) and support vector machine (SVM) for flood susceptibility mapping: A case study at Ras Gharib, Red Sea, Egypt, {eid: 85127246214, doi: 10.1080/10106049.2022.2046866}&gt;, &lt;A practical approach to flood hazard, vulnerability, and risk assessing and mapping for Quang Binh province, Vietnam, {eid: 85123124639, doi: 10.1007/s10668-021-02041-4}&gt;, &lt;Quantitative and semi-quantitative methods in flood hazard/susceptibility mapping: A review, {eid: 85106899267}&gt;, &lt;Merging Quantitative and Qualitative Analyses for Flood Risk Assessment at Heritage Sites, The Case of Ayutthaya, Thailand, {eid: 85145876969}&gt;, &lt;A new approach to flood susceptibility assessment in data-scarce and ungauged regions based on GIS-based hybrid multi criteria decision-making method, {eid: 85062276192, doi: 10.1016/j.jhydrol.2019.02.034}&gt;, &lt;AHP and TOPSIS based flood risk assessment-a case study of the Navsari City, Gujarat, India, {eid: 85132105241}&gt;, &lt;An AHP-based assessment of flood triggering factors to enhance resiliency in Dammam, Saudi Arabia, {eid: 85098695180, doi: 10.1007/s10708-020-10363-5}&gt;, &lt;Spatial-temporal flood inundation nowcasts by fusing machine learning methods and principal component analysis, {eid: 85132757578, doi: 10.1016/j.jhydrol.2022.128086}&gt;, &lt;Development of Machine Learning Flood Model Using Artificial Neural Network (ANN) at Var River, {eid: 85145878916, doi: 10.3390/liquids2030010}&gt;, &lt;Hydrological data assimilation with the Ensemble Square-Root-Filter: Use of streamflow observations to update model states for real-time flash flood forecasting, {eid: 84880969393, doi: 10.1016/j.advwatres.2013.06.010}&gt;, &lt;Comparison of two successive versions 6 and 7 of TMPA satellite precipitation products with rain gauge data over Swat Watershed, Hindukush Mountains, Pakistan, {eid: 84962551997, doi: 10.1002/asl.654}&gt;, &lt;WetSpass: A flexible, GIS based, distributed recharge methodology for regional groundwater, {eid: 0034821331}&gt;, &lt;Flood forecasting using a fully distributed model: Application of the TOPKAPI model to the Upper Xixian Catchment, {eid: 27644505419, doi: 10.5194/hess-9-347-2005}&gt;, &lt;Assessment of flood susceptibility using support vector machine in the belt and road region, {eid: 85123544209, doi: 10.5194/nhess-2021-80}&gt;, &lt;Comparison of statistical and mcdm approaches for flood susceptibility mapping in northern iran, {eid: 85134891531, doi: 10.1016/j.jhydrol.2022.128072}&gt;, &lt;River flood routing by nonlinear Muskingum method, {eid: 0022361846, doi: 10.1061/(ASCE)0733-9429(1985)111:12(1447)}&gt;, &lt;Novel ensemble machine learning models in flood susceptibility mapping, {eid: 85102196685, doi: 10.1080/10106049.2021.1892209}&gt;, &lt;DEM resolution effects on machine learning performance for flood probability mapping, {eid: 85119067713, doi: 10.1016/j.jher.2021.10.002}&gt;, &lt;Examining LightGBM and CatBoost models for wadi flash flood susceptibility prediction, {eid: 85115644049, doi: 10.1080/10106049.2021.1974959}&gt;, &lt;XGBoost-based method for flash flood risk assessment, {eid: 85106281972, doi: 10.1016/j.jhydrol.2021.126382}&gt;, &lt;Machine Learning and Remote Sensing Application for Extreme Climate Evaluation: Example of Flood Susceptibility in the Hue Province, Central Vietnam Region, {eid: 85130901093, doi: 10.3390/w14101617}&gt;, &lt;Flood susceptibility mapping in an arid region of Pakistan through ensemble machine learning model, {eid: 85124753806, doi: 10.1007/s00477-022-02179-1}&gt;, &lt;New neural fuzzy-based machine learning ensemble for enhancing the prediction accuracy of flood susceptibility mapping, {eid: 85095574128, doi: 10.1080/02626667.2020.1842412}&gt;, &lt;DSMNN-Net: A Deep Siamese Morphological Neural Network Model for Burned Area Mapping Using Multispectral Sentinel-2 and Hyperspectral PRISMA Images, {eid: 85121431060, doi: 10.3390/rs13245138}&gt;, &lt;A Multi-Dimensional Deep Siamese Network for Land Cover Change Detection in Bi-Temporal Hyperspectral Imagery, {eid: 85140022413, doi: 10.3390/su141912597}&gt;, &lt;Semi-supervised SAR target detection based on an improved faster R-CNN, {eid: 85121996751, doi: 10.3390/rs14010143}&gt;, &lt;Oil spill detection based on multiscale multidimensional residual CNN for optical remote sensing imagery, {eid: 85118567837, doi: 10.1109/JSTARS.2021.3123163}&gt;, &lt;A Quadratic Morphological Deep Neural Network Fusing Radar and Optical Data for the Mapping of Burned Areas, {eid: 85130459498, doi: 10.1109/JSTARS.2022.3175452}&gt;, &lt;A new lightweight network based on MobileNetV3, {eid: 85124608758}&gt;, &lt;Label constrained convolutional factor analysis for classification with limited training samples, {eid: 85091636116, doi: 10.1016/j.ins.2020.08.048}&gt;, &lt;Deep forest, {eid: 85061146011, doi: 10.1093/nsr/nwy108}&gt;, &lt;Deep Forest: Towards An Alternative to Deep Neural Networks, {eid: 85031907349}&gt;, &lt;Deep Forest classifier for wetland mapping using the combination of Sentinel-1 and Sentinel-2 data, {eid: 85115168869, doi: 10.1080/15481603.2021.1965399}&gt;, &lt;Ship detection from thermal remote sensing imagery through region-based deep forest, {eid: 85041397609, doi: 10.1109/LGRS.2018.2793960}&gt;, &lt;Emotion recognition from multi-channel eeg via deep forest, {eid: 85100762348, doi: 10.1109/JBHI.2020.2995767}&gt;, &lt;Hyperspectral imaging technology combined with deep forest model to identify frost-damaged rice seeds, {eid: 85076926541, doi: 10.1016/j.saa.2019.117973}&gt;, &lt;A dynamic classification scheme for mapping spectrally similar classes: Application to wetland classification, {eid: 85086853691, doi: 10.1016/j.jag.2019.101914}&gt;, &lt;An evolutionary gravitational search-based feature selection, {eid: 85065916975, doi: 10.1016/j.ins.2019.05.038}&gt;, &lt;Harris hawks optimization: Algorithm and applications, {eid: 85063421586, doi: 10.1016/j.future.2019.02.028}&gt;, &lt;Wildfire damage assessment over Australia using sentinel-2 imagery and MODIS land cover product within the google earth engine cloud platform, {eid: 85099208421, doi: 10.3390/rs13020220}&gt;, &lt;A Harris Hawks optimization based single-and multi-objective optimal power flow considering environmental emission, {eid: 85087906042, doi: 10.3390/su12135248}&gt;, &lt;Prediction of gully erosion susceptibility mapping using novel ensemble machine learning algorithms, {eid: 85101012898, doi: 10.1080/19475705.2021.1880977}&gt;, &lt;Regional-scale prediction of pluvial and flash flood susceptible areas using tree-based classifiers, {eid: 85134662341, doi: 10.1016/j.jhydrol.2022.128088}&gt;</t>
  </si>
  <si>
    <t>2-s2.0-85145882491</t>
  </si>
  <si>
    <t>is an ML study, no DTs</t>
  </si>
  <si>
    <t>Jiachen H. (AUID: 58722620700), Jing H. (AUID: 57196548835), Gang L. (AUID: 56926969400), Zhi L. (AUID: 58723143000), Weile L. (AUID: 57204244930), Zhe L. (AUID: 58722620800)</t>
  </si>
  <si>
    <t>Inversion analysis of soil nitrogen content using hyperspectral images with different preprocessing methods</t>
  </si>
  <si>
    <t>10.1016/j.ecoinf.2023.102381</t>
  </si>
  <si>
    <t>https://www.doi.org/10.1016/j.ecoinf.2023.102381</t>
  </si>
  <si>
    <t>&lt;College of Earth Sciences, Chengdu University of Technology&gt;, &lt;State Key Laboratory of Geohazard Prevention and Geoenvironment Protection, Chengdu University of Technology&gt;, &lt;Chengdu Institute of Natural Resources Survey and Utilization&gt;</t>
  </si>
  <si>
    <t>© 2023Unmanned aerial vehicle (UAV) hyperspectral data can provide accurate and detailed spectral information on the surface of features, leading to a better understanding of the physiological characteristics and optical properties of objects. Compared to satellite hyperspectral, UAV hyperspectral has a greater image spatial resolution, but it also collects more impurity information along with more image detail information. The nitrogen (N) content in shallow soils is of great significance for crop growth, and most of its remote sensing inversions are currently based on satellite images, whereas relatively few studies have used hyperspectral UAV images in the near-infrared band for inversions. Based on this, we propose a high-accuracy inversion model based on UAV hyperspectral imagery using an elastic net (EN) dimensionality reduction algorithm combined with a decision tree (DT) model. In this study, a hyperspectral imager carried by a drone was used to acquire the surface soil spectral data of winter wheat in the study area after sowing and fertilizing, and the measured N content of the sampled soil was determined by chemical analysis methods. We used various pre-processing methods to denoise and reduce the dimensionality of the original hyperspectral images and utilized a DT regression model to construct an inversion model of N content with different preprocessing results. Then we compared the accuracy of the models and used the optimal model to obtain the spatial distribution map of soil N content in the study area. The results show that (1) the dimensionality reduction of hyperspectral data can effectively remove redundant information and prevent data overfitting. Among them, the successive projections algorithm and correlation analysis method are more suitable for analyzing pre-processed spectral data, whereas the Lasso and EN algorithms are more suitable for processing original spectral data. (2) For the original spectral images, the EN dimensionality reduction algorithm (R2 of the EN-Unt-DT inversion model is 0.930, RMSE is 0.045) performed better than the other three algorithms. For the pre-processed spectral images, the successive projections algorithm (R2 of the SPA-Pre-DT inversion model is 0.906, RMSE is 0.055) performed better than the other three algorithms. The constructed EN-Unt-DT inversion model had the highest fitting accuracy. The research results provide a corresponding technical reference for the inversion of soil N content using UAV NIR hyperspectral data.</t>
  </si>
  <si>
    <t>Dimensionality reduction, Hyperspectral inversion, Nitrogen content, Soil, Spectral pre-processing methods</t>
  </si>
  <si>
    <t>&lt;Artifacts of different dimension reduction methods on hybrid cnn feature hierarchy for hyperspectral image classification, {eid: 85112822298, doi: 10.1016/j.ijleo.2021.167757}&gt;, &lt;Benefits of dimension reduction in penalized regression methods for high-dimensional grouped data: a case study in low sample size, {eid: 85072717959, doi: 10.1093/bioinformatics/btz135}&gt;, &lt;Analysis of Soil Agrochemistry M, {eid: 33646565599}&gt;, &lt;Radiometric assessment of a uav-based push-broom hyperspectral camera, {eid: 85074341388, doi: 10.3390/s19214699}&gt;, &lt;Enabling reduced-order data-driven nonlinear identification and modeling through naive elastic net regularization, {eid: 85012872253, doi: 10.1016/j.ijnonlinmec.2017.01.016}&gt;, &lt;Hyperspectral inversion of nitrogen content in maize leaves based on different dimensionality reduction algorithms, {eid: 85116239577, doi: 10.1016/j.compag.2021.106461}&gt;, &lt;Spatial correlation analysis between weed occurrence and those of the previous year and abiotic soil properties by example of ivy-leaved speedwell (Veronica hederifolia L.) and nitrogen content, {eid: 0031761644, doi: 10.1111/j.1439-037X.1998.tb00412.x}&gt;, &lt;RNDSI: a ratio normalized difference soil index for remote sensing of urban/suburban environments, {eid: 84943527648, doi: 10.1016/j.jag.2015.02.010}&gt;, &lt;Spectrometric prediction of secondary metabolites and nitrogen in fresh eucalyptus foliage: towards remote sensing of the nutritional quality of foliage for leaf-eating marsupials, {eid: 0036915130, doi: 10.1071/BT02025}&gt;, &lt;Least angle regression, {eid: 3242708140, doi: 10.1214/009053604000000067}&gt;, &lt;Nitrogen detection with hyperspectral normalized ratio indices across multiple plant species, {eid: 27744451462, doi: 10.1080/01431160500181044}&gt;, &lt;Feature selection using LASSO.VU Amst, {eid: 85040241688}&gt;, &lt;A recognition method of multispectral images of soybean canopies based on neural network, {eid: 85121638170, doi: 10.1016/j.ecoinf.2021.101538}&gt;, &lt;Simple and effective way for data preprocessing selection based on design of experiments, {eid: 84950118391, doi: 10.1021/acs.analchem.5b02832}&gt;, &lt;Prediction of the presence of topsoil nitrogen from spaceborne hyperspectral data, {eid: 84918793550, doi: 10.1080/10106049.2014.894585}&gt;, &lt;Identification of peat type and humification by laboratory vnir/swir hyperspectral imaging of peat profiles with focus on fen-bog transition in aapa mires, {eid: 85097612389, doi: 10.1007/s11104-020-04775-y}&gt;, &lt;Comparative study of hyperspectral soil nitrogen and phosphorus content estimation based on characteristic bandsD, {eid: 85177839791, doi: 10.27116/d.cnki.gjzgc.2020.000435}&gt;, &lt;Exploring the influence of spatial resolution on the digital mapping of soil organic carbon by airborne hyperspectral vnir imaging, {eid: 85065733908, doi: 10.3390/rs11091032}&gt;, &lt;Evaluating calibration and spectral variable selection methods for predicting three soil nutrients using Vis-NIR spectroscopy, {eid: 85116665064, doi: 10.3390/rs13194000}&gt;, &lt;Estimating chromium concentration in arable soil based on the optimal principal components by hyperspectral data, {eid: 85120371923, doi: 10.1016/j.ecolind.2021.108400}&gt;, &lt;Spectral features of soil moisture, {eid: 70350717685}&gt;, &lt;SWIR-based spectral indices for assessing nitrogen content in potato fields, {eid: 79151477461, doi: 10.1080/01431160903283892}&gt;, &lt;A study on water quality parameters estimation for urban rivers based on ground hyperspectral remote sensing technology, {eid: 85128762146, doi: 10.1007/s11356-022-20293-z}&gt;, &lt;An Introduction to Statistical Learning, with Applications in r, {eid: 85118949974, doi: 10.1007/978-1-0716-1418-1}&gt;, &lt;Investigating the potential of a newly developed uav-mounted vnir/swir imaging system for monitoring crop traits—a case study for winter wheat, {eid: 85105437106, doi: 10.3390/rs13091697}&gt;, &lt;Modeling of turbidity retrieval of Hulunnaoer based on airborne hyperspectral imageryJ, {eid: 85177817889, doi: 10.13476/j.cnki.nsbdqk.2020.0120}&gt;, &lt;Sparse extended redundancy analysis: variable selection via the exclusive LASSO, {eid: 85076044471, doi: 10.1080/00273171.2019.1694477}&gt;, &lt;Comparison of lasso and stepwise regression technique for wheat yield prediction, {eid: 85079656642, doi: 10.54386/jam.v21i2.231}&gt;, &lt;Toward quantifying oil contamination in vegetated areas using very high spatial and spectral resolution imagery, {eid: 85073408656, doi: 10.3390/rs11192241}&gt;, &lt;A method suitable for vicarious calibration of a uav hyperspectral remote sensor, {eid: 85027952491, doi: 10.1109/JSTARS.2015.2416213}&gt;, &lt;Daily activity feature selection in smart homes based on Pearson correlation coefficient, {eid: 85077615105, doi: 10.1007/s11063-019-10185-8}&gt;, &lt;Recent advances of hyperspectral imaging technology and applications in agriculture, {eid: 85090226340, doi: 10.3390/rs12162659}&gt;, &lt;A tutorial on model-assisted estimation with application to forest inventory, {eid: 85081129530, doi: 10.3390/f11020244}&gt;, &lt;Fine hyperspectral classification of rice varieties based on self-attention mechanism, {eid: 85149361698, doi: 10.1016/j.ecoinf.2023.102035}&gt;, &lt;Dimensionality reduction strategies for land use land cover classification based on airborne hyperspectral imagery: a survey, {eid: 85142520485, doi: 10.1007/s11356-022-24202-2}&gt;, &lt;Comparison of different spectral cameras for image-guided organ transplantation, {eid: 85112322965, doi: 10.1117/1.JBO.26.7.076007}&gt;, &lt;Accuracy analysis of remote sensing index enhancement for svm salt inversion model, {eid: 85119335903, doi: 10.1080/10106049.2020.1822925}&gt;, &lt;Research on the Hyperspectral Inversion Method of Soil Nutrients Full Nitrogen, Phosphorus and PotassiumD, {eid: 85177889570, doi: 10.27152/d.cnki.ghanu.2020.000959}&gt;, &lt;Monitoring and classification of wheat take-all in field based on imaging spectrometer, {eid: 84918799815, doi: 10.3969/j.issn.1002-6819.2014.20.021}&gt;, &lt;In-situ wheat take-all monitoring based on imaging spectrometerJ, {eid: 85055294439, doi: 10.13802/j.cnki.zwbhxb.2015.03.029}&gt;, &lt;Assessing the spatial uncertainty in soil nitrogen mapping through stochastic simulations with categorical land use information, {eid: 84877814909, doi: 10.1016/j.ecoinf.2013.04.001}&gt;, &lt;Modeling bus dwell time with decision tree-based methods, {eid: 84938409668, doi: 10.3141/2418-09}&gt;, &lt;Using near-infrared hyperspectral imaging with multiple decision tree methods to delineate black tea quality, {eid: 85083693073, doi: 10.1016/j.saa.2020.118407}&gt;, &lt;Functional convergence and optimality of plug-in estimators for stationary densities of moving average processes, {eid: 5644285607, doi: 10.3150/bj/1099579161}&gt;, &lt;Hyperspectral estimation of soil organic matter content using different spectral preprocessing techniques and plsr method, {eid: 85084259192, doi: 10.3390/rs12071206}&gt;, &lt;Study on the LAI and FPAR inversion of maize from airborne LiDAR and hyperspectral data, {eid: 85138408233, doi: 10.1080/01431161.2022.2121187}&gt;, &lt;Dimensionality reduction for hyperspectral remote sensing: advances, challenges, and prospects, {eid: 85141672693, doi: 10.11834/jrs.20210354}&gt;, &lt;Preprocessing strategies for sparse infrared spectroscopy: a case study on cartilage diagnostics, {eid: 85123519541, doi: 10.3390/molecules27030873}&gt;, &lt;Hybrid retrieval of crop traits from multi-temporal PRISMA hyperspectral imagery, {eid: 85127158897, doi: 10.1016/j.isprsjprs.2022.03.014}&gt;, &lt;Estimating the water turbidity in the Selenga River and adjacent waters of Lake Baikal using remote sensing data, {eid: 85061476497, doi: 10.1134/S0001433818090372}&gt;, &lt;Relationship between surface soil water content, evaporation rate, and water absorption band depths in swir reflectance spectra, {eid: 84940485786, doi: 10.1016/j.rse.2015.08.007}&gt;, &lt;Regression shrinkage and selection via the lasso, {eid: 85194972808, doi: 10.1111/j.2517-6161.1996.tb02080.x}&gt;, &lt;Prediction for nitrogen content of rice leaves in cold region based on hyperspectrum, {eid: 84994496436, doi: 10.11975/j.issn.1002-6819.2016.20.024}&gt;, &lt;Spa-based methods for the quantitative estimation of the soil salt content in saline-alkali land from field spectroscopy data: a case study from the yellow river irrigation regions, {eid: 85065036288, doi: 10.3390/rs11080967}&gt;, &lt;Remote sensing estimation of forest aboveground biomass based on lasso-SVR, {eid: 85140878008, doi: 10.3390/f13101597}&gt;, &lt;Hyperspectral estimation of petroleum hydrocarbon content in soil using ensemble learning method and LASSO feature extraction, {eid: 85135168053, doi: 10.1080/26395940.2022.2102543}&gt;, &lt;Moisture spectral characteristics and hyperspectral inversion of fly ash-filled reconstructed soil, {eid: 85101647332, doi: 10.1016/j.saa.2021.119590}&gt;, &lt;Atmospheric correction method for ground-based headwall hyperspectral imagery, {eid: 85177883316, doi: 10.11728/cjss2019.04.537}&gt;, &lt;Research on classification of construction waste based on UAV hyperspectral image J, {eid: 85144816617, doi: 10.3964/j.issn.1000-0593(2022)12-3927-08}&gt;, &lt;Group lasso-based band selection for hyperspectral image classification, {eid: 85035748082, doi: 10.1109/LGRS.2017.2768074}&gt;, &lt;Hyperspectral monitoring of soil urease activity under different water regulation, {eid: 85129758185, doi: 10.1007/s11104-022-05476-4}&gt;, &lt;Predicting nitrogen and chlorophyll content and concentrations from reflectance spectra (400–2500 nm) at leaf and canopy scales, {eid: 0028980520, doi: 10.1016/0034-4257(95)00135-N}&gt;, &lt;Research on the optimum water content of detecting soil nitrogen using near infrared sensor, {eid: 85029164248, doi: 10.3390/s17092045}&gt;, &lt;Identification of rice leaf blast and nitrogen deficiency in cold region using hyperspectral imaging, {eid: 84975127187, doi: 10.11975/j.issn.1002-6819.2016.13.022}&gt;, &lt;Wavelength selection for estimating soil organic matter contents through the radiative transfer model, {eid: 85100245802, doi: 10.1109/ACCESS.2020.3026813}&gt;, &lt;Wavelet-based rust spectral feature set (wrsfs): a novel spectral feature set based on continuous wavelet transformation for tracking progressive host–pathogen interaction of yellow rust on wheat, {eid: 85045982774, doi: 10.3390/rs10040525}&gt;, &lt;Analyzing the performance of statistical models for estimating leaf nitrogen concentration of Phragmites australis based on leaf spectral reflectance, {eid: 85074376300, doi: 10.1080/00387010.2019.1619584}&gt;, &lt;Hyperspectral inversion of heavy metal content in reclaimed soil from a mining wasteland based on different spectral transformation and modeling methods, {eid: 85059082672, doi: 10.1016/j.saa.2018.12.032}&gt;, &lt;Classification of desert grassland species based on a local-global feature enhancement network and uav hyperspectral remote sensing, {eid: 85139730410, doi: 10.1016/j.ecoinf.2022.101852}&gt;, &lt;Regularization and variable selection via the elastic net, {eid: 16244401458, doi: 10.1111/j.1467-9868.2005.00503.x}&gt;, &lt;The adaptive lasso and its oracle properties, {eid: 33846114377, doi: 10.1198/016214506000000735}&gt;</t>
  </si>
  <si>
    <t>2023-12-01</t>
  </si>
  <si>
    <t>2-s2.0-85177892306</t>
  </si>
  <si>
    <t>Zeng T. (AUID: 57776381300), Glade T. (AUID: 57192782350), Wu L. (AUID: 57880793400), Yin K. (AUID: 8905848100), Peduto D. (AUID: 21935174200), Hayakawa Y.S. (AUID: 36803116800)</t>
  </si>
  <si>
    <t>Ensemble learning framework for landslide susceptibility mapping: Different basic classifier and ensemble strategy</t>
  </si>
  <si>
    <t>Geoscience Frontiers</t>
  </si>
  <si>
    <t>10.1016/j.gsf.2023.101645</t>
  </si>
  <si>
    <t>https://www.doi.org/10.1016/j.gsf.2023.101645</t>
  </si>
  <si>
    <t>&lt;Institute of Geological Survey, China University of Geosciences&gt;, &lt;ENGAGE—Geomorphic Systems and Risk Research, Department of Geography and Regional Research, University of Vienna&gt;, &lt;Faculty of Engineering, China University of Geosciences&gt;, &lt;Department of Civil Engineering, University of Salerno&gt;, &lt;Faculty of Environmental Earth Science, Hokkaido University&gt;</t>
  </si>
  <si>
    <t>© 2023The application of ensemble learning models has been continuously improved in recent landslide susceptibility research, but most studies have no unified ensemble framework. Moreover, few papers have discussed the applicability of the ensemble learning model in landslide susceptibility mapping at the township level. This study aims at defining a robust ensemble framework that can become the benchmark method for future research dealing with the comparison of different ensemble models. For this purpose, the present work focuses on three different basic classifiers: decision tree (DT), support vector machine (SVM), and multi-layer perceptron neural network model (MLPNN) and two homogeneous ensemble models such as random forest (RF) and extreme gradient boosting (XGBoost). The hierarchical construction of deep ensemble relied on two leading ensemble technologies (i.e., homogeneous/heterogeneous model ensemble and bagging, boosting, stacking ensemble strategy) to provide a more accurate and effective spatial probability of landslide occurrence. The selected study area is Dazhou town, located in the Jurassic red-strata area in the Three Gorges Reservoir Area of China, which is a strategic economic area currently characterized by widespread landslide risk. Based on a long-term field investigation, the inventory counting thirty-three slow-moving landslide polygons was drawn. The results show that the ensemble models do not necessarily perform better; for instance, the Bagging based DT-SVM-MLPNN-XGBoost model performed worse than the single XGBoost model. Amongst the eleven tested models, the Stacking based RF-XGBoost model, which is a homogeneous model based on bagging, boosting, and stacking ensemble, showed the highest capability of predicting the landslide-affected areas. Besides, the factor behaviors of DT, SVM, MLPNN, RF and XGBoost models reflected the characteristics of slow-moving landslides in the Three Gorges reservoir area, wherein unfavorable lithological conditions and intense human engineering activities (i.e., reservoir water level fluctuation, residential area construction, and farmland development) are proven to be the key triggers. The presented approach could be used for landslide spatial occurrence prediction in similar regions and other fields.</t>
  </si>
  <si>
    <t>Ensemble learning framework, Landslide susceptibility mapping, Three Gorges Reservoir Area, Uncertainty research</t>
  </si>
  <si>
    <t>&lt;How do machine learning techniques help in increasing accuracy of landslide susceptibility maps?, {eid: 85074322878, doi: 10.1016/j.gsf.2019.10.001}&gt;, &lt;GIS-based landslide susceptibility modeling: A comparison between fuzzy multi-criteria and machine learning algorithms, {eid: 85098724608, doi: 10.1016/j.gsf.2020.09.004}&gt;, &lt;A novel methodology for Groundwater Flooding Susceptibility assessment through Machine Learning techniques in a mixed-land use aquifer, {eid: 85108732413, doi: 10.1016/j.scitotenv.2021.148067}&gt;, &lt;Spatial landslide susceptibility assessment using machine learning techniques assisted by additional data created with generative adversarial networks, {eid: 85097425526, doi: 10.1016/j.gsf.2020.09.002}&gt;, &lt;A novel ensemble decision tree-based CHi-squared Automatic Interaction Detection (CHAID) and multivariate logistic regression models in landslide susceptibility mapping, {eid: 84911812068, doi: 10.1007/s10346-014-0466-0}&gt;, &lt;A corpus-based semantic kernel for text classification by using meaning values of terms, {eid: 84929936194, doi: 10.1016/j.engappai.2015.03.015}&gt;, &lt;Artificial neural network optimized by differential evolution for predicting diameters of jet grouted columns, {eid: 85121366125, doi: 10.1016/j.jrmge.2021.05.009}&gt;, &lt;Spatial prediction of landslide susceptibility in western Serbia using hybrid support vector regression (SVR) with GWO, BAT and COA algorithms, {eid: 85099248181, doi: 10.1016/j.gsf.2020.10.009}&gt;, &lt;Bagging predictors, {eid: 0030211964}&gt;, &lt;Random forests, {eid: 33745776957, doi: 10.1007/978-1-4419-9326-7_5}&gt;, &lt;A brief overview and introduction to artificial neural networks, {eid: 0036022086, doi: 10.1081/ja-120004171}&gt;, &lt;Combined use of statistical and DInSAR data analyses to define the state of activity of slow-moving landslides, {eid: 85016114928, doi: 10.1007/s10346-016-0722-6}&gt;, &lt;Are fine resolution digital elevation models always the best choice in digital soil mapping?, {eid: 84872373707, doi: 10.1016/j.geoderma.2012.11.020}&gt;, &lt;Landslide prediction, monitoring and early warning: a concise review of state-of-the-art, {eid: 85039415309, doi: 10.1007/s12303-017-0034-4}&gt;, &lt;None, {eid: 84984950690}&gt;, &lt;Landslide susceptibility modeling based on ANFIS with teaching-learning-based optimization and Satin bowerbird optimizer, {eid: 85090168496, doi: 10.1016/j.gsf.2020.07.012}&gt;, &lt;Landslide susceptibility assessment using weights-of-evidence model and cluster analysis along the highways in the Hubei section of the Three Gorges Reservoir Area, {eid: 85111902014, doi: 10.1016/j.cageo.2021.104899}&gt;, &lt;GIS-based groundwater potential analysis using novel ensemble weights-of-evidence with logistic regression and functional tree models, {eid: 85045036711, doi: 10.1016/j.scitotenv.2018.04.055}&gt;, &lt;Landslide susceptibility assessment by TRIGRS in a frequently affected shallow instability area, {eid: 85054653517, doi: 10.1007/s10346-018-1072-3}&gt;, &lt;Recommendations for the quantitative analysis of landslide risk, {eid: 84899657977, doi: 10.1007/s10064-013-0538-8}&gt;, &lt;Machine learning ensemble modelling as a tool to improve landslide susceptibility mapping reliability, {eid: 85083852573, doi: 10.1007/s10346-020-01392-9}&gt;, &lt;Improved landslide assessment using support vector machine with bagging, boosting, and stacking ensemble machine learning framework in a mountainous watershed, Japan, {eid: 85074614324, doi: 10.1007/s10346-019-01286-5}&gt;, &lt;Physical vulnerability modelling in natural hazard risk assessment, {eid: 34147167169, doi: 10.5194/nhess-7-283-2007}&gt;, &lt;Prediction of Disc Cutter Life During Shield Tunneling with AI via the Incorporation of a Genetic Algorithm into a GMDH-Type Neural Network, {eid: 85084449606, doi: 10.1016/j.eng.2020.02.016}&gt;, &lt;Integration of convolutional neural network and conventional machine learning classifiers for landslide susceptibility mapping., {eid: 85081059632, doi: 10.1016/j.cageo.2020.104470}&gt;, &lt;A comparative study of heterogeneous ensemble-learning techniques for landslide susceptibility mapping, {eid: 85090935827, doi: 10.1080/13658816.2020.1808897}&gt;, &lt;Guidelines for landslide susceptibility, hazard and risk zoning for land use planning, {eid: 55749106215, doi: 10.1016/j.enggeo.2008.03.022}&gt;, &lt;Quantitative analysis of the risk to road networks exposed to slow-moving landslides; a case study in the Campania region (southern Italy), {eid: 85088631529, doi: 10.1007/s10346-020-01482-8}&gt;, &lt;None, {eid: 84983110889}&gt;, &lt;Ensemble deep learning: a review, {eid: 85135374954, doi: 10.1016/j.engappai.2022.105151}&gt;, &lt;Evaluating machine learning and statistical prediction techniques for landslide susceptibility modeling, {eid: 84928336422, doi: 10.1016/j.cageo.2015.04.007}&gt;, &lt;Landslide susceptibility zonation method based on C5.0 decision tree and K-means cluster algorithms to improve the efficiency of risk management.Geosci, {eid: 85108074221, doi: 10.1016/j.gsf.2021.101249}&gt;, &lt;Landslide inventory maps: new tools for an old problem, {eid: 84859643276, doi: 10.1016/j.earscirev.2012.02.001}&gt;, &lt;Analysis and modeling of the combined effects of hydrological factors on a reservoir bank slope in the Three Gorges Reservoir area, China, {eid: 85092740907, doi: 10.1016/j.enggeo.2020.105858}&gt;, &lt;Landslide susceptibility mapping based on self-organizing-map network and extreme learning machine, {eid: 85018551890, doi: 10.1016/j.enggeo.2017.04.013}&gt;, &lt;Landslide susceptibility assessment in the Nantian area of China: a comparison of frequency ratio model and support vector machine, {eid: 85062460548, doi: 10.1080/19475705.2018.1482963}&gt;, &lt;Comparisons of heuristic, general statistical and machine learning models for landslide susceptibility prediction and mapping, {eid: 85082527537, doi: 10.1016/j.catena.2020.104580}&gt;, &lt;A deep learning algorithm using a fully connected sparse autoencoder neural network for landslide susceptibility prediction, {eid: 85072386403, doi: 10.1007/s10346-019-01274-9}&gt;, &lt;Uncertainty study of landslide susceptibility prediction considering the different attribute interval numbers of environmental factors and different data-based models., {eid: 85101923533, doi: 10.1016/j.catena.2021.105250}&gt;, &lt;Regional rainfall-induced landslide hazard warning based on landslide susceptibility mapping and a critical rainfall threshold, {eid: 85127626442, doi: 10.1016/j.geomorph.2022.108236}&gt;, &lt;Uncertainty pattern in landslide susceptibility prediction modelling: Effects of different landslide boundaries and spatial shape expressions, {eid: 85122686439, doi: 10.1016/j.gsf.2021.101317}&gt;, &lt;Landslide susceptibility prediction using an incremental learning Bayesian Network model considering the continuously updated landslide inventories, {eid: 85131085163, doi: 10.1007/s10064-022-02748-2}&gt;, &lt;Analysis of waves generated by Gongjiafang landslide in Wu Gorge, three Gorges reservoir, on November 23, 2008, {eid: 84865804891, doi: 10.1007/s10346-012-0331-y}&gt;, &lt;The Varnes classification of landslide types, an update, {eid: 84897581301, doi: 10.1007/s10346-013-0436-y}&gt;, &lt;Susceptibility analysis of land subsidence along the transmission line in the salt lake area based on remote sensing interpretation, {eid: 85133886034, doi: 10.3390/rs14133229}&gt;, &lt;Stacking ensemble of deep learning methods for landslide susceptibility mapping in the Three Gorges Reservoir area, China, {eid: 85108288295, doi: 10.1007/s00477-021-02032-x}&gt;, &lt;Modelling the performance of EPB shield tunnelling using machine and deep learning algorithms, {eid: 85102116155, doi: 10.1016/j.gsf.2021.101177}&gt;, &lt;Real-time analysis and prediction of shield cutterhead torque using optimized gated recurrent unit neural network, {eid: 85133698954, doi: 10.1016/j.jrmge.2022.06.006}&gt;, &lt;An extended TODIM-based model for evaluating risks of excavation system, {eid: 85111398900, doi: 10.1007/s11440-021-01294-7}&gt;, &lt;Modelling of shallow landslides with machine learning algorithms, {eid: 85085298093, doi: 10.1016/j.gsf.2020.04.014}&gt;, &lt;Calculation of groundwater head distribution with a close barrier during excavation dewatering in confined aquifer, {eid: 85091735369, doi: 10.1016/j.gsf.2020.08.002}&gt;, &lt;Applying deep learning and benchmark machine learning algorithms for landslide susceptibility modelling in Rorachu river basin of Sikkim Himalaya, India, {eid: 85104630187, doi: 10.1016/j.gsf.2021.101203}&gt;, &lt;Landslide detection in the Himalayas using machine learning algorithms and U-Net, {eid: 85125094527, doi: 10.1007/s10346-022-01861-3}&gt;, &lt;Machine learning methods for landslide susceptibility studies: a comparative overview of algorithm performance, {eid: 85086655572, doi: 10.1016/j.earscirev.2020.103225}&gt;, &lt;Mechanism of the slow-moving landslides in Jurassic red-strata in the Three Gorges Reservoir, China, {eid: 84892848351, doi: 10.1016/j.enggeo.2013.12.017}&gt;, &lt;Digital terrain modelling; a review of hydrological, geomorphological and biological applications, {eid: 0026359098, doi: 10.1002/hyp.3360050103}&gt;, &lt;Slow-moving landslides interacting with the road network: analysis of damage using ancillary data, in situ surveys and multi-source monitoring data, {eid: 85070301731, doi: 10.1016/j.enggeo.2019.105244}&gt;, &lt;Artificial Intelligence, Machine Learning and Deep Learning, {eid: 85066991837}&gt;, &lt;Landslide susceptibility mapping based on random forest and boosted regression tree models, and a comparison of their performance, {eid: 85063676451, doi: 10.3390/app9050942}&gt;, &lt;Empirical fragility and vulnerability curves for buildings exposed to slow-moving landslides at medium and large scales, {eid: 85017468657, doi: 10.1007/s10346-017-0826-7}&gt;, &lt;Quantitative analysis of consequences to masonry buildings interacting with slow-moving landslide mechanisms: a case study, {eid: 85048098011, doi: 10.1007/s10346-018-1014-0}&gt;, &lt;Full integration of geomorphological, geotechnical, A-DInSAR and damage data for detailed geometric-kinematic features of a slow-moving landslide in urban area, {eid: 85092160530, doi: 10.1007/s10346-020-01541-0}&gt;, &lt;A novel ensemble classifier of rotation forest and Naïve Bayer for landslide susceptibility assessment at the Luc Yen district, Yen Bai Province (Viet Nam) using GIS, {eid: 84996549500, doi: 10.1080/19475705.2016.1255667}&gt;, &lt;Landslide susceptibility assessment using bagging ensemble based alternating decision trees, logistic regression and J48 decision trees methods: a comparative study, {eid: 85019911590, doi: 10.1007/s10706-017-0264-2}&gt;, &lt;A novel hybrid intelligent model of support vector machines and the MultiBoost ensemble for landslide susceptibility modeling, {eid: 85045447155, doi: 10.1007/s10064-018-1281-y}&gt;, &lt;Landslide susceptibility modeling using Reduced Error Pruning Trees and different ensemble techniques: hybrid machine learning approaches, {eid: 85058448340, doi: 10.1016/j.catena.2018.12.018}&gt;, &lt;Coupling RBF neural network with ensemble learning techniques for landslide susceptibility mapping, {eid: 85088370287, doi: 10.1016/j.catena.2020.104805}&gt;, &lt;Landslide susceptibility mapping using state-of-the-art machine learning ensembles, {eid: 85105168652, doi: 10.1080/10106049.2021.1914746}&gt;, &lt;Spatial clustering and modelling for landslide susceptibility mapping in the north of the Kathmandu Valley, Nepal, {eid: 85094902461, doi: 10.1007/s10346-020-01558-5}&gt;, &lt;Landslide susceptibility assessment and factor effect analysis: backpropagation artificial neural networks and their comparison with frequency ratio and bivariate logistic regression modelling, {eid: 76749088419, doi: 10.1016/j.envsoft.2009.10.016}&gt;, &lt;A review of statistically-based landslide susceptibility models, {eid: 85044461142, doi: 10.1016/j.earscirev.2018.03.001}&gt;, &lt;Developing comprehensive geocomputation tools for landslide susceptibility mapping: LSM tool pack, {eid: 85090360419, doi: 10.1016/j.cageo.2020.104592}&gt;, &lt;Comparison of landslide susceptibility based on a decision tree model and actual landslide occurrence; the Akaishi Mountains, Japan, {eid: 67349208776, doi: 10.1016/j.geomorph.2009.02.026}&gt;, &lt;Dynamic prediction of jet grouted column diameter in soft soil using Bi-LSTM deep learning, {eid: 85087487033, doi: 10.1007/s11440-020-01005-8}&gt;, &lt;Real-time prediction of shield moving trajectory during tunnelling, {eid: 85124136406, doi: 10.1007/s11440-022-01461-4}&gt;, &lt;Enhancement of neural networks with an alternative activation function tanhLU, {eid: 85127790827, doi: 10.1016/j.eswa.2022.117181}&gt;, &lt;Evaluation of deep learning algorithms for national scale landslide susceptibility mapping of Iran, {eid: 85097437021, doi: 10.1016/j.gsf.2020.06.013}&gt;, &lt;Spatial prediction models for shallow landslide hazards: a comparative assessment of the efficacy of support vector machines, artificial neural networks, kernel logistic regression, and logistic model tree, {eid: 84922353528, doi: 10.1007/s10346-015-0557-6}&gt;, &lt;Flood susceptibility modelling using advanced ensemble machine learning models, {eid: 85099699170, doi: 10.1016/j.gsf.2020.09.006}&gt;, &lt;Multi-hazard susceptibility mapping based on Convolutional Neural Networks, {eid: 85133660548, doi: 10.1016/j.gsf.2022.101425}&gt;, &lt;Prediction of landslide susceptibility using rare events logistic regression: a case-study in the Flemish Ardennes (Belgium), {eid: 33747173311, doi: 10.1016/j.geomorph.2005.12.003}&gt;, &lt;The nature of statistical learning theory, {eid: 11144336199, doi: 10.1109/TNN.1997.641482}&gt;, &lt;Comparative study of landslide susceptibility mapping with different recurrent neural networks, {eid: 85079630568, doi: 10.1016/j.cageo.2020.104445}&gt;, &lt;Application of tree-based ensemble models to landslide susceptibility mapping: a comparative study, {eid: 85131139732, doi: 10.3390/su14106330}&gt;, &lt;Application of alternating decision tree with AdaBoost and bagging ensembles for landslide susceptibility mapping, {eid: 85076248380, doi: 10.1016/j.catena.2019.104396}&gt;, &lt;Numerical modeling of the June 24, 2015, Hongyanzi landslide generated impulse waves in Three Gorges Reservoir, China, {eid: 85053498418, doi: 10.1007/s10346-018-1057-2}&gt;, &lt;Quantitative risk analysis of a rainfall-induced complex landslide in Wanzhou County, Three Gorges Reservoir, China, {eid: 85081630096, doi: 10.1007/s13753-020-00257-y}&gt;, &lt;Numerical analysis on wave generated by the Qianjiangping landslide in Three Gorges Reservoir, China, {eid: 84939947009, doi: 10.1007/s10346-015-0564-7}&gt;, &lt;Research on recently occurred reservoir-induced Kamenziwan rockslide in Three Gorges Reservoir, China, {eid: 85083398126, doi: 10.1007/s10346-020-01394-7}&gt;, &lt;Landslide susceptibility mapping using random forest, boosted regression tree, classification and regression tree, and general linear models and comparison of their performance at Wadi Tayyah Basin, Asir Region, Saudi Arabia, {eid: 84938781882, doi: 10.1007/s10346-015-0614-1}&gt;, &lt;Landslide susceptibility mapping using machine learning algorithms and comparison of their performance at Abha Basin, Asir Region, Saudi Arabia, {eid: 85097408247, doi: 10.1016/j.gsf.2020.05.010}&gt;, &lt;Landslide displacement prediction based on Variational mode decomposition and MIC-GWO-LSTM model, {eid: 85123934928, doi: 10.1007/s00477-021-02145-3}&gt;, &lt;Quantitative risk assessment of the Shilongmen reservoir landslide in the Three Gorges area of China, {eid: 85160006221}&gt;, &lt;Groundwater level prediction based on a combined intelligence method for the Sifangbei landslide in the Three Gorges Reservoir Area, {eid: 85133305255, doi: 10.1038/s41598-022-14037-9}&gt;, &lt;Big data and machine learning in geoscience and geoengineering: introduction, {eid: 85086578054, doi: 10.1016/j.gsf.2020.05.006}&gt;, &lt;Bagging-based machine learning algorithms for landslide susceptibility modeling, {eid: 85113181565, doi: 10.1007/s11069-021-04986-1}&gt;, &lt;Application of deep learning algorithms in geotechnical engineering: a short critical review, {eid: 85100910523, doi: 10.1007/s10462-021-09967-1}&gt;, &lt;Stability analysis of the reservoir bank landslide with weak interlayer considering the influence of multiple factors, {eid: 85142716909, doi: 10.1080/19475705.2022.2149356}&gt;, &lt;A new index for cutter life evaluation and ensemble model for prediction of cutter wear, {eid: 85141928010, doi: 10.1016/j.tust.2022.104830}&gt;, &lt;Combining a class-weighted algorithm and machine learning models in landslide susceptibility mapping: A case study of Wanzhou section of the Three Gorges Reservoir, China, {eid: 85117924897, doi: 10.1016/j.cageo.2021.104966}&gt;, &lt;Prediction of undrained shear strength using extreme gradient boosting and random forest based on Bayesian optimization, {eid: 85083298299, doi: 10.1016/j.gsf.2020.03.007}&gt;, &lt;Application of machine learning, deep learning and optimization algorithms in geoengineering and geoscience: Comprehensive review and future challenge, {eid: 85129676595, doi: 10.1016/j.gr.2022.03.015}&gt;, &lt;Slope stability prediction using ensemble learning techniques: a case study in Yunyang County, Chongqing, China, {eid: 85126322726, doi: 10.1016/j.jrmge.2021.12.011}&gt;, &lt;An enhanced deep learning method for accurate and robust modelling of soil stress–strain response, {eid: 85148908137, doi: 10.1007/s11440-023-01813-8}&gt;, &lt;Investigation of Landslides that Occurred in August on the Chengdu-Kunming Railway, Sichuan, China, {eid: 85075618753, doi: 10.3390/geosciences9120497}&gt;, &lt;Risk assessment of geohazards along Cheng-Kun railway using fuzzy AHP incorporated into GIS, {eid: 85107794763, doi: 10.1080/19475705.2021.1933614}&gt;, &lt;Inundation risk assessment based on G-DEMATEL-AHP and its application to Zhengzhou flooding disaster., {eid: 85136596360, doi: 10.1016/j.scs.2022.104138}&gt;, &lt;Application of time series analysis and PSO-SVM model in predicting the Bazimen landslide in the Three Gorges Reservoir, {eid: 84959340578, doi: 10.1016/j.enggeo.2016.02.009}&gt;, &lt;Landslide susceptibility modeling applying machine learning methods: a case study from Longju in the Three Gorges Reservoir area, China, {eid: 85037535129, doi: 10.1016/j.cageo.2017.11.019}&gt;, &lt;Enhanced dynamic landslide hazard mapping using MT-InSAR method in the Three Gorges Reservoir Area, {eid: 85127556029, doi: 10.1007/s10346-021-01796-1}&gt;</t>
  </si>
  <si>
    <t>2023-11-01</t>
  </si>
  <si>
    <t>2-s2.0-85162207905</t>
  </si>
  <si>
    <t>Chen C. (AUID: 57928977300), Shen Z. (AUID: 7403324725), Lin J. (AUID: 58629520200), Li S. (AUID: 57209182642), Wang K. (AUID: 56203568900), Weng Y. (AUID: 23010373700), You S. (AUID: 57191984347)</t>
  </si>
  <si>
    <t>Modeling Landslide Susceptibility in Forest-Covered Areas in Lin’an, China, Using Logistical Regression, a Decision Tree, and Random Forests</t>
  </si>
  <si>
    <t>10.3390/rs15184378</t>
  </si>
  <si>
    <t>https://www.doi.org/10.3390/rs15184378</t>
  </si>
  <si>
    <t>&lt;College of Environmental and Resource Sciences, Zhejiang University&gt;, &lt;Arthur Temple College of Forestry and Agriculture, Stephen F. Austin State University&gt;, &lt;College of Economics and Management, China Jiliang University&gt;</t>
  </si>
  <si>
    <t>© 2023 by the authors.Landslides are a common geodynamic phenomenon that cause substantial life and property damage worldwide. In the present study, we developed models to evaluate landslide susceptibility in forest-covered areas in Lin’an, southeastern China using logistic regression (LR), decision tree (DT), and random forest (RF) techniques. In addition to conventional landslide-related natural and human disturbance factors, factors describing forest cover, including forest type (two plantations (hickory and bamboo) and four natural forests (conifer, hardwood, shrub, and moso bamboo) and understory vegetation conditions, were included as predictors. Model performance was evaluated based on true-positive rate, Kappa value, and area under the ROC curve using a 10-fold cross-validation method. All models exhibited good performance with measures of ≥0.70, although the LR model was relatively inferior. The key predictors were forest type, understory vegetation height (UVH), normalized differential vegetation index (NDVI) in summer, distance to road (DTRD), and maximum daily rainfall (MDR). Hickory plantations yielded the highest landslide probability, while conifer and hardwood forests had the lowest values. Bamboo plantations had probability results comparable to those of natural forests. Using the RF model, areas with a shorter UVH (&lt;1.2 m), a lower NDVI (&lt;0.70), a heavier MDR (&gt;115 mm), or a shorter DTRD (&lt;500 m) were predicted to be landslide-prone. Information on forest cover is essential for predicting landslides in areas with rich forest cover, and conversion from natural forests to plantations could increase landslide risk. Across the study areas, the northwestern part was the most landslide-prone. In terms of landslide prevention, the RF model-based map produced the most accurate predictions for the “very high” category of landslide. These results will help us better understand landslide occurrences in forest-covered areas and provide valuable information for governments in designing disaster mitigation.</t>
  </si>
  <si>
    <t>decision tree, forest type, landslide susceptibility, logistic regression, random forests, understory vegetation</t>
  </si>
  <si>
    <t>&lt;Spatial and temporal analysis of a fatal landslide inventory in China from 1950 to 2016, {eid: 85050088271, doi: 10.1007/s10346-018-1037-6}&gt;, &lt;Global landslide and avalanche hotspots, {eid: 33744785141, doi: 10.1007/s10346-006-0036-1}&gt;, &lt;A systematic review of landslide probability mapping using logistic regression, {eid: 84930089504, doi: 10.1007/s10346-014-0550-5}&gt;, &lt;Landslide Susceptibility Prediction Considering Regional Soil Erosion Based on Machine-Learning Models, {eid: 85086230931, doi: 10.3390/ijgi9060377}&gt;, &lt;A review of statistically-based landslide susceptibility models, {eid: 85044461142, doi: 10.1016/j.earscirev.2018.03.001}&gt;, &lt;Perspectives of plantation forests in the sustainable forest development of China, {eid: 85104634174, doi: 10.3832/ifor3551-014}&gt;, &lt;Land Management Versus Natural Factors in Land Instability: Some Examples in Northern Spain, {eid: 84880848642, doi: 10.1007/s00267-013-0108-7}&gt;, &lt;The influence of land use and land cover change on landslide susceptibility in the Lower Mekong River Basin, {eid: 85138273417, doi: 10.1007/s11069-022-05604-4}&gt;, &lt;Analysis of the Influence of Forests on Landslides in the Bijie Area of Guizhou, {eid: 85137140790, doi: 10.3390/f13071136}&gt;, &lt;Artificial neural network and sensitivity analysis in the landslide susceptibility mapping of Idukki district, India, {eid: 85106336036, doi: 10.1080/10106049.2021.1923831}&gt;, &lt;A comparative study of logistic model tree, random forest, and classification and regression tree models for spatial prediction of landslide susceptibility, {eid: 85007211610, doi: 10.1016/j.catena.2016.11.032}&gt;, &lt;GIS-based landslide susceptibility evaluation using a novel hybrid integration approach of bivariate statistical based random forest method, {eid: 85041613553, doi: 10.1016/j.catena.2018.01.012}&gt;, &lt;A 10-year field experiment proves the neutralization of soil pH in Chinese hickory plantation of southeastern China, {eid: 85135364179, doi: 10.1007/s11368-022-03290-0}&gt;, &lt;Examining soil organic carbon distribution and dynamic change in a hickory plantation region with Landsat and ancillary data, {eid: 85046041093, doi: 10.1016/j.catena.2018.03.007}&gt;, &lt;Identifying the spatiotemporal dynamics of forest ecotourism values with remotely sensed images and social media data: A perspective of public preferences, {eid: 85124696307, doi: 10.1016/j.jclepro.2022.130715}&gt;, &lt;Specific Bamboo Forest Extraction and Long-Term Dynamics as Revealed by Landsat Time Series Stacks and Google Earth Engine, {eid: 85092298886, doi: 10.3390/rs12183095}&gt;, &lt;A Random Forest-Based Approach to Map Soil Erosion Risk Distribution in Hickory Plantations in Western Zhejiang Province, China, {eid: 85058894822, doi: 10.3390/rs10121899}&gt;, &lt;Detection of Drought-Induced Hickory Disturbances in Western Lin An County, China, Using Multitemporal Landsat Imagery, {eid: 84971657490, doi: 10.3390/rs8040345}&gt;, &lt;Risk assessment, spatial patterns and source apportionment of soil heavy metals in a typical Chinese hickory plantation region of southeastern China, {eid: 85075001733, doi: 10.1016/j.geoderma.2019.114011}&gt;, &lt;Irrigation-triggered landslides in a Peruvian desert caused by modern intensive farming, {eid: 85076540659, doi: 10.1038/s41561-019-0500-x}&gt;, &lt;Innovative Approaches to Landslide Hazard and Risk Mapping, {eid: 77953025981}&gt;, &lt;Linking hydrological, infinite slope stability and land-use change models through GIS for assessing the impact of deforestation on slope stability in high Andean watersheds, {eid: 0037706893, doi: 10.1016/S0169-555X(02)00263-5}&gt;, &lt;Assessment of landslide susceptibility for Meghalaya (India) using bivariate (frequency ratio and Shannon entropy) and multi-criteria decision analysis (AHP and fuzzy-AHP) models, {eid: 85135179475, doi: 10.1080/27669645.2022.2101256}&gt;, &lt;GIS-based frequency ratio and index of entropy models for landslide susceptibility assessment in the Caspian forest, northern Iran, {eid: 84897555265, doi: 10.1007/s13762-013-0464-0}&gt;, &lt;Effects of sampling intensity and non-slide/slide sample ratio on the occurrence probability of coseismic landslides, {eid: 85084847195, doi: 10.1016/j.geomorph.2020.107222}&gt;, &lt;Machine learning methods for landslide susceptibility studies: A comparative overview of algorithm performance, {eid: 85086655572, doi: 10.1016/j.earscirev.2020.103225}&gt;, &lt;Landslide hazard assessment: Summary review and new perspectives, {eid: 0001813276, doi: 10.1007/s100640050066}&gt;, &lt;Landslide susceptibility analyses using Random Forest, C4.5, and C5.0 with balanced and unbalanced datasets, {eid: 85104606393, doi: 10.1016/j.catena.2021.105355}&gt;, &lt;A survey of decision tree classifier methodology, {eid: 0026154509, doi: 10.1109/21.97458}&gt;, &lt;Random forests, {eid: 0035478854, doi: 10.1023/A:1010933404324}&gt;, &lt;A comparative study on the predictive ability of the decision tree, support vector machine and neuro-fuzzy models in landslide susceptibility mapping using GIS, {eid: 84870298875, doi: 10.1016/j.cageo.2012.08.023}&gt;, &lt;Landslide susceptibility mapping in Injae, Korea, using a decision tree, {eid: 78149413054, doi: 10.1016/j.enggeo.2010.09.009}&gt;, &lt;Comparison of Logistic Regression and Random Forests techniques for shallow landslide susceptibility assessment in Giampilieri (NE Sicily, Italy), {eid: 84942156686, doi: 10.1016/j.geomorph.2015.06.001}&gt;, &lt;Effects of intercropping grasses on soil organic carbon and microbial community functional diversity under Chinese hickory (Carya cathayensis Sarg.) stands, {eid: 84906760731, doi: 10.1071/SR14021}&gt;, &lt;None, {eid: 85173060300}&gt;, &lt;Mapping landslide susceptibility using data-driven methods, {eid: 85014226348, doi: 10.1016/j.scitotenv.2017.02.188}&gt;, &lt;Landslide susceptibility mapping at Hoa Binh province (Vietnam) using an adaptive neuro-fuzzy inference system and GIS, {eid: 84863487918, doi: 10.1016/j.cageo.2011.10.031}&gt;, &lt;Optimizing the Predictive Ability of Machine Learning Methods for Landslide Susceptibility Mapping Using SMOTE for Lishui City in Zhejiang Province, China, {eid: 85060823213, doi: 10.3390/ijerph16030368}&gt;, &lt;Performance evaluation of ensemble learning techniques for landslide susceptibility mapping at the Jinping county, Southwest China, {eid: 85092646818, doi: 10.1007/s11069-020-04371-4}&gt;, &lt;The Shuttle Radar Topography Mission, {eid: 34548235492, doi: 10.1029/2005RG000183}&gt;, &lt;None, {eid: 85173000544}&gt;, &lt;None, {eid: 85173032474}&gt;, &lt;A new topographic index to quantify downslope controls on local drainage, {eid: 2942716993, doi: 10.1029/2004WR003130}&gt;, &lt;None, {eid: 85173004662}&gt;, &lt;None, {eid: 85172985369}&gt;, &lt;None, {eid: 85173017079}&gt;, &lt;None, {eid: 85173000125}&gt;, &lt;Building Predictive Models in R Using the caret Package, {eid: 56249113343, doi: 10.18637/jss.v028.i05}&gt;, &lt;Development of prediction models for next-day building energy consumption and peak power demand using data mining techniques, {eid: 84899701114, doi: 10.1016/j.apenergy.2014.04.016}&gt;, &lt;Feature Selection for Classification of Hyperspectral Data by SVM, {eid: 77951295936, doi: 10.1109/TGRS.2009.2039484}&gt;, &lt;Theoretical Comparison between the Gini Index and Information Gain Criteria, {eid: 3943113604, doi: 10.1023/B:AMAI.0000018580.96245.c6}&gt;, &lt;Landslide hazard mapping at Selangor, Malaysia using frequency ratio and logistic regression models, {eid: 33847014755, doi: 10.1007/s10346-006-0047-y}&gt;, &lt;A comparative study of frequency ratio, weights of evidence and logistic regression methods for landslide susceptibility mapping: Sultan Mountains, SW Turkey, {eid: 84877043160, doi: 10.1016/j.jseaes.2012.12.014}&gt;, &lt;An ensemble prediction of flood susceptibility using multivariate discriminant analysis, classification and regression trees, and support vector machines, {eid: 85054727882, doi: 10.1016/j.scitotenv.2018.10.064}&gt;, &lt;Improved landslide assessment using support vector machine with bagging, boosting, and stacking ensemble machine learning framework in a mountainous watershed, Japan, {eid: 85074614324, doi: 10.1007/s10346-019-01286-5}&gt;, &lt;A comparative study of heterogeneous ensemble-learning techniques for landslide susceptibility mapping, {eid: 85090935827, doi: 10.1080/13658816.2020.1808897}&gt;, &lt;The influence of land use and land cover change on landslide susceptibility: A case study in Zhushan Town, Xuan’en County (Hubei, China), {eid: 85073222528, doi: 10.5194/nhess-19-2207-2019}&gt;, &lt;Landslides in the Andes: Forests can provide cost-effective landslide regulation services, {eid: 85088660275, doi: 10.1016/j.scitotenv.2020.141128}&gt;, &lt;Evaluating the relation between land use changes and the 2018 landslide disaster in Kerala, India, {eid: 85134017890, doi: 10.1016/j.catena.2022.106363}&gt;, &lt;Comparing probabilistic and statistical methods in landslide susceptibility modeling in Rwanda/Centre-Eastern Africa, {eid: 85059577517, doi: 10.1016/j.scitotenv.2018.12.248}&gt;, &lt;The application of GIS-based logistic regression for landslide susceptibility mapping in the Kakuda-Yahiko Mountains, Central Japan, {eid: 12344286175, doi: 10.1016/j.geomorph.2004.06.010}&gt;, &lt;Effects of vegetation type on soil resistance to erosion: Relationship between aggregate stability and shear strength, {eid: 79959995554, doi: 10.1016/j.catena.2011.05.006}&gt;, &lt;Mapping multi-layered mangroves from multispectral, hyperspectral, and LiDAR data, {eid: 85103111494, doi: 10.1016/j.rse.2021.112403}&gt;, &lt;Estimation of Forest Structure, Ground, and Canopy Layer Characteristics from Multibaseline Polarimetric Interferometric SAR Data, {eid: 78649528730, doi: 10.1109/TGRS.2009.2031101}&gt;, &lt;Landslide susceptibility assessment using maximum entropy model with two different data sampling methods, {eid: 85009822930, doi: 10.1016/j.catena.2017.01.010}&gt;, &lt;Uncertainties of prediction accuracy in shallow landslide modeling: Sample size and raster resolution, {eid: 85062906050, doi: 10.1016/j.catena.2019.03.017}&gt;, &lt;Exploring the effect of absence selection on landslide susceptibility models: A case study in Sicily, Italy, {eid: 84960842672, doi: 10.1016/j.geomorph.2016.03.006}&gt;, &lt;Topographic changes and their driving factors after 2008 Wenchuan earthquake, {eid: 85044544561, doi: 10.1016/j.geomorph.2018.03.019}&gt;</t>
  </si>
  <si>
    <t>2-s2.0-85173054524</t>
  </si>
  <si>
    <t>Luo Y. (AUID: 57200421046), Zhang Z. (AUID: 57212109714), Zhou W. (AUID: 57198624577), Pan G. (AUID: 56207282700), Wang W. (AUID: 57219210456), Shi H. (AUID: 58136297500), Zhang C. (AUID: 57210475036)</t>
  </si>
  <si>
    <t>Wave field predictions using a multi-layer perceptron and decision tree model based on physical principles: A case study at the Pearl River Estuary</t>
  </si>
  <si>
    <t>10.1016/j.oceaneng.2023.114246</t>
  </si>
  <si>
    <t>https://www.doi.org/10.1016/j.oceaneng.2023.114246</t>
  </si>
  <si>
    <t>&lt;State Key Laboratory of Tropical Oceanography, South China Sea Institute of Oceanology, Chinese Academy of Sciences&gt;, &lt;School of Marine Sciences, Sun Yat-Sen University&gt;, &lt;China Water Resources Pearl River Planning Surveying &amp; Designing Co., Ltd.&gt;, &lt;Center for Applied Coastal Research, University of Delaware&gt;</t>
  </si>
  <si>
    <t>© 2023 Elsevier LtdIn this study, a novel data-driven model is proposed for efficient spatial–temporal forecasting of the significant wave height (SWH), mean wave period (MWP), and mean wave direction (MWD) in the Pearl River Estuary, located in Southern China, using machine learning. The model utilizes machine learning techniques and employs a multi-layer perceptron (MLP) and decision tree (DT) based architecture following a matrix-to-matrix mapping strategy to establish the underlying spatial–temporal relationship between the wind and wave fields for four-day and ocean-scale forecasts. The training and testing of the model were carried out using long-term hindcast wave and wind datasets released by ERA5. A rectangular sea region covering an area of 5° × 5°in the Pearl River Estuary was regarded as the modeling domain. The data-driven model was validated against a 10 years of historical hindcast data, and the global errors were analyzed. The forecasting performance of the established model for tropical cyclone wave events was investigated in terms of both the spatial pattern and temporal variance of the SWH, MWP, and MWD. Extreme waves were generated using the proposed model and compared with the original hindcast results. The data-driven model showed promising potential for accurately capturing ambiguous patterns and features that are variant in both spatial and temporal dimensions, and exhibited obvious superiority over numerical wave modeling in terms of computational efficiency.</t>
  </si>
  <si>
    <t>Cross validation, Decision trees, Machine learning, MLP, Wave forecast</t>
  </si>
  <si>
    <t>&lt;The ERA5 global reanalysis: Preliminary extension to 1950, {eid: 85114701588, doi: 10.1002/qj.4174}&gt;, &lt;Ocean wave energy forecasting using optimised deep learning neural networks, {eid: 85097669675, doi: 10.1016/j.oceaneng.2020.108372}&gt;, &lt;Application of neural networks and support vector machine for significant wave height prediction, {eid: 85019141349, doi: 10.1016/j.oceano.2017.03.007}&gt;, &lt;A third-generation wave model for coastal regions: 1. Model description and validation, {eid: 0033560642, doi: 10.1029/98JC02622}&gt;, &lt;Classification and Regression Trees, {eid: 85052770793}&gt;, &lt;A case study of combined wave and water levels under storm conditions using WAM and SWAN in a shallow water application, {eid: 77956870722, doi: 10.1016/j.ocemod.2010.07.009}&gt;, &lt;Coastal zone significant wave height prediction by supervised machine learning classification algorithms, {eid: 85098942764, doi: 10.1016/j.oceaneng.2021.108592}&gt;, &lt;Neural networks for wave forecasting, {eid: 0035400982, doi: 10.1016/S0029-8018(00)00027-5}&gt;, &lt;Prediction of significant wave height by artificial neural networks and multiple additive regression trees, {eid: 85105263413, doi: 10.1016/j.oceaneng.2021.109077}&gt;, &lt;Comparison between M5 model tree and neural networks for prediction of significant wave height in lake superior, {eid: 71549124103, doi: 10.1016/j.oceaneng.2009.08.008}&gt;, &lt;A novel model to predict significant wave height based on long short-term memory network, {eid: 85082776995, doi: 10.1016/j.oceaneng.2020.107298}&gt;, &lt;Greedy function approximation: A gradient boosting machine, {eid: 0035470889, doi: 10.1214/aos/1013203451}&gt;, &lt;A forecasting model for wave heights based on a long short-term memory neural network, {eid: 85100049020, doi: 10.1007/s13131-020-1680-3}&gt;, &lt;Forecasting of typhoon wave based on hybrid machine learning models, {eid: 85140918835, doi: 10.1016/j.oceaneng.2022.112934}&gt;, &lt;Deep Learning, {eid: 84944735469}&gt;, &lt;Improving accuracy on wave height estimation through machine learning techniques, {eid: 85114378041, doi: 10.1016/j.oceaneng.2021.108699}&gt;, &lt;The WAM model—A third generation ocean wave prediction model, {eid: 84883491201, doi: 10.1175/1520-0485(1988)018&lt;1775:TWMTGO&gt;2.0.CO;2}&gt;, &lt;Deep learning for multi-year ENSO forecasts, {eid: 85072687060, doi: 10.1038/s41586-019-1559-7}&gt;, &lt;None, {eid: 0003413187}&gt;, &lt;Predicting Lake Erie wave heights and periods using XGBoost and LSTM, {eid: 85108628186, doi: 10.1016/j.ocemod.2021.101832}&gt;, &lt;A machine learning framework to forecast wave conditions, {eid: 85043507654, doi: 10.1016/j.coastaleng.2018.03.004}&gt;, &lt;Prediction and reconstruction of ocean wave heights based on bathymetric data using LSTM neural networks, {eid: 85107291378, doi: 10.1016/j.oceaneng.2021.109046}&gt;, &lt;Wave height forecasting in dayyer, the Persian gulf, {eid: 78651491410, doi: 10.1016/j.oceaneng.2010.10.004}&gt;, &lt;Classification and regression trees, {eid: 85026462537, doi: 10.1038/nmeth.4370}&gt;, &lt;None, {eid: 84872543023, doi: 10.1007/978-3-642-35289-8 3}&gt;, &lt;Characterization of wind-sea and swell in the South China Sea based on HY-2 satellite data, {eid: 85053768254, doi: 10.2112/SI84-008.1}&gt;, &lt;Response of extreme significant wave height to climate change in the South China Sea and northern Indian Ocean, {eid: 85152425818, doi: 10.14321/aehm.024.03.12}&gt;, &lt;Identifying ship-wakes in a shallow estuary using machine learning, {eid: 85123023326, doi: 10.1016/j.oceaneng.2021.110456}&gt;, &lt;Prediction of significant wave height using regressive support vector machines, {eid: 63649164524, doi: 10.1016/j.oceaneng.2009.01.001}&gt;, &lt;Evaluating the efficacy of SVMs, BNs, ANNs and ANFIS in wave height prediction, {eid: 79151479857, doi: 10.1016/j.oceaneng.2010.11.020}&gt;, &lt;Evaluating the efficacy of SVMs, BNs, ANNs and ANFIS in wave height prediction, {eid: 79151479857, doi: 10.1016/j.oceaneng.2010.11.020}&gt;, &lt;A near-real-time version of the cross-calibrated multiplatform (CCMP) ocean surface wind velocity data set, {eid: 85074330377}&gt;, &lt;Performance evaluation of wavewatch III in the mediterranean sea, {eid: 84929493818, doi: 10.1016/j.ocemod.2015.04.003}&gt;, &lt;A recurrent-cascade-neural network-nonlinear autoregressive networks with exogenous inputs (NARX) approach for long-term time-series prediction of wave height based on wave characteristics measurements, {eid: 85116523266, doi: 10.1016/j.oceaneng.2021.109958}&gt;, &lt;Scikit-learn: Machine learning in python, {eid: 80555140075}&gt;, &lt;C4.5: Programs for Machine Learning, {eid: 0003500248}&gt;, &lt;Coastal wave height prediction using recurrent neural networks (RNNs) in the south Caspian Sea, {eid: 85028547892, doi: 10.1080/01490419.2017.1359220}&gt;, &lt;Estimation of the significant wave height in the nearshore using prediction equations based on the response surface method, {eid: 85044631983, doi: 10.1016/j.oceaneng.2018.01.081}&gt;, &lt;Effects of numerics on the physics in a third-generation wind-wave model, {eid: 0027037146, doi: 10.1175/1520-0485(1992)022%3C1095:EONOTP%3E2.0.CO;2}&gt;, &lt;Reconstruction of nearshore wave fields based on physics-informed neural networks, {eid: 85133194560, doi: 10.1016/j.coastaleng.2022.104167}&gt;, &lt;A BP neural network model optimized by mind evolutionary algorithm for predicting the ocean wave heights, {eid: 85047263803, doi: 10.1016/j.oceaneng.2018.04.039}&gt;, &lt;Convlstm-based wave forecasts in the South and East China seas, {eid: 85109034260, doi: 10.3389/fmars.2021.680079}&gt;, &lt;Spatial-temporal wave height forecast using deep learning and public reanalysis dataset, {eid: 85139006296, doi: 10.1016/j.apenergy.2022.120027}&gt;</t>
  </si>
  <si>
    <t>2-s2.0-85152400027</t>
  </si>
  <si>
    <t>This is a primary study (presenting a given solution), also out of scope.</t>
  </si>
  <si>
    <t>Lehner D. (AUID: 57212391238)</t>
  </si>
  <si>
    <t>A Model-Driven Platform for Engineering Holistic Digital Twins</t>
  </si>
  <si>
    <t>2023 ACM/IEEE International Conference on Model Driven Engineering Languages and Systems, MODELS-C 2023</t>
  </si>
  <si>
    <t>10.1109/MODELS-C59198.2023.00045</t>
  </si>
  <si>
    <t>https://www.doi.org/10.1109/MODELS-C59198.2023.00045</t>
  </si>
  <si>
    <t>&lt;Institute of Business Informatics - Software Engineering, Johannes Kepler University, Christian Doppler Laboratory for Model-Integrated Smart Production (CDL-MINT)&gt;</t>
  </si>
  <si>
    <t>© 2023 IEEE.With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</si>
  <si>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Digital Twin, Digital Twin Platform, Model Transformation, Model-Driven Engineering</t>
  </si>
  <si>
    <t>&lt;Digital Twin in manufacturing: A categorical literature review and classification, {eid: 85052915281}&gt;, &lt;Towards twin-driven engineering: Overview of the state-of-the-art and research directions, {eid: 85115213298}&gt;, &lt;Digital Twin in Industry: State-of-the-Art, {eid: 85054374767}&gt;, &lt;Digital twin-based anomaly detection with curriculum learning in cyber-physical systems, {eid: 85168769189}&gt;, &lt;Digital twin as riskfree experimentation aid for techno-socio-economic systems, {eid: 85141841440}&gt;, &lt;Integrated planning and scheduling for customized production using digital twins and reinforcement learning, {eid: 85120714661}&gt;, &lt;Architecting digital twins, {eid: 85130855388}&gt;, &lt;Digital Twin Platforms: Requirements, Capabilities, and Future Prospects, {eid: 85121363965}&gt;, &lt;Modeling capabilities of digital twin platforms-old wine in new bottles?, {eid: 85133335220}&gt;, &lt;None, {eid: 85182402487}&gt;, &lt;Air quality management: An exemplar for model-driven digital twin engineering, {eid: 85124047367}&gt;, &lt;Towards reactive planning with digital twins and model-driven optimization, {eid: 85142747553}&gt;, &lt;None, {eid: 85182399978}&gt;, &lt;A community-sourced view on engineering digital twins: A report from the edt.community, {eid: 85142928470}&gt;, &lt;Model-driven engineering of digital twins (dagstuhl seminar 22362), {eid: 85182405242}&gt;, &lt;Conceptualizing digital twins, {eid: 85120045327}&gt;, &lt;Towards architecting digital twin-pervaded systems, {eid: 85074976546}&gt;, &lt;Enabling industry 4.0 service-oriented architecture through digital twins, {eid: 85091500311}&gt;, &lt;None, {eid: 84878326137}&gt;, &lt;Towards model-driven digital twin engineering: Current opportunities and future challenges, {eid: 85094117399}&gt;, &lt;A hitchhikers guide to model-driven engineering for data-centric systems, {eid: 85085080142}&gt;, &lt;Model-driven digital twin construction: Synthesizing the integration of cyber-physical systems with their information systems, {eid: 85096992990}&gt;, &lt;Interface development for digital twin of an electric motor based on empirical performance model, {eid: 85124176939}&gt;, &lt;Model-driven development of a digital twin for injection molding, {eid: 85086228557}&gt;, &lt;None, {eid: 84956782190}&gt;, &lt;None, {eid: 44649122227}&gt;, &lt;Guidelines for including grey literature and conducting multivocal literature reviews in software engineering, {eid: 85053877709}&gt;, &lt;Using AutomationML and Graph-Based Design Languages for Automatic Generation of Digital Twins of Cyber-Physical Systems, {eid: 85092761645}&gt;, &lt;Information modeling for cyberphysical production system based on digital twin and AutomationML, {eid: 85122921250}&gt;, &lt;Digital twins for manufacturing using UML and behavioral specifications, {eid: 85093359308}&gt;, &lt;Using UML and OCL models to realize high-level digital twins, {eid: 85123990225}&gt;, &lt;Digital twin data modeling with AutomationML and a communication methodology for data exchange, {eid: 85006391498}&gt;, &lt;A Methodology for Digital Twin Modeling and Deployment for Industry 4.0, {eid: 85098780861}&gt;, &lt;Digital twin modeling, {eid: 85134312462}&gt;, &lt;A cross-domain systematic mapping study on software engineering for digital twins, {eid: 85135797712}&gt;, &lt;Enabling technologies and tools for digital twin, {eid: 85074335396}&gt;, &lt;Inference of simulation models in digital twins by reinforcement learning, {eid: 85124024999}&gt;, &lt;A devs-based engine for building digital quadruplets, {eid: 85105525097}&gt;, &lt;Enhancing digital twins through reinforcement learning, {eid: 85072946861}&gt;, &lt;Development of digital twin for load center on the example of distribution network of an urban district, {eid: 85097646193}&gt;, &lt;None, {eid: 85182403071}&gt;, &lt;None, {eid: 85182390327}&gt;, &lt;Digital twins in smart farming, {eid: 85099806423}&gt;, &lt;Systems architecture design pattern catalog for developing digital twins, {eid: 85090276654}&gt;, &lt;None, {eid: 85076290432}&gt;, &lt;None, {eid: 85182392740}&gt;, &lt;None, {eid: 85182393711}&gt;, &lt;Model transformations and tool integration, {eid: 19644388725}&gt;, &lt;Model Bus: Towards the Interoperability of Modelling Tools, {eid: 26844522838}&gt;, &lt;Lifting Metamodels to Ontologies: A Step to the Semantic Integration of Modeling Languages, {eid: 33750297461}&gt;, &lt;Functional Mockup Interface 2.0: The Standard for Tool independent Exchange of Simulation Models, {eid: 84871289819}&gt;, &lt;None, {eid: 85182391414}&gt;, &lt;None, {eid: 85182398475}&gt;, &lt;None, {eid: 85108734225}&gt;, &lt;None, {eid: 85118393461}&gt;, &lt;Standardisation in digital twin architectures in manufacturing, {eid: 85159222904}&gt;, &lt;None, {eid: 85182400964}&gt;, &lt;None, {eid: 85182393738}&gt;, &lt;Generating customized low-code development platforms for digital twins, {eid: 85129984615}&gt;, &lt;On marrying model-driven engineering and process mining: A case study in execution-based model profiling, {eid: 85009415842}&gt;, &lt;Model-driven runtime state identification, {eid: 85093359940}&gt;, &lt;Moscript: A DSL for querying and manipulating model repositories, {eid: 84861618093}&gt;, &lt;On the need for megamodels, {eid: 84911928640}&gt;, &lt;A pattern catalogue for augmenting digital twin models with behavior, {eid: 85161546216}&gt;, &lt;Behavioral interfaces for executable dsls, {eid: 85126633725}&gt;, &lt;Selfadaptation in industry: A survey, {eid: 85177864146}&gt;, &lt;Guidelines for conducting and reporting case study research in software engineering, {eid: 61849169018}&gt;, &lt;None, {eid: 85118546600}&gt;, &lt;An architectural extension for digital twin platforms to leverage behavioral models, {eid: 85182403367}&gt;, &lt;AML4DT: A model-driven framework for developing and maintaining digital twins with automationml, {eid: 85124041064}&gt;</t>
  </si>
  <si>
    <t>Workshop</t>
  </si>
  <si>
    <t>2-s2.0-85182396591</t>
  </si>
  <si>
    <t>Abdelillah F.M. (AUID: 58783917400), Nora H. (AUID: 58759335700), Samir O. (AUID: 57217065142), Benslimane S.M. (AUID: 13606042900)</t>
  </si>
  <si>
    <t>Predictive Maintenance Approaches in Industry 4.0: A Systematic Literature Review</t>
  </si>
  <si>
    <t>International Conference on Enabling Technologies: Infrastructure for Collaborative Enterprises (WETICE)</t>
  </si>
  <si>
    <t>2023 IEEE International Conference on Enabling Technologies: Infrastructure for Collaborative Enterprises, WETICE 2023</t>
  </si>
  <si>
    <t>10.1109/WETICE57085.2023.10477802</t>
  </si>
  <si>
    <t>https://www.doi.org/10.1109/WETICE57085.2023.10477802</t>
  </si>
  <si>
    <t>&lt;CECI Lineact&gt;, &lt;CESI Lineact&gt;, &lt;LabRI-SBA Lab, ESI-SBA&gt;</t>
  </si>
  <si>
    <t>© 2023 IEEE.The advent of industry 4.0 (I4.0) has brought about significant advancements in manufacturing processes, leveraging advanced sensing and data analytics technologies to optimize efficiency. Within this paradigm, predictive maintenance (PdM) plays a crucial role in ensuring the reliability and availability of production systems. There are several existing approaches for PdM in I4.0, each with its own advantages and disadvantages. In this paper, we review the state-of-the-art related to PdM approaches in the context of I4.0. Our systematic literature review encompasses a comprehensive analysis of recent research, focusing on the different AI-based techniques employed in PdM applications. Through this survey, we aim to provide valuable insights into the current landscape of PdM methodologies and foster future innovations in this rapidly evolving field.</t>
  </si>
  <si>
    <t>I4.0, industrial cyber-physical system, PdM, Prognostic and Health Management</t>
  </si>
  <si>
    <t>&lt;Predictive maintenance in the automotive sector: A literature review, {eid: 85130186163}&gt;, &lt;Data-driven methods for predictive maintenance of industrial equipment: A survey, {eid: 85071647986}&gt;, &lt;Gene selection for cancer classification using dca, {eid: 84930474046}&gt;, &lt;COVID-DETECT: A deep learning based approach to accelerate COVID-19 detection, {eid: 85117477942}&gt;, &lt;An industry 4.0-enabled low cost predictive maintenance approach for smes, {eid: 85052521152}&gt;, &lt;Predictive maintenance using tree-based classification techniques: A case of railway switches, {eid: 85061435024}&gt;, &lt;A research study on unsupervised machine learning algorithms for early fault detection in predictive maintenance, {eid: 85048370084}&gt;, &lt;Data-driven lightning-related failure risk prediction of overhead contact lines based on bayesian network with spatiotemporal fragility model, {eid: 85143623944}&gt;, &lt;Industrial internet of things: Requirements, architecture, challenges, and future research directions, {eid: 85133685013}&gt;, &lt;Kspmi: a knowledge-based system for predictive maintenance in industry 4.0, {eid: 85118864321}&gt;, &lt;Bearing performance degradation assessment using long shortterm memory recurrent network, {eid: 85059203515}&gt;, &lt;Optimized neural network based predictive maintenance for five-phase induction motor failure, {eid: 85114196586}&gt;, &lt;Deep reinforcement learning for predictive aircraft maintenance using probabilistic remaining-useful-life prognostics, {eid: 85141438553}&gt;, &lt;A deep attention based approach for predictive maintenance applications in iot scenarios, {eid: 85147516271}&gt;, &lt;An improved regularized particle filter for remaining useful life prediction in nuclear plant electric gate valves, {eid: 85121832363}&gt;, &lt;Hidden markov model-based predictive maintenance in semiconductor manufacturing: A genetic algorithm approach, {eid: 85044946205}&gt;, &lt;A hybrid arima-svm model for the study of the remaining useful life of aircraft engines, {eid: 85050687687}&gt;, &lt;Prognostic modelling options for remaining useful life estimation by industry, {eid: 79953899252}&gt;, &lt;Evolution of iot &amp; data analytics using deep learning, {eid: 85084493400}&gt;, &lt;Remaining useful life prediction of lithium-ion batteries using neural network and bat-based particle filter, {eid: 85190373140}&gt;, &lt;Predictive maintenance optimization for aircraft redundant systems subjected to multiple wear profiles, {eid: 85016469503}&gt;, &lt;A predictive association rule-based maintenance policy to minimize the probability of breakages: application to an oil refinery, {eid: 85065737925}&gt;, &lt;Rule-based systems, {eid: 0022129723}&gt;, &lt;An ontology-based knowledge modelling for a sustainability assessment domain, {eid: 85040995359}&gt;, &lt;Complex fuzzy system based predictive maintenance approach in railways, {eid: 85086075440}&gt;, &lt;A predictive maintenance model for optimizing production schedule using deep neural networks, {eid: 85122423210}&gt;, &lt;Designing data-driven battery prognostic approaches for variable loading profiles: Some lessons learned, {eid: 84878715180}&gt;, &lt;An ontology-based approach for failure classification in predictive maintenance using fuzzy c-means and swrl rules, {eid: 85076262629}&gt;, &lt;A hybrid predictive maintenance approach for cnc machine tool driven by digital twin, {eid: 85082683374}&gt;, &lt;Machine learning with domain knowledge for predictive quality monitoring in resistance spot welding, {eid: 85125531475}&gt;, &lt;Enhancing siamese neural networks through expert knowledge for predictive maintenance, {eid: 85190366422}&gt;, &lt;A survey on data-driven predictive maintenance for the railway industry, {eid: 85113474492}&gt;, &lt;None, {eid: 85087279225}&gt;, &lt;Industry 4.0: Towards future industrial opportunities and challenges, {eid: 84966558951}&gt;, &lt;Exploring predictive maintenance applications in industry, {eid: 85090976807}&gt;, &lt;Physical model-based prognostics and health monitoring to enable predictive maintenance, {eid: 85064361702}&gt;, &lt;A rul calculation approach based on physical-based simulation models for predictive maintenance, {eid: 85047476312}&gt;, &lt;From knowledge-based to big data analytic model: a novel iot and machine learning based decision support system for predictive maintenance in industry 4.0, {eid: 85130753714}&gt;, &lt;Using rule quality measures for rule base refinement in knowledge-based predictive maintenance systems, {eid: 85077851959}&gt;, &lt;Toward cognitive predictive maintenance: A survey of graph-based approaches, {eid: 85132561123}&gt;</t>
  </si>
  <si>
    <t>2023-12-14</t>
  </si>
  <si>
    <t>2-s2.0-85190387100</t>
  </si>
  <si>
    <t>Pfeiffer J. (AUID: 57206151048)</t>
  </si>
  <si>
    <t>Systematic Component-Oriented Language Reuse</t>
  </si>
  <si>
    <t>10.1109/MODELS-C59198.2023.00043</t>
  </si>
  <si>
    <t>https://www.doi.org/10.1109/MODELS-C59198.2023.00043</t>
  </si>
  <si>
    <t>&lt;Institute for Control Engineering of Machine Tools and Manufacturing Units, University of Stuttgart&gt;</t>
  </si>
  <si>
    <t>© 2023 IEEE.Modern-day software is increasingly developed by domain experts. Domain-specific languages (DSLs) help them to bridge the conceptual gap between the problem and the solution domain. Engineering these languages is complex, as it requires comprehensive white-box knowledge of constituents of DSLs, i.e., syntax and semantics, and their composition and realization in respective technological spaces of language workbenches. For efficient language engineering reusing existing languages by composition is essential. For this purpose, various language composition and variability mechanisms have been developed. However, in the literature, there exists no approach enabling systematic language reuse holistically, i.e., including syntax and semantics, in a black-box fashion. We propose an approach for the systematic component-oriented reuse of DSLs (SCOLaR) that supports the integrated reuse of syntax, well-formedness rules, and semantics via black-box language components that are composable along their interface in a language family. We implemented a prototypical version of our solution with the MontiCore language workbench, that supports embedding and aggregation of grammar-based languages with translational semantics realized with code-generators. In the future, we plan to improve our implementation with the support of other language workbenches and to provide a comprehensive evaluation with a series of case studies. With our work, we aim to advance the field of software language engineering by providing a novel method for black-box language reuse capturing syntax and semantics definitions for textual external, translational DSLs. This paper outlines our approach by stating the problem, motivating our research question, and proposing our solution, our plan for evaluation, and presenting expected contributions.</t>
  </si>
  <si>
    <t>DSL, Language Composition, Variability</t>
  </si>
  <si>
    <t>&lt;Service-oriented Design of Metamodel Components, {eid: 84868705016}&gt;, &lt;None, {eid: 84906918277}&gt;, &lt;Supporting Efficient and Advanced Omniscient Debugging for xDSMLs, {eid: 84962499468}&gt;, &lt;Software and system modeling based on a unified formal semantics, {eid: 84948125395}&gt;, &lt;Modeling Language Variability with Reusable Language Components, {eid: 85055591621}&gt;, &lt;Compositional Modelling Languages with Analytics and Construction Infrastructures Based on Object-Oriented Techniques-The MontiCore Approach, {eid: 85141745542}&gt;, &lt;A Compositional Framework for Systematic Modeling Language Reuse, {eid: 85096955321}&gt;, &lt;None, {eid: 85182395159}&gt;, &lt;Language components for modular DSLs using traits, {eid: 84961206277}&gt;, &lt;Language Engineering with the GEMOC studio, {eid: 85025599751}&gt;, &lt;Concern-Oriented Language Development (COLD): Fostering Reuse in Language Engineering, {eid: 85048276792}&gt;, &lt;Generating Customized Low-Code Development Platforms for Digital Twins, {eid: 85129984615}&gt;, &lt;Language family engineering with product lines of multi-level models, {eid: 85112209800}&gt;, &lt;Modular Language Product Lines: A Graph Transformation Approach, {eid: 85141855113}&gt;, &lt;Melange: A Meta-language for Modular and Reusable Development of DSLs, {eid: 84962587279}&gt;, &lt;Language Composition Untangled, {eid: 84872715004}&gt;, &lt;The State of the Art in Language Workbenches: Conclusions from the Language Workbench Challenge, {eid: 84891295467}&gt;, &lt;None, {eid: 85127425328}&gt;, &lt;None, {eid: 85182406788}&gt;, &lt;Software Language Engineering in the Large: Towards Composing and Deriving Languages, {eid: 85053063379}&gt;, &lt;ATL: A model transformation tool, {eid: 45849085734}&gt;, &lt;The Spoofax Language Workbench: Rules for Declarative Specification of Languages and IDEs, {eid: 79551667411}&gt;, &lt;VCU: The Three Dimensions of Reuse, {eid: 84977507448}&gt;, &lt;Toward an Engineering Discipline for Grammarware, {eid: 33745137818}&gt;, &lt;The Epsilon Transformation Language, {eid: 54249141728}&gt;, &lt;Choosy and Picky: Configuration of Language Product Lines, {eid: 84982855913}&gt;, &lt;Matters of (meta-) modeling, {eid: 34248658631}&gt;, &lt;Facet-oriented Modelling, {eid: 85105718956}&gt;, &lt;Modular Language Composition for the Masses, {eid: 85058243327}&gt;, &lt;Digital Twin Platforms: Requirements, Capabilities, and Future Prospects, {eid: 85121363965}&gt;, &lt;Feature-Oriented Language Families: A Case Study, {eid: 84921051501}&gt;, &lt;Reverse engineering language product lines from existing DSL variants, {eid: 85019863772}&gt;, &lt;Leveraging Software Product Lines Engineering in the Development of external DSLs: A systematic literature review, {eid: 84994056672}&gt;, &lt;A Component-Based Formal Language Workbench, {eid: 85079272435}&gt;, &lt;Modeling Capabilities of Digital Twin Platforms-Old Wine in new Bottles?, {eid: 85133335220}&gt;, &lt;Towards the Black-Box Aggregation of Language Components, {eid: 85124000757}&gt;, &lt;Towards a Product Line Architecture for Digital Twins, {eid: 85159120968}&gt;, &lt;Challenges and Opportunities of Modularizing Textual Domain-Specific Languages, {eid: 85052026457}&gt;, &lt;Leveraging product line engineering for the development of domain-specific metamodeling languages, {eid: 85065088955}&gt;, &lt;Multi-purpose Syntax Definition with SDF3, {eid: 85091594415}&gt;, &lt;None, {eid: 74549142762}&gt;, &lt;Neverlang: A framework for feature-oriented language development, {eid: 84938739142}&gt;, &lt;Variability Support in Domain-Specific Language Development, {eid: 84891322998}&gt;, &lt;Neverlang 2: A Framework for Modular Language Implementation, {eid: 84900017627}&gt;, &lt;Language and IDE Modularization and Composition with MPS, {eid: 84869792883}&gt;, &lt;Using Language Workbenches and Domain-Specific Languages for Safety-Critical Software Development, {eid: 85047136646}&gt;, &lt;Language Design with the Spoofax Language Workbench, {eid: 84907989410}&gt;, &lt;The State of Practice in Model-Driven Engineering, {eid: 84899687758}&gt;, &lt;Towards Metamodelling-In-The-Large: Interface-based Composition for Modular Metamodel Development, {eid: 84937402337}&gt;</t>
  </si>
  <si>
    <t>2-s2.0-85182403441</t>
  </si>
  <si>
    <t>Workshop paper, also out of scope.</t>
  </si>
  <si>
    <t>Ejersbo H. (AUID: 57226336274), Lausdahl K. (AUID: 35186177400), Frasheri M. (AUID: 55979636800), Esterle L. (AUID: 49963334900)</t>
  </si>
  <si>
    <t>Dynamic Runtime Integration of New Models in Digital Twins</t>
  </si>
  <si>
    <t>18th IEEE/ACM Symposium on Software Engineering for Adaptive and Self-Managing Systems, SEAMS 2023</t>
  </si>
  <si>
    <t>10.1109/SEAMS59076.2023.00016</t>
  </si>
  <si>
    <t>https://www.doi.org/10.1109/SEAMS59076.2023.00016</t>
  </si>
  <si>
    <t>&lt;Aarhus University, Department of Electrical and Computer Engineering Digit&gt;</t>
  </si>
  <si>
    <t>© 2023 IEEE.The development of cyber-physical systems is heavily relying on model-driven approaches. After deployment, these models can be utilised in a Digital Twin setting, acting as virtual replicas of the physical components and reflecting the behaviour of the running system in real-time. Complex systems often consist of numerous models interacting with each other and individual models may need to be updated after deployment. This means that new models need to be integrated and swapped during runtime without interrupting the running system. In this paper, we propose an approach for model-based Digital Twins to replace individual models without stopping or halting the operation of a cyber-physical system. Furthermore, our approach allows to replace not only individual models, but also update the overall structure of the interaction of models in the Digital Twin setting. The use of the proposed mechanism is illustrated through two case-studies with an agricultural robot prototype.</t>
  </si>
  <si>
    <t>Co-simulation, Digital Twins, Functional Mock-up Interface, Model Swap, Model-driven engineering</t>
  </si>
  <si>
    <t>&lt;A survey of cyber-physical systems, {eid: 84555177840}&gt;, &lt;Cyber-physical systems: challenge of the 21st century, {eid: 84994378262}&gt;, &lt;A model-based design methodology for cyber-physical systems, {eid: 80052469409}&gt;, &lt;A comprehensive survey on modeling of cyber-physical systems, {eid: 85055255781}&gt;, &lt;Integrated Tool Chain for Model-Based Design of Cyber-Physical Systems, {eid: 85006151292}&gt;, &lt;Co-simulation: a Survey, {eid: 85051436184}&gt;, &lt;Product lifecycle management: the new paradigm for enterprises, {eid: 34047222275}&gt;, &lt;Multi-modelling and co-simulation in the engineering of cyber-physical systems: Towards the digital twin, {eid: 85073679094}&gt;, &lt;Characterising the digital twin: A systematic literature review, {eid: 85081219520}&gt;, &lt;Towards modular digital twins of robot systems, {eid: 85143058136}&gt;, &lt;Recent developments in hardware-in-the-loop testing, {eid: 85061083191}&gt;, &lt;The functional mockup interface for tool independent exchange of simulation models, {eid: 84871289819}&gt;, &lt;Functional Mockup Interface 2.0: The Standard for Tool independent Exchange of Simulation Models, {eid: 84871289819}&gt;, &lt;The fmi 3.0 standard interface for clocked and scheduled simulations, {eid: 85124046429}&gt;, &lt;Towards reuse of synchronization algorithms in co-simulation frameworks, {eid: 85091582766}&gt;, &lt;An fmi-based initialization plugin for into-cps maestro 2, {eid: 85101498944}&gt;, &lt;None, {eid: 84928170648}&gt;, &lt;The FMI 3.0 Standard Interface for Clocked and Scheduled Simulations, {eid: 85124046429}&gt;, &lt;Master for co-simulation using FMI, {eid: 84908292404}&gt;, &lt;Formally verified fmi enabled external data broker: Rabbitmq fmu, {eid: 85099278177}&gt;, &lt;Rmqfmu: Bridging the real world with co-simulation for practitioners, {eid: 85146053605}&gt;, &lt;Design Space Exploration in the Development of Agricultural Robots, {eid: 85073686308}&gt;, &lt;Addressing time discrepancy between digital and physical twins, {eid: 85146053531}&gt;, &lt;Assured and correct dynamic update of controllers, {eid: 84974593757}&gt;, &lt;Model-driven engineering tools and languages for cyber-physical systems–a systematic literature review, {eid: 85103282925}&gt;, &lt;The disappearing boundary between development-time and run-time, {eid: 79951591300}&gt;, &lt;Dynamic software updating: a systematic mapping study, {eid: 85092103229}&gt;, &lt;Towards a model-based devops for cyber-physical systems, {eid: 85096956543}&gt;, &lt;Twinops - devops meets model-based engineering and digital twins for the engineering of cps, {eid: 85096747019}&gt;, &lt;Towards digital twin-enabled devops for cps providing architecture-based service adaptation &amp; verification at runtime, {eid: 85134157307}&gt;, &lt;Structural dynamic model, {eid: 0022840390}&gt;, &lt;Model update: A model specification formalism with a generalized view of discontinuity, {eid: 33750715455}&gt;, &lt;Modeling formalisms for dynamic structure systems, {eid: 0031251544}&gt;, &lt;Dynamic model updating in simulation with multimodels: A taxonomy and a generic agent-based architecture, {eid: 84962890943}&gt;, &lt;Dynamic structures in modeling and simulation: A reflective approach, {eid: 0012330873}&gt;, &lt;Exploiting structural dynamism in functional hybrid modelling for simulation of ideal diodes, {eid: 84873415126}&gt;, &lt;Equation-based modeling of variable-structure systems, {eid: 84976437546}&gt;, &lt;A python framework to create and simulate models with variable structure in common simulation environments, {eid: 84905229522}&gt;, &lt;Holistic simulation of flexray networks by using run-time model switching, {eid: 77953099458}&gt;, &lt;Optimizing HW/SW co-simulation based on run-time model switching, {eid: 77951519937}&gt;, &lt;Efficient runtime co-simulation model switching for holistic analysis of embedded systems, {eid: 84888883376}&gt;, &lt;Online model swapping for architectural simulation, {eid: 85106013057}&gt;, &lt;Models@ run. time, {eid: 85008066028}&gt;, &lt;None, {eid: 84904814843}&gt;, &lt;Mechanisms for leveraging models at runtime in self-adaptive software, {eid: 84904817608}&gt;, &lt;Adaptive exchange of distributed partial models@ run. time for highly dynamic systems, {eid: 84953275230}&gt;, &lt;Models@ run. time: a guided tour of the state of the art and research challenges, {eid: 85059780955}&gt;, &lt;A dynamic component model for cyber physical systems, {eid: 84864044924}&gt;, &lt;Transactional execution of hierarchical reconfigurations in cyber-physical systems, {eid: 85011279078}&gt;, &lt;Goal-based modeling of dynamically adaptive system requirements, {eid: 44149110152}&gt;, &lt;Morph: A reference architecture for configuration and behaviour self-adaptation, {eid: 84960347471}&gt;, &lt;Activforms: A formally-founded model-based approach to engineer self-adaptive systems, {eid: 85129299009}&gt;, &lt;Trusting intelligent machines: Deepening trust within socio-technical systems, {eid: 85058196933}&gt;, &lt;Model-based development of dynamically adaptive software, {eid: 34247136847}&gt;, &lt;Easymodel: A refinement-based modeling and verification approach for self-adaptive software, {eid: 85094646667}&gt;, &lt;A survey of formal methods in self-adaptive systems, {eid: 84866043696}&gt;, &lt;Towards practical runtime verification and validation of self-adaptive software systems, {eid: 84883136062}&gt;, &lt;Probabilistic verification at runtime for self-adaptive systems, {eid: 84873844702}&gt;, &lt;Verifying self-adaptive applications suffering uncertainty, {eid: 84908608579}&gt;, &lt;Using runtime quantitative verification to provide assurance evidence for self-adaptive software, {eid: 85041808638}&gt;, &lt;Compositional synthesis of modular systems, {eid: 85127548706}&gt;, &lt;Formal verification and co-simulation in the design of a synchronous motor control algorithm, {eid: 85090917013}&gt;, &lt;Runtime verification for fmi-based co-simulation, {eid: 85140486602}&gt;, &lt;Verification and synthesis of co-simulation algorithms subject to algebraic loops and adaptive steps, {eid: 85140964663}&gt;, &lt;Formalizing correctness criteria of dynamic updates derived from specification changes, {eid: 84885004285}&gt;, &lt;Synthesizing dynamically updating controllers from changes in scenario-based specifications, {eid: 84865109366}&gt;, &lt;Dynamic update of discrete event controllers, {eid: 85055183478}&gt;, &lt;Control-theoretical software adaptation: A systematic literature review, {eid: 85052241956}&gt;, &lt;Self-improving system integration: Mastering continuous change, {eid: 85096831548}&gt;, &lt;Changing software in a changing world: How to test in presence of variability, adaptation and evolution?, {eid: 85073699762}&gt;, &lt;Process prediction with digital twins, {eid: 85121810059}&gt;, &lt;Devsecops in embedded systems: An empirical study of past literature, {eid: 85136963110}&gt;, &lt;Towards a devops approach in cyber physical production systems using digital twins, {eid: 85096529757}&gt;, &lt;Uncertainty Quantificatios and Runtime Monitoring Using Environment-Aware Digital Twins, {eid: 85115881589}&gt;, &lt;Rmqfmu: Bridging the real world with co-simulation for practitioners, {eid: 85146053605}&gt;</t>
  </si>
  <si>
    <t>2023-05-15</t>
  </si>
  <si>
    <t>2-s2.0-85159598859</t>
  </si>
  <si>
    <t>Ahmad E. (AUID: 35368307900)</t>
  </si>
  <si>
    <t>Model-Based System Engineering of the Internet of Things: A Bibliometric Literature Analysis</t>
  </si>
  <si>
    <t>10.1109/ACCESS.2023.3277429</t>
  </si>
  <si>
    <t>https://www.doi.org/10.1109/ACCESS.2023.3277429</t>
  </si>
  <si>
    <t>&lt;Saudi Electronic University, College of Computing and Informatics&gt;</t>
  </si>
  <si>
    <t>© 2013 IEEE.Model-based System Engineering (MBSE) of the Internet of Things (IoT) literature is broad, and analysis of this literature enables the identification of themes and potential future study topics that will influence system development. This paper reports on bibliometric literature analysis of MBSE of IoT. It considers conference and journal publication trends in the state-of-the-art to identify emerging research themes from the standpoint of trans/multi-disciplinary scholarship and technology. We used Elsevier's Scopus database to find relevant publications from January 2018 to December 2022. Using publication citation ranking and other factors (e.g., publication venues), we selected 110 articles and then analyzed them using BibExcel and VOSviewer software tools. With a modest decline in 2021, this analysis shows an overall increase in publications during the time period. A thematic analysis of the abstracts revealed a strong focus on the introduction of reference architectures and integration of MBSE with business and management methodologies like Agile and BPMN 2.0. Model-driven engineering and machine learning techniques are essential among the enablers for realization of complex heterogeneous IoT systems in the realm of Industry 4.0. We highlight these findings to better understand and meet the enduring challenge of scaling MBSE of IoT across diverse sectors like health, manufacturing, and transportation.</t>
  </si>
  <si>
    <t>BibExcel, bibliometrics, industry 40, Internet of Things, model-based system engineering, model-driven engineering, thematic analysis, VOSviewer</t>
  </si>
  <si>
    <t>&lt;Towards a definition of the Internet of Things (IoT), {eid: 84962053564}&gt;, &lt;Intelligent thermal comfort controlling system for buildings based on IoT and AI, {eid: 85081133302}&gt;, &lt;A review of wearable Internet-of-Things device for healthcare, {eid: 85101746987}&gt;, &lt;A review of using IoT for energy efficient buildings and cities: A built environment perspective, {eid: 85137725538}&gt;, &lt;Green planning of IoT home automation workflows in smart buildings, {eid: 85141038924, doi: 10.1145/3549549}&gt;, &lt;Recent advances in Internet of Things (IoT) infrastructures for building energy systems: A review, {eid: 85102721010}&gt;, &lt;Mobility-Aware and congestion-relieved dedicated path planning for group-based emergency guiding based on Internet of Things technologies, {eid: 85011684921}&gt;, &lt;DroneTalk: An Internetof-Things-based drone system for last-mile drone delivery, {eid: 85124244447}&gt;, &lt;Predictive maintenance as an Internet of Things enabled business model: A taxonomy, {eid: 85092727586, doi: 10.1007/s12525-020-00440-5}&gt;, &lt;Systems engineering vision 2020, {eid: 77953762003}&gt;, &lt;None, {eid: 0003717921}&gt;, &lt;Application of model-based systems engineering concepts to support mission engineering, {eid: 85110463918}&gt;, &lt;A domain-specific, model based systems engineering approach for cyber-physical systems, {eid: 85127584987}&gt;, &lt;Hybrid annex: An AADL extension for continuous behavior and cyber-physical interaction modeling, {eid: 84910672187, doi: 10.1145/2663171.2663178}&gt;, &lt;Model based systems engineering for system of systems using agent-based modeling, {eid: 84898730448}&gt;, &lt;Abehavior annex for AADL using the DEVS formalism, {eid: 85073682887}&gt;, &lt;Leveraging digital twin technology in model-based systems engineering, {eid: 85111581098}&gt;, &lt;Closed-loop systems engineering-Supporting smart system design adaption by integrating MBSE and IoT, {eid: 85125463660}&gt;, &lt;Design of an IoT system for the palletized distribution supply chain with model-based systems engineering tools, {eid: 85123957929}&gt;, &lt;Model-based systems engineering: An emerging approach for modern systems, {eid: 84655170010}&gt;, &lt;None, {eid: 85138096370}&gt;, &lt;The pathology of failures in IoT systems, {eid: 85115733369}&gt;, &lt;Cascading failures in Internet of Things: Review and perspectives on reliability and resilience, {eid: 85098290521}&gt;, &lt;Behavior modeling and verification of movement authority scenario of Chinese train control system using AADL, {eid: 84946532362, doi: 10.1007/s11432-015-5346-2}&gt;, &lt;An environment for developing simulatable AADL-DEVS models, {eid: 85143605510}&gt;, &lt;How to use Bibexcel for various types of bibliometric analysis, {eid: 77749271958}&gt;, &lt;Constructing bibliometric networks: A comparison between full and fractional counting, {eid: 84993967401}&gt;, &lt;Toward the tools selection in model based system engineering for embedded systems-A systematic literature review, {eid: 84930792473}&gt;, &lt;None, {eid: 85161788016}&gt;, &lt;Model-based security engineering for cyber-physical systems: A systematic mapping study, {eid: 85006307160}&gt;, &lt;A systematic mapping study on modeling for industry 4.0, {eid: 85040612230}&gt;, &lt;Role of IoT technology in agriculture: A systematic literature review, {eid: 85079560298}&gt;, &lt;Machine learning approaches to IoT security: A systematic literature review, {eid: 85101991420}&gt;, &lt;Internet of Things in medicine: A systematic mapping study, {eid: 85079349868}&gt;, &lt;IoT architectural styles, {eid: 85057261227}&gt;, &lt;A bibliometric analysis on model-based systems engineering, {eid: 85119091881}&gt;, &lt;Bibliometric analysis of model-based systems engineering: Past, current, and future, {eid: 85134220952, doi: 10.1109/TEM.2022.3186637}&gt;, &lt;Model-based systems engineering papers analysis based on word cloud visualization, {eid: 85130843754}&gt;, &lt;IoT-based smart cities: A bibliometric analysis and literature review, {eid: 85109506159, doi: 10.2478/emj-2021-0017}&gt;, &lt;Internet of Things in food safety: Literature review and a bibliometric analysis, {eid: 85074596023}&gt;, &lt;Smart home and Internet of Things: A bibliometric study, {eid: 85103977890}&gt;, &lt;The bibliometric analysis of scholarly production: How great is the impact?, {eid: 84947126384, doi: 10.1007/s11192-015-1645-z}&gt;, &lt;None, {eid: 85058595175}&gt;, &lt;Smart home and Internet of Things: A bibliometric study, {eid: 85103977890}&gt;, &lt;Internet of Things research in supply chain management and logistics: A bibliometric analysis, {eid: 85100644884}&gt;, &lt;6G wireless systems: A vision, architectural elements, and future directions, {eid: 85090325793}&gt;, &lt;SOPHIA: An event-based IoT and machine learning architecture for predictive maintenance in industry 4.0, {eid: 85084652382}&gt;, &lt;Extending reference architecture of big data systems towards machine learning in edge computing environments, {eid: 85083265040}&gt;, &lt;Agile service engineering in the industrial Internet of Things, {eid: 85054600515}&gt;, &lt;A language for analyzing security of IoT systems, {eid: 85052312946}&gt;, &lt;Internet of Things meets BPM: A conceptual integration framework, {eid: 85069164054}&gt;, &lt;Patterns for IoT-based business process improvements: Developing a metamodel, {eid: 85140926362}&gt;, &lt;Is fragmentation a threat to the success of the Internet of Things?, {eid: 85051049569}&gt;, &lt;A holistic system lifecycle engineering approach-closing the loop between system architecture and digital twins, {eid: 85076781383}&gt;, &lt;Munich agile MBSE concept (MAGIC), {eid: 85079797258}&gt;, &lt;Improving conceptual modeling with object-process methodology stereotypes, {eid: 85102692978}&gt;, &lt;Ontology driven testing strategies for IoT applications, {eid: 85117021689}&gt;, &lt;MATTER: A tool for generating end-To-end IoT test scripts, {eid: 85111714474}&gt;, &lt;Evaluation of IoT-enabled interactive UI design effect based on the discrete mathematical model, {eid: 85140138924}&gt;, &lt;Towards sustainable systems reconfiguration by an IoT-driven system of systems engineering lifecycle approach, {eid: 85127493234}&gt;, &lt;Review of industry 4.0 in the light of sociotechnical system theory and competence-based view: A future research agenda for the evolute approach, {eid: 85049682449}&gt;, &lt;A methodology and simulation-based toolchain for estimating deployment performance of smart collective services at the edge, {eid: 85129634469}&gt;, &lt;Context-Aware reactive systems based on runtime semantic models (S), {eid: 85071366271}&gt;, &lt;Context pre-modeling: An empirical analysis for classification based user-centric context-Aware predictive modeling, {eid: 85088392655}&gt;, &lt;Blockchain-based distributed firmware update architecture for IoT devices, {eid: 85081545381}&gt;, &lt;Context-oriented behavioral programming, {eid: 85100095863}&gt;, &lt;Virtualized control over fog: Interplay between reliability and latency, {eid: 85056580312}&gt;, &lt;Modeling and deploying IoT-Aware business process applications in sensor networks, {eid: 85059286878}&gt;, &lt;Security requirements engineering framework with BPMN 2.0.2 extension model for development of information systems, {eid: 85088555513}&gt;, &lt;Dynamic multilevel workflow management concept for industrial IoT systems, {eid: 85112730547}&gt;, &lt;MBSE with/out simulation: State of the art and way forward, {eid: 85068600381}&gt;, &lt;Infrastructure as a complex adaptive system, {eid: 85057138236}&gt;, &lt;Model-based runtime monitoring of smart city systems, {eid: 85051389677}&gt;, &lt;Towards an integrated approach to verification and model-based testing in system engineering, {eid: 85041811373}&gt;, &lt;FABIoT: A flexible agent-based simulation model for IoT environments, {eid: 85067887457}&gt;, &lt;Development of a low powered wireless IoT sensor network based on MBSE, {eid: 85059991106}&gt;, &lt;DevOps for IoT systems: Fast and continuous monitoring feedback of system availability, {eid: 85092738657}&gt;, &lt;Fundamentals and new achievements in feature-based modeling, a review, {eid: 85099800655}&gt;, &lt;Workflow automation for cyber physical system development processes, {eid: 85091976024}&gt;, &lt;System of systems lifecycle management-A new concept based on process engineering methodologies, {eid: 85104203492}&gt;, &lt;Modeling-framework for model-based software engineering of complex Internet of Things systems, {eid: 85118486471}&gt;, &lt;Formal verification of multitask hybrid systems by the OTS/CafeOBJ method, {eid: 85124003457}&gt;, &lt;Developing a quick response product configuration system under industry 4.0 based on customer requirement modelling and optimization method, {eid: 85076459547}&gt;, &lt;Are these requirements risky: A proposal of an IoT-based requirements risk estimation framework, {eid: 85128790800}&gt;, &lt;EMBED-SoSE: Drawing a cyber-physical system of systems, {eid: 85140998742}&gt;, &lt;Towards an IoT-based framework for evolvable assembly systems, {eid: 85050141384}&gt;, &lt;MoDeS3: Model-based demonstrator for smart and safe cyber-physical systems, {eid: 85045322598}&gt;, &lt;CyprIoT: Framework for modelling and controlling networkbased IoT applications, {eid: 85065676731}&gt;, &lt;TRILATERAL: Software product line based multidomain IoT artifact generation for industrial CPS, {eid: 85064694114}&gt;, &lt;A model-driven mobile HMI framework (MMHF) for industrial control systems, {eid: 85078756556}&gt;, &lt;Model-driven development of agent-based cyber-physical systems, {eid: 85080947721}&gt;, &lt;AutoIoT: A framework based on user-driven MDE for generating IoT applications, {eid: 85083032734}&gt;, &lt;Towards highly scalable runtime models with history, {eid: 85088206903}&gt;, &lt;Towards a domain-specific approach enabling tool-supported model-based systems engineering of complex industrial internet-of-Things applications, {eid: 85105520708}&gt;, &lt;Towards adaptive sensor-cloud for Internet of Things, {eid: 85058300611}&gt;, &lt;MoSIoT: Modeling and simulating IoT healthcare-monitoring systems for people with disabilities, {eid: 85107608686}&gt;, &lt;HealMA: A modeldriven framework for automatic generation of IoT-based Android health monitoring applications, {eid: 85139238828}&gt;, &lt;A modeldriven approach to machine learning and software modeling for the IoT: Generating full source code for smart Internet of Things (IoT) services and cyber-physical systems (CPS), {eid: 85123102237}&gt;, &lt;Supporting AI engineering on the IoT edge through modeldriven TinyML, {eid: 85136997057}&gt;, &lt;Model-driven approach for the design of multi-chain smart contracts, {eid: 85118956309}&gt;, &lt;Modeling languages in industry 4.0: An extended systematic mapping study, {eid: 85074431675}&gt;, &lt;Architecting software for the Internet of Thing based systems, {eid: 85070097195}&gt;, &lt;CloudWoT-A reference model for knowledge-based IoT solutions, {eid: 85061138057}&gt;, &lt;Domain framework for implementation of open IoT ecosystems, {eid: 85031414703}&gt;, &lt;Enhancing usage control for performance: An architecture for systems of systems, {eid: 85061387426}&gt;, &lt;Identifying attack surfaces in the evolving space industry using reference architectures, {eid: 85092575159}&gt;, &lt;An end-To-end reliability framework of the Internet of Things, {eid: 85084169919}&gt;, &lt;Demonstrating the architecture for situation-Aware logistics using smart returnable assets, {eid: 85096096438}&gt;, &lt;Reference models for digital manufacturing platforms, {eid: 85074195503}&gt;, &lt;Engineering approaches for programming agent-based IoT objects using the resource management architecture, {eid: 85120604304}&gt;, &lt;SysML modeling of serviceoriented system-of-systems, {eid: 85129701257}&gt;, &lt;Enabling data-driven anomaly detection by design in cyber-physical production systems, {eid: 85129153861}&gt;, &lt;Modeling method to abstract collective behavior of smart IoT systems in CPS, {eid: 85133746403}&gt;, &lt;A UML-based proposal for IoT system requirements specification, {eid: 85054859942}&gt;, &lt;IoTsecM: A UML/SysML extension for Internet of Things security modeling, {eid: 85120474938}&gt;, &lt;Digital twins: A survey on enabling technologies, challenges, trends and future prospects, {eid: 85139416099}&gt;, &lt;A dataand knowledge-driven framework for digital twin manufacturing cell, {eid: 85070560451}&gt;, &lt;A quality-oriented digital twin modelling method for manufacturing processes based on a multi-Agent architecture, {eid: 85099833723}&gt;, &lt;TwinOps-DevOps meets model-based engineering and digital twins for the engineering of CPS, {eid: 85096747019}&gt;, &lt;Co-simulation of complex engineered systems enabled by a cognitive twin architecture, {eid: 85114410099}&gt;, &lt;The role of dynamics in digital twins and its problem-Tailored representation, {eid: 85107790357}&gt;, &lt;A computer science perspective on digital transformation in production, {eid: 85121783951}&gt;, &lt;The next evolution of MDE: A seamless integration of machine learning into domain modeling, {eid: 85019693871}&gt;, &lt;Building an anomaly detection engine (ADE) for IoT smart applications, {eid: 85051386119}&gt;, &lt;Process modelling and creating predictive models of sensory networks using fuzzy Petri nets, {eid: 85112733619}&gt;, &lt;Towards a domain-specific information architecture enabling the investigation and optimization of flexible production systems by utilizing artificial intelligence, {eid: 85138740430}&gt;, &lt;SeLoC-ML: Semantic low-code engineering for machine learning applications in industrial IoT, {eid: 85141666715}&gt;, &lt;Environment for education on industry 4.0, {eid: 85117795683}&gt;, &lt;Industrial Internet of Things and emerging digital technologies-modeling professionals learning behavior, {eid: 85100843133}&gt;, &lt;A model for working environment monitoring in smart manufacturing, {eid: 85103542227}&gt;, &lt;Intelligent evaluation method of engineering cost feasibility model based on Internet of Things, {eid: 85140238787}&gt;, &lt;Designing Internet of Behaviors systems, {eid: 85132014961}&gt;</t>
  </si>
  <si>
    <t>2-s2.0-85160253191</t>
  </si>
  <si>
    <t>Borderline (DT is not mentioned in the title/abstract but I guess several/many papers on DT are concerned...)</t>
  </si>
  <si>
    <t>borderline</t>
  </si>
  <si>
    <t>Maboudi M. (AUID: 23994453500), Gerke M. (AUID: 24476946300), Homaei M.R. (AUID: 57217848592), Saadatseresht M. (AUID: 23036627400), Song S. (AUID: 56601000700), Malihi S. (AUID: 56543490900)</t>
  </si>
  <si>
    <t>A Review on Viewpoints and Path Planning for UAV-Based 3-D Reconstruction</t>
  </si>
  <si>
    <t>IEEE Journal of Selected Topics in Applied Earth Observations and Remote Sensing</t>
  </si>
  <si>
    <t>10.1109/JSTARS.2023.3276427</t>
  </si>
  <si>
    <t>https://www.doi.org/10.1109/JSTARS.2023.3276427</t>
  </si>
  <si>
    <t>&lt;Technische Universität Braunschweig, Institute of Geodesy and Photogrammetry&gt;, &lt;University of Tehran, School of Surveying and Geospatial Engineering, College of Engineering&gt;, &lt;ETRI, Intelligent Robotics Research Division&gt;, &lt;University of Edinburgh, School of Engineering, Institute for Infrastructure and Environment&gt;</t>
  </si>
  <si>
    <t>© 2008-2012 IEEE.Unmanned aerial vehicles (UAVs) are widely used platforms to carry data capturing sensors for various applications. The reason for this success can be found in many aspects: the high maneuverability of the UAVs, the capability of performing autonomous data acquisition, flying at different heights, and the possibility to reach almost any vantage point. The selection of appropriate viewpoints and planning the optimum trajectories of UAVs is an emerging topic that aims at increasing the automation, efficiency, and reliability of the data capturing process to achieve a dataset with desired quality. On the other hand, 3-D reconstruction using the data captured by UAVs is also attracting attention in research and industry. This article investigates a wide range of model-free and model-based algorithms for viewpoints and path planning for 3-D reconstruction of large-scale objects. It presents a bibliography of more than 200 references to cover different aspects of the topic. The analyzed approaches are limited to those that employ a single-UAV as a data capturing platform for outdoor 3-D reconstruction purposes. In addition to discussing the evaluation strategies, this article also highlights the innovations and limitations of the investigated approaches. It concludes with a critical analysis of the existing challenges and future research perspectives.</t>
  </si>
  <si>
    <t>3-D displays, Aircraft navigation path planning, autonomous aerial vehicles, image reconstruction, motion planning, remotely guided vehicles, surface reconstruction, viewpoints planning</t>
  </si>
  <si>
    <t>&lt;View path planning via online multiview stereo for 3-D modeling of large-scale structures, {eid: 85117460504}&gt;, &lt;Aerial path planning for online real-time exploration and offline high-quality reconstruction of large-scale urban scenes, {eid: 85119321231, doi: 10.1145/3478513.3480491}&gt;, &lt;A compilation of UAV applications for precision agriculture, {eid: 85080064170, doi: 10.1016/J.COMNET.2020.107148}&gt;, &lt;Forestry applications of UAVs in Europe: A review, {eid: 84994297077, doi: 10.1080/01431161.2016.1252477}&gt;, &lt;Meta-analysis of unmanned aerial vehicle (UAV) imagery for agro-environmental monitoring using machine learning and statistical models, {eid: 85094647996, doi: 10.3390/RS12213511}&gt;, &lt;Drone-based container crane inspection: Concept, challenges and preliminary results, {eid: 85119662313, doi: 10.5194/IS-PRS-ANNALS-V-1-2021-121-2021}&gt;, &lt;Drone-enabled bridge inspection methodology and application, {eid: 85049101637, doi: 10.1016/J.AUTCON.2018.06.006}&gt;, &lt;Spiral trajectories for building inspection with quadrotors, {eid: 85136155128, doi: 10.1109/ICUAS54217.2022.9836133}&gt;, &lt;Viewpoint placement for inspection planning, {eid: 85118335227, doi: 10.1007/S00138-021-01252-Z/TABLES/7}&gt;, &lt;Review of unmanned aerial system (UAS) applications in the built environment: Towards automated building inspection procedures using drones, {eid: 85047258837, doi: 10.1016/J.AUTCON.2018.05.002}&gt;, &lt;Unmanned aerial vehicles (Uavs) for physical progress monitoring of construction, {eid: 85108113964, doi: 10.3390/S21124227}&gt;, &lt;BrIM and UAS for bridge inspections and management, {eid: 85076888281, doi: 10.1108/ECAM-12-2018-0556/FULL/XML}&gt;, &lt;Applications of multirotor drone technologies in construction management, {eid: 85045126254, doi: 10.1080/15623599.2018.1452101}&gt;, &lt;Window detection from UAS-derived photogrammetric point cloud employing density-based filtering and perceptual organization, {eid: 85069804293, doi: 10.3390/RS10081320}&gt;, &lt;Rail track detection and projection-based 3D modeling from UAV point cloud, {eid: 85090756260, doi: 10.3390/s20185220}&gt;, &lt;Optimization of photogrammetric flights with UAVs for the metric virtualization of archaeological sites. Application to juliobriga (Cantabria, Spain), {eid: 85100190298, doi: 10.3390/APP11031204}&gt;, &lt;Micro and macro quadcopter drones for indoor mapping to support disaster management, {eid: 85132803968, doi: 10.5194/ISPRS-ANNALS-V-1-2022-203-2022}&gt;, &lt;UAV-based structural damage mapping: A review, {eid: 85077571589, doi: 10.3390/ijgi9010014}&gt;, &lt;Automatic and semantically-aware 3D UAV flight planning for image-based 3D reconstruction, {eid: 85068523587, doi: 10.3390/rs11131550}&gt;, &lt;Offsite aerial path planning for efficient urban scene reconstruction, {eid: 85097333577, doi: 10.1145/3414685.3417791}&gt;, &lt;Network design considerations for non-topographic photogrammetry, {eid: 0021644402}&gt;, &lt;Online coverage and inspection planning for 3D modeling, {eid: 85089257191, doi: 10.1007/s10514-020-09936-7}&gt;, &lt;Photogrammetric camera network design for micro aerial vehicles photogrammetric camera network design for micro aerial vehicles, {eid: 84898403617}&gt;, &lt;View planning for multi-view stereo 3D reconstruction using an autonomous multicopter, {eid: 84855429094, doi: 10.1007/S10846-011-9576-2}&gt;, &lt;Comparative analysis of different UAV-based photogrammetric processes to improve product accuracies, {eid: 85068616117, doi: 10.1007/978-3-030-24305-0_18}&gt;, &lt;Plan3D: Viewpoint and trajectory optimization for aerial multi-view stereo reconstruction, {eid: 85058785120, doi: 10.1145/3233794}&gt;, &lt;A comparison and evaluation of multi-view stereo reconstruction algorithms, {eid: 33845591853, doi: 10.1109/CVPR.2006.19}&gt;, &lt;None, {eid: 85130164137}&gt;, &lt;Image selection for improved multi-view stereo, {eid: 51949119441, doi: 10.1109/CVPR.2008.4587688}&gt;, &lt;Aerial path planning for urban scene reconstruction, {eid: 85064819017, doi: 10.1145/3272127.3275010}&gt;, &lt;None, {eid: 85130113995}&gt;, &lt;A reinforcement learning approach to the view planning problem, {eid: 85044276778, doi: 10.1109/CVPR.2017.541}&gt;, &lt;Real-time UAV path planning for autonomous urban scene reconstruction, {eid: 85092736925, doi: 10.1109/ICRA40945.2020.9196558}&gt;, &lt;Active 3D modeling via online multi-view stereo, {eid: 85089257697, doi: 10.1109/ICRA40945.2020.9197089}&gt;, &lt;The determination of next best views, {eid: 85034513283, doi: 10.1109/ROBOT.1985.1087372}&gt;, &lt;None, {eid: 85071441639}&gt;, &lt;Stereo-imaging network design for precise and dense 3D reconstruction, {eid: 84925865149, doi: 10.1111/phor.12076}&gt;, &lt;View planning for automated three-dimensional object reconstruction and inspection, {eid: 6344277647, doi: 10.1145/641865.641868}&gt;, &lt;Active vision, {eid: 34250088854, doi: 10.1007/BF00133571}&gt;, &lt;None, {eid: 85162612275}&gt;, &lt;Unmanned aerial vehicle-based photogrammetric 3D mapping: A survey of techniques, applications, and challenges, {eid: 85120545215}&gt;, &lt;Vision-controlled micro flying robots: From system design to autonomous navigation and mapping in GPS-denied environments, {eid: 85027921262}&gt;, &lt;Active vision in robotic systems: A survey of recent developments, {eid: 80053933084, doi: 10.1177/0278364911410755}&gt;, &lt;A view planning method for 3D reconstruction with unknown feature prediction, {eid: 85128413238, doi: 10.1109/ICMRE54455.2022.9734106}&gt;, &lt;Submodular trajectory optimization for aerial 3D scanning, {eid: 85041924332, doi: 10.1109/ICCV.2017.569}&gt;, &lt;Automatic camera placement in vision metrology based on a fuzzy inference system, {eid: 29244435003, doi: 10.14358/PERS.71.12.1375}&gt;, &lt;Heuristic reasoning strategy for automated sensor placement, {eid: 0031450094}&gt;, &lt;An imaging network design for UGV-based 3D reconstruction of buildings, {eid: 85106627057, doi: 10.3390/rs13101923}&gt;, &lt;Autonomous outdoor scanning via online topological and geometric path optimization, {eid: 85097948052}&gt;, &lt;TarE: A hierarchical framework for efficiently exploring complex 3D environments, {eid: 85118719967, doi: 10.15607/rss.2021.xvii.018}&gt;, &lt;A comprehensive review of path planning algorithms for autonomous underwater vehicles, {eid: 85077532102, doi: 10.1007/S11633-019-1204-9}&gt;, &lt;Quality-driven poisson-guided autoscanning, {eid: 84914703186, doi: 10.1145/2661229.2661242}&gt;, &lt;None, {eid: 85094355447}&gt;, &lt;Multi-UAV coverage path planning for the inspection of large and complex structures, {eid: 85102397696, doi: 10.1109/IROS45743.2020.9341089}&gt;, &lt;On minimum time multi-robot planning with guarantees on the total collected reward, {eid: 85075636942, doi: 10.1109/MRS.2019.8901079}&gt;, &lt;Model-based analysis of multi-UAV path planning for surveying postdisaster building damage, {eid: 85115412318, doi: 10.1038/s41598-021-97804-4}&gt;, &lt;Multi-UAV trajectory planning for 3D visual inspection of complex structures, {eid: 85144045715}&gt;, &lt;UAV in the advent of the twenties: Where we stand and what is next, {eid: 85122819494, doi: 10.1016/J.ISPRSJPRS.2021.12.006}&gt;, &lt;Surface-driven next-best-view planning for exploration of large-scale 3D environments, {eid: 85099969465, doi: 10.1016/j.ifacol.2020.12.2376}&gt;, &lt;Depth cameras on UAVs: A first approach, {eid: 85021776646, doi: 10.5194/ISPRS-ARCHIVES-XLII-2-W3-231-2017}&gt;, &lt;Flyfusion: Realtime dynamic scene reconstruction using a flying depth camera, {eid: 85096889714}&gt;, &lt;Unmanned aerial vehicles supporting imagery intelligence using the structured light technology, {eid: 85108000469, doi: 10.5604/01.3001.0014.8796}&gt;, &lt;UAV-based multispectral imagery for fast citrus greening detection, {eid: 85067250493, doi: 10.1007/S41348-019-00234-8}&gt;, &lt;LiDAR-equipped UAV path planning considering potential locations of defects for bridge inspection, {eid: 85084938651, doi: 10.1016/J.AUTCON.2020.103250}&gt;, &lt;Flight planning for LiDAR-based UAS mapping applications, {eid: 85086264179, doi: 10.3390/IJGI9060378}&gt;, &lt;Autonomous exploration for infrastructure modeling with a micro aerial vehicle, {eid: 84961266485}&gt;, &lt;BIM-supported scan and flight planning for fully autonomous LiDAR-carrying UAVs, {eid: 85137095856, doi: 10.1016/J.AUTCON.2022.104533}&gt;, &lt;Sampling-based path planning for high-quality aerial 3D reconstruction of urban scenes, {eid: 85103053613, doi: 10.3390/rs13050989}&gt;, &lt;Pixelwise view selection for unstructured multi-view stereo, {eid: 84990059438, doi: 10.1007/978-3-319-46487-9_31}&gt;, &lt;OctoMap: An efficient probabilistic 3D mapping framework based on octrees, {eid: 84877874067, doi: 10.1007/s10514-012-9321-0}&gt;, &lt;Real-time large-scale dense RGB-D SLAM with volumetric fusion, {eid: 84928008366, doi: 10.1177/0278364914551008}&gt;, &lt;Autonomous exploration and mapping system using heterogeneous UAVs and UGVs in GPS-denied environments, {eid: 85062998148}&gt;, &lt;Online informative path planning for active classification using UAVs, {eid: 85027975577, doi: 10.1109/ICRA.2017.7989676}&gt;, &lt;Aerial coverage optimization in precision agriculture management: A musical harmony inspired approach, {eid: 84885334780, doi: 10.1016/J.COMPAG.2013.09.008}&gt;, &lt;Adaptive path planning for UAV-based multi-resolution semantic segmentation, {eid: 85118987356, doi: 10.1109/ECMR50962.2021.9568788}&gt;, &lt;A survey on the application of path-planning algorithms for multi-rotor UAVs in precision agriculture, {eid: 85123916221, doi: 10.1017/S0373463321000825}&gt;, &lt;UAV path optimization for precision agriculture wireless sensor networks, {eid: 85094947384, doi: 10.3390/S20216098}&gt;, &lt;Viewpoint planning for fruit size and position estimation, {eid: 85113840654, doi: 10.1109/IROS51168.2021.9636701}&gt;, &lt;A UAV-based explore-then-exploit system for autonomous indoor facility inspection and scene reconstruction, {eid: 85147255223, doi: 10.1016/J.AUTCON.2023.104753}&gt;, &lt;Microdrone-based indoor mapping with graph SLAM, {eid: 85145685234, doi: 10.3390/DRONES6110352}&gt;, &lt;Autonomous indoor 3D exploration with a micro-aerial vehicle, {eid: 84864473805, doi: 10.1109/ICRA.2012.6225146}&gt;, &lt;Deep reinforcement learning supervised autonomous exploration in office environments, {eid: 85062968220, doi: 10.1109/ICRA.2018.8463213}&gt;, &lt;Learning view selection for 3D scenes, {eid: 85162573593}&gt;, &lt;A survey on multi-robot coverage path planning for model reconstruction and mapping, {eid: 85084936673, doi: 10.1007/S42452-019-0872-Y}&gt;, &lt;Flight planning for survey-grade 3D reconstruction of truss bridges, {eid: 85133686996, doi: 10.3390/RS14133200}&gt;, &lt;None, {eid: 85162589805}&gt;, &lt;Visual coverage path planning for urban environments, {eid: 85090340021}&gt;, &lt;Structural inspection path planning via iterative viewpoint resampling with application to aerial robotics, {eid: 84938272719, doi: 10.1109/ICRA.2015.7140101}&gt;, &lt;A comprehensive review of coverage path planning in robotics using classical and heuristic algorithms, {eid: 85113890105}&gt;, &lt;A survey on coverage path planning for robotics, {eid: 84887236508, doi: 10.1016/J.ROBOT.2013.09.004}&gt;, &lt;A co-optimal coverage path planning method for aerial scanning of complex structures, {eid: 85084800877, doi: 10.1016/J.ESWA.2020.113535}&gt;, &lt;Where to look next: Learning viewpoint recommendations for informative trajectory planning, {eid: 85136338584, doi: 10.1109/ICRA46639.2022.9812190}&gt;, &lt;Coverage path planning using path primitive sampling and primitive coverage graph for visual inspection, {eid: 85081161251, doi: 10.1109/IROS40897.2019.8967969}&gt;, &lt;SCVP: Learning one-shot view planning via set covering for unknown object reconstruction, {eid: 85122594038}&gt;, &lt;Autonomous exploration and inspection path planning for aerial robots using the robot operating system, {eid: 85049664583, doi: 10.1007/978-3-319-91590-6_3}&gt;, &lt;Efficient visual exploration and coverage with a micro aerial vehicle in unknown environments, {eid: 84938275913, doi: 10.1109/ICRA.2015.7139309}&gt;, &lt;A survey on inspecting structures using robotic systems, {eid: 85007495858, doi: 10.1177/1729881416663664}&gt;, &lt;UAV-based autonomous image acquisition with multi-view stereo quality assurance by confidence prediction, {eid: 85010204559, doi: 10.1109/CVPRW.2016.8}&gt;, &lt;None, {eid: 85130180025}&gt;, &lt;Path planning with potential field-based obstacle avoidance in a 3D environment by an unmanned aerial vehicle, {eid: 85136133697, doi: 10.1109/ICUAS54217.2022.9836159}&gt;, &lt;Learning-based UAV path planning for data collection with integrated collision avoidance, {eid: 85125292382}&gt;, &lt;Orienteering problem: A survey of recent variants, solution approaches and applications, {eid: 84969597553, doi: 10.1016/J.EJOR.2016.04.059}&gt;, &lt;The orienteering problem: A survey, {eid: 78649467505, doi: 10.1016/J.EJOR.2010.03.045}&gt;, &lt;The orienteering problem, {eid: 84989741976, doi: 10.1002/1520-6750198706}&gt;, &lt;Adaptive view planning for aerial 3D reconstruction, {eid: 85071417004, doi: 10.1109/ICRA.2019.8793532}&gt;, &lt;View planning for 3D object reconstruction, {eid: 76249084008, doi: 10.1109/IROS.2009.5354383}&gt;, &lt;Image acquisition for high quality architectural reconstruction, {eid: 85079438931, doi: 10.20380/GI2019.18}&gt;, &lt;Continuous aerial path planning for 3D urban scene reconstruction, {eid: 85141132346, doi: 10.1145/3478513.3480483}&gt;, &lt;Three-dimensional path planning of uavs imaging for complete photogrammetric reconstruction, {eid: 85091074705, doi: 10.5194/isprs-annals-V-1-2020-325-2020}&gt;, &lt;Topology-based UAV path planning for multiview stereo 3D reconstruction of complex structures, {eid: 85136968725, doi: 10.1007/s40747-022-00831-5}&gt;, &lt;View planning for 3D shape reconstruction of buildings with unmanned aerial vehicles, {eid: 85015145628, doi: 10.1109/ICARCV.2016.7838774}&gt;, &lt;Current practices in UAS-based environmental monitoring, {eid: 85082306423, doi: 10.3390/RS12061001}&gt;, &lt;None, {eid: 85162577545}&gt;, &lt;Wer wird denn gleich in die Luft gehen? APPs zur Bildflugplanung für UAV, {eid: 85162589077}&gt;, &lt;A review of techniques for 3D reconstruction of indoor environments, {eid: 85085705953, doi: 10.3390/ijgi9050330}&gt;, &lt;None, {eid: 85162611522}&gt;, &lt;Simultaneous map building and localization for an autonomous mobile robot, {eid: 0000928386, doi: 10.1109/IROS.1991.174711}&gt;, &lt;Hierarchical SLAM: Real-time accurate mapping of large environments, {eid: 24144443842}&gt;, &lt;The aiding of a low-cost strapdown inertial measurement unit using vehicle model constraints for land vehicle applications, {eid: 0035485293}&gt;, &lt;FastSLAM: A factored solution to the simultaneous localization and mapping problem, {eid: 0036923024}&gt;, &lt;Square root SAM: Simultaneous localization and mapping via square root information smoothing, {eid: 33750968800, doi: 10.1177/0278364906072768}&gt;, &lt;A visual SLAM method based on point-line fusion in weak-matching scene, {eid: 85082169665, doi: 10.1177/1729881420904193}&gt;, &lt;Rapid exploration with multi-rotors: A frontier selection method for high speed flight, {eid: 85041960432, doi: 10.1109/IROS.2017.8206030}&gt;, &lt;A multi-resolution frontier-based planner for autonomous 3D exploration, {eid: 85103283417}&gt;, &lt;Receding horizon path planning for 3D exploration and surface inspection, {eid: 84994792239, doi: 10.1007/s10514-016-9610-0}&gt;, &lt;Surface-based exploration for autonomous 3D modeling, {eid: 85059801524, doi: 10.1109/ICRA.2018.8460862}&gt;, &lt;Informed sampling exploration path planner for 3D reconstruction of large scenes, {eid: 85112652088}&gt;, &lt;Tanks and temples: Benchmarking large-scale scene reconstruction, {eid: 85030787895}&gt;, &lt;Frontier-based approach for autonomous exploration, {eid: 0030678824, doi: 10.1109/cira.1997.613851}&gt;, &lt;High resolution maps from wide angle sonar, {eid: 85041522555, doi: 10.1109/ROBOT.1985.1087316}&gt;, &lt;Autonomous robotic exploration based on multiple rapidly-exploring randomized trees, {eid: 85041942757, doi: 10.1109/IROS.2017.8202319}&gt;, &lt;Speeding-up robot exploration by exploiting background information, {eid: 85058585267}&gt;, &lt;Fast frontier-based information-driven autonomous exploration with an MAV, {eid: 85092727715, doi: 10.1109/ICRA40945.2020.9196707}&gt;, &lt;Choosing where to go: Complete 3D exploration with Stereo, {eid: 84871678990, doi: 10.1109/ICRA.2011.5980121}&gt;, &lt;A two-stage optimized next-view planning framework for 3-D unknown environment exploration, and structural reconstruction, {eid: 85061392725}&gt;, &lt;View/state planning for three-dimensional object reconstruction under uncertainty, {eid: 84951781373, doi: 10.1007/s10514-015-9531-3}&gt;, &lt;A comparison of volumetric information gain metrics for active 3D object reconstruction, {eid: 85018827983, doi: 10.1007/s10514-017-9634-0}&gt;, &lt;An adaptable, probabilistic, next-best view algorithm for reconstruction of unknown 3-D objects, {eid: 85044473213}&gt;, &lt;Receding horizon next-best-view planner for 3D exploration, {eid: 84977576757, doi: 10.1109/ICRA.2016.7487281}&gt;, &lt;Localization uncertainty-aware autonomous exploration and mapping with aerial robots using receding horizon path-planning, {eid: 85066635451, doi: 10.1007/s10514-019-09864-1}&gt;, &lt;Motion primitives-based path planning for fast and agile exploration using aerial robots, {eid: 85092742930, doi: 10.1109/ICRA40945.2020.9196964}&gt;, &lt;A shadowcastingbased next-best-view planner for autonomous 3D exploration, {eid: 85124068457}&gt;, &lt;Online inspection path planning for autonomous 3D modeling using a micro-aerial vehicle, {eid: 85027967723, doi: 10.1109/ICRA.2017.7989737}&gt;, &lt;Screened Poisson surface reconstruction, {eid: 84879498472, doi: 10.1145/2487228.2487237}&gt;, &lt;ElasticFusion: Real-time dense SLAM and light source estimation, {eid: 85009488874, doi: 10.1177/0278364916669237}&gt;, &lt;KinectFusion: Real-time dense surface mapping and tracking, {eid: 84055199652, doi: 10.1109/ISMAR.2011.6092378}&gt;, &lt;Vision sensor planning for 3-D model acquisition, {eid: 26844444155}&gt;, &lt;Automatic pose generation for robotic 3-D scanning of mechanical parts, {eid: 85084731119}&gt;, &lt;Contour-based next-best view planning from point cloud segmentation of unknown objects, {eid: 85011665189, doi: 10.1007/s10514-017-9618-0}&gt;, &lt;An efficient sampling-based method for online informative path planning in unknown environments, {eid: 85079615953}&gt;, &lt;Voxblox: Incremental 3D Euclidean signed distance fields for on-board MAV planning, {eid: 85041942636, doi: 10.1109/IROS.2017.8202315}&gt;, &lt;ORB-SLAM: A versatile and accurate monocular SLAM system, {eid: 84988339174}&gt;, &lt;Remode: Probabilistic, monocular dense reconstruction in real time, {eid: 84929156777, doi: 10.1109/ICRA.2014.6907233}&gt;, &lt;Cascade cost volume for high-resolution multi-view stereo and stereo matching, {eid: 85089241525, doi: 10.1109/CVPR42600.2020.00257}&gt;, &lt;Learn-to-score: Efficient 3D scene exploration by predicting view utility, {eid: 85055431482, doi: 10.1007/978-3-030-01267-0_27}&gt;, &lt;Information-theoretic planning with trajectory optimization for dense 3D mapping, {eid: 85006168187, doi: 10.15607/RSS.2015.XI.003}&gt;, &lt;Information-theoretic mapping using Cauchy-Schwarz quadratic mutual information, {eid: 84938231087, doi: 10.1109/ICRA.2015.7139865}&gt;, &lt;Efficient autonomousexplorationwithincrementallybuilttopologicalmapin3-Denvironments, {eid: 85096421741, doi: 10.1109/TIM.2020.3001816}&gt;, &lt;Next-best view policy for 3D reconstruction, {eid: 85101763261, doi: 10.1007/978-3-030-66823-5_33}&gt;, &lt;PC-NBV: A point cloud based deep network for efficient next best view planning, {eid: 85099948578, doi: 10.1109/IROS45743.2020.9340916}&gt;, &lt;Survey on path and view planning for UAVs, {eid: 85087389074, doi: 10.1016/j.vrih.2019.12.004}&gt;, &lt;Ground-aware monocular 3D object detection for autonomous driving, {eid: 85099723090}&gt;, &lt;Fully convolutional networks for semantic segmentation, {eid: 84959205572, doi: 10.1109/CVPR.2015.7298965}&gt;, &lt;Results of the ISPRS benchmark on urban object detection and 3D building reconstruction, {eid: 84902353397, doi: 10.1016/J.ISPRSJPRS.2013.10.004}&gt;, &lt;A recursive greedy algorithm for walks in directed graphs, {eid: 33748079840, doi: 10.1109/SFCS.2005.9}&gt;, &lt;Sampling-based algorithms for optimal motion planning, {eid: 80052218929, doi: 10.1177/0278364911406761}&gt;, &lt;Mask R-CNN, {eid: 85040313738, doi: 10.1109/ICCV.2017.322}&gt;, &lt;Active image-based modeling with a toy drone, {eid: 85063157533, doi: 10.1109/ICRA.2018.8460673}&gt;, &lt;Evaluation of 3D uas flight path planning algorithms, {eid: 85118841288, doi: 10.5194/isprs-archives-xliii-b1-2021-157-2021}&gt;, &lt;Improving the internal accuracy of UAV-image blocks using local low-altitude flights and scale-bars, {eid: 85118859717, doi: 10.5194/isprs-archives-XLIII-B1-2021-183-2021}&gt;, &lt;UAV photogrammetry under poor lighting conditions—Accuracy considerations, {eid: 85106191164, doi: 10.3390/S21103531}&gt;, &lt;Optimized views photogrammetry: Precision analysis and a large-scale case study in Qingdao, {eid: 85147206231}&gt;, &lt;Investigation of geometric performance of an indoor mobile mapping system, {eid: 85048371006, doi: 10.5194/is-prs-archives-XLII-2-637-2018}&gt;, &lt;On the folded normal distribution, {eid: 84943821015, doi: 10.3390/MATH2010012}&gt;, &lt;Evaluation of 3D building model using terrestrial laser scanning and drone photogrammetry, {eid: 85118304565, doi: 10.5194/IS-PRS-ARCHIVES-XLVI-4-W4-2021-39-2021}&gt;, &lt;UnrealCV: Virtual worlds for computer vision, {eid: 85035191806, doi: 10.1145/3123266.3129396}&gt;, &lt;AirSim: High-fidelity visual and physical simulation for autonomous vehicles, {eid: 85046447361, doi: 10.48550/arxiv.1705.05065}&gt;, &lt;None, {eid: 85162586558}&gt;, &lt;None, {eid: 84992615443}&gt;, &lt;Ground feature oriented path planning for unmanned aerial vehicle mapping, {eid: 85064679379}&gt;, &lt;Evolutionary view planning for optimized UAV terrain modeling in a simulated environment, {eid: 84957871313, doi: 10.3390/RS8010026}&gt;, &lt;Autonomous environment generator for UAV-based simulation, {eid: 85102588832, doi: 10.3390/app11052185}&gt;, &lt;Simulation tools, environments and frameworks for UAV systems performance analysis, {eid: 85053892406, doi: 10.1109/IWCMC.2018.8450505}&gt;, &lt;Active visual SLAM for robotic area coverage: Theory and experiment, {eid: 84928031257, doi: 10.1177/0278364914547893}&gt;, &lt;ReaL: Rapid exploration with active loop-closing toward large-scale 3D mapping using UAVs, {eid: 85124350436, doi: 10.1109/IROS51168.2021.9636611}&gt;, &lt;Exploration with global consistency using real-time re-integration and active loop closure, {eid: 85136333946, doi: 10.1109/ICRA46639.2022.9811892}&gt;, &lt;A novel hybrid particle swarm optimization for multi-UAV cooperate path planning, {eid: 85102281666, doi: 10.1007/S10489-020-02082-8}&gt;, &lt;Machine learning approach to real-time 3D path planning for autonomous navigation of unmanned aerial vehicle, {eid: 85107300433, doi: 10.3390/APP11104706}&gt;, &lt;None, {eid: 85054550274, doi: 10.48550/arxiv.1804.02767}&gt;, &lt;Capturing, reconstructing, and simulating: The UrbanScene3D dataset, {eid: 85144498604, doi: 10.1007/978-3-031-20074-8_6/FIGURES/9}&gt;, &lt;Continuous control with deep reinforcement learning, {eid: 85083953657}&gt;, &lt;Deep learning-based complete coverage path planning with re-joint and obstacle fusion paradigm, {eid: 85128467714, doi: 10.3389/frobt.2022.843816}&gt;, &lt;Faster R-CNN: Towards real-time object detection with region proposal networks, {eid: 85019258369}&gt;, &lt;VGF-Net: Visual-geometric fusion learning for simultaneous drone navigation and height mapping, {eid: 85106361501, doi: 10.1016/J.GMOD.2021.101108}&gt;, &lt;Unmanned aerial vehicle path planning algorithm based on deep reinforcement learning in large-scale and dynamic environments, {eid: 85106765498}&gt;, &lt;Path planning of UAV based on improved adaptive grey Wolf optimization algorithm, {eid: 85117558251}&gt;, &lt;An enhanced genetic algorithm for path planning of autonomous UAV in target coverage problems, {eid: 85113301857}&gt;, &lt;Optimal path planning for UAVs using genetic algorithm, {eid: 84941079622, doi: 10.1109/ICUAS.2015.7152274}&gt;, &lt;Improved bat algorithm for UAV path planning in three-dimensional space, {eid: 85106831757}&gt;, &lt;Survey on computational-intelligence-based UAV path planning, {eid: 85048826001, doi: 10.1016/J.KNOSYS.2018.05.033}&gt;, &lt;Path planning techniques for unmanned aerial vehicles: A review, solutions, and challenges, {eid: 85074212080, doi: 10.1016/J.COMCOM.2019.10.014}&gt;, &lt;UAV path planning algorithm based on improved harris hawks optimization, {eid: 85135137384, doi: 10.3390/S22145232}&gt;</t>
  </si>
  <si>
    <t>2-s2.0-85160657233</t>
  </si>
  <si>
    <t>Picone M. (AUID: 35208818500), Mamei M. (AUID: 6601925037), Zambonelli F. (AUID: 7006289226)</t>
  </si>
  <si>
    <t>A Flexible and Modular Architecture for Edge Digital Twin: Implementation and Evaluation</t>
  </si>
  <si>
    <t>ACM Transactions on Internet of Things</t>
  </si>
  <si>
    <t>10.1145/3573206</t>
  </si>
  <si>
    <t>https://www.doi.org/10.1145/3573206</t>
  </si>
  <si>
    <t>&lt;Department of Sciences and Methods for Engineering (DISMI), University of Modena and Reggio&gt;</t>
  </si>
  <si>
    <t>© 2023 Association for Computing Machinery.IoT systems based on Digital Twins (DTs) - virtual copies of physical objects and systems - can be very effective to enable data-driven services and promote better control and decisions, in particular by exploiting distributed approaches where cloud and edge computing cooperate effectively. In this context, digital twins deployed on the edge represents a new strategic element to design a new wave of distributed cyber-physical applications. Existing approaches are generally focused on fragmented and domain-specific monolithic solutions and are mainly associated to model-driven, simulative or descriptive visions. The idea of extending the DTs role to support last-mile digitalization and interoperability through a set of general purpose and well-defined properties and capabilities is still underinvestigated. In this paper, we present the novel Edge Digital Twins (EDT) architectural model and its implementation, enabling the lightweight replication of physical devices providing an efficient digital abstraction layer to support the autonomous and standard collaboration of things and services. We model the core capabilities with respect to the recent definition of the state of the art, present the software architecture and a prototype implementation. Extensive experimental analysis shows the obtained performance in multiple IoT application contexts and compares them with that of state-of-the-art approaches.</t>
  </si>
  <si>
    <t>Additional Key Words and PhrasesDigital Twin, edge computing, Internet of Things</t>
  </si>
  <si>
    <t>&lt;None, {eid: 85150251547}&gt;, &lt;None, {eid: 85150256255}&gt;, &lt;COGNITWIN – Hybrid and cognitive digital twins for the process industry2020, {eid: 85091994848}&gt;, &lt;Digital twin: A comprehensive survey of security threats, {eid: 85129610160}&gt;, &lt;None, {eid: 85150263256}&gt;, &lt;None, {eid: 85020022121}&gt;, &lt;None, {eid: 85150263243}&gt;, &lt;A survey on digital twin: Definitions, characteristics, applications, and design implications, {eid: 85076680404}&gt;, &lt;A survey on fog computing for the Internet of Things, {eid: 85059125604}&gt;, &lt;Application-driven network-aware digital twin management in industrial edge environments, {eid: 85103239228}&gt;, &lt;Digital twin oriented architecture for secure and QoS aware intelligent communications in industrial environments, {eid: 85133935438}&gt;, &lt;Fog computing and its role in the Internet of Things, {eid: 84866627419}&gt;, &lt;None, {eid: 85052214368}&gt;, &lt;Digital twin of a cutting tool, {eid: 85049590588}&gt;, &lt;Concepts of digital twin network., {eid: 85150301771}&gt;, &lt;Digital twins at the edge to track mobility for MaaS applications, {eid: 85094850611}&gt;, &lt;None, {eid: 85150284040}&gt;, &lt;Optimal placement of social digital twins in edge IoT networks, {eid: 85095574141}&gt;, &lt;A scalable and self-configuring architecture for service discovery in the Internet of Things, {eid: 84908447810}&gt;, &lt;The IoT hub: A fog node for seamless management of heterogeneous connected smart objects, {eid: 84964026658}&gt;, &lt;None, {eid: 85150307195}&gt;, &lt;On the integration of agents and digital twins in healthcare, {eid: 85088988374}&gt;, &lt;None, {eid: 85104167886}&gt;, &lt;None, {eid: 85072015372}&gt;, &lt;None, {eid: 85150302686}&gt;, &lt;None, {eid: 85150290434}&gt;, &lt;None, {eid: 85057391875}&gt;, &lt;Digital twin: Enabling technologies, challenges and open research, {eid: 85087331367}&gt;, &lt;None, {eid: 0004197808}&gt;, &lt;None, {eid: 85036624392}&gt;, &lt;None, {eid: 85070102193}&gt;, &lt;None, {eid: 85137737409}&gt;, &lt;NDN, COAP, and MQTT: A comparative measurement study in the IoT, {eid: 85065920017}&gt;, &lt;Digital twins: Review and challenges2021, {eid: 85107999476}&gt;, &lt;Network digital twin for the Industrial Internet of Things, {eid: 85137114362}&gt;, &lt;Digital twin for adaptation of robots’ behavior in flexible robotic assembly lines, {eid: 85071655549}&gt;, &lt;Digital twin based synchronised control and simulation of the industrial robotic cell using virtual reality, {eid: 85064769107}&gt;, &lt;Multiaccess edge computing-based simulation as a service for 5G mobile applications: A case study of tollgate selection for autonomous vehicles, {eid: 85082171415}&gt;, &lt;Correlation analysis of MQTT loss and delay according to QoS level, {eid: 84876781830}&gt;, &lt;Communication-efficient federated learning and permissioned blockchain for digital twin edge networks, {eid: 85100720355}&gt;, &lt;9 April 2020 Web of Things (WOT) architecture, {eid: 85150247964}&gt;, &lt;Architectural aspects of digital twins in IIoT systems, {eid: 85055721125}&gt;, &lt;None, {eid: 85143968872}&gt;, &lt;None, {eid: 85150235549}&gt;, &lt;Cardio twin: A digital twin of the human heart running on the edge, {eid: 85071721781}&gt;, &lt;None, {eid: 85150269189}&gt;, &lt;None, {eid: 85150260710}&gt;, &lt;None, {eid: 85047420843}&gt;, &lt;None, {eid: 85131703884}&gt;, &lt;Digital twins: Properties, software frameworks, and application scenarios, {eid: 85100311740}&gt;, &lt;Digital twin in the IoT context: A survey on technical features, scenarios, and architectural models, {eid: 85087488936}&gt;, &lt;None, {eid: 85150237915}&gt;, &lt;WIP: Preliminary evaluation of digital twins on MEC software architecture, {eid: 85112417906}&gt;, &lt;Survey on multi-access edge computing for Internet of Things realization, {eid: 85048899876}&gt;, &lt;Modeling rational agents within a BDI-architecture, {eid: 0002572155}&gt;, &lt;A digital twin for the 5G era: The SPIDER cyber range, {eid: 85137106007}&gt;, &lt;Web of digital twins, {eid: 85132159083}&gt;, &lt;Pervasive and connected digital twins–a vision for digital health, {eid: 85099732635}&gt;, &lt;The mirror world: Preparing for mixed-reality living, {eid: 84928644612}&gt;, &lt;Feeding the digital twin: Basics, models and lessons learned from building an IoT analytics toolbox (invited talk), {eid: 85062634850}&gt;, &lt;None, {eid: 85044509079}&gt;, &lt;Digital twins: Bridging physical space and cyberspace, {eid: 85075743259}&gt;, &lt;None, {eid: 85111533066}&gt;, &lt;None, {eid: 84881399578}&gt;, &lt;The constrained application protocol (COAP), {eid: 78650911380}&gt;, &lt;None, {eid: 84873418456}&gt;, &lt;None, {eid: 84983080181}&gt;, &lt;A digital twin method for automated behavior analysis of large-scale distributed IoT systems, {eid: 85069795719}&gt;, &lt;IEEE 1451 smart sensor digital twin federation for IoT/CPS research, {eid: 85065922537}&gt;, &lt;A digital twin architecture based on the Industrial Internet of Things technologies, {eid: 85063782240}&gt;, &lt;Digital twin generation: Re-conceptualizing agent systems for behavior-centered cyber-physical system development, {eid: 85100473353}&gt;, &lt;Internet of things ontology for digital twin in cyber physical systems, {eid: 85065093309}&gt;, &lt;Edgeiot: Mobile edge computing for the Internet of Things, {eid: 85012981859}&gt;, &lt;Make more digital twins, {eid: 85072672277}&gt;, &lt;Chapter 1 - Background and concept of digital twin, {eid: 85064427099}&gt;, &lt;ARTI reference architecture - PROSA revisited, {eid: 85059073014}&gt;, &lt;DTCPN: A digital twin cyber platform based on NFV2022, {eid: 85137081852}&gt;, &lt;Key abstractions for IoT-oriented software engineering, {eid: 85010420340}&gt;, &lt;Digital twin network: Concepts and reference architecture., {eid: 85150304394}&gt;</t>
  </si>
  <si>
    <t>2023-02-23</t>
  </si>
  <si>
    <t>2-s2.0-85150296038</t>
  </si>
  <si>
    <t>Qiao J. (AUID: 57209341194), Zhou A. (AUID: 53986011500), Peng L. (AUID: 57202753431), Xu M. (AUID: 59329547100), Pan S. (AUID: 57204723257), Yang P. (AUID: 57202922549), Su H. (AUID: 59329547000), Qian Z. (AUID: 57205624167)</t>
  </si>
  <si>
    <t>Research on digital twin technology architecture for distribution network business collaboration</t>
  </si>
  <si>
    <t>2023 International Conference on AI and Metaverse in Supply Chain Management, AIMSCM 2023</t>
  </si>
  <si>
    <t>10.1145/3648050.3648075</t>
  </si>
  <si>
    <t>https://www.doi.org/10.1145/3648050.3648075</t>
  </si>
  <si>
    <t>&lt;State Grid Lab. of Pwr. Cyber-Secty. Protect. and Monitoring Technol. of State Grid Smart Grid Res. Inst. Co.,LTD.&gt;, &lt;Xuzhou Power Supply Company, State Grid Jiangsu Electric Power Co., Ltd&gt;, &lt;Nantong Power Supply Company, State Grid Jiangsu Electric Power Co., Ltd&gt;</t>
  </si>
  <si>
    <t>© 2023 Copyright held by the owner/author(s).The distribution network business includes power supply, power dispatch and control, electricity calculation and fee management, equipment maintenance and repair, power grid construction, new energy access, etc. There are certain differences between different business systems, leading to data barriers in business collaboration and difficulties in implementing collaborative solutions. In response to this issue, this article proposes the construction of a digital twin technology architecture for distribution network business collaboration, which integrates heterogeneous description data from various business systems in the distribution network into a unified digital twin model. Then define association and mapping rules between different data organization structures in the model, and use business knowledge to achieve coupling between data from various business systems. On the basis of data fusion, embed cross business application analysis algorithms in the digital twin model of the distribution network, extract the required cross system data from the data base of the model based on business logic, and carry out algorithm analysis and application. The technical architecture described in this article provides data base and analysis service support for new applications in distribution networks.</t>
  </si>
  <si>
    <t>&lt;Research on Information Collaborative Management System for Distribution Network Business, {eid: 85204045716}&gt;, &lt;A Survey Method for Distribution Network Management Based on Business Chain, {eid: 85204071197}&gt;, &lt;Distribution Network Information Physics System Based on Edge Cloud Intelligent Collaboration, {eid: 85104015883}&gt;, &lt;Collaborative Simulation of P2P Energy Trading Platform and Distribution Network Based on Blockchain Technology, {eid: 85204031650, doi: 10.15888/j.cnki.csa.007864}&gt;, &lt;Collaborative optimization control strategy for voltage quality in distribution networks based on flexible interconnection, {eid: 85197218234}&gt;, &lt;Cloud side collaborative scheduling method for energy management business in distribution networks considering unloading costs, {eid: 85204093212}&gt;, &lt;A Survey Method for Distribution Network Management Based on Business Chain, {eid: 85204071197}&gt;, &lt;Research on Collaborative Planning Methods for Incremental Distribution Networks, {eid: 85204074053}&gt;, &lt;Research on Cloud Edge Collaboration Technology for Distribution Networks J, {eid: 85148007401}&gt;, &lt;Research on Collaborative Optimization Control of Distribution Networks Containing Multi energy Complementary Microenergy, {eid: 85204062975}&gt;</t>
  </si>
  <si>
    <t>2023-11-18</t>
  </si>
  <si>
    <t>2-s2.0-85204049964</t>
  </si>
  <si>
    <t>This is a primary study (presenting a given solution's architecture).</t>
  </si>
  <si>
    <t>Gupta D. (AUID: 57201908664), Moni S.S. (AUID: 56495094100), Tosun A.S. (AUID: 7003584243)</t>
  </si>
  <si>
    <t>Integration of Digital Twin and Federated Learning for Securing Vehicular Internet of Things</t>
  </si>
  <si>
    <t>2023 Research in Adaptive and Convergent Systems, RACS 2023</t>
  </si>
  <si>
    <t>10.1145/3599957.3606250</t>
  </si>
  <si>
    <t>https://www.doi.org/10.1145/3599957.3606250</t>
  </si>
  <si>
    <t>&lt;Texas A&amp;m University - Central Texas&gt;, &lt;Embry-Riddle Aeronautical University&gt;, &lt;University of North Carolina&gt;</t>
  </si>
  <si>
    <t>© 2023 ACM.In the present era of advanced technology, the Internet of Things (IoT) plays a crucial role in enabling smart connected environments. This includes various domains such as smart homes, smart healthcare, smart cities, smart vehicles, and many others. The IoT facilitates the integration and interconnection of devices, enabling them to communicate, share data, and work together to create intelligent and efficient systems. With ubiquitous smart connected devices and systems, a large amount of data associated with them is at a prime risk from malicious entities (e.g., users, devices, applications) in these systems. Innovative technologies, including cloud computing, Machine Learning (ML), and data analytics, support the development of anomaly detection models for the Vehicular Internet of Things (V-IoT), which encompasses collaborative automatic driving and enhanced transportation systems. However, traditional centralized anomaly detection models fail to provide better services for connected vehicles due to issues such as high latency, privacy leakage, performance overhead, and model drift. Recently, Federated Learning (FL) has gained significant recognition for its ability to address data privacy concerns in the IoT domain. In the context of V-IoT, which involves autonomous vehicles and intelligent transportation systems with connected vehicles communicating with various sensors and devices, FL is used to develop an anomaly detection model. Current technology, the Digital Twin (DT), proves beneficial in addressing uncertain crises and data security issues by creating a virtual replica that simulates various factors, including traffic trajectories, city policies, and vehicle utilization. This enables the system to facilitate efficient and inclusive decision-making. However, the effectiveness of a V-IoT DT system heavily relies on the collection of long-term and high-quality data to make appropriate decisions. Consequently, its advantages may be limited when confronted with urgent crises like the COVID-19 pandemic. This paper introduces a Hierarchical Federated Learning (HFL) based anomaly detection model for V-IoT, aiming to enhance the accuracy of the model. Our proposed model integrates both DT and HFL approaches to create a comprehensive system for detecting malicious activities using an anomaly detection model. Additionally, real-world V-IoT use case scenarios are presented to demonstrate the application of the proposed model.</t>
  </si>
  <si>
    <t>Anomaly Detection Model, Digital Twin, Hierarchical Federated Learning, Vehicular Internet of Things</t>
  </si>
  <si>
    <t>&lt;None, {eid: 85166317422}&gt;, &lt;Intelligent behaviorbased malware detection system on cloud computing environment, {eid: 85109771779}&gt;, &lt;A hierarchical blockchain-enabled federated learning algorithm for knowledge sharing in internet of vehicles, {eid: 85110846016}&gt;, &lt;Federated learning for vehicular internet of things: Recent advances and open issues, {eid: 85102981861}&gt;, &lt;Game Theory Based Privacy Preserving Approach for Collaborative Deep Learning in IoT, {eid: 85127876485}&gt;, &lt;Access control model for google cloud iot, {eid: 85087905802}&gt;, &lt;Future smart connected communities to fight covid-19 outbreak, {eid: 85098730895}&gt;, &lt;Detecting anomalous user behavior in remote patient monitoring, {eid: 85123458530}&gt;, &lt;Learners dilemma: IoT devices training strategies in collaborative deep learning, {eid: 85087905852}&gt;, &lt;Hierarchical federated learning based anomaly detection using digital twins for smart healthcare, {eid: 85126846031}&gt;, &lt;Survey on the internet of vehicles: Network architectures and applications, {eid: 85084914343}&gt;, &lt;Energy-Aware, Device-to-Device Assisted Federated Learning in Edge Computing, {eid: 85160272153}&gt;, &lt;Blockchain empowered asynchronous federated learning for secure data sharing in internet of vehicles, {eid: 85083863289}&gt;, &lt;Secure and Efficient Privacypreserving Authentication Scheme using Cuckoo Filter in Remote Patient Monitoring Network, {eid: 85150678614}&gt;, &lt;An efficient RSU authentication scheme based on Merkle Hash Tree for VANETs, {eid: 85089416580}&gt;, &lt;A scalable and distributed architecture for secure and privacy-preserving authentication and message dissemination in VANETs, {eid: 85114838553}&gt;, &lt;CREASE: Certificateless and REused-pseudonym based Authentication Scheme for Enabling security and privacy in VANETs, {eid: 85136593107}&gt;, &lt;Federated-learning-based anomaly detection for iot security attacks, {eid: 85105874470}&gt;, &lt;A Comprehensive Systematic Literature Review on Intrusion Detection Systems, {eid: 85120032131}&gt;, &lt;Personalized federated learning framework for network traffic anomaly detection, {eid: 85127214441}&gt;, &lt;Federated learning with blockchain for autonomous vehicles: Analysis and design challenges, {eid: 85090226055}&gt;, &lt;Chapter Eight-Edge platforms, frameworks and applications, {eid: 85126838477}&gt;, &lt;Designing A Secure Vehicular Internet of Things (IoT) using Blockchain: A Review, {eid: 85130031196}&gt;, &lt;Digital twin in industry: State-of-the-art, {eid: 85054374767}&gt;, &lt;A survey on digital twins: Architecture, enabling technologies, security and privacy, and future prospects, {eid: 85153393414}&gt;, &lt;An overview of internet of vehicles, {eid: 84914158074}&gt;</t>
  </si>
  <si>
    <t>2023-08-06</t>
  </si>
  <si>
    <t>2-s2.0-85174243244</t>
  </si>
  <si>
    <t>Tang X. (AUID: 57205888110), Zhong Q. (AUID: 58928425800), Zheng X. (AUID: 58558618700)</t>
  </si>
  <si>
    <t>Exploring the Design of Digital Twin Virtual Space for The Awaken Lion Culture Based on Technology Acceptance Modeling</t>
  </si>
  <si>
    <t>11th International Symposium of Chinese CHI, Chinese CHI 2023</t>
  </si>
  <si>
    <t>10.1145/3629606.3629627</t>
  </si>
  <si>
    <t>https://www.doi.org/10.1145/3629606.3629627</t>
  </si>
  <si>
    <t>&lt;Guangdong University of Technology&gt;</t>
  </si>
  <si>
    <t>© 2023 Copyright held by the owner/author(s). Publication rights licensed to ACM.Under the background of traditional culture facing the inheritance dilemma, digital twin technology is widely used. This study firstly applies the humanistic perspective of cross-discipline, extracts the genes of the waking lion culture, creates a digital virtual cultural IP of the waking lion, and breaks through the limitation of space and time to develop a "waking lion culture digital twin virtual space design." Using three-dimensional scanning technology to establish IP models, AI technology to achieve style migration and regeneration, modeled on the actual Lingnan architectural scene to build the set, and finally through the Unity engine to achieve interaction design, to achieve the digital preservation of traditional culture, inheritance and development of innovation, and then use the technology acceptance model (TAM) and the combination of the Waking Lion digital virtual cultural IP to conduct a two-group control test, the experimental group of the test population was selected Two groups of more representative user groups, respectively, the young group with experience related to digital products and the older group, in addition to sending questionnaires to try to use digital means to convey the spiritual connotations of traditional culture to the young group, but also to the older group to conduct in-depth interviews to try to solve the problem of the needs of users of different age groups for the transmission of traditional culture by digital technology, and finally to use the Structural Equation Modeling (SEM) for hypothesis justification. This study links traditional culture with the public using digital virtual technology, explores the necessity of conventional culture digitization, provides new ideas for the application of the technology acceptance model in the digitization of traditional culture, effectively improves the user's participation experience and optimizes the iteration in subsequent studies so that conventional culture continues to in the development of the digital era.</t>
  </si>
  <si>
    <t>Communication, Design, Digital Twin, Technology Acceptance Model, Waking Lion Culture IP Sustainability</t>
  </si>
  <si>
    <t>&lt;Crossing the digital divide: an analysis of factors influencing older adults willingness to use mobile payment, {eid: 85187233346}&gt;, &lt;A study of contemporary youths identification with traditional Chinese culture, {eid: 85187230051}&gt;, &lt;Strategies and social values of ritualized communication of Guangdong lion dance in the new media context, {eid: 85187224950}&gt;, &lt;Application and progress of digital twin technology, {eid: 85187230778}&gt;, &lt;Digitalization of the Forbidden City Museum for online cultural dissemination, {eid: 85187237370}&gt;, &lt;Comparison and review of the current status of digital museums in China and abroad, {eid: 85069675415}&gt;, &lt;Digital Museum 2.0 - The Future of Online Museums in the Age of Intelligence, {eid: 85187213289}&gt;, &lt;A Review of Research on Technology Acceptance Models, {eid: 84883128320}&gt;, &lt;A review of empirical studies on technology acceptance modeling, {eid: 79951479975}&gt;, &lt;A study of college students behavioral willingness to use online learning in the post epidemic era-Based on the technology acceptance model, {eid: 85187230466}&gt;, &lt;Factors Influencing the Adoption of Mobile Payment among the Elderly: The Case of Elderly People in Shanghai, {eid: 85187213505}&gt;, &lt;Research and Practice on Design Methods of IP Image - Based on Regional Cultural Perspective, {eid: 85187212166}&gt;, &lt;A Study of Olympic Cinema from the Perspective of Malinowskis "Cultural Theory, {eid: 85187233094}&gt;, &lt;Analysis of Influencing Factors on the Characteristics of Foshan "Waking Lion, {eid: 85187226921}&gt;, &lt;From "Dance" to "Drama": The Drama of Lion Dance and Its Innovative Development, {eid: 85187210479}&gt;, &lt;The Origin and Cultural Connotation of the Foshan Lion Dance, {eid: 85187223679}&gt;, &lt;Application of Three-dimensional Laser Scanning Technology in the Protection of Cultural Relics, {eid: 85187226793}&gt;, &lt;None, {eid: 85187228476}&gt;, &lt;Mixing reality and emptiness: space and body in the metaverse, {eid: 85187230864}&gt;, &lt;Exploring Cultural Communication Strategies for Digital Collections of Intangible Cultural Heritage, {eid: 85187221582}&gt;, &lt;research and application of user interface design for virtual reality interactive system, {eid: 85171475977}&gt;, &lt;A study on the application of traditional Chinese cultural elements in user interface design, {eid: 85187209764}&gt;, &lt;Color as a guide to the audience in interactive interface design, {eid: 85187214308}&gt;, &lt;Development and Exploration of Folk Culture-Taking the Ancestral Temple Lion Dance Performance as an Example, {eid: 85187233885}&gt;, &lt;Digital Mechanisms and Trends in the Dissemination of Chinese Excellent Traditional Culture, {eid: 85187223063}&gt;, &lt;Innovative Transformation of Chinese Excellent Traditional Cultural Resources: A Youth Culture-Centered Perspective Turn, {eid: 85187210324}&gt;, &lt;20 years of domestic structural equation modeling methods research and model development in the new century, {eid: 85140479648}&gt;, &lt;Current Situation, Challenges and Countermeasures of the Digital Divide in the Elderly, {eid: 85121859312}&gt;, &lt;A Study on the Impact of Cultural Heritage Digitization on National Heritage Responsibility - Model Construction Based on TTF and TAM, {eid: 85186248249}&gt;</t>
  </si>
  <si>
    <t>2023-11-13</t>
  </si>
  <si>
    <t>2-s2.0-85187212191</t>
  </si>
  <si>
    <t>Wuttke A. (AUID: 57207578935), Hunker J. (AUID: 57222243094), Rabe M. (AUID: 7006335002), Diepenbrock J.P. (AUID: 58893763400)</t>
  </si>
  <si>
    <t>Estimating Parameters with Data Farming for Condition-Based Maintenance in a Digital Twin</t>
  </si>
  <si>
    <t>2023 Winter Simulation Conference, WSC 2023</t>
  </si>
  <si>
    <t>10.1109/WSC60868.2023.10408594</t>
  </si>
  <si>
    <t>https://www.doi.org/10.1109/WSC60868.2023.10408594</t>
  </si>
  <si>
    <t>&lt;Tu Dortmund University, Department It in Production and Logistics&gt;, &lt;Iva Schmetz GmbH&gt;</t>
  </si>
  <si>
    <t>© 2023 IEEE.Nowadays, vast amounts of data can be collected by sensors and used for data-driven approaches. Digital twins provide a framework to exploit these data for solving various issues. For many companies in the industrial sector, machine maintenance is a significant issue. Maintenance is essential for high overall equipment efficiency, but it can also be costly. Therefore, it should only be performed when necessary, based on the machine's condition. Condition monitoring is used to assess a machine's condition periodically, allowing for condition-based maintenance. In this paper, a simulation-based approach for parameter estimation is presented that contributes to condition-based maintenance. It introduces condition indicators for certain features of machines and demonstrates how to evaluate them using data farming, which employs simulation models as data generators. Additionally, the implementation of this approach in digital twins is discussed.</t>
  </si>
  <si>
    <t>&lt;The Use of Digital Twin for Predictive Maintenance in Manufacturing, {eid: 85074990841}&gt;, &lt;A Comprehensive Review on Signal-Based and Model-Based Condition Monitoring of Wind Turbines: Fault Diagnosis and Lifetime Prognosis, {eid: 85131623065}&gt;, &lt;None, {eid: 33749268064}&gt;, &lt;Efficient Nearly Orthogonal and Space-Filling Latin Hypercubes, {eid: 33847709498}&gt;, &lt;None, {eid: 85185388486}&gt;, &lt;Dimensions of Digital Twin Applications. A Literature Review, {eid: 85084019743}&gt;, &lt;Visual Analytics of Manufacturing Simulation Data, {eid: 84962832670}&gt;, &lt;None, {eid: 79957926252}&gt;, &lt;None, {eid: 84937399810}&gt;, &lt;Digital Twin: Mitigating Unpredictable, Undesirable Emergent Behavior in Complex Systems, {eid: 85006339863}&gt;, &lt;Data Farming in Support of NATO Operations-Methodology and Proof-of-Concept, {eid: 84940470862}&gt;, &lt;A New Data Farming Procedure Model for a Farming for Mining Method in Logistics Networks, {eid: 85147411550}&gt;, &lt;None, {eid: 85185380811}&gt;, &lt;A Review on Machinery Diagnostics and Prognostics Implementing Condition-based Maintenance, {eid: 33646534620}&gt;, &lt;None, {eid: 38149140670}&gt;, &lt;Digital Twin in Manufacturing: A Categorical Literature Review and Classification, {eid: 85052915281}&gt;, &lt;Prognostics and Health Management Design for Rotary Machinery Systems Reviews, Methodology and Applications, {eid: 84887056149}&gt;, &lt;A Survey of Monte Carlo Methods for Parameter Estimation, {eid: 85085689048}&gt;, &lt;Generation and Tuning of Discrete Event Simulation Models for Manufacturing Applications, {eid: 85103898921}&gt;, &lt;None, {eid: 85130288215}&gt;, &lt;None, {eid: 85105452506}&gt;, &lt;None, {eid: 85185369465}&gt;, &lt;Condition-Based Maintenance. An Extensive Literature Review, {eid: 85089021231}&gt;, &lt;Data Farming: Better Data, not Just Big Data, {eid: 85062603020}&gt;, &lt;Exploring the World of Agent-based Simulations: Simple Models, Complex Analyses, {eid: 0036926589}&gt;, &lt;Work Smarter, not Harder: A Tutorial on Designing and Conducting Simulation Experiments, {eid: 85103897999}&gt;, &lt;Make More Digital Twins, {eid: 85072672277}&gt;, &lt;A Taxonomy of Digital Twins, {eid: 85089398895}&gt;, &lt;None, {eid: 85020070914}&gt;</t>
  </si>
  <si>
    <t>2023-12-10</t>
  </si>
  <si>
    <t>2-s2.0-85185378087</t>
  </si>
  <si>
    <t>El-Ouardi Y. (AUID: 58770992200), Hasidi O. (AUID: 58102071800), Abdelwahed E.H. (AUID: 13806961300), Bendaouia A. (AUID: 58102461200), Khamis J. (AUID: 58771170300), Sauter S. (AUID: 58771239600), Qazdar A. (AUID: 57144607900), Timmermann J. (AUID: 58771098700)</t>
  </si>
  <si>
    <t>Digital Twin Technology for Enhanced Health Monitoring, Maintenance, and Energy Efficiency of Electric Vehicles: E-mule Project</t>
  </si>
  <si>
    <t>6th International Conference on Networking, Intelligent Systems and Security, NISS 2023</t>
  </si>
  <si>
    <t>10.1145/3607720.3607788</t>
  </si>
  <si>
    <t>https://www.doi.org/10.1145/3607720.3607788</t>
  </si>
  <si>
    <t>&lt;Computer Systems Engineering Laboratory (LISI), Faculty of Sciences Semlalia, Cadi Ayyad University&gt;, &lt;Industrial Engineering Department, DHBW-Cooperative State University, Faculty of Engineering&gt;, &lt;Estidma Laboratory, Ibn Zohr University&gt;, &lt;Electrical Engineering Department, DHBW-Cooperative State University, Faculty of Engineering&gt;</t>
  </si>
  <si>
    <t>© 2023 ACM.The rapid growth of the electromobility field, driven by the increasing demand for electric vehicles as a substitute for combustion engine cars, is primarily attributed to continuous optimization and improved battery and motor performance. The digital twin technology has recently emerged as a valuable tool in the electromobility field, facilitating the implementation of diagnostic and prognostic algorithms. Digital twin technology provides various benefits, including increased vehicle lifespan and optimal performance, ensured health monitoring and maintenance, as well as optimized battery management and efficiency. In this context, the paper reviews various models utilized for health monitoring, predictive maintenance, and energy consumption in electric vehicles as part of developing the E-Mule digital twin.</t>
  </si>
  <si>
    <t>Digital Twin, Electric Vehicle, Energy Efficiency, Health Monitoring, Modeling approaches, predictive Maintenance</t>
  </si>
  <si>
    <t>&lt;A particle filter-based virtual sensor for estimating the state of charge and internal temperature of lithium-ion batteries: Implementation in a simulated study case, {eid: 85147447302}&gt;, &lt;The facets of digital twins in production and the automotive industry, {eid: 85077963621}&gt;, &lt;Density-based clustering multiple linear regression model of energy consumption for electric vehicles, {eid: 85138069274}&gt;, &lt;State-of-charge estimation of lithium-ion batteries based on improved H infinity filter algorithm and its novel equalization method, {eid: 85096894260}&gt;, &lt;The ANFIS model of electric vehicle energy consumption for Thailand power development plan, {eid: 85007110554}&gt;, &lt;Energy consumption prediction for electric vehicles based on real-world data, {eid: 84941701967}&gt;, &lt;Characterization of acoustic noise and vibrations due to magnetic forces in induction machines for transport applications using MANATEE software, {eid: 85007370262}&gt;, &lt;An Approach on MCSA-Based Fault Detection Us-ing Independent Component Analysis and Neural Networks, {eid: 85064632345}&gt;, &lt;A novel deep neural network model for estimating the state of charge of lithium-ion battery, {eid: 85134429566}&gt;, &lt;Condition monitoring and fault diagnosis of induction motor, {eid: 85092547990}&gt;, &lt;Digital Twins-Based Smart Monitoring and Optimisation of Mineral Processing Industry, {eid: 85148043404}&gt;, &lt;Digital Twin-Konzeption in der Automobilindustrie: Einsatzpotenziale der Blockchain-Technologie, {eid: 85180127647}&gt;, &lt;Simulation Studies of the Transients of Squirrel-Cage Induction Motors, {eid: 34249785957}&gt;, &lt;None, {eid: 85008178322}&gt;, &lt;None, {eid: 84868238588}&gt;, &lt;The state-of-charge predication of lithium-ion battery energy storage system using data-driven machine learning, {eid: 85148546717}&gt;, &lt;A hybrid framework combining data-driven and model-based methods for system remaining useful life prediction, {eid: 84964614154}&gt;, &lt;State of charge estimation for lithium-ion batteries based on improved barnacle mating optimizer and support vector machine, {eid: 85139595369}&gt;, &lt;Smart Digital Twin-Based Bearing Fault Pattern Recognition, {eid: 85115082817}&gt;, &lt;A fast slidingmode-based estimation of state-of-charge for Lithium-ion batteries for electric vehicle applications, {eid: 85119001289}&gt;, &lt;Digital twin, physics-based model, and machine learning applied to damage detection in structures, {eid: 85099782415}&gt;, &lt;Induction machine drive condition monitoring and diagnostic research-a survey, {eid: 0037290765}&gt;, &lt;Convolutional Neural Network-Based Stator Current Data-Driven Incipient Stator Fault Diagnosis of Inverter-Fed Induction Motor, {eid: 85082531095}&gt;, &lt;Combining Machine Learning and Simulation to a Hybrid Modelling Approach: Current and Future Directions, {eid: 85084264873}&gt;, &lt;A novel back propagation neural network-dual extended Kalman filter method for state-of-charge and state-of-health co-estimation of lithium-ion batteries based on limited memory least square algorithm, {eid: 85145662981}&gt;, &lt;Electric vehicle energy consumption modelling and prediction based on road information, {eid: 85042356215}&gt;, &lt;New Paradigm of Data-Driven Smart Customisation through Digital Twin, {eid: 85089458516}&gt;, &lt;None, {eid: 85085193558}&gt;, &lt;None, {eid: 85140935905}&gt;, &lt;Remaining useful life prediction of induction motors using nonlinear degradation of health index, {eid: 85089337906}&gt;, &lt;None, {eid: 85180123574}&gt;, &lt;A new bearing fault diagnosis method based on modified convolutional neural networks, {eid: 85074511352}&gt;</t>
  </si>
  <si>
    <t>2023-05-24</t>
  </si>
  <si>
    <t>2-s2.0-85180126034</t>
  </si>
  <si>
    <t>Heluany J.B. (AUID: 58097982300), Gkioulos V. (AUID: 57191619243)</t>
  </si>
  <si>
    <t>Survey on Digital Twins: From concepts to applications</t>
  </si>
  <si>
    <t>https://www.scimagojr.com/journalsearch.php?q=21101020041&amp;tip=sid&amp;clean=0</t>
  </si>
  <si>
    <t>18th International Conference on Availability, Reliability and Security, ARES 2023</t>
  </si>
  <si>
    <t>10.1145/3600160.3605070</t>
  </si>
  <si>
    <t>https://www.doi.org/10.1145/3600160.3605070</t>
  </si>
  <si>
    <t>&lt;Norwegian University of Science and Technology - NTNU&gt;</t>
  </si>
  <si>
    <t>© 2023 Owner/Author.This study provides a systematic literature review on surveys across the topic of digital twins. The aim is to understand what have been the use cases, modelling and simulation tools/techniques, and how security is being addressed. To answer these research questions, a rigorous methodology consisting of seven steps was followed. The analysis shows that there is a misconception regarding the digital twin concept that may be leading to its misuse. Moreover, it was found that security is not a top priority, but is often mentioned as a challenge. Besides the lack of standardization, the amount of academic papers published and industrial solutions offered is increasing, showing that the consensus is not a limiting factor and the concept is gaining popularity over the years and being applied in an increasing number of sectors, mainly on manufacturing, energy, aerospace and automotive.</t>
  </si>
  <si>
    <t>architecture, digital twin, framework, security</t>
  </si>
  <si>
    <t>&lt;Digital Twins bonds society with cyber-physical Energy Systems: A literature review, {eid: 85127452658}&gt;, &lt;A Survey on Digital Twin: Definitions, Characteristics, Applications, and Design Implications, {eid: 85076680404}&gt;, &lt;None, {eid: 85169689136}&gt;, &lt;None, {eid: 0003867065}&gt;, &lt;Digital Twin: Enabling Technologies, Challenges and Open Research, {eid: 85087331367}&gt;, &lt;The digital twin paradigm for future NASA and US Air Force vehicles, {eid: 84881388851}&gt;, &lt;None, {eid: 85016450943}&gt;, &lt;None, {eid: 85169694605}&gt;, &lt;None, {eid: 85169699185}&gt;, &lt;None, {eid: 85169685014}&gt;, &lt;None, {eid: 85169676874}&gt;, &lt;None, {eid: 85169687148}&gt;, &lt;What is the different between model, architecture, framework, and protocol in computer science, {eid: 85169699199}&gt;, &lt;None, {eid: 85032274754}&gt;, &lt;Characterising the Digital Twin: A systematic literature review, {eid: 85081219520}&gt;, &lt;Reference Framework for Digital Twins within Cyber-Physical Systems, {eid: 85072842816}&gt;, &lt;Industrial Network Security: Securing critical infrastructure networks for smart grid, SCADA, and other Industrial Control Systems, {eid: 84962298310}&gt;, &lt;Digital Twin in manufacturing: A categorical literature review and classification, {eid: 85052915281}&gt;, &lt;Digital Twin: Finding Common Ground-A Meta-Review, {eid: 85121621632}&gt;, &lt;Review of digital twin about concepts, technologies, and industrial applications, {eid: 85087693875}&gt;, &lt;Digital Twin for Verification and Validation of Industrial Automation Systems-a Survey, {eid: 85093362017}&gt;, &lt;Digital Twin Models in Industrial Operations: A Systematic Literature Review, {eid: 85084241025}&gt;, &lt;Digital Twins From Smart Manufacturing to Smart Cities: A Survey, {eid: 85117842563}&gt;, &lt;A Review of the Roles of Digital Twin in CPS-based Production Systems, {eid: 85029833606}&gt;, &lt;A guide to conducting a standalone systematic literature review, {eid: 84948736579}&gt;, &lt;Enablers and Barriers to the Implementation of Digital Twins in the Process Industry: A Systematic Literature Review, {eid: 85099750826}&gt;, &lt;Implementation of digital twins in the process industry: A systematic literature review of enablers and barriers, {eid: 85118569393}&gt;, &lt;Towards a Framework for the Classification of Digital Twins and their Applications, {eid: 85119073739}&gt;, &lt;The Role of AI, Machine Learning, and Big Data in Digital Twinning: A Systematic Literature Review, Challenges, and Opportunities, {eid: 85101961329}&gt;, &lt;Security issues in the Internet of Things (IoT): A comprehensive study, {eid: 85046619795}&gt;, &lt;Digital twin paradigm: A systematic literature review, {eid: 85105600759}&gt;, &lt;The Digital Twin Concept in Industry-A Review and Systematization, {eid: 85093358253}&gt;, &lt;Digital Twin in Industry: Stateof-the-Art, {eid: 85054374767}&gt;, &lt;Digital Twins: A Maturity Model for Their Classification and Evaluation, {eid: 85133780403}&gt;, &lt;Predictive maintenance using digital twins: A systematic literature review, {eid: 85134599958}&gt;, &lt;Digital Twin in Services and Industrial Product Service Systems:: Review and Analysis, {eid: 85070547885}&gt;</t>
  </si>
  <si>
    <t>2023-08-29</t>
  </si>
  <si>
    <t>2-s2.0-85169698817</t>
  </si>
  <si>
    <t>Xu Y. (AUID: 59122155500), Tian T. (AUID: 59122578200), Zhu P. (AUID: 55571113000), Zhang X. (AUID: 59123863600), Li T. (AUID: 59121730100), Chen Y. (AUID: 59121310200)</t>
  </si>
  <si>
    <t>Research on optimization algorithm of business system design based on graph theory and its application in digital power marketing business system design</t>
  </si>
  <si>
    <t>5th International Conference on Internet of Things, Automation and Artificial Intelligence, IoTAAI 2023</t>
  </si>
  <si>
    <t>10.1145/3653081.3653130</t>
  </si>
  <si>
    <t>https://www.doi.org/10.1145/3653081.3653130</t>
  </si>
  <si>
    <t>&lt;State Grid Information &amp; Telecommunication Co.,Ltd.&gt;, &lt;China-Power Information Technology Co., Ltd.&gt;, &lt;State Grid Liaoning Province Electric Power Co., LTD., Benxi Power Supply Company Ming Shan District Power Supply Branch&gt;</t>
  </si>
  <si>
    <t>© 2023 ACM.Object design is a key task in the research and development of enterprise digital systems. In the past, object design was more based on the cognitive level of the designers, and the design results could not fully meet the requirements of "high cohesion and low coupling"design principle, which led to a large amount of modification work when the system faced with the change of requirements, and it was difficult to support the continuous development of the enterprise's digital business. This paper proposes an object design optimization method based on graph theory, which consists of four parts: firstly, the requirements and objects are expressed as requirement diagrams and object diagrams, so that the object design can be abstracted as a transformation from the requirement diagrams to the object diagrams; secondly, quantitative evaluation indexes of cohesion and coupling are given for the object model based on the graph theory to quantify the principle of "high cohesion, low coupling", so as to quantify the principle of "high cohesion, low coupling". Secondly, based on graph theory, the quantitative evaluation indexes of aggregation and coupling degree of object model are given to quantify the principle of "high cohesion and low coupling", so that quantitative comparison can be made between different design solutions to guide the design optimization work; thirdly, the object groups that conform to the characteristics of a specific graph theory can be found in the object relationship graph, and designers can decide whether or not to merge them in order to form the optimized object design; fourthly, based on the requirement graph and industry knowledge, the Digital twin can be constructed heuristically, which can significantly increase the degree of object The fourth is that digital twin objects can be constructed heuristically based on the demand graph and industry knowledge, which can significantly increase the degree of object aggregation and reduce the degree of coupling between objects. The paper illustrates the design algorithm process with a simplified electric power marketing system, and gives a comparison of the design results of the actual digital marketing system.</t>
  </si>
  <si>
    <t>Digital twin, graph theory, High cohesion and low coupling, power marketing, system design optimization algorithms</t>
  </si>
  <si>
    <t>&lt;Construction of High cohesion and low Coupling Software Architecture J, {eid: 85192819919}&gt;, &lt;Design Method of New Generation Distribution Power System business center J, {eid: 85192820279}&gt;, &lt;None, {eid: 85192825419}&gt;, &lt;None, {eid: 85192823535}&gt;, &lt;None, {eid: 85192827403}&gt;, &lt;Construction and simulation method of universal digital twin for distributed energy resources J, {eid: 85192857577}&gt;, &lt;Novel power system digitization based on Digital twin technologyJ, {eid: 85192823380}&gt;, &lt;None, {eid: 85192853335}&gt;</t>
  </si>
  <si>
    <t>2023-11-24</t>
  </si>
  <si>
    <t>2-s2.0-85192850739</t>
  </si>
  <si>
    <t>Hua E.Y. (AUID: 16238745000), Boan L.M. (AUID: 58893690100)</t>
  </si>
  <si>
    <t>Leveraging Digital Twins to Support a Sustained Human Presence on the Lunar Surface</t>
  </si>
  <si>
    <t>10.1109/WSC60868.2023.10407136</t>
  </si>
  <si>
    <t>https://www.doi.org/10.1109/WSC60868.2023.10407136</t>
  </si>
  <si>
    <t>&lt;The Mitre Corporation&gt;</t>
  </si>
  <si>
    <t>© 2023 IEEE.Having a sustained human presence on the lunar surface is a central objective of the Artemis Program, as it represents a key pre-requisite in resource mining operations on the Moon as well as an important steppingstone for future Martian exploration and colonization. Despite its importance, this endeavor has little precedent to rely on to inform the many challenges it needs to address. Digital Twin, in recent years, has been employed in a wide range of applications. In this paper, we explore its usefulness in establishing the Artemis Base Camp. Digital twins can be applied to various stages of the lifecycle of the lunar base development. We also identify several open questions that need be addressed before the digital twin can be utilized effectively in this project. In fact, addressing these questions could facilitate deploying digital twins in use cases in a wider spectrum of industries and sectors.</t>
  </si>
  <si>
    <t>&lt;The Potential of a Digital Twin in Surgery, {eid: 85097294098}&gt;, &lt;Utilisation for Moon Regolith for Radiation Protection and Thermal Insulation in Permanent Lunar Habitat, {eid: 85105376601}&gt;, &lt;None, {eid: 85185388940}&gt;, &lt;Digital Twins in Healthcare: Is It the Beginning of a New Era of Evidence-Based Medicine? A Critical Review, {eid: 85137407711}&gt;, &lt;Automatic Generation and Updating of Process Industrial Digital Twins for Estimation and Control-A review, {eid: 85150693104}&gt;, &lt;Selected Precepts in Lunar Architecture, {eid: 33845692912}&gt;, &lt;Combining Green Metrics and Digital Twins for Sustainability Planning and Governance of Smart Buildings, {eid: 85140725462}&gt;, &lt;Lunar Resources: A Review, {eid: 84926365517}&gt;, &lt;Teams in Extreme Environments: Alterations in Team Development and Teamwork, {eid: 85011954051}&gt;, &lt;None, {eid: 85091950274}&gt;, &lt;Digital Twin: Enabling Technologies, Challenges and Open Research, {eid: 85087331367}&gt;, &lt;Digital Twin: Mitigating Unpredictable, Undesirable Emergent Behavior in Complex Systems, {eid: 85006339863}&gt;, &lt;Validation of Digital Twins: Challenges and Opportunities, {eid: 85147434150}&gt;, &lt;The Product Avatar as a Product-Instance-Centric Information Management Concept, {eid: 33751357739}&gt;, &lt;None, {eid: 85116582676}&gt;, &lt;A Cloud IFC-based BIM Platform for Building Energy Performance Simulation, {eid: 85177188289}&gt;, &lt;WORMS: A Reconfigurable Robotic Mobility System for Extreme Lunar Terrain, {eid: 85185384347}&gt;, &lt;Real-Time Validation of Digital Models for Manufacturing Systems: A Novel Signal-Processing-Based Approach, {eid: 85072975018}&gt;, &lt;None, {eid: 85185370733}&gt;, &lt;Radiation Dose and its Protection in the Moon from Galactic Cosmic Rays and Solar Energetic Particles: At the Lunar Surface and in a Lava Tube, {eid: 85092232024}&gt;, &lt;None, {eid: 85085353988}&gt;, &lt;None, {eid: 85097661091}&gt;, &lt;Fusion of Data and Expert Knowledge for Fault Tree Reliability Analysis of Cyber-Physical Systems, {eid: 85124888785}&gt;, &lt;None, {eid: 85185381477}&gt;, &lt;NASAs Next Generation 100 Gbps Optical Communications Relay, {eid: 85068340194}&gt;, &lt;None, {eid: 85185374846}&gt;, &lt;Infrastructure Robotics: A Technology Enabler for Lunar In-Situ Resource Utilization, Habitat Construction and Maintenance, {eid: 77950476978}&gt;, &lt;Lava Tubes on Earth, Moon and Mars: A Review on Their Size and Morphology Revealed by Comparative Planetology, {eid: 85090127396}&gt;, &lt;None, {eid: 85185381664}&gt;, &lt;Digital Twin for Indoor Disaster in Smart City: A Systematic Review, {eid: 85139967582}&gt;, &lt;None, {eid: 85124226619}&gt;, &lt;Impact of dust on Lunar Exploration, {eid: 55849103196}&gt;, &lt;None, {eid: 85185376872}&gt;, &lt;Digital Twin Applications: A First Systemization of Their Dimensions, {eid: 85071419218}&gt;, &lt;Urban Digital Twin Applications as a Virtual Platform of Smart City, {eid: 85123537432}&gt;, &lt;First Measurements of the Radiation Dose on the Lunar Surface, {eid: 85089571544}&gt;</t>
  </si>
  <si>
    <t>2-s2.0-85185378580</t>
  </si>
  <si>
    <t>Dodge R. (AUID: 58069073800), Pedrielli G. (AUID: 44061775500), Jevtić P. (AUID: 55747082100)</t>
  </si>
  <si>
    <t>A Testing Based Approach for Security Analysis of Smart Semiconductor Systems</t>
  </si>
  <si>
    <t>10.1109/WSC60868.2023.10408730</t>
  </si>
  <si>
    <t>https://www.doi.org/10.1109/WSC60868.2023.10408730</t>
  </si>
  <si>
    <t>&lt;Arizona State University, School of Computing and Augmented Intelligence&gt;, &lt;Arizona State University, School of Mathematical and Statistical Sciences&gt;</t>
  </si>
  <si>
    <t>© 2023 IEEE.Digital factories have been recognized as a paradigm with considerable promise for improving manufacturing performance. Digital Twins have emerged as a powerful tool to improve control performance for large-scale smart manufacturing systems. We argue that DT-based smart factories are vulnerable to attacks that use the DT to damage the system while remaining undetectable, specifically in high-cost processes, where DT technologies are more likely to be deployed. As an instructive example, we look into smart semiconductor processes with focus on photolithography. To this end, we formulate a static optimization problem to maximize the damage of a cyber-attack against a photolithography digital twin that minimizes detectability to the process controller. Results demonstrate that this problem formulation provides attack policies that successfully reduce the throughput of the system at trade off of increased detectability to a common process control technique. Results encourage more research in the domain, especially to face scalability and policy-like solutions.</t>
  </si>
  <si>
    <t>&lt;Internet of Things Cyber Attacks Detection Using Machine Learning, {eid: 85078456428}&gt;, &lt;Averaged Dependence Estimators for DoS Attack Detection in IoT Networks, {eid: 85070489830}&gt;, &lt;Allocating Reticles in an Automated Stocker for Semiconductor Manufacturing Facility, {eid: 85103893145}&gt;, &lt;An Analysis of Semiconductor Reticle Management Using Discrete Event Simulation, {eid: 84870224350}&gt;, &lt;Smart Grid Anomaly Detection using a Deep Learning Digital Twin, {eid: 85113383247}&gt;, &lt;Towards Security-Aware Virtual Environments for Digital Twins, {eid: 85056740434}&gt;, &lt;Digital Twins for Cyber-physical Systems Security: State of the Art and Outlook, {eid: 85149551859}&gt;, &lt;None, {eid: 85087878638}&gt;, &lt;Anomaly-based Network Intrusion Detection: Techniques, Systems and Challenges, {eid: 57849130705}&gt;, &lt;False Alarm Minimization Techniques in Signature-based Intrusion Detection Systems: A Survey, {eid: 84903312615}&gt;, &lt;None, {eid: 85146514184}&gt;, &lt;A Signature-based Intrusion Detection System for the Internet of Things, {eid: 85070718786}&gt;, &lt;Industrial Applications of Digital Twins, {eid: 85113295605}&gt;, &lt;None, {eid: 85011711810}&gt;, &lt;Towards the Development of Realistic Botnet Dataset in the Internet of Things for Network Forensic Analytics: Bot-iot dataset, {eid: 85066442910}&gt;, &lt;Digital Twin in Smart Manufacturing, {eid: 85122625339}&gt;, &lt;Cost-Effective Solution for End-to-End Manufacturing Visibility, {eid: 85185380913}&gt;, &lt;Detour: Dynamic Task Offloading in Software-defined Fog for IoT Applications, {eid: 85063402775}&gt;, &lt;A Review of the Roles of Digital Twin in CPS-based Production Systems, {eid: 85029833606}&gt;, &lt;Accelerating Industry 4. 0 digitalization and innovation, {eid: 85185380138}&gt;, &lt;None, {eid: 85034598421}&gt;, &lt;Assessment of Potential Gains in Productivity Due to Proactive Reticle Management Using Discrete Event Simulation, {eid: 0033324608}&gt;, &lt;DTFab: A Digital Twin based Approach for Optimal Reticle Management in Semiconductor Photolithography, {eid: 85154603500}&gt;, &lt;Digital Twins Collaboration for Automatic Erratic Operational Data Detection in Industry 4. 0, {eid: 85104065946}&gt;, &lt;Shaping the Digital Twin for Design and Production Engineering, {eid: 85018723536}&gt;, &lt;Cyber-physical Vulnerabilities in Additive Manufacturing Systems, {eid: 85041611744}&gt;, &lt;None, {eid: 85131945185}&gt;, &lt;None, {eid: 85185387470}&gt;, &lt;Bad Parts: Are Our Manufacturing Systems at Risk of Silent Cyberattacks, {eid: 84933052293}&gt;, &lt;Digital Twin-based Anomaly Detection in Cyber-physical Systems, {eid: 85107958133}&gt;, &lt;None, {eid: 84985012655}&gt;, &lt;Manufacturing and Security Challenges in 3D Printing, {eid: 84966711818}&gt;, &lt;None, {eid: 85184083133}&gt;</t>
  </si>
  <si>
    <t>2-s2.0-85185386807</t>
  </si>
  <si>
    <t>Taylor S.J.E. (AUID: 35184197900), MacAl C.M. (AUID: 6602115360), Matta A. (AUID: 22958611800), Rabe M. (AUID: 7006335002), Sanchez S.M. (AUID: 7202745741), Shao G. (AUID: 7102142377)</t>
  </si>
  <si>
    <t>Enhancing Digital Twins with Advances in Simulation and Artificial Intelligence: Opportunities and Challenges</t>
  </si>
  <si>
    <t>10.1109/WSC60868.2023.10408011</t>
  </si>
  <si>
    <t>https://www.doi.org/10.1109/WSC60868.2023.10408011</t>
  </si>
  <si>
    <t>&lt;Brunel University London, Modelling &amp; Simulation Group, Department of Computer Science&gt;, &lt;Argonne National Laboratory, Decision &amp; Infrastructure Sciences Division&gt;, &lt;Politecnico di Milano, Department of Mechanical Engineering&gt;, &lt;Tu Dortmund University, Department It in Production and Logistics&gt;, &lt;Naval Postgraduate School, Operations Research Department&gt;, &lt;National Institute of Standards and Technology, Engineering Laboratory&gt;</t>
  </si>
  <si>
    <t>© 2023 IEEE.Simulations are used to investigate physical systems. A digital twin goes beyond this by connecting a simulation with the physical system with the purpose of analyzing and controlling that system in real-time. In the past 5 years there has been a substantial increase in research into Simulation and Artificial Intelligence (AI). The combination of Simulation with AI presents many possible innovations. Similarly, combining AI with Simulation presents further possibilities including approaches to developing trustworthy and explainable AI methods, solutions to problems arising from sparce or no data and better methods for time series analysis. Given the progress that has been made in Digital Twins and Simulation and AI, what opportunities are there from combining these two exciting research areas? What challenges need to be overcome to achieve these? This article discusses these from the perspectives of six leading members of the Modeling &amp; Simulation community.</t>
  </si>
  <si>
    <t>&lt;None, {eid: 85185373516}&gt;, &lt;The State of Innovation in Modeling and Simulation: The Last 50 Years, {eid: 85044541234}&gt;, &lt;None, {eid: 0003426746}&gt;, &lt;Review of Digital Twin Applications in Manufacturing, {eid: 85073116667}&gt;, &lt;Research into Expert Systems to Aid Simulation Model Formulation, {eid: 0022043417}&gt;, &lt;The Future of Computerized Decision Making, {eid: 84940489310}&gt;, &lt;Dimensions of Digital Twin Applications. A Literature Review, {eid: 85084019743}&gt;, &lt;Artificial intelligence models in digital twins for health and well-being, {eid: 85150584444}&gt;, &lt;Advanced Planning, {eid: 0042815864}&gt;, &lt;The Digital Twin Paradigm for Future NASA and U. S. Air Force Vehicles, {eid: 84881426231}&gt;, &lt;Digital twin: Manufacturing excellence through virtual factory replication, {eid: 84944689700}&gt;, &lt;Digital Twin: Mitigating Unpredictable, Undesirable Emergent Behavior in Complex Systems, {eid: 85006339863}&gt;, &lt;Speeding up Simulation-based Optimization of Supply Networks by Means of a Multi-population Genetic Algorithm and Reuse of Partial Solutions, {eid: 85062605530}&gt;, &lt;None, {eid: 85094722511}&gt;, &lt;None, {eid: 85185385644}&gt;, &lt;None, {eid: 85118393461}&gt;, &lt;The Combination of Discrete-event Simulation and Genetic Algorithm for Solving the Stochastic Multi-product Inventory Optimization Problem, {eid: 85057126608}&gt;, &lt;Establishing the Credibility of a Biotech Simulation Model, {eid: 60749100389}&gt;, &lt;Combining Simulation with Heuristics to Solve Stochastic Routing and Scheduling Problems, {eid: 84926318259}&gt;, &lt;A Review of Simheuristics: Extending Metaheuristics to Deal with Stochastic Combinatorial Optimization Problems, {eid: 84926380593}&gt;, &lt;None, {eid: 0004251445}&gt;, &lt;Automated manufacturing system discovery and digital twin generation, {eid: 85100502662}&gt;, &lt;Real-Time Simulation in Manufacturing Systems: Challenges And Research Directions, {eid: 85062601475}&gt;, &lt;Digital Twins: A Brief Tutorial on Concept, Features, and Challenges, {eid: 85185371657}&gt;, &lt;Cyber-physical Systems in Manufacturing, {eid: 84990841502}&gt;, &lt;Some tactical problems in digital simulation for the next 10 years, {eid: 84961288324}&gt;, &lt;WSC 2067: What Are The Chances, {eid: 85185374654}&gt;, &lt;None, {eid: 85185371700}&gt;, &lt;None, {eid: 0003504878}&gt;, &lt;Combining a Discrete-event Simulation Model of a Logistics Network with Deep Reinforcement Learning, {eid: 85066170296}&gt;, &lt;Simheuristics Approaches for Efficient Decision-Making Support in Materials Trading Networks, {eid: 85099777899}&gt;, &lt;About the Importance of Autonomy and Digital Twins for the Future of Manufacturing, {eid: 84953861813}&gt;, &lt;Robustness Revisited: Simulation Optimization Viewed Through a Different Lens, {eid: 85185373498}&gt;, &lt;Work Smarter, Not Harder: A Tutorial on Designing and Conducting Simulation Experiments, {eid: 85126137090}&gt;, &lt;Digital Twins, {eid: 85185380071}&gt;, &lt;An Analysis of the New ISO 23247 Series of Standards on Digital Twin Framework for Manufacturing, MSEC2023-101127, {eid: 85185371191}&gt;, &lt;Data Analytics using Simulation for Smart Manufacturing, {eid: 84940507698}&gt;, &lt;Using Simulation and Artificial Intelligence to Innovate: Are We Getting Smarter, {eid: 85126087597}&gt;, &lt;Using Simulation and Artificial Intelligence to Innovate: Are We Getting Smarter, {eid: 85185380303}&gt;, &lt;None, {eid: 84979530122}&gt;, &lt;Supply Chains in the Era of Digital Twins-A Review, {eid: 85142902028}&gt;, &lt;Digital Twins in Simulative Applications: A Taxonomy, {eid: 85103917649}&gt;, &lt;None, {eid: 85185375876}&gt;, &lt;How to Tell the Difference Between a Model and a Digital Twin, {eid: 85081715350}&gt;, &lt;Modeling of Logistics Networks with Labeled Property Graphs for Simulation in Digital Twins, {eid: 85185371356}&gt;, &lt;Estimating Parameters with Data Farming for Condition-Based Maintenance in a Digital Twin, {eid: 85185378087}&gt;</t>
  </si>
  <si>
    <t>2-s2.0-85185383617</t>
  </si>
  <si>
    <t>challenges</t>
  </si>
  <si>
    <t>Hartmann S. (AUID: 58414956000), Patberg C. (AUID: 58726364700), Klemt-Albert K. (AUID: 57200299618)</t>
  </si>
  <si>
    <t>Opportunities and Challenges of Building Information Modeling in Hospital Construction</t>
  </si>
  <si>
    <t>7th International Conference on Medical and Health Informatics, ICMHI 2023</t>
  </si>
  <si>
    <t>10.1145/3608298.3608354</t>
  </si>
  <si>
    <t>https://www.doi.org/10.1145/3608298.3608354</t>
  </si>
  <si>
    <t>&lt;Institute for Construction Management, Rwth Aachen University, Digital Engineering and Robotics in Construction&gt;</t>
  </si>
  <si>
    <t>© 2023 Owner/Author.Hospitals are considered as highly complex critical infrastructure buildings due to their size and significant usage. Therefore, a high level of communication and coordination of all stakeholders and tasks is required for successful hospital management, starting with the planning of the building and especially for the utilization phase. This paper presents the opportunities and challenges of the digital method Building Information Modelling (BIM) in hospital construction for the building management to improve the health care service management. The relevant background information regarding BIM in general, hospital projects in which BIM has been applied, etc. was obtained by literature research. Based on background information obtained by literature research about BIM and the application in hospitals, guided interviews were conducted to determine the opportunities and challenges of BIM in hospital construction. In this process experts from the healthcare sector were interviewed who had already gained experience with the BIM application in single pilot projects. The evaluation of the interviews was carried out with qualitative content analysis according to Mayring. Although BIM is applied as a digital method in construction industry, the benefits go beyond the construction perspective. A BIM model provides the necessary infrastructure to advance the digitalization of hospital services. The digital twin of the building can be considered as basis therefore. Besides the opportunities for the hospital building, there are presented possibilities in the utilization for health care service based on the BIM model, e.g. automated disinfection of door handles in the building. However, there are also challenges for the implementation and application of BIM, as for example the model needs to be constantly maintained by qualified personnel in order to ensure reliability.</t>
  </si>
  <si>
    <t>BIM, Building Information Modeling, Digitalization in Hospitals, Hospital Construction</t>
  </si>
  <si>
    <t>&lt;Digitalization in healthcare: Implementing innovation and artificial intelligence2021, {eid: 85178061465}&gt;, &lt;BIM als lebenszyklusübergreifender Lösungsansatz im Krankenhausbau, {eid: 85178077872, doi: 10.25651/1.2022.0004}&gt;, &lt;2022. VDI 2552 Part 2: Building information modelling: Terms and definitions, {eid: 85178070519}&gt;, &lt;A global analysis of BIM standards across the globe: A critical review, {eid: 85119264819}&gt;, &lt;Building information modelling mandates and government efforts: A systematic review, {eid: 85148373071}&gt;, &lt;Fast alles fertig für Klinik-Umzug, {eid: 85178056035}&gt;, &lt;None, {eid: 85178030951}&gt;, &lt;Mit BIM zum Passivhausstandard: Praxisbeispiel Klinikum Frankfurt Höchst, {eid: 85178001053}&gt;, &lt;Die Gesamterneuerung des Basler Claraspitals ist abgeschlossen: So sieht es jetzt aus: Steigende Zahlen bei Patientinnen und Patienten und eine medizinische Spezialisierung erforderten bauliche Maßnahmen im Privatspital, {eid: 85178002729}&gt;, &lt;None, {eid: 85178078870}&gt;, &lt;None, {eid: 85178046285}&gt;, &lt;Chances and Challenges of BIM in hospital construction2021, {eid: 85178081125}&gt;, &lt;None, {eid: 85178068317}&gt;, &lt;None, {eid: 85178001287}&gt;, &lt;Gebäudedaten weisen den Weg, {eid: 85178043506, doi: 10.1055/s-0041-1739082}&gt;, &lt;Building Information Modeling im Fabriklebenszyklus, {eid: 85087117130, doi: 10.3139/104.112331}&gt;</t>
  </si>
  <si>
    <t>2023-05-12</t>
  </si>
  <si>
    <t>2-s2.0-85178052906</t>
  </si>
  <si>
    <t>Closely related, although not strictly DT engineering</t>
  </si>
  <si>
    <t>No mention of DT</t>
  </si>
  <si>
    <t>Wilczynski P. (AUID: 58304033200), Gregoire-Wright T. (AUID: 55952121000), Jackson D. (AUID: 7404288974)</t>
  </si>
  <si>
    <t>Concept-Centric Software Development: An Experience Report</t>
  </si>
  <si>
    <t>2023 ACM SIGPLAN International Symposium on New Ideas, New Paradigms, and Reflections on Programming and Software, Onward! 2023, co-located with SPLASH 2023</t>
  </si>
  <si>
    <t>10.1145/3622758.3622894</t>
  </si>
  <si>
    <t>https://www.doi.org/10.1145/3622758.3622894</t>
  </si>
  <si>
    <t>&lt;Palantir Technologies Inc.&gt;, &lt;Ontologize LLC&gt;, &lt;Massachusetts Institute of Technology&gt;</t>
  </si>
  <si>
    <t>© 2023 Owner/Author.Developers have long recognized the importance of the concepts underlying the systems they build, and the primary role that concepts play in shaping user experience. To date, however, concepts have tended to be only implicit in software design with development being organized instead around more concrete artifacts (such as wireframes and code modules). Palantir, a software company whose data analytics products are widely used by major corporations, recently reworked the internal representation of its software development process to bring concepts to the fore, making explicit the concepts underlying its products, including how they are clustered together, used in applications, and governed by teams. With a centralized repository of concepts, Palantir engineers are able to align products more closely based on shared concepts, evolve concepts in response to user needs, and communicate more effectively with non-engineering groups within the company. This paper reports on Palantir's experiences to date, analyzing both successes and challenges, and offers advice to other organizations considering adopting a concept-centric approach to software development.</t>
  </si>
  <si>
    <t>concepts, ontology, software design</t>
  </si>
  <si>
    <t>&lt;None, {eid: 0003752204}&gt;, &lt;None, {eid: 85161070801}&gt;, &lt;None, {eid: 0003407933}&gt;, &lt;1987. No Silver Bullet: Essence and accidents of software engineering, {eid: 0023327532}&gt;, &lt;2016 the mirroring hypo thesis theory evidence, and exceptions, {eid: 84994070628}&gt;, &lt;1968 How do committees invent, {eid: 0002487235}&gt;, &lt;None, {eid: 85177750663}&gt;, &lt;On the role of scientific thought, {eid: 22944486936}&gt;, &lt;None, {eid: 84866995537}&gt;, &lt;None, {eid: 2942742234}&gt;, &lt;None, {eid: 0004189634}&gt;, &lt;None, {eid: 85177743709}&gt;, &lt;Subject-oriented programming: A critique of pure objects, {eid: 84976708204}&gt;, &lt;7 Powers: The Foundations of Business Strategy, {eid: 85178323589}&gt;, &lt;None, {eid: 85178352981}&gt;, &lt;None, {eid: 85071891889}&gt;, &lt;Structuring Z specifications with views, {eid: 0029389271}&gt;, &lt;None, {eid: 85130557866}&gt;, &lt;None, {eid: 0004260023}&gt;, &lt;None, {eid: 85178324148}&gt;, &lt;Aspectoriented programming, {eid: 35248828504}&gt;, &lt;None, {eid: 84930793395}&gt;, &lt;2019. Architecture anti-patterns: Automatically detectable violations of design principles, {eid: 85106007420}&gt;, &lt;None, {eid: 85177794187}&gt;, &lt;None, {eid: 0003562445}&gt;, &lt;1972 on the criteria to be used in decomposing systems into modules, {eid: 0015482049}&gt;, &lt;1976. on the design and development of program families, {eid: 0016926766}&gt;, &lt;None, {eid: 0003635185}&gt;, &lt;2001 Nobody ever gets credit for fixing problems that never happened: Creating and sustaining process improvement, {eid: 0036993289}&gt;, &lt;Two Strategies for Economic Development: Using Ideas and Producing Ideas, {eid: 0027736568}&gt;, &lt;None, {eid: 0003900058}&gt;, &lt;None, {eid: 0003511049}&gt;, &lt;None, {eid: 0004000174}&gt;, &lt;None, {eid: 0003787207}&gt;, &lt;None, {eid: 80655144459}&gt;, &lt;None, {eid: 85097721472}&gt;, &lt;None, {eid: 84861743007}&gt;</t>
  </si>
  <si>
    <t>2-s2.0-85178366754</t>
  </si>
  <si>
    <t>Bhadani R. (AUID: 57194175870), Karsai G. (AUID: 7003760771), Tu H. (AUID: 57193650144), Lukic S. (AUID: 7005964147)</t>
  </si>
  <si>
    <t>Modeling and Real-Time Simulation of Microgrid Components Using Systemc-Ams</t>
  </si>
  <si>
    <t>10.1109/WSC60868.2023.10408025</t>
  </si>
  <si>
    <t>https://www.doi.org/10.1109/WSC60868.2023.10408025</t>
  </si>
  <si>
    <t>&lt;Vanderbilt University, Institute for Software Integrated Systems&gt;, &lt;North Carolina State University, Electrical and Computer Engineering&gt;</t>
  </si>
  <si>
    <t>© 2023 IEEE.Microgrids are localized power systems that can function independently or alongside the main grid. They consist of interconnected generators, energy storage, and loads that can be managed locally. Using SystemC-AMS, we demonstrate how microgrid components, including solar panels and converters, can be accurately modeled and simulated, along with their interactions. Real-time simulations are crucial for understanding microgrid behavior and optimizing components. This approach facilitates seamless integration with hardware prototypes and automation systems, supporting various development stages. Our study presents a best-case scenario for real-time simulation, assuming each loop takes less time than the simulation time step, with fallback to the previous value if data isn't received in time. This article introduces the first known real-time simulation strategy using SystemC-AMS, enabling the real-time simulation of microgrid components and integration with external devices. The implementation adopts a model-based design approach, creating increasingly complex systems with grid components and controllers.</t>
  </si>
  <si>
    <t>&lt;Designing Electronic Systems Using SystemC and SystemC-AMS, {eid: 85185373404}&gt;, &lt;Assessment of the Realtime Preemption Patches (RTPreempt) and their Impact on the General Purpose Performance of the System, {eid: 84864186838}&gt;, &lt;None, {eid: 85093476166}&gt;, &lt;Real-time Co-simulation Platform using OPAL-RT and OPNET for Analyzing Smart Grid Performance, {eid: 84956853725}&gt;, &lt;Chrono C++ API, {eid: 85185374417}&gt;, &lt;GridLAB-D: An Open-source Power Systems Modeling and Simulation Environment, {eid: 77951003854}&gt;, &lt;A Systemc-AMS Framework for the Design and Simulation of Energy Management in Electric Vehicles, {eid: 85062707824}&gt;, &lt;Fast Thermal Simulation using SystemC-AMS, {eid: 84974710205}&gt;, &lt;COSIDE System Level Design Environment, {eid: 85185387710}&gt;, &lt;Modeling Cyber-Physical Production Systems with SystemC-AMS, {eid: 85144802776}&gt;, &lt;Hierarchical Control of Droop-Controlled AC and DC Microgrids-A General Approach Toward Standardization, {eid: 78650181509}&gt;, &lt;None, {eid: 84891116817}&gt;, &lt;Real Time OpenDSS Framework for Distribution Systems Simulation and Analysis, {eid: 84869459003}&gt;, &lt;None, {eid: 85029810524}&gt;, &lt;SystemC: A Modeling Platform Supporting Multiple Design Abstractions, {eid: 0034795611}&gt;, &lt;None, {eid: 0003452333}&gt;, &lt;The Real-time Linux Kernel: A Survey on PREEMPT RT, {eid: 85062329031}&gt;, &lt;An Introduction to System Level Modeling in SystemC 2. 0, {eid: 0003776777}&gt;, &lt;Resilient Information Architecture Platform for the Smart Grid: A Novel Open-Source Platform for Microgrid Control, {eid: 85087402744}&gt;, &lt;Impact of Virtual Inertia on DC Grid Stability with Constant Power Loads, {eid: 85150881367}&gt;, &lt;Towards Analog and Mixed-signal SOC Design with SystemC-AMS, {eid: 4544378892}&gt;, &lt;SystemC-AMS Simulation of a Biaxial Accelerometer Based on MEMS Model Order Reduction, {eid: 84945976163}&gt;</t>
  </si>
  <si>
    <t>2-s2.0-85185376264</t>
  </si>
  <si>
    <t>This is a primary study</t>
  </si>
  <si>
    <t>Li J. (AUID: 55985399300), Li Q. (AUID: 56144693600), Zhou Y. (AUID: 57129138800), Liu X. (AUID: 58562723000), Liu J. (AUID: 6506228927), Kong X. (AUID: 57210601547), Niu G. (AUID: 58562246100)</t>
  </si>
  <si>
    <t>Study on the Reference Architecture and Multi-Dimensional Fusion Framework of Production Equipment Models</t>
  </si>
  <si>
    <t>15th International Conference on Computer Modeling and Simulation, ICCMS 2023</t>
  </si>
  <si>
    <t>10.1145/3608251.3608255</t>
  </si>
  <si>
    <t>https://www.doi.org/10.1145/3608251.3608255</t>
  </si>
  <si>
    <t>&lt;Department of Automation, Tsinghua University&gt;, &lt;Exchange and Cooperation Department, China Industrial Control Systems, Cyber Emergency Response Team&gt;, &lt;SINOMACH Intelligence Technology Research Institute Co., Ltd.&gt;, &lt;Avic Manufacturing Technology Institute&gt;</t>
  </si>
  <si>
    <t>© 2023 ACM.With the accelerated integration of the new generation information technology and manufacturing industry, the performance of production equipment continues to be optimized, evolved and upgraded iteratively. The production equipment model presents a multi-dimensional, multi-level, full life cycle integration development trend, which has become the key to improve the innovative capability and digital management level of production equipment. Aiming at the problems of multiple types of production equipment models, such as complex structure, difficult integration and low application efficiency, this study analyzed the relationship and interaction mechanism among production equipment models from the perspectives of life cycle, hierarchical structure and multi-dimension, and built a production equipment model architecture. Based on the model architecture of production equipment, a general multi-dimensional fusion framework of production equipment models was proposed, which takes the mechanism model as the core. This study can provide reference for the construction, integration and application of production equipment models.</t>
  </si>
  <si>
    <t>Model architecture, Multi-dimensional fusion, Production equipment</t>
  </si>
  <si>
    <t>&lt;None, {eid: 85076352691}&gt;, &lt;None, {eid: 85111906353}&gt;, &lt;None, {eid: 85169806446}&gt;, &lt;None, {eid: 85026556488}&gt;, &lt;None, {eid: 84988457134}&gt;, &lt;None, {eid: 85119895387}&gt;, &lt;None, {eid: 85100003174}&gt;, &lt;None, {eid: 85064397986}&gt;, &lt;None, {eid: 85137013849}&gt;, &lt;Dismantling equipment design for scrap product based on Petri net," Journal of Zhejiang University, {eid: 85091452865}&gt;, &lt;None, {eid: 85116545925}&gt;, &lt;None, {eid: 85084728237}&gt;, &lt;None, {eid: 85169789591}&gt;, &lt;None, {eid: 1842550305}&gt;, &lt;None, {eid: 85061701623}&gt;, &lt;None, {eid: 85100785985}&gt;, &lt;None, {eid: 85107152397}&gt;, &lt;None, {eid: 85064443425}&gt;, &lt;None, {eid: 85072210951}&gt;, &lt;None, {eid: 85142284738}&gt;, &lt;None, {eid: 85169825318}&gt;</t>
  </si>
  <si>
    <t>2023-06-16</t>
  </si>
  <si>
    <t>2-s2.0-85169829616</t>
  </si>
  <si>
    <t>Matta A. (AUID: 22958611800), Lugaresi G. (AUID: 57195806074)</t>
  </si>
  <si>
    <t>Digital Twins: Features, Models, And Services</t>
  </si>
  <si>
    <t>10.1109/WSC60868.2023.10407260</t>
  </si>
  <si>
    <t>https://www.doi.org/10.1109/WSC60868.2023.10407260</t>
  </si>
  <si>
    <t>&lt;Politecnico di Milano, Department of Mechanical Engineering&gt;, &lt;Ku Leuven, Department of Mechanical Engineering&gt;</t>
  </si>
  <si>
    <t>© 2023 IEEE.This work provides an overview of digital twins, digital replicas of real entities conceived to support analysis, improvements, and optimal decisions. Specifically, it aims to better clarify what digital twins are by pointing out their main features, what they can do to support their related physical twins, and which models they use. An illustrative case together with a few selected application examples is used to better describe digital twins. A discussion on the actual challenges and research opportunities is also reported.</t>
  </si>
  <si>
    <t>&lt;The Potential of a Digital Twin in Surgery, {eid: 85097294098}&gt;, &lt;C2PS: A Digital Twin Architecture Reference Model for the Cloud-based Cyber-physical Systems, {eid: 85015767302}&gt;, &lt;Digital Twin: Benefits, Use Cases, Challenges, and Opportunities, {eid: 85147269761}&gt;, &lt;Dynamic Specialization for Symbiotic Simulation-based Operational Decision Support Using the Evolutionary Computing Modelling Language (ECML), {eid: 84899052837}&gt;, &lt;A Survey on Digital Twin: Definitions, Characteristics, Applications, and Design Implications, {eid: 85076680404}&gt;, &lt;The Concept of Digital Twin and Digital Shadow in Manufacturing, {eid: 85125888708}&gt;, &lt;System Dynamics Modelling: A Practical Approach, {eid: 56649124336}&gt;, &lt;On the Integration of Agents and Digital Twins in Healthcare, {eid: 85088988374}&gt;, &lt;An Open Source Approach to the Design and Implementation of Digital Twins for Smart Manufacturing, {eid: 85064532610}&gt;, &lt;None, {eid: 85185379917}&gt;, &lt;State of Digital Twin 2022, {eid: 85185370994}&gt;, &lt;Towards a Scalable Implementation of Digital Twins-A Generic Method to Acquire Shopfloor Data, {eid: 85101102188}&gt;, &lt;Multi-dimensional event data in graph databases, {eid: 85106758742}&gt;, &lt;None, {eid: 85185373820}&gt;, &lt;Digital twin: Manufacturing Excellence Through Virtual Factory Replication, {eid: 84944689700}&gt;, &lt;None, {eid: 85006339863}&gt;, &lt;Validation of Digital Twins: Challenges and Opportunities, {eid: 85147434150}&gt;, &lt;None, {eid: 85118393461}&gt;, &lt;None, {eid: 85081088828}&gt;, &lt;A Survey on Application Layer Protocols for the Internet of Things, {eid: 84987933387}&gt;, &lt;Digital Twin in Manufacturing: A Categorical Literature Review and Classification, {eid: 85052915281}&gt;, &lt;Multimedia networking, {eid: 85185373961}&gt;, &lt;Digital Twin-driven Joint Optimisation of Packing and Storage Assignment in Large-scale Automated High-rise Warehouse Product-Service System, {eid: 85073998436}&gt;, &lt;A Systematic Review of Digital Twin About Physical Entities, Virtual Models, Twin Data, and Applications, {eid: 85147190635}&gt;, &lt;Lab-scale Models of Manufacturing Systems for Testing Real-time Simulation and Production Control Technologies, {eid: 85097350319}&gt;, &lt;Online Validation of Simulation-Based Digital Twins Exploiting Time Series Analysis, {eid: 85147417378}&gt;, &lt;Automated Manufacturing System Discovery and Digital Twin Generation, {eid: 85100502662}&gt;, &lt;Manufacturing of Engineering Materials, {eid: 0004282628}&gt;, &lt;Cyber-physical Systems in Manufacturing, {eid: 84990841502}&gt;, &lt;A Digital Twin Emulator of a Modular Production System Using a Data-driven Hybrid Modeling and Simulation Approach, {eid: 85098992291}&gt;, &lt;Choice of Effective Messaging Protocols for IoT Systems: MQTT, CoAP, AMQP and HTTP, {eid: 85040112745}&gt;, &lt;A Review of the Roles of Digital Twin in CPS-based Production Systems, {eid: 85029833606}&gt;, &lt;None, {eid: 18644378683}&gt;, &lt;Digital Twin-based Cyber-physical System for Automotive Body Production Lines, {eid: 85105462127}&gt;, &lt;Optimizing Digital Twin Synchronization in a Finite Horizon, {eid: 85147428574}&gt;, &lt;Digital Twin Shop-floor: A New Shop-floor Paradigm Towards Smart Manufacturing, {eid: 85030752762}&gt;, &lt;A Generic Framework for Real-time Discrete Event Simulation (DES) Modelling, {eid: 60749128915}&gt;, &lt;None, {eid: 0004251445}&gt;, &lt;Digital Twin: Generalization, Characterization and Implementation, {eid: 85101711357}&gt;, &lt;Digital Twin-driven Virtual Commissioning of Machine Tool, {eid: 85142178389}&gt;, &lt;A Reference Model for Computer Integrated Manufacturing (CIM), {eid: 67149143452}&gt;, &lt;Digital Twin Applications in Aviation Industry: A Review, {eid: 85135421849}&gt;, &lt;Digital Twin Enhanced Dynamic Job-shop Scheduling, {eid: 85084128297}&gt;, &lt;Real-Time OEE for Industry 4. 0 Learning and Practice Training, {eid: 85185387499}&gt;</t>
  </si>
  <si>
    <t>2-s2.0-85185387033</t>
  </si>
  <si>
    <t>Freiter A. (AUID: 58893722900), Schwede C. (AUID: 16027569500)</t>
  </si>
  <si>
    <t>Integrating Scheduling of Logistic Support Processes in Agent-Based Industry 4.0 Assembly Simulation</t>
  </si>
  <si>
    <t>10.1109/WSC60868.2023.10408413</t>
  </si>
  <si>
    <t>https://www.doi.org/10.1109/WSC60868.2023.10408413</t>
  </si>
  <si>
    <t>&lt;Fraunhofer Institute for Software and Systems Engineering (ISST), Department of Logistics&gt;, &lt;University of Applied Sciences and Arts Bielefeld, Faculty of Engineering and Mathematics&gt;</t>
  </si>
  <si>
    <t>© 2023 IEEE.The upcoming decentralized production systems seem to be promising in Industry 4.0 assembly to handle the challenges of highly individual products. Matrix production characterized by freely linked workstations and an advanced automation level are highly flexible. That is why many efforts have already been made to explore the advantages compared to existing flow shop production systems, but also the additional challenges arising from this new paradigm. One of these challenges is the synchronization of main product and supply part flow at the individual workstations during order scheduling. This paper presents a new approach of integrating logistics support processes into the scheduling of the main product flow to consider the part supply in the decisions taken during scheduling avoiding waiting times. We compare our integrated approach with the existing decoupled scheduling approach, based on a "bicycle assembly"scenario. The results are promising particularly when part supply is a bottleneck.</t>
  </si>
  <si>
    <t>&lt;Smart Cyber-Physical Manufacturing: Extended and Real-Time Optimization of Logistics Resources in Matrix Production, {eid: 85064074523}&gt;, &lt;Optimization of the Design of Modular Production Systems, {eid: 85147456432}&gt;, &lt;Concept of a Multi-agent Based Decentralized Production System for the Automotive Industry, {eid: 85021699436}&gt;, &lt;Analyzing Different Material Supply Strategies in Matrix-structured Manufacturing Systems, {eid: 85068456221}&gt;, &lt;Modelling and Simulation of Modular Production Systems, {eid: 85103879993}&gt;, &lt;Frei verkettete Montagesysteme, {eid: 85045842690}&gt;, &lt;The Impact of Routing and Operation Flexibility on the Performance of Matrix Production Compared to a Production Line, {eid: 85089107944}&gt;, &lt;None, {eid: 85037703700}&gt;, &lt;Alternatives to Assembly Line Production in the Automotive Industry, {eid: 84949679884}&gt;, &lt;Logistikprozesse in Industrie und Handel, {eid: 84995807394}&gt;, &lt;Characterization of the Automotive Industry, {eid: 85131681620}&gt;, &lt;Adaptive Production Control with Negotiating Agents in Modular Assembly Systems, {eid: 85076762232}&gt;, &lt;Modular Production Control using Deep Reinforcement Learning: Proximal Policy Optimization, {eid: 85106411937}&gt;, &lt;A Simulative Study of an In-plant Frozen Period for Demand-Based Material Supply in Matrix Manufacturing Systems, {eid: 85125426681}&gt;, &lt;Simulation-based evaluation of Performance Benefits from Flexibility in Assembly Systems and Matrix Production, {eid: 85132310161}&gt;, &lt;None, {eid: 85106055477}&gt;, &lt;Matrix Production Systems-Requirements and Influences on Logistics Planning for Decentralized Production Structures, {eid: 85108307506}&gt;, &lt;Investigation of Material Supply Strategies to Increase Resilience in Matrix Production Systems, {eid: 85152149861}&gt;, &lt;Simulation of Matrix-Structured Manufacturing Systems, {eid: 84953235245}&gt;, &lt;Review of Job Shop Scheduling Research and its New Perspectives under Industry 4. 0, {eid: 85028015443}&gt;, &lt;Organisationsformen der Produktion, {eid: 85167038704}&gt;</t>
  </si>
  <si>
    <t>2-s2.0-85185380366</t>
  </si>
  <si>
    <t>Lee K. (AUID: 57202929434), Jeon W. (AUID: 58894074800), Park S. (AUID: 7501834196)</t>
  </si>
  <si>
    <t>Multi-Resolution Modeling Method for Automated Material Handling Systems in Semiconductor FABs</t>
  </si>
  <si>
    <t>10.1109/WSC60868.2023.10408363</t>
  </si>
  <si>
    <t>https://www.doi.org/10.1109/WSC60868.2023.10408363</t>
  </si>
  <si>
    <t>&lt;Ajou University, Department of Industrial Engineering&gt;</t>
  </si>
  <si>
    <t>© 2023 IEEE.This paper presents a novel modeling framework for semiconductor fabrication facilities (FABs) that integrates production and material handling systems. Because the productivity of semiconductor FABs is significantly influenced by their material-handling systems, existing research has focused on optimizing operational logic considering both aspects. However, the scale and complexity of modern FABs make implementation of fully integrated models challenging, resulting in slow simulation speeds for long periods. To address this issue, we propose a multi-resolution modeling framework that creates material-handling system models at two distinct resolution levels, enabling fast, fully integrated FAB models while accounting for material-handling effects. Experimental results demonstrated accelerated simulation completion compared to single-resolution models while maintaining consistent results. The proposed method provides a practical approach for semiconductor FABs to investigate long-term phenomena and urgent decision-making problems while considering both production and material-handling systems.</t>
  </si>
  <si>
    <t>&lt;None, {eid: 0003701895}&gt;, &lt;Simulating the Transport and Scheduling of Priority Lots in Semiconductor Factories, {eid: 0036927533}&gt;, &lt;An Integrated Scheduling and Material-handling Approach for Complex Job Shops: A Computational Study, {eid: 84867379040}&gt;, &lt;Discrete-Event Simulation for Semiconductor Wafer Fabrication Facilities:ä Tutorial, {eid: 84964043762}&gt;, &lt;Methodology to Evaluate the Impact of AMHS Design Characteristics on Operational Fab Performance, {eid: 84894109630}&gt;, &lt;A Multicomponent Distributed Framework for Smart Production System Modeling and Simulation, {eid: 85090569905}&gt;, &lt;Integrated Scheduling of Jobs, Reticles, Machines, AMHS and ARHS in a Semiconductor Manufacturing, {eid: 85103895232}&gt;, &lt;A Pre-dispatching Vehicle Method for a Diffusion Area in a 300 mm Wafer FAB, {eid: 84965019253}&gt;, &lt;Efficient Simulations for Capacity Analysis and Automated Material Handling System Design in Semiconductor Wafer FABs, {eid: 33846655801}&gt;, &lt;Scheduling Flexible Job-shops with Transportation Times: Mathematical Models and a Hybrid Imperialist Competitive Algorithm, {eid: 85003480975}&gt;, &lt;Two-step Simulation Method for Automatic Material Handling System of Semiconductor FAB, {eid: 33947584391}&gt;, &lt;SMT2020-A Semiconductor Manufacturing Testbed, {eid: 85086742799}&gt;, &lt;A Systematic Review of the Multi-Resolution Modeling (MRM) for Integration of Live, Virtual, and Constructive Systems, {eid: 85092912120}&gt;, &lt;A New AMHS Testbed for Semiconductor Manufacturing, {eid: 85147455828}&gt;, &lt;Research on Multi-Resolution Modeling of Intercity Railway Train Control System, {eid: 85063097556}&gt;, &lt;None, {eid: 84887752143}&gt;, &lt;Multi Resolution Modeling, {eid: 84962866763}&gt;, &lt;Integration of Lot Dispatching and AMHS Control in a 300mm Wafer FAB, {eid: 27644448808}&gt;, &lt;Predictive Vehicle Dispatching Method for Overhead Hoist Transport Systems in Semiconductor FABs, {eid: 85104441297}&gt;</t>
  </si>
  <si>
    <t>2-s2.0-85185386548</t>
  </si>
  <si>
    <t>This is a primary study (presenting a given solution), and out of scope.</t>
  </si>
  <si>
    <t>Arslan M. (AUID: 55807840100), Cruz C. (AUID: 7202701902)</t>
  </si>
  <si>
    <t>Challenges of Spatio-Temporal Trajectory Data Use: Focus Group Findings from the 1st International Summer School on Data Science for Mobility</t>
  </si>
  <si>
    <t>27th International Database Engineered Applications Symposium, IDEAS 2023</t>
  </si>
  <si>
    <t>10.1145/3589462.3589478</t>
  </si>
  <si>
    <t>https://www.doi.org/10.1145/3589462.3589478</t>
  </si>
  <si>
    <t>&lt;Laboratoire Interdisciplinaire Carnot de Bourgogne, Université de Bourgogne&gt;</t>
  </si>
  <si>
    <t>© 2023 ACM.The fast development of wireless location acquisition technologies has led to a significant increase in the availability of mobility data, specifically spatio-temporal trajectory data, which includes information about the movements (locations) of objects over time. This data has proven valuable for a wide range of applications, including predicting travel patterns, discovering routes, analyzing social interactions, and managing resources in urban environments. However, using trajectory datasets can also be challenging, particularly in different countries. This article aims to explore the challenges of using trajectory datasets, specifically using focus group discussions. Focus groups are a qualitative method of gaining a deeper understanding of a particular topic and have not been previously used to examine the challenges related to trajectory datasets. The information gathered through these discussions is augmented by a review of existing literature for a comprehensive understanding of data challenges.</t>
  </si>
  <si>
    <t>Data ethics, Data privacy, Focus group study, Spatio-temporal datasets, Trajectory analysis</t>
  </si>
  <si>
    <t>&lt;Semantic Trajectories: Computing and Understanding Mobility Data, {eid: 85161406554}&gt;, &lt;Trajectory data mining: An overview, {eid: 84930640513}&gt;, &lt;None, {eid: 84937976222}&gt;, &lt;None, {eid: 70449531853}&gt;, &lt;Spatio-temporal dataset of building occupants, {eid: 85073449248}&gt;, &lt;None, {eid: 85161462443}&gt;, &lt;None, {eid: 85121027344}&gt;, &lt;Using Google Location History data to quantify fine-scale human mobility, {eid: 85050587035}&gt;, &lt;Domestic and international mobility trends in the United Kingdom during the COVID-19 pandemic: An analysis of facebook data, {eid: 85120735951}&gt;, &lt;Semantic trajectories modeling and analysis, {eid: 84881223621}&gt;, &lt;None, {eid: 84881058931}&gt;, &lt;EU Law Perspectives on Location Data Privacy in Smartphones and Informed Consent for Transparency, {eid: 85161389853}&gt;, &lt;International data-sharing norms: From the OECD to the General Data Protection Regulation (GDPR), {eid: 85051250104}&gt;, &lt;Legal and Ethical Challenges of Online Behavioral Targeting in Advertising, {eid: 85032070556}&gt;, &lt;The FAIR Guiding Principles for scientific data management and stewardship, {eid: 84962269370}&gt;, &lt;Digital twins: The convergence of multimedia technologies, {eid: 85051272175}&gt;, &lt;Exploring city digital twins as policy tools: A task-based approach to generating synthetic data on urban mobility, {eid: 85128999673}&gt;, &lt;UlTraMan: A unified platform for big trajectory data management and analytics, {eid: 85050810204}&gt;, &lt;The Stanford Drone Dataset is More Complex than We Think: An Analysis of Key Characteristics, {eid: 85161447945}&gt;, &lt;None, {eid: 84888875306}&gt;, &lt;TPNet: Trajectory Proposal Network for Motion Prediction, {eid: 85089717996}&gt;, &lt;An indoor crowd movement trajectory benchmark dataset, {eid: 85115695332}&gt;, &lt;User requirement analysis and interface conception for a mobile, location-based fair guide, {eid: 85161411829}&gt;, &lt;Big data challenges in building the global earth observation system of systems, {eid: 84923054501}&gt;, &lt;Impact assessment of the INSPIRE geo-portal, {eid: 85161408515}&gt;, &lt;RESTful API testing methodologies: Rationale, challenges, and solution directions, {eid: 85129883483}&gt;, &lt;None, {eid: 85161462812}&gt;, &lt;ISO 19115 for GeoWeb services orchestration, {eid: 84944878379}&gt;, &lt;Sensors, {eid: 85161444497}&gt;, &lt;PTRAIL-A python package for parallel trajectory data preprocessing, {eid: 85135959371}&gt;, &lt;None, {eid: 33751421006}&gt;, &lt;Spatiotemporal Interpolation Algorithms, {eid: 85149342757}&gt;, &lt;Deepmove: Predicting human mobility with attentional recurrent networks, {eid: 85085202029}&gt;, &lt;Assessing the influence of spatio-temporal context for next place prediction using different machine learning approaches, {eid: 85047142622}&gt;, &lt;Semantic trajectory insights for worker safety in dynamic environments, {eid: 85066983744}&gt;, &lt;Extraction of spatio-temporal primitives of emotional body expressions, {eid: 34247474713}&gt;, &lt;Models of human movement: Trajectory planning and inverse kinematics studies, {eid: 84875236924}&gt;, &lt;Visualizing intrusions in dynamic building environments for worker safety, {eid: 85069900858}&gt;, &lt;Spatio-temporal analysis of trajectories for safer construction sites, {eid: 85049888650}&gt;, &lt;Towards trajectory anonymization: A generalization-based approach, {eid: 70349136172}&gt;, &lt;GeoLife: A collaborative social networking service among user, location and trajectory, {eid: 78449245352}&gt;, &lt;A privacy risk model for trajectory data, {eid: 84927661475}&gt;, &lt;Privacy-by-design in big data analytics and social mining, {eid: 84933513624}&gt;, &lt;Ethical and legal concerns on data science for large scale human mobility, {eid: 85126789394}&gt;, &lt;A new privacy breach: User trajectory recovery from aggregated mobility data, {eid: 85046730819}&gt;, &lt;Two strategies to avoid overfitting in feedforward networks, {eid: 0031127591}&gt;, &lt;Avoiding overfitting: A survey on regularization methods for convolutional neural networks, {eid: 85143053852}&gt;, &lt;Exploring individual travel patterns across private car trajectory data, {eid: 85086574233, doi: 10.1109/TITS.2019.2948188}&gt;, &lt;Big mobility data analytics: Recent advances and open problems, {eid: 85142072192}&gt;, &lt;Mobility data science (dagstuhl seminar 22021), {eid: 85142654693, doi: 10.4230/DagRep.12.1.1}&gt;</t>
  </si>
  <si>
    <t>2023-05-05</t>
  </si>
  <si>
    <t>2-s2.0-85161425123</t>
  </si>
  <si>
    <t>borderline; can be relevant in DT engineering</t>
  </si>
  <si>
    <t>Amiri A. (AUID: 57210982553), Zdun U. (AUID: 55908948800), Ntentos E. (AUID: 57210983340), Geiger S. (AUID: 57202437475)</t>
  </si>
  <si>
    <t>Tool Support for Learning Architectural Guidance Models from Architectural Design Decision Models</t>
  </si>
  <si>
    <t>28th European Conference on Pattern Languages of Programs, EuroPLoP 2023</t>
  </si>
  <si>
    <t>10.1145/3628034.3628037</t>
  </si>
  <si>
    <t>https://www.doi.org/10.1145/3628034.3628037</t>
  </si>
  <si>
    <t>&lt;University of Vienna, Faculty of Computer Science, Software Architecture Group&gt;, &lt;University of Vienna, Doctoral School Computer Science&gt;, &lt;Siemens&gt;</t>
  </si>
  <si>
    <t>© 2023 Copyright held by the owner/author(s).This paper presents an approach to architectural knowledge management that does not assume existing architectural design decisions or pattern applications are documented as architectural knowledge, but benefits from more existing data. We drew inspiration from manual qualitative research methods for mining patterns and architectural knowledge and created a guideline model of which the ADD models are instances. We evaluated our approach on 11 cases from the gray literature. We found that it can provide suitable recommendations after modeling only a single case and reaches theoretical saturation and recommendations with low to very low errors after only 6-8 cases. Our approach shows that creating a reusable architectural design space is possible based only on limited case data. Our approach not only provides a novel approach to architectural knowledge management but can also be used as a tool for pattern mining.</t>
  </si>
  <si>
    <t>Architectural Design Decisions, Architectural Knowledge Management, Design Patterns</t>
  </si>
  <si>
    <t>&lt;Mining software architecture knowledge: Classifying stack overflow posts using machine learning, {eid: 85103414567}&gt;, &lt;Architectural decision-making as a financial investment: An industrial case study, {eid: 85091712928}&gt;, &lt;A Tool for Managing Software Architecture Knowledge, {eid: 38549118514}&gt;, &lt;Automatic Extraction of Design Decisions from Issue Management Systems: A Machine Learning Based Approach, {eid: 85185226532}&gt;, &lt;ADeX: A Tool for Automatic Curation of Design Decision Knowledge for Architectural Decision Recommendations, {eid: 85066486486}&gt;, &lt;Universal Sentence Encoder, {eid: 85062784462}&gt;, &lt;Grounded theory research: Procedures, canons, and evaluative criteria, {eid: 34247732721}&gt;, &lt;Supporting Architecture Documentation: A Comparison of Two Ontologies for Knowledge Retrieval, {eid: 84961195074}&gt;, &lt;None, {eid: 0003424343}&gt;, &lt;Using Patterns to Capture Architectural Decisions, {eid: 34547120204}&gt;, &lt;An Approach for Pattern Mining through Grounded Theory Techniques and Its Applications to Process-Driven SOA Patterns, {eid: 84958755761}&gt;, &lt;Workshop Report: Conversation Patterns, {eid: 84872237331}&gt;, &lt;None, {eid: 85066829803}&gt;, &lt;None, {eid: 85185226245}&gt;, &lt;Software Architecture as a Set of Architectural Design Decisions, {eid: 33947154413}&gt;, &lt;None, {eid: 0141562681}&gt;, &lt;None, {eid: 44649122227}&gt;, &lt;Markdown Architectural Decision Records: Format and Tool Support, {eid: 85185217545}&gt;, &lt;An Ontology of Architectural Design Decisions in Software-Intensive Systems, {eid: 33947105674}&gt;, &lt;A Decision-Making Tool to Support Architectural Designs Based on Quality Attributes, {eid: 84955445032}&gt;, &lt;Reusable Architectural Decision Models for Quality-Driven Decision Support: A Case Study from a Smart Cities Software Ecosystem, {eid: 84954427830}&gt;, &lt;Two Controlled Experiments on Model-Based Architectural Decision Making, {eid: 84928139326}&gt;, &lt;Distributed representations of words and phrases and their compositionality, {eid: 84898956512}&gt;, &lt;ArchLearner: Leveraging Machine-Learning Techniques for Proactive Architectural Adaptation, {eid: 85081975945}&gt;, &lt;Supporting Architectural Decision Making on Data Management in Microservice Architectures, {eid: 85072835777}&gt;, &lt;None, {eid: 84943287410}&gt;, &lt;An Architectural Decision Tool Based on Scenarios and Non-functional Requirements, {eid: 85185222038}&gt;, &lt;Guidelines for conducting systematic mapping studies in software engineering: An update, {eid: 84929464206}&gt;, &lt;None, {eid: 85034017796}&gt;, &lt;None, {eid: 85108312737}&gt;, &lt;Architectural design decisions that incur technical debt — An industrial case study, {eid: 85109165765}&gt;, &lt;Exploring Web Search Engines to Find Architectural Knowledge, {eid: 85106990641}&gt;, &lt;Machine learning for architectural design: Practices and infrastructure, {eid: 85048878659}&gt;, &lt;A comparative study of architecture knowledge management tools, {eid: 75349102679}&gt;, &lt;Capturing and Making Architectural Decisions: An Open Source Online Tool, {eid: 84907389202}&gt;, &lt;Architecture decisions: demystifying architecture, {eid: 17644408022}&gt;, &lt;None, {eid: 84949178783}&gt;, &lt;Detecting Architectural Integrity Violation Patterns Using Machine Learning, {eid: 85083030688}&gt;, &lt;Research on string similarity algorithm based on Levenshtein Distance, {eid: 85034593536}&gt;, &lt;Architectural Decisions as Reusable Design Assets, {eid: 78650657592}&gt;, &lt;Combining pattern languages and reusable architectural decision models into a comprehensive and comprehensible design method, {eid: 49949107061}&gt;</t>
  </si>
  <si>
    <t>2023-07-05</t>
  </si>
  <si>
    <t>2-s2.0-85185224166</t>
  </si>
  <si>
    <t>Wang J. (AUID: 57607539200), Qiao L. (AUID: 57215967443), Lv H. (AUID: 57020785300), Lv Z. (AUID: 55925162500)</t>
  </si>
  <si>
    <t>Deep Transfer Learning-Based Multi-Modal Digital Twins for Enhancement and Diagnostic Analysis of Brain MRI Image</t>
  </si>
  <si>
    <t>IEEE/ACM Transactions on Computational Biology and Bioinformatics</t>
  </si>
  <si>
    <t>10.1109/TCBB.2022.3168189</t>
  </si>
  <si>
    <t>https://www.doi.org/10.1109/TCBB.2022.3168189</t>
  </si>
  <si>
    <t>&lt;School of Art and Design, Shaanxi Fashion Engineering University&gt;, &lt;College of Computer Science and Technology, Qingdao University&gt;, &lt;North China Sea Offshore Engineering Survey Institute, Ministry of Natural Resources North Sea Bureau&gt;, &lt;Faculty of Arts, Uppsala University&gt;</t>
  </si>
  <si>
    <t>© 2022 IEEE.Objective: it aims to adopt deep transfer learning combined with Digital Twins (DTs) in Magnetic Resonance Imaging (MRI) medical image enhancement. Methods: MRI image enhancement method based on metamaterial composite technology is proposed by analyzing the application status of DTs in medical direction and the principle of MRI imaging. On the basis of deep transfer learning, MRI super-resolution deep neural network structure is established. To address the problem that different medical imaging methods have advantages and disadvantages, a multi-mode medical image fusion algorithm based on adaptive decomposition is proposed and verified by experiments. Results: the optimal Peak Signal to Noise Ratio (PSNR) of 34.11dB can be obtained by introducing modified linear element and loss function of deep transfer learning neural network structure. The Structural Similarity Coefficient (SSIM) is 85.24%. It indicates that the MRI truthfulness and sharpness obtained by adding composite metasurface are improved greatly. The proposed medical image fusion algorithm has the highest overall score in the subjective evaluation of the six groups of fusion image results. Group III had the highest score in Magnetic Resonance Imaging- Positron Emission Computed Tomography (MRI-PET) image fusion, with a score of 4.67, close to the full score of 5. As for the objective evaluation in group I of Magnetic Resonance Imaging- Single Photon Emission Computed Tomography (MRI-SPECT) images, the Root Mean Square Error (RMSE), Relative Average Spectral Error (RASE) and Spectral Angle Mapper (SAM) are the highest, which are 39.2075, 116.688, and 0.594, respectively. Mutual Information (MI) is 5.8822. Conclusion: the proposed algorithm has better performance than other algorithms in preserving spatial details of MRI images and color information direction of SPECT images, and the other five groups have achieved similar results.</t>
  </si>
  <si>
    <t>adaptive medical image fusion, deep transfer learning, Digital twins, MRI image enhancement, multimodal image fusion</t>
  </si>
  <si>
    <t>&lt;Training-And test-Time data augmentation for hyperspectral image segmentation, {eid: 85078524194}&gt;, &lt;Mathematical models for magnetic resonance imaging reconstruction: An overview of the approaches, problems, and future research areas, {eid: 85078529363}&gt;, &lt;Plug-And-play methods for magnetic resonance imaging: Using denoisers for image recovery, {eid: 85078536214}&gt;, &lt;Conductive thread-based stretchable and flexible radiofrequency coils for magnetic resonance imaging, {eid: 85085894114}&gt;, &lt;Prediction of hypertension risks with feature selection and xgboost, {eid: 85104879200}&gt;, &lt;COVID-19 detection through transfer learning using multimodal imaging data, {eid: 85090281227}&gt;, &lt;Widespread subcortical grey matter degeneration in primary lateral sclerosis: A multimodal imaging study with genetic profiling, {eid: 85075205606}&gt;, &lt;Application of the best evacuation model of deep learning in the design of public structures, {eid: 85088504188}&gt;, &lt;A novel intelligent medical decision support model based on soft computing and ioT, {eid: 85084916516}&gt;, &lt;Research on hierarchical data fusion of intelligent medical monitoring, {eid: 85081588982}&gt;, &lt;Intelligent medical IoT system based on WSN with computer vision platforms, {eid: 85054920935}&gt;, &lt;Health care in the cyberspace: Medical cyber-physical system and digital twin challenges, {eid: 85081088828}&gt;, &lt;A state of the art of digital twin and simulation supported by data mining in the healthcare sector, {eid: 85082074463}&gt;, &lt;Digital twin in the IoT context: A survey on technical features, scenarios, and architectural models, {eid: 85087488936}&gt;, &lt;Medical digital twin-based dynamic virtual body capture system, {eid: 85168042936}&gt;, &lt;An ISO/IEEE 11073 standardized digital twin framework for health and well-being in smart cities, {eid: 85086741550}&gt;, &lt;Digital twins: Bridging physical space and cyberspace, {eid: 85075743259}&gt;, &lt;A novel cloud-based framework for the elderly healthcare services using digital twin, {eid: 85065103886}&gt;, &lt;Compressed sensing: From research to clinical practice with deep neural networks: Shortening scan times for magnetic resonance imaging, {eid: 85078543888}&gt;, &lt;Deep-learning methods for parallel magnetic resonance imaging reconstruction: A survey of the current approaches, trends, and issues, {eid: 85078525893}&gt;, &lt;Imaging phenotypes of breast cancer heterogeneity in preoperative breast dynamic contrast enhanced magnetic resonance imaging (DCE-MRI) scans predict 10-year recurrence, {eid: 85079369157}&gt;, &lt;3-D block-rooting scheme with application to medical image enhancement, {eid: 85098791837}&gt;, &lt;Genetic algorithm based adaptive histogram equalization (GAAHE) technique for medical image enhancement, {eid: 85100086904}&gt;, &lt;FaultNet3D: Predicting fault probabilities, strikes, and dips with a single convolutional neural network, {eid: 85071864557}&gt;, &lt;Skin lesion segmentation with improved convolutional neural network, {eid: 85085100289}&gt;, &lt;Stabilization of robots with a regulator containing the sigmoid mapping, {eid: 85085553498}&gt;, &lt;Hierarchical neural architecture search for single image super-resolution, {eid: 85089583765}&gt;, &lt;Efficient medical image enhancement based on CNN-FBB model, {eid: 85072022903}&gt;, &lt;Laplacian redecomposition for multimodal medical image fusion, {eid: 85085219315}&gt;, &lt;Gradient-guided convolutional neural network for MRI image super-resolution, {eid: 85075258407}&gt;</t>
  </si>
  <si>
    <t>2-s2.0-85128681609</t>
  </si>
  <si>
    <t>Li X. (AUID: 58680616100), Zhang Y. (AUID: 58915496200), Zhu Z. (AUID: 58680752800), Yao Y. (AUID: 57043840400), Zhou X. (AUID: 16508320400)</t>
  </si>
  <si>
    <t>UbiCap: A Capability-based Run-time Model for Heterogeneous Sensors Management in Ubiquitous Operating System</t>
  </si>
  <si>
    <t>14th Asia-Pacific Symposium on Internetware, Internetware 2023</t>
  </si>
  <si>
    <t>10.1145/3609437.3609448</t>
  </si>
  <si>
    <t>https://www.doi.org/10.1145/3609437.3609448</t>
  </si>
  <si>
    <t>&lt;Northwestern Polytechnical University&gt;</t>
  </si>
  <si>
    <t>© 2023 Owner/Author.The Ubiquitous Operating System(UOS) is a new type of operating system in response to the new patterns and scenarios of future human-cyber-physical ternary ubiquitous computing. Compared with traditional operating systems, one of the fundamental requirements of UOS is to adaptively manage numerous heterogeneous sensors according to dynamic environments and diverse tasks. However, traditional management focuses on the sensors' parameters and interfaces without highlighting the perception effect that is users' concern and dynamic changing. It also lacks a unified management approach for heterogeneous sensors. To overcome the limitations, we propose a novel heterogeneous sensors dynamic management model UbiCap, i.e., Ubiquitous Capability, which is based on the capability abstraction and adaptive run-time capability management mechanism. The capability provides a unified abstract for heterogeneous sensors. The adaptive run-time capability management mechanism transfers the management object from low-level hardware sensors to high-level sensing capability. The capability required and the available capability are matched to support run-time adaptive sensors selection. We implement a software prototype iS2ROS(intelligent Sensor Selection Robot Operating System) based on the UbiCap model. We then simulate a forest fire spot monitoring scenario where iS2ROS selects the optimal image sensor during the identification task execution while light or weather condition changes. Experiment results show that the iS2ROS achieves comparative sensing effectiveness through UbiCap with 50% power consumption lower compared to the traditional both-sensors approach.</t>
  </si>
  <si>
    <t>adaptive, Capability, Heterogeneous Sensors Management, run-time, Ubiquitous Operating System</t>
  </si>
  <si>
    <t>&lt;Models@ run.time, {eid: 85008066028}&gt;, &lt;None, {eid: 85061076852}&gt;, &lt;Distributed graph queries over models@run.time for runtime monitoring of cyber-physical systems, {eid: 85074030886}&gt;, &lt;XiUOS:an opensource ubiquitous operating system for industrial Internet of Things, {eid: 85129756045}&gt;, &lt;Approach to Modeling and Executing Context-aware Services of Smart Home at Runtime, {eid: 85077392389}&gt;, &lt;Wireless sensor network management method based on runtime model, {eid: 85175740165}&gt;, &lt;Models@runtime and Internet of Things: A Systematic Literature Review, {eid: 85111470523}&gt;, &lt;OCCICompliant, Fully Causal-Connected Architecture Runtime Models Supporting Sensor Management, {eid: 85071096320}&gt;, &lt;SM@RT: towards architecturebased runtime management of Internetware systems, {eid: 72249119446}&gt;, &lt;The 20-year Periodic Law of Operating System Transition and Ubiquitous Computing, {eid: 85175726667}&gt;, &lt;Ubiquitous Operating System: Toward the Blue Ocean of Human-cyber-physical Ternary Ubiquitous Computing, {eid: 85135623006}&gt;, &lt;Toward Ubiquitous Operating Systems: A SoftwareDefined Perspective, {eid: 85050968009}&gt;, &lt;Sensor Selection Optimization with Genetic Algorithms, {eid: 85078699592}&gt;, &lt;Runtime Deployment, Management and Monitoring of Web of Things Systems, {eid: 85115382268}&gt;, &lt;A Runtime Resource Management and Provisioning Middleware for Fog Computing Infrastructures, {eid: 85134877774}&gt;, &lt;UAV Selection for a UAV-Based Integrative IoT Platform, {eid: 85015393508}&gt;, &lt;Self-Adaptation for Cyber-Physical Systems: A Systematic Literature Review, {eid: 84974536575}&gt;, &lt;Towards Semantic Management of On-Device Applications in Industrial IoT, {eid: 85141396512}&gt;, &lt;Use case driven approach for ontologybased modeling of reconnaissance resources on-board UAVs using OWL, {eid: 85021198778}&gt;, &lt;Fault tolerant sensing model for cyber-physical systems, {eid: 85175726189}&gt;, &lt;EGO: Optimized Sensor Selection for Multi-Context Aware Applications with an Ontology for Recognition Models, {eid: 85056329623}&gt;, &lt;Self-adaptive Systems Driven by Runtime Models, {eid: 85029471104}&gt;, &lt;Task allocation of multiple UAVs considering cooperative route planning, {eid: 85096485450}&gt;, &lt;Research on CPS resource service model and resource scheduling, {eid: 85055411129}&gt;, &lt;Adaptive Sensor Selection for Nonlinear Tracking via Sparsity-Promoting Approaches, {eid: 85041797998}&gt;, &lt;Survey of machine learning enabled software self-adaptation, {eid: 85089897087}&gt;, &lt;Management of Intelligent Campus Wireless Sensor Networks Based on Runtime Model, {eid: 85018246697}&gt;, &lt;Overview of modelbased adaptive methods, {eid: 85049434119}&gt;</t>
  </si>
  <si>
    <t>2023-08-04</t>
  </si>
  <si>
    <t>2-s2.0-85175707578</t>
  </si>
  <si>
    <t>Dedhia B. (AUID: 58968468300), Balasubramanian R. (AUID: 57814929900), Jha N.K. (AUID: 7102310305)</t>
  </si>
  <si>
    <t>SCouT: Synthetic Counterfactuals via Spatiotemporal Transformers for Actionable Healthcare</t>
  </si>
  <si>
    <t>ACM Transactions on Computing for Healthcare</t>
  </si>
  <si>
    <t>10.1145/3617180</t>
  </si>
  <si>
    <t>https://www.doi.org/10.1145/3617180</t>
  </si>
  <si>
    <t>&lt;Department of Electrical and Computer Engineering, Princeton University&gt;, &lt;Department of Operations Research and Financial Engineering, Princeton University&gt;</t>
  </si>
  <si>
    <t>© 2023 Copyright held by the owner/author(s). Publication rights licensed to ACM.The synthetic control method has pioneered a class of powerful data-driven techniques to estimate the counterfactual reality of a unit from donor units. At its core, the technique involves a linear model fitted on the pre-intervention period that combines donor outcomes to yield the counterfactual. However, linearly combining spatial information at each time instance using time-agnostic weights fails to capture important inter-unit and intra-unit temporal contexts and complex nonlinear dynamics of real data. We instead propose an approach to use local spatiotemporal information before the onset of the intervention as a promising way to estimate the counterfactual sequence. To this end, we suggest a Transformer model that leverages particular positional embeddings, a modified decoder attention mask, and a novel pre-training task to perform spatiotemporal sequence-to-sequence modeling. Our experiments on synthetic data demonstrate the efficacy of our method in the typical small donor pool setting and its robustness against noise. We also generate actionable healthcare insights at the population and patient levels by simulating a state-wide public health policy to evaluate its effectiveness, an in silico trial for asthma medications to support randomized controlled trials, and a medical intervention for patients with Friedreich's ataxia to improve clinical decision making and promote personalized therapy (code is available at https://github.com/JHA-Lab/scout).</t>
  </si>
  <si>
    <t>Causal inference, precision medicine, randomized trials, synthetic control, transformers</t>
  </si>
  <si>
    <t>&lt;Using synthetic controls: Feasibility, data requirements, and methodological aspects, {eid: 85108446797}&gt;, &lt;Econometric methods for program evaluation, {eid: 85051141133}&gt;, &lt;Synthetic control methods for comparative case studies: Estimating the effect of California’s tobacco control program, {eid: 78649343503}&gt;, &lt;The economic costs of conflict: A case study of the Basque country, {eid: 0742303353}&gt;, &lt;None, {eid: 85097839690}&gt;, &lt;mRSC: Multi-dimensional robust synthetic control, {eid: 85069153562}&gt;, &lt;Robust synthetic control, {eid: 85052951377}&gt;, &lt;Matrix completion methods for causal panel data models, {eid: 85144284927}&gt;, &lt;Layer normalization, {eid: 85039174342}&gt;, &lt;A neural probabilistic language model, {eid: 0142166851}&gt;, &lt;None, {eid: 85136507119}&gt;, &lt;Did the 2007 legal Arizona workers act reduce the state’s unauthorized immigrant population?, {eid: 84900819607}&gt;, &lt;Calcitriol increases frataxin levels and restores mitochondrial function in cell models of Friedreich ataxia, {eid: 85099982859}&gt;, &lt;Language models are few-shot learners, {eid: 85097610606}&gt;, &lt;The impact of the Mariel Boatlift on the Miami labor market, {eid: 84935656104}&gt;, &lt;None, {eid: 0039215916}&gt;, &lt;Decriminalizing Indoor prostitution: Implications for sexual violence and public health, {eid: 85050741625}&gt;, &lt;BERT: Pre-training of deep bidirectional transformers for language understanding, {eid: 85083815650}&gt;, &lt;An image is worth 16x16 words: Transformers for image recognition at scale, {eid: 85150208907}&gt;, &lt;Balancing, regression, difference-in-differences and synthetic control methods: A synthesis, {eid: 85144333237}&gt;, &lt;How is disease progress in Friedreich’s ataxia best measured? A study of four rating scales, {eid: 33947729814}&gt;, &lt;The Childhood Asthma Management Program (CAMP): Design, rationale, and methods, {eid: 0033012176}&gt;, &lt;Deep residual learning for image recognition, {eid: 84986274465}&gt;, &lt;A panel data approach for program evaluation: Measuring the benefits of political and economic integration of Hong Kong with Mainland China, {eid: 84864008547}&gt;, &lt;Recent developments in the econometrics of program evaluation, {eid: 64849112179}&gt;, &lt;Taxation and international migration of superstars: Evidence from the European football market, {eid: 84882367133}&gt;, &lt;What is precision medicine?, {eid: 85045168407}&gt;, &lt;Emergent linguistic structure in artificial neural networks trained by self-supervision, {eid: 85091816690}&gt;, &lt;Causal transformer for estimating counterfactual outcomes, {eid: 85178000442}&gt;, &lt;Recurrent neural network based language model, {eid: 79959829092}&gt;, &lt;CLIMAT: Clinically-inspired multi-agent transformers for knee osteoarthritis trajectory forecasting, {eid: 85144250049}&gt;, &lt;The economic costs of organised crime: Evidence from Southern Italy, {eid: 84939425868}&gt;, &lt;SyncTwin: Treatment effect estimation with longitudinal outcomes, {eid: 85129524296}&gt;, &lt;None, {eid: 85067388978}&gt;, &lt;Friedreich ataxia clinical outcome measures: Natural history evaluation in 410 participants, {eid: 84865649231}&gt;, &lt;The central role of the propensity score in observational studies for causal effects, {eid: 77951622706}&gt;, &lt;Estimating individual treatment effect: Generalization bounds and algorithms, {eid: 85144300022}&gt;, &lt;Understanding controlled trials: Why are randomised controlled trials important?, {eid: 0032539329}&gt;, &lt;Sequence to sequence learning with neural networks, {eid: 84910597353}&gt;, &lt;Attention is all you need, {eid: 85043317328}&gt;, &lt;Unsupervised learning of disease progression models, {eid: 84907021735}&gt;, &lt;A learning algorithm for continually running fully recurrent neural networks, {eid: 0001202594}&gt;, &lt;Designing difference in difference studies: Best practices for public health policy research, {eid: 85044844785}&gt;, &lt;HuggingFace’s transformers: State-of-the-art natural language processing, {eid: 85081135868}&gt;, &lt;GANITE: Estimation of individualized treatment effects using generative adversarial nets, {eid: 85083953996}&gt;</t>
  </si>
  <si>
    <t>2023-10-13</t>
  </si>
  <si>
    <t>2-s2.0-85178037800</t>
  </si>
  <si>
    <t>Liang Z. (AUID: 57226240307), Dvorkin Y. (AUID: 56255337800)</t>
  </si>
  <si>
    <t>Data-Driven Inverse Optimization for Marginal Offer Price Recovery in Electricity Markets</t>
  </si>
  <si>
    <t>14th ACM International Conference on Future Energy Systems, e-Energy 2023</t>
  </si>
  <si>
    <t>10.1145/3575813.3597356</t>
  </si>
  <si>
    <t>https://www.doi.org/10.1145/3575813.3597356</t>
  </si>
  <si>
    <t>&lt;Department of Electrical and Computer Engineering, Johns Hopkins University&gt;, &lt;Ralph oConnor Sustainable Energy Institute, Department of Electrical and Computer Engineering, Department of Civil and System Engineering, Johns Hopkins University&gt;</t>
  </si>
  <si>
    <t>© 2023 ACM.This paper presents a data-driven inverse optimization (IO) approach to recover the marginal offer prices of generators in a wholesale energy market. By leveraging underlying market-clearing processes, we establish a closed-form relationship between the unknown parameters and the publicly available market-clearing results. Based on this relationship, we formulate the data-driven IO problem as a computationally feasible single-level optimization problem. The solution of the data-driven model is based on the gradient descent method, which provides an error bound on the optimal solution and a sub-linear convergence rate. We also rigorously prove the existence and uniqueness of the global optimum to the proposed data-driven IO problem and analyze its robustness in two possible noisy settings. The effectiveness of the proposed method is demonstrated through simulations in both an illustrative IEEE 14-bus system and a realistic NYISO 1814-bus system.</t>
  </si>
  <si>
    <t>data-driven inverse optimization (IO), DC optimal power flow (DCOPF), gradient descent (GD), power market</t>
  </si>
  <si>
    <t>&lt;Differentiable convex optimization layers, {eid: 85083397486}&gt;, &lt;Algorithms for inverse optimization problems, {eid: 85095384724}&gt;, &lt;Inverse optimization, {eid: 0035465539}&gt;, &lt;Optnet: Differentiable optimization as a layer in neural networks, {eid: 85046994372}&gt;, &lt;Inverse optimization with noisy data, {eid: 85044500239}&gt;, &lt;Filling gaps in trustworthy development of AI, {eid: 85121035112}&gt;, &lt;Emulating the expert: Inverse optimization through online learning, {eid: 85048698706}&gt;, &lt;Data-driven estimation in equilibrium using inverse optimization, {eid: 84941945041}&gt;, &lt;Demand response model identification and behavior forecast with OptNet: A gradient-based approach, {eid: 85133925125}&gt;, &lt;Inverse optimization for the recovery of market structure from market outcomes: An application to the MISO electricity market, {eid: 85026299913}&gt;, &lt;None, {eid: 0004055894}&gt;, &lt;Efficient differentiable quadratic programming layers: An ADMM approach, {eid: 85148719420}&gt;, &lt;Inverse optimization for the recovery of constraint parameters, {eid: 85075505534}&gt;, &lt;Inverse optimization: Closed-form solutions, geometry, and goodness of fit, {eid: 85061442856}&gt;, &lt;Strategic equilibrium bidding for electricity suppliers in a day-ahead market using inverse optimization, {eid: 85046150169}&gt;, &lt;Learning from past bids to participate strategically in day-ahead electricity markets, {eid: 85075520652}&gt;, &lt;Generalized inverse optimization through online learning, {eid: 85148757896}&gt;, &lt;Bidding strategies and takeover premiums: A review, {eid: 57749104665}&gt;, &lt;Mipaal: Mixed integer program as a layer, {eid: 85092198369}&gt;, &lt;None, {eid: 85140867584}&gt;, &lt;Fast SCUC for large-scale power systems, {eid: 36348988575}&gt;, &lt;Robust inverse optimization, {eid: 85045055321}&gt;, &lt;Market power monitoring and mitigation in the US wholesale power markets, {eid: 30944431889}&gt;, &lt;None, {eid: 85123502333}&gt;, &lt;Inverse conic programming with applications, {eid: 10044263010}&gt;, &lt;Physics-informed machine learning, {eid: 85104000968}&gt;, &lt;Imputing a convex objective function, {eid: 80155198863}&gt;, &lt;Inverse optimization approach to the identification of electricity consumer models, {eid: 85088660226}&gt;, &lt;Modeling methods for GenCo bidding strategy optimization in the liberalized electricity spot market-A state-of-The-art review, {eid: 79961029727}&gt;, &lt;None, {eid: 85148732187}&gt;, &lt;Risk-aware dimensioning and procurement of contingency reserve, {eid: 85149546443}&gt;, &lt;Data-driven inverse optimization with imperfect information, {eid: 85037173506}&gt;, &lt;None, {eid: 85163742432}&gt;, &lt;None, {eid: 85163786810}&gt;, &lt;None, {eid: 85148702652}&gt;, &lt;Efficient market-clearing prices in markets with nonconvexities, {eid: 10444281639}&gt;, &lt;None, {eid: 85163770978}&gt;, &lt;Analysis of different norms and corresponding Lipschitz constants for global optimization, {eid: 33846050552}&gt;, &lt;None, {eid: 84867112697}&gt;, &lt;Inverse equilibrium analysis of oligopolistic electricity markets, {eid: 85095972536}&gt;, &lt;Revealing rival marginal offer prices via inverse optimization, {eid: 84880923405}&gt;, &lt;Short-term forecasting of priceresponsive loads using inverse optimization, {eid: 85052731912}&gt;, &lt;A data-driven bidding model for a cluster of price-responsive consumers of electricity, {eid: 84959420593}&gt;, &lt;None, {eid: 85163712148}&gt;, &lt;None, {eid: 84900558471}&gt;, &lt;None, {eid: 85163724941}&gt;, &lt;Deep inverse optimization, {eid: 85066873234}&gt;, &lt;Imputing a variational inequality function or a convex objective function: A robust approach, {eid: 84996538343}&gt;, &lt;On asymptotic linear convergence of projected gradient descent for constrained least squares, {eid: 85135246674}&gt;, &lt;None, {eid: 85163790938}&gt;, &lt;Inverse optimization for linearly constrained convex separable programming problems, {eid: 69749100410}&gt;</t>
  </si>
  <si>
    <t>2023-06-20</t>
  </si>
  <si>
    <t>2-s2.0-85163727602</t>
  </si>
  <si>
    <t>No DT, primary study</t>
  </si>
  <si>
    <t>Chen R. (AUID: 57226816972), Chen X. (AUID: 57226820298), Wang L. (AUID: 57243946100), Li J. (AUID: 56046905500)</t>
  </si>
  <si>
    <t>The Core Industry Manufacturing Process of Electronics Assembly Based on Smart Manufacturing</t>
  </si>
  <si>
    <t>ACM Transactions on Management Information Systems</t>
  </si>
  <si>
    <t>10.1145/3529098</t>
  </si>
  <si>
    <t>https://www.doi.org/10.1145/3529098</t>
  </si>
  <si>
    <t>&lt;School of Artificial Intelligence, Dongguan Polytechnic&gt;, &lt;School of Business and Trade, Dongguan Polytechnic&gt;, &lt;Guangzhou City University of Technology, Engineering Research Institute&gt;, &lt;School of Electronic Information, Dongguan Polytechnic&gt;</t>
  </si>
  <si>
    <t>© 2022 Association for Computing Machinery.This research takes a case study approach to show the development of a diverse adoption and product strategy distinct from the core manufacturing industry process. It explains the development status in all aspects of smart manufacturing, via the example of ceramic circuit board manufacturing and electronic assembly, and outlines future smart manufacturing plans and processes. The research proposed two experiments using artificial intelligence and deep learning to demonstrate the problems and solutions regarding methods in manufacturing and factory facilities, respectively. In the first experiment, a Bayesian network inference is used to find the cause of the problem of metal residues between electronic circuits through key process and quality correlations. In the second experiment, a convolutional neural network is used to identify false defects that were overinspected during automatic optical inspection. This improves the manufacturing process by enhancing the yield rate and reducing cost. The contributions of the study built in circuit board production. Smart manufacturing, with the application of a Bayesian network to an Internet of Things setup, has addressed the problem of residue and redundant conductors on the edge of the ceramic circuit board pattern, and has improved and prevented leakage and high-frequency interference. The convolutional neural network and deep learning were used to improve the accuracy of the automatic optical inspection system, reduce the current manual review ratio, save labor costs, and provide defect classification as a reference for preprocess improvement.</t>
  </si>
  <si>
    <t>artificial intelligence, Bayesian network, industry manufacturing process, neural network, Smart manufacturing</t>
  </si>
  <si>
    <t>&lt;ManuChain: Combining permissioned blockchain with a holistic optimization model as bi-level intelligence for smart manufacturing, {eid: 85077732979}&gt;, &lt;Digital transformations impact on smart manufacturing, {eid: 85103488352}&gt;, &lt;A framework for smart manufacturing systems based on the stakeholders value, {eid: 85062212812}&gt;, &lt;Parametric study and design of deep learning on leveling system for smart manufacturing, {eid: 85048871634}&gt;, &lt;Discovering high utility-occupancy patterns from uncertain data, {eid: 85092456878}&gt;, &lt;A secure authenticated and key exchange scheme for fog computing, {eid: 85116533647}&gt;, &lt;Runtime model based approach to IoT application development, {eid: 84938416134}&gt;, &lt;Self-adaptive resource allocation for cloud-based software services based on progressive QoS prediction model, {eid: 85073219450}&gt;, &lt;Self-adaptive resource allocation for cloud-based software services based on iterative QoS prediction model, {eid: 85076161568}&gt;, &lt;Programming situational mobile Web applications with cloud-mobile convergence: An Internetware-oriented approach, {eid: 85061312015}&gt;, &lt;Model-based automated navigation and composition of complex service mashups, {eid: 84932638732}&gt;, &lt;ShuffleDog: Characterizing and adapting userperceived latency of Android apps, {eid: 85029578004}&gt;, &lt;Cost-driven offloading for DNN-based applications over cloud, edge and end devices, {eid: 85077274417}&gt;, &lt;iMashup: A mashup-based framework for service composition, {eid: 84890974069}&gt;, &lt;Smartmanufacturing stakeholders and their requirements. 2018, {eid: 85057462094}&gt;, &lt;Blockchain-secured smart manufacturing in Industry 4.0: A survey, {eid: 85098790987}&gt;, &lt;Maturity assessment: A case study toward sustainable smart manufacturing implementation, {eid: 85079233261}&gt;, &lt;An assessment framework for smart manufacturing, {eid: 85046808562}&gt;, &lt;Smart manufacturing systems engineering for designing smart product-quality monitoring system in the Industry 4.0. 2019, {eid: 85079086314}&gt;, &lt;Smart manufacturing with an artificial neural network to predict manufacturing healthiness, {eid: 85065488144}&gt;, &lt;Effect of the smart factory system in value chain on competitiveness of Korean SMEs manufacturing. 2021, {eid: 85105108313}&gt;, &lt;AI cloud-based smart manufacturing and 3D printing techniques for future in-house production, {eid: 85084734473}&gt;, &lt;Development of Advanced Manufacturing Cloud of Things (AMCoT)-A smart manufacturing platform, {eid: 85042179385}&gt;, &lt;Advanced quality control (AQC) of silicon wafer specifications for yield enhancement for smart manufacturing, {eid: 85089294234}&gt;, &lt;Map-reduce-style job offloading using historicalmanufacturing behavior for edge devices in smart factory, {eid: 85061538600}&gt;, &lt;A reference architecture and knowledge-based structures for smart manufacturing networks, {eid: 84928682497}&gt;, &lt;Equipment communication architecture for smart manufacturing, {eid: 85048890295}&gt;, &lt;Body-implantable RFID tags based on Ormocer printed circuit board technology, {eid: 85183477392}&gt;, &lt;A machine vision based automatic optical inspection system for measuring drilling quality of printed circuit boards, {eid: 85028305989}&gt;, &lt;A compact high-resolution resonance-based capacitive sensor for defects detection on PCBAs, {eid: 85102844834}&gt;, &lt;On-board diagnosis of soft short circuit fault in lithium-ion battery packs for electric vehicles using an extended Kalman filter, {eid: 85124162874}&gt;, &lt;Using a task dependency job-scheduling method to make energy savings in a cloud computing environment, {eid: 85114184996}&gt;, &lt;Research and design of fresh agricultural product distribution service model and framework using IoT technology, {eid: 85113417336}&gt;, &lt;Multiview learning with robust double-sided twin SVM, {eid: 85142755637}&gt;, &lt;Learning robust discriminant subspace based on joint L2, p- and L2, s-norm distance metrics, {eid: 85097142582}&gt;, &lt;Nonpeaked discriminant analysis for data representation, {eid: 85076447067}&gt;</t>
  </si>
  <si>
    <t>2023-01-17</t>
  </si>
  <si>
    <t>2-s2.0-85149440083</t>
  </si>
  <si>
    <t>Lin J. (AUID: 57211641018), Lei S. (AUID: 59002343900), Huang S. (AUID: 59001566500), Xiao Q. (AUID: 59001963200), Huang Y. (AUID: 59001759000), Li M. (AUID: 56121974200)</t>
  </si>
  <si>
    <t>Research on Intelligent Detection Technology of Bridge Surface Defects Based on UAVs</t>
  </si>
  <si>
    <t>4th International Conference on Machine Learning and Computer Application, ICMLCA 2023</t>
  </si>
  <si>
    <t>10.1145/3650215.3650369</t>
  </si>
  <si>
    <t>https://www.doi.org/10.1145/3650215.3650369</t>
  </si>
  <si>
    <t>&lt;Research and Development Center for Highway Construction, Maintenance Technology Materials and Equipment in the Transportation Industry&gt;, &lt;Hubei Jiaotou Intelligent Testing Co., Ltd.&gt;, &lt;Wuhan University&gt;</t>
  </si>
  <si>
    <t>© 2023 ACM.In order to address the issue of blind spots in traditional bridge inspections, achieve comprehensive coverage of bridge inspections, and enhance the safety and effectiveness of bridge health assessments, this paper proposes an intelligent detection method for bridge surface defects based on unmanned aerial vehicles (UAVs) as carriers and artificial intelligence as the core. This method initially combines GPS positioning information with Ultra-Wideband (UWB) wireless communication technology positioning information through smoothing processing, enabling seamless switching between the two positioning methods. Subsequently, a UAV equipped with a telephoto camera is employed for autonomous omnidirectional flight and data collection over the bridge. Finally, the collected data is processed using the StyleGAN2 (Style-Based Generative Adversarial Network) model to generate a larger quantity of finely distributed images of small cracks, which are then recognized in real time using the YOLOv3 neural network algorithm. The proposed method is tested on the Longtanhe Extra-Large Bridge segment of the G50 Shanghai-Chongqing Expressway mainline in Hubei, China. Experimental results demonstrate that the proposed method not only achieves accurate UAV positioning in situations where GPS signals are obstructed, but also effectively identifies small cracks on the bridge surface in complex backgrounds, with a crack recall rate of 90% and an improved crack recognition rate of 95%. The methodology presented in this paper provides a scientific and precise basis for the safe operation and maintenance of bridges, effectively addressing the shortcomings of traditional bridge inspection methods. It offers a new direction for the development of intelligent bridge inspection techniques, bridging the gap between conventional methods and intelligent approaches.</t>
  </si>
  <si>
    <t>Bridge Engineering, Crack Recognition, Data Augmentation, Defect Detection, Unmanned Aerial Vehicle (UAV), UWB Positioning Technology</t>
  </si>
  <si>
    <t>&lt;Application of drones in bridge detection J, {eid: 85191346218}&gt;, &lt;None, {eid: 85191337011}&gt;, &lt;UAV altitude measurement system based on barometric pressure sensor C, {eid: 85191357161}&gt;, &lt;Analysis of indoor positioning technology J, {eid: 85191291390}&gt;, &lt;A wireless LAN-based indoor positioning technology J, {eid: 10644263665}&gt;, &lt;None, {eid: 85191297115}&gt;, &lt;UAV pose estimation based on monocular vision based on artificial signs J, {eid: 85191296089}&gt;, &lt;None, {eid: 85191330038}&gt;, &lt;None, {eid: 85191290164}&gt;, &lt;UWB-based Local Positioning System: From a small-scale experimental platform to a large-scale deployable system C, {eid: 78650725602}&gt;, &lt;The effect of cooperation on UWB-based positioning systems using experimental data J, {eid: 43949093096}&gt;, &lt;None, {eid: 85191314255}&gt;, &lt;Design based on UWB indoor positioning hexacopter UAV J, {eid: 85191313319}&gt;, &lt;Research on automatic detection and identification of key problems of pavement cracks based on image processing J, {eid: 85191288518}&gt;, &lt;Novel approach to pavement cracking detection based on morphology and mutual information C, {eid: 77955397982}&gt;, &lt;Pavement crack detection algorithm based on sub-regional multi-scale analysis J, {eid: 84902507740}&gt;, &lt;None, {eid: 85099217399}&gt;, &lt;Research on pavement crack recognition based on deep learning framework Caffe J, {eid: 85191335818}&gt;, &lt;Deep Learning-Based Crack Damage Detection Using Convolutional Neural Networks J, {eid: 85017098035}&gt;, &lt;An improved pavement crack identification method based on Mask R-CNN model J/OL, {eid: 85163170694, doi: 10.13203/j.whugis20210279}&gt;</t>
  </si>
  <si>
    <t>2-s2.0-85191327322</t>
  </si>
  <si>
    <t>Hu J. (AUID: 57226500075), Moorthy S.K. (AUID: 57219158531), Harindranath A. (AUID: 57226507414), Zhang Z. (AUID: 58090928000), Zhao Z. (AUID: 58289051500), Mastronarde N. (AUID: 15058052500), Guan Z. (AUID: 34267638900), Bentley E.S. (AUID: 36707189500), Pudlewski S. (AUID: 27867993400)</t>
  </si>
  <si>
    <t>A Mobility-Resilient Spectrum Sharing Framework for Operating Wireless UAVs in the 6 GHz Band</t>
  </si>
  <si>
    <t>IEEE/ACM Transactions on Networking</t>
  </si>
  <si>
    <t>10.1109/TNET.2023.3274354</t>
  </si>
  <si>
    <t>https://www.doi.org/10.1109/TNET.2023.3274354</t>
  </si>
  <si>
    <t>&lt;The State University of New York at Buffalo, Department of Electrical Engineering&gt;, &lt;Air Force Research Laboratory (AFRL)&gt;, &lt;Georgia Tech Research Institute (GTRI)&gt;</t>
  </si>
  <si>
    <t>© 1993-2012 IEEE.To mitigate the long-term spectrum crunch problem, the FCC recently opened up the 6 GHz frequency band for unlicensed use. However, the existing spectrum sharing strategies cannot support the operation of access points in moving vehicles such as cars and UAVs. This is primarily because of the directionality-based spectrum sharing among the incumbent systems in this band and the high mobility of the moving vehicles, which together make it challenging to control the cross-system interference. In this paper, we propose SwarmShare, a mobility-resilient spectrum sharing framework for swarm UAV networking in the 6 GHz band. We first present a mathematical formulation of the SwarmShare problem, where the objective is to maximize the spectral efficiency of the UAV network by jointly controlling the flight and transmission power of the UAVs and their association with the ground users, under the interference constraints of the incumbent system. We find that there are no closed-form mathematical models that can be used to characterize the statistical behaviors of the aggregate interference from the UAVs to the incumbent system. Then we propose a data-driven three-phase spectrum sharing approach, including Initial Power Enforcement, Offline-dataset Guided Online Power Adaptation, and Reinforcement Learning-based UAV Optimization. We validate the effectiveness of SwarmShare through an extensive simulation campaign. Results indicate that, based on SwarmShare, the aggregate interference from the UAVs to the incumbent system can be effectively kept below the target level without requiring the real-time cross-system channel state information. The mobility resilience of SwarmShare is also validated in coexisting networks with no precise UAV location information.</t>
  </si>
  <si>
    <t>6 GHz, Spectrum sharing, swarm UAVs</t>
  </si>
  <si>
    <t>&lt;SwarmShare: Mobility-resilient spectrum sharing for swarm UAV networking in the 6 GHz band, {eid: 85111728904}&gt;, &lt;UAV assisted spectrum sharing ultra-reliable and low-latency communications, {eid: 85081974098}&gt;, &lt;3D spectrum sharing for hybrid D2D and UAV networks, {eid: 85091839298}&gt;, &lt;UAV-aided vehicular communication design with vehicle trajectorys prediction, {eid: 85101828683}&gt;, &lt;Adaptive deployment for UAV-aided communication networks, {eid: 85072188475}&gt;, &lt;Joint optimisation of real-time deployment and resource allocation for UAV-aided disaster emergency communications, {eid: 85112179683}&gt;, &lt;None, {eid: 85073028910}&gt;, &lt;Standardization advances for cellular and Wi-Fi coexistence in the unlicensed 5 and 6 GHz bands, {eid: 85097846829}&gt;, &lt;UAV-assisted emergency communications in social IoT: A dynamic hypergraph coloring approach, {eid: 85089957124}&gt;, &lt;Spectrum sharing and cyclical multiple access in UAV-aided cellular offloading, {eid: 85042007436}&gt;, &lt;Spectrum sharing planning for full-duplex UAV relaying systems with underlaid D2D communications, {eid: 85052581549}&gt;, &lt;Learning-aided realtime performance optimisation of cognitive UAV-assisted disaster communication, {eid: 85077674371}&gt;, &lt;Secrecy performance analysis of UAV assisted relay transmission for cognitive network with energy harvesting, {eid: 85088536718}&gt;, &lt;Survey on UAV cellular communications: Practical aspects, standardization advancements, regulation, and security challenges, {eid: 85076372548}&gt;, &lt;Cognition in UAV-aided 5G and beyond communications: A survey, {eid: 85078430311}&gt;, &lt;Robust trajectory and transmit power optimization for secure UAV-enabled cognitive radio networks, {eid: 85088538481}&gt;, &lt;Joint admission and power control for cognitive radio cellular networks, {eid: 62949187590}&gt;, &lt;Cognitive backscatter network: A spectrum sharing paradigm for passive IoT, {eid: 85073690241}&gt;, &lt;A practical spectrum sharing scheme for cognitive radio networks: Design and experiments, {eid: 85090797084}&gt;, &lt;Power control based on deep reinforcement learning for spectrum sharing, {eid: 85086502513}&gt;, &lt;Accelerating model-free reinforcement learning with imperfect model knowledge in dynamic spectrum access, {eid: 85089942150}&gt;, &lt;A stochastic optimization approach for spectrum sharing of radar and LTE systems, {eid: 85065961372}&gt;, &lt;RadChat: Spectrum sharing for automotive radar interference mitigation, {eid: 85077267152}&gt;, &lt;Joint radar and communication system optimization for spectrum sharing, {eid: 85073106798}&gt;, &lt;Spatial spectrum sharing for satellite and terrestrial communication networks, {eid: 85067131666}&gt;, &lt;A survey of mmWave user association mechanisms and spectrum sharing approaches: An overview, open issues and challenges, future research trends, {eid: 85063219417}&gt;, &lt;Survey on spectrum sharing/allocation for cognitive radio networks Internet of Things, {eid: 85081258015}&gt;, &lt;An edgecomputing based architecture for mobile augmented reality, {eid: 85060317456}&gt;, &lt;Multi-agent reinforcement learningbased resource allocation for UAV networks, {eid: 85079784199}&gt;, &lt;FlyTera: Echo state learning for joint access and flight control in THz-enabled drone networks, {eid: 85091960641}&gt;, &lt;CoBeam: Beamforming-based spectrum sharing with zero cross-technology signaling for 5G wireless networks, {eid: 85090283212}&gt;, &lt;Resource allocation for optimizing energy efficiency in NOMA-based fog UAV wireless networks, {eid: 85083073260}&gt;, &lt;Breaking the curse of dimensionality using decompositions of incomplete tensors: Tensor-based scientific computing in big data analysis, {eid: 85032751253}&gt;, &lt;Novel representations for the equicorrelated multivariate non-central chi-square distribution and applications to MIMO systems in correlated Rician fading, {eid: 80052956377}&gt;, &lt;Aggregate interference analysis for underlay cognitive radio networks, {eid: 84871069289}&gt;, &lt;Effect of user mobility and channel fading on the outage performance of UAV communications, {eid: 85081536794}&gt;, &lt;Linear regression and the normality assumption, {eid: 85041625077}&gt;, &lt;Beam learning in mmWave/THz-band drone networks under in-flight mobility uncertainties, {eid: 85130638947}&gt;, &lt;Optimal 3D UAV base station placement by considering autonomous coverage hole detection, wireless backhaul and user demand, {eid: 85110305184}&gt;, &lt;None, {eid: 0004102479}&gt;, &lt;None, {eid: 84977601395}&gt;, &lt;None, {eid: 85180917917}&gt;, &lt;To transmit or not to transmit? Distributed queueing games in infrastructureless wireless networks, {eid: 84926327077}&gt;, &lt;Interference in ad hoc networks with general motion-invariant node distributions, {eid: 52349098151}&gt;</t>
  </si>
  <si>
    <t>2-s2.0-85160234598</t>
  </si>
  <si>
    <t>2023 IEEE International Conference on Enabling Technologies: Infrastructure for Collaborative Enterprises (WETICE)</t>
  </si>
  <si>
    <t>10.1109/WETICE57085.2023.10477842</t>
  </si>
  <si>
    <t>https://www.doi.org/10.1109/WETICE57085.2023.10477842</t>
  </si>
  <si>
    <t>The advent of industry 4.0 (I4.0) has brought about significant advancements in manufacturing processes, leveraging advanced sensing and data analytics technologies to optimize efficiency. Within this paradigm, predictive maintenance (PdM) plays a crucial role in ensuring the reliability and availability of production systems. There are several existing approaches for PdM in I4.0, each with its own advantages and disadvantages. In this paper, we review the state-of-the-art related to PdM approaches in the context of I4.0. Our systematic literature review encompasses a comprehensive analysis of recent research, focusing on the different AI-based techniques employed in PdM applications. Through this survey, we aim to provide valuable insights into the current landscape of PdM methodologies and foster future innovations in this rapidly evolving field.</t>
  </si>
  <si>
    <t>surveys, technological innovation, production systems, systematics, manufacturing processes, reviews, bibliographies, i4.0, industrial cyber-physical system, prognostic and health management, pdm</t>
  </si>
  <si>
    <t>Mostly about ML and AI</t>
  </si>
  <si>
    <t>borderline, not directly related to DT engineering</t>
  </si>
  <si>
    <t>Ferko E. (AUID: 57225194704), Bucaioni A. (AUID: 56236820700), Behnam M. (AUID: 23484086800)</t>
  </si>
  <si>
    <t>Architecting Digital Twins</t>
  </si>
  <si>
    <t>10.1109/ACCESS.2022.3172964</t>
  </si>
  <si>
    <t>https://www.doi.org/10.1109/ACCESS.2022.3172964</t>
  </si>
  <si>
    <t>&lt;Mälardalen University, Division Of Product Realisation&gt;</t>
  </si>
  <si>
    <t>© 2013 IEEE.In 2002, Grieves defined the concept of the digital twin as a virtual instance of physical assets capable of continuously mirroring them. Ever since then, driven by remarkable industrial attention, digital twins flourished and ripened in several sectors. The notable industrial adoption has been sided by a growing interest from the software engineering community in general and the software architecture community in particular as demonstrated by the growing number of published peer-reviewed publications and proposed software architectural solutions for digital twins. In this paper, we report on the planning, execution, and results of a systematic mapping study on architecting digital twins. The study captures crucial aspects of software architectures for digital twins as types of architectural solutions, quality attributes, and architectural patterns. It supports practitioners in creating digital twins tailored to their specific needs and researchers in identifying trends and open challenges. Starting from an initial set of potentially relevant 1630 peer-reviewed publications, we selected 140 primary studies. We analysed the set of primary studies using thorough data extraction, analysis, and synthesis process. To compensate for single method limitations and reduce possible threats to conclusion validity, we discussed the results of our study with experts in the software architecture community. Based on our results, the field of software architecture for digital twins is lively and an increasing number of architectural solutions are being proposed. Although there is a lack of widely accepted reference architectural solutions for digital twins, most of them are built using a combination of the layered and service-oriented patterns and address maintainability, performance efficiency, and compatibility quality attributes.</t>
  </si>
  <si>
    <t>Architectural patterns, Digital twin, Quality attributes, Software architectures</t>
  </si>
  <si>
    <t>&lt;Digital twin: Enabling technologies, challenges and open research, {eid: 85087331367}&gt;, &lt;The diffusion process, {eid: 5844291885}&gt;, &lt;Enablers and barriers to the implementation of digital twins in the process industry: A systematic literature review, {eid: 85099750826}&gt;, &lt;Digital twin for geometric feature online inspection system of car body-in-white, {eid: 85081751613}&gt;, &lt;None, {eid: 0004025223}&gt;, &lt;None, {eid: 85091398448}&gt;, &lt;None, {eid: 85130801368}&gt;, &lt;Systematic mapping studies in software engineering, {eid: 85088075417}&gt;, &lt;None, {eid: 61849103581}&gt;, &lt;Digital twin architecture and standards, {eid: 85086995525}&gt;, &lt;None, {eid: 85130823926}&gt;, &lt;Digital twin in the IoT context: A survey on technical features, scenarios, and architectural models, {eid: 85087488936}&gt;, &lt;Digital twin in industry: State-of-the-art, {eid: 85054374767}&gt;, &lt;Systematic literature reviews in software engineering-A systematic literature review, {eid: 56649086628}&gt;, &lt;A survey on digital twin: Definitions, characteristics, applications, and design implications, {eid: 85076680404}&gt;, &lt;Digital twin: Values, challenges and enablers from a modeling perspective, {eid: 85081090770}&gt;, &lt;The role of AI, machine learning, and big data in digital twinning: A systematic literature review, challenges, and opportunities, {eid: 85101961329}&gt;, &lt;Digital twin paradigm: A systematic literature review, {eid: 85105600759}&gt;, &lt;Industry 4.0 reference architectures: State of the art and future trends, {eid: 85104590508}&gt;, &lt;Digital twin in industry 4.0: Technologies, applications and challenges, {eid: 85079042229}&gt;, &lt;Survey guidelines in software engineering: An annotated review, {eid: 84991726471}&gt;, &lt;Guidelines for snowballing in systematic literature studies and a replication in software engineering, {eid: 84907829939}&gt;, &lt;Systematic mapping studies in software engineering, {eid: 85088075417}&gt;, &lt;The goal question metric approach, {eid: 0003219646}&gt;, &lt;None, {eid: 84979049527}&gt;, &lt;A systematic review of systematic review process research in software engineering, {eid: 84885174213}&gt;, &lt;Lessons from applying the systematic literature review process within the software engineering domain, {eid: 33847286844}&gt;, &lt;None, {eid: 84949178783}&gt;, &lt;Evaluating strategies for study selection in systematic literature studies, {eid: 84907816749}&gt;, &lt;Requirements engineering paper classification and evaluation criteria: A proposal and a discussion, {eid: 31044444123}&gt;, &lt;What makes good research in software engineering?, {eid: 84896693849}&gt;, &lt;None, {eid: 72349086391}&gt;, &lt;Grounded theory, {eid: 85053356436}&gt;, &lt;Recommended steps for thematic synthesis in software engineering, {eid: 84858743104}&gt;, &lt;None, {eid: 77956427817}&gt;, &lt;Testing methodological guidance on the conduct of narrative synthesis in systematic reviews: Effectiveness of interventions to promote smoke alarm ownership and function, {eid: 58149505623}&gt;, &lt;None, {eid: 0041301962}&gt;, &lt;None, {eid: 77950427624}&gt;, &lt;Towards a conceptual framework for resilience engineering, {eid: 67649337202}&gt;, &lt;Basic concepts and taxonomy of dependable and secure computing, {eid: 12344308304}&gt;, &lt;A reference architecture for smart building digital twin, {eid: 85086451841}&gt;, &lt;A requirements driven digital twin framework: Specification and opportunities, {eid: 85086995372}&gt;, &lt;International workshop on service orientation in holonic and multi-agent manufacturing, {eid: 85130782381}&gt;, &lt;A six-layer architecture for the digital twin: a manufacturing case study implementation, {eid: 85076271545}&gt;, &lt;A unified digital twin framework for real-time monitoring and evaluation of smart manufacturing systems, {eid: 85072984851}&gt;, &lt;An architecture of an intelligent digital twin in a cyber-physical production system, {eid: 85073869890}&gt;, &lt;An effective architecture of digital twin system to support human decision making and ai-driven autonomy, {eid: 85130858987}&gt;, &lt;An iso/ieee 11073 standardized digital twin framework for health and well-being in smart cities, {eid: 85086741550}&gt;, &lt;An open source approach to the design and implementation of digital twins for smart manufacturing, {eid: 85064532610}&gt;, &lt;Architecture of a digital twin for enabling digital services for battery systems, {eid: 85070853718}&gt;, &lt;C2ps: A digital twin architecture reference model for the cloud-based cyber-physical systems, {eid: 85015767302}&gt;, &lt;Cardio twin: A digital twin of the human heart running on the edge, {eid: 85071721781}&gt;, &lt;Cloud-based battery digital twin middleware using model-based development, {eid: 85123040661}&gt;, &lt;Cloud-based digital twin for industrial robotics, {eid: 85130817535}&gt;, &lt;Cloud-based digital twin for robot integration in intelligent manufacturing systems, {eid: 85130834252}&gt;, &lt;Cognitwin-hybrid and cognitive digital twins for the process industry, {eid: 85091994848}&gt;, &lt;Composition and application of power system digital twins based on ontological modeling, {eid: 85079066546}&gt;, &lt;Concept design of a system architecture for a manufacturing cyber-physical digital twin system, {eid: 85099759911}&gt;, &lt;Cyber twins supporting industry 4.0 application development, {eid: 85100465730}&gt;, &lt;Data link for the creation of digital twins, {eid: 85183523666}&gt;, &lt;Data-centric middleware based digital twin platform for dependable cyber-physical systems, {eid: 85028079218}&gt;, &lt;Defining a digital twin-based cyber-physical production system for autonomous manufacturing in smart shop floors, {eid: 85060183300}&gt;, &lt;Demonstration of an industrial framework for an implementation of a process digital twin, {eid: 85060387090}&gt;, &lt;Development of a virtual simulation environment and a digital twin of an autonomous driving truck for a distribution center, {eid: 85130809771}&gt;, &lt;Digital twin as a service (dtaas) in industry 4.0: An architecture reference model, {eid: 85097743225}&gt;, &lt;Digital twin based real-time production logistics synchronization system in a multi-level computing architecture, {eid: 85111498719}&gt;, &lt;Digital twin of manufacturing systems: A case study on increasing the efficiency of reconfiguration, {eid: 85086369671}&gt;, &lt;Digital twin-based designing of the configuration, motion, control, and optimization model of a flow-type smart manufacturing system, {eid: 85101788577}&gt;, &lt;Digital twin-based framework for green building maintenance system, {eid: 85099748767}&gt;, &lt;Digital twin-driven 3d visualization monitoring and traceability system for general parts in continuous casting machine, {eid: 85096033427}&gt;, &lt;Dynamic resource allocation optimization for digital twin-driven smart shopfloor, {eid: 85048229043}&gt;, &lt;Efficient container virtualization-based digital twin simulation of smart industrial systems, {eid: 85092483509}&gt;, &lt;Event-driven online machine state decision for energy-efficient manufacturing system based on digital twin using max-plus algebra, {eid: 85130774437}&gt;, &lt;Generic digital twin architecture for industrial energy systems, {eid: 85099477890}&gt;, &lt;Industrial iot and digital twins for a smart factory: An open source toolkit for application design and benchmarking, {eid: 85087431079}&gt;, &lt;Information model and software architecture for the implementation of the digital twin of the turbine rotor, {eid: 85077315773}&gt;, &lt;Information modeling for cyber-physical production system based on digital twin and automationml, {eid: 85081887346}&gt;, &lt;Integrating the digital twin of a shop floor conveyor in the manufacturing control system, {eid: 85130798707}&gt;, &lt;Internet of things ontology for digital twin in cyber physical systems, {eid: 85065093309}&gt;, &lt;Jarvis, a hardware/software framework for resilient industry 4.0 systems, {eid: 85130768299}&gt;, &lt;Liberalization of digital twins of iot-enabled home appliances via blockchains and absolute ownership rights, {eid: 85093642939}&gt;, &lt;Machine learning based digital twin framework for production optimization in petrochemical industry, {eid: 85066307148}&gt;, &lt;Model-driven development of a digital twin for injection molding, {eid: 85129989625}&gt;, &lt;On the engineering of iot-intensive digital twin software systems, {eid: 85130821555}&gt;, &lt;Opendt: A reference framework for service publication and discovery using remote programmable digital twins, {eid: 85099195270}&gt;, &lt;Replica: A solution for next generation iot and digital twin based fault diagnosis and predictive maintenance, {eid: 85096361851}&gt;, &lt;Research on construction method of digital twin workshop based on digital twin engine, {eid: 85094669307}&gt;, &lt;Simulation-ready digital twin for realtime management of logistics systems, {eid: 85172509212}&gt;, &lt;Smart manufacturing control with cloud-embedded digital twins, {eid: 85098007670}&gt;, &lt;Sustainability assessment of intelligent manufacturing supported by digital twin, {eid: 85102732926}&gt;, &lt;Tila: Twin-in-the-loop architecture for cyber-physical production systems, {eid: 85081154595}&gt;, &lt;Towards a model-driven architecture for interactive digital twin cockpits, {eid: 85130776900}&gt;, &lt;Towards a reference architecture for leveraging model repositories for digital twins, {eid: 85093356602}&gt;, &lt;Towards security-aware virtual environments for digital twins, {eid: 85112502324}&gt;, &lt;Twinops-devops meets model-based engineering and digital twins for the engineering of cps, {eid: 85096747019}&gt;, &lt;Urban intelligence: A modular, fully integrated, and evolving model for cities digital twinning, {eid: 85076337791}&gt;, &lt;Value-driven robotic digital twins in cyber-physical applications, {eid: 85130847743}&gt;, &lt;Virtual factory: Digital twin based integrated factory simulations, {eid: 85092431854}&gt;, &lt;Visualising the digital twin using web services and augmented reality, {eid: 85012932205}&gt;, &lt;Vredi: virtual representation for a digital twin application in a work-center-level asset administration shell, {eid: 85119201904}&gt;, &lt;Stateful stream processing for digital twins: microservice-based kafka stream dsl, {eid: 85079071242}&gt;, &lt;Robust digital twin compositions for industry 4.0 smart manufacturing systemsr, {eid: 85058969908}&gt;, &lt;Digital dices: Towards the integration of cyber-physical systems merging the web of things and microservices, {eid: 85130820348}&gt;, &lt;Digital twin-driven product design, manufacturing and service with big data, {eid: 85042334812}&gt;, &lt;Digital twin conceptual model within the context of internet of things, {eid: 85130811455}&gt;, &lt;A bim-data mining integrated digital twin framework for advanced project management, {eid: 85100105417}&gt;, &lt;A cyber security digital twin for critical infrastructure protection: The intelligent transport system use case, {eid: 85130858871}&gt;, &lt;A digital twin architecture for effective product lifecy-cle cost estimation, {eid: 85107883963}&gt;, &lt;A digital twin architecture for monitoring and optimization of fused deposition modeling processes, {eid: 85118658061}&gt;, &lt;A digital twin architecture to optimize productivity within controlled environment agriculture, {eid: 85115806363}&gt;, &lt;A digital twin framework for the simulation and optimization of production systems, {eid: 85121663225}&gt;, &lt;A digital twin-driven approach towards smart manufacturing: reduced energy consumption for a robotic cell, {eid: 85087015237}&gt;, &lt;A digital-twin visualized architecture for flexible manufacturing system, {eid: 85107675373}&gt;, &lt;A distributed digital twin architecture for shop floor monitoring based on edge-cloud collaboration, {eid: 85115128690}&gt;, &lt;A modular digital twinning framework for safety assurance of collaborative robotics, {eid: 85122056683}&gt;, &lt;A virtual commissioning based methodology to integrate digital twins into manufacturing systems, {eid: 85101807483}&gt;, &lt;An adapted model of cognitive digital twins for building lifecycle management, {eid: 85106036456}&gt;, &lt;An aggregated digital twin solution for human-robot collaboration in industry 4.0 environments, {eid: 85103456776}&gt;, &lt;An approach for industrie 4.0-compliant and data-sovereign digital twins realization of the industrie 4.0 asset administration shell with a data-sovereignty extension, {eid: 85120725195}&gt;, &lt;An architecture and information meta-model for back-end data access via digital twins, {eid: 85122912045}&gt;, &lt;An intelligent agent-based architecture for resilient digital twins in manufacturing, {eid: 85107813775}&gt;, &lt;Application of a simulation-based digital twin for predicting distributed manufacturing control system performance, {eid: 85102529812}&gt;, &lt;Architecture blueprint enabling distributed digital twins, {eid: 85107191722}&gt;, &lt;Blockchain-based digital twin sharing platform for recon-figurable socialized manufacturing resource integration, {eid: 85109557763}&gt;, &lt;Blockchain-enabled digital twin collaboration platform for heterogeneous socialized manufacturing resource management, {eid: 85161121282}&gt;, &lt;Concept and architecture for information exchange between digital twins of the product (cps) and the production system (cpps), {eid: 85121609187}&gt;, &lt;Construction method of shop-floor digital twin based on mbse, {eid: 85106942746}&gt;, &lt;Construction of digital twin ecosystem for coal-fired generating units, {eid: 85102241531}&gt;, &lt;Decision support based on digital twin simulation: A case study, {eid: 85103445604}&gt;, &lt;Design and development of a power system digital twin: A model-based approach, {eid: 85123741651}&gt;, &lt;Developing sensor signal-based digital twins for intelligent machine tools, {eid: 85109805551}&gt;, &lt;Digital twin based reference architecture for petrochemical monitoring and fault diagnosis, {eid: 85101153670}&gt;, &lt;Digital twin based what-if simulation for energy management, {eid: 85112395893}&gt;, &lt;Digital twin consensus for blockchain-enabled intelligent transportation systems in smart cities, {eid: 85142379833}&gt;, &lt;Digital twin data pipeline using mqtt in sladta, {eid: 85103467740}&gt;, &lt;Digital twin integration in multi-agent cyber physical manufacturing systems, {eid: 85120686175}&gt;, &lt;Digital twin-based prediction for cnc machines inspection using blockchain for industry 4.0, {eid: 85115682919}&gt;, &lt;Digital twin-based smart manufacturing cell: Application case, system architecture and implementation, {eid: 85130790446}&gt;, &lt;Digital twin-driven decision support system for opportunistic preventive maintenance scheduling in manufacturing, {eid: 85120628031}&gt;, &lt;Digital twins applied to the implementation of safe-by-design strategies in nano-processes for the reduction of airborne emission and occupational exposure to nano-forms, {eid: 85108995009}&gt;, &lt;Digital twins for collaboration and self-integration, {eid: 85123445667}&gt;, &lt;Digital twins: Properties, software frameworks, and application scenarios, {eid: 85100311740}&gt;, &lt;Ea blueprint: An architectural pattern for resilient digital twin of the organization, {eid: 85115446405}&gt;, &lt;Edge computing enhanced digital twins for smart manufacturing, {eid: 85112529078}&gt;, &lt;Engineering a digital twin for manual assembling, {eid: 85130782432}&gt;, &lt;Imsestudio: blockchain-enabled secure digital twin platform for service manufacturing, {eid: 85161198263}&gt;, &lt;Key-components for digital twin modeling with granularity: Use case car-as-a-service, {eid: 85130805650}&gt;, &lt;Knowledge driven rapid development of white box digital twins for industrial plant systems, {eid: 85119495014}&gt;, &lt;Knowledge graphs in digital twins for ai in production, {eid: 85130805970}&gt;, &lt;Mcx-an open-source framework for digital twins, {eid: 85108199213}&gt;, &lt;Modeling digital twin data and architecture: A building guide with fiware as enabling technology, {eid: 85134143950}&gt;, &lt;On-demand shared digital twins-an information architectural model to create transparency in collaborative supply networks, {eid: 85108356111}&gt;, &lt;Real-time event-based platform for the development of digital twin applications, {eid: 85112607942}&gt;, &lt;Self-adaptive manufacturing with digital twins, {eid: 85113473628}&gt;, &lt;Semantic microservice framework for digital twins, {eid: 85108877597}&gt;, &lt;Strengthening digital twin applications based on machine learning for complex equipment, {eid: 85111038740}&gt;, &lt;Toward a future network architecture for intelligence services: A cyber digital twin-based approach, {eid: 85130857702}&gt;, &lt;Toward a web-based digital twin thermal power plant, {eid: 85107355398}&gt;, &lt;Towards a digital twin platform for industrie 4.0, {eid: 85112348850}&gt;, &lt;Twinbase: Open-source server software for the digital twin web, {eid: 85117273763}&gt;, &lt;Unifying digital twin framework: Simulation-based proof-of-concept, {eid: 85120697547}&gt;, &lt;Using uml and ocl models to realize high-level digital twins, {eid: 85123990225}&gt;, &lt;Utilising web-based digital twin to promote assembly line sustainability, {eid: 85112350537}&gt;, &lt;When digital twin meets network softwarization in the industrial iot: Real-time requirements case study, {eid: 85120812912}&gt;, &lt;Wldt: A general purpose library to build iot digital twins, {eid: 85100120984}&gt;</t>
  </si>
  <si>
    <t>2022-01-01</t>
  </si>
  <si>
    <t>2-s2.0-85130855388</t>
  </si>
  <si>
    <t>Prag K. (AUID: 57215662889), Woolway M. (AUID: 56168813500), Celik T. (AUID: 35101499300)</t>
  </si>
  <si>
    <t>Toward Data-Driven Optimal Control: A Systematic Review of the Landscape</t>
  </si>
  <si>
    <t>10.1109/ACCESS.2022.3160709</t>
  </si>
  <si>
    <t>https://www.doi.org/10.1109/ACCESS.2022.3160709</t>
  </si>
  <si>
    <t>&lt;School of Computer Science and Applied Mathematics, University of the Witwatersrand&gt;, &lt;Faculty of Engineering and the Built Environment, University of Johannesburg&gt;, &lt;School of Electrical and Information Engineering, University of the Witwatersrand&gt;, &lt;Wits Institute of Data Science, University of the Witwatersrand&gt;</t>
  </si>
  <si>
    <t>© 2013 IEEE.This literature review extends and contributes to research on the development of data-driven optimal control. Previous reviews have documented the development of model-based and data-driven control in isolation and have not critically reviewed reinforcement learning approaches for adaptive data-driven optimal control frameworks. The presented review discusses the development of model-based to model-free adaptive controllers, highlighting the use of data in control frameworks. In data-driven control frameworks, reinforcement learning methods may be used to derive the optimal policy for dynamical systems. Attractive characteristics of these methods include not requiring a mathematical model of complex systems, their inherent adaptive control capabilities, being an unsupervised learning technique and their decision-making abilities, which are both an advantage and motivation behind this approach. This review considers previous reviews on these topics, including recent work on data-driven control methods. In addition, this review shows the use of data to derive system dynamics, determine the control policy using feedback information, and tune fixed controllers. Furthermore, the review summarises various data-driven methods and their corresponding characteristics. Finally, the review provides a taxonomy, a timeline and a concise narrative of the development of model-based to model-free data-driven adaptive control and underlines the limitations of these techniques due to the lack of theoretical analysis. Areas of further work include theoretical analysis on stability and robustness for data-driven control systems, explainability of black-box policy learning techniques and an evaluation of the impact of the extension of system simulators to include digital twins.</t>
  </si>
  <si>
    <t>adaptive control, Data-driven control, learning-based control, model predictive control, model-based, model-free, optimal control, systematic review</t>
  </si>
  <si>
    <t>&lt;Data-driven predictive control for autonomous systems, {eid: 85052563990}&gt;, &lt;Control and machine intelligence for system autonomy, {eid: 85050405192}&gt;, &lt;Learningbased model predictive control: Toward safe learning in control, {eid: 85082623143}&gt;, &lt;Learning model predictive control for iterative tasks. A data-driven control framework, {eid: 85030647645}&gt;, &lt;Formulas for data-driven control: Stabilization, optimality, and robustness, {eid: 85081610691}&gt;, &lt;None, {eid: 85084282941}&gt;, &lt;Reinforcement learning for control: Performance, stability, and deep approximators, {eid: 85055043462}&gt;, &lt;None, {eid: 0442271932}&gt;, &lt;None, {eid: 1842499394}&gt;, &lt;None, {eid: 0343070999}&gt;, &lt;An algebraic approach to linear and nonlinear control, {eid: 0000219870, doi: 10.1007/978-1-4612-0313-1-8}&gt;, &lt;None, {eid: 0003690090}&gt;, &lt;Model-based and model-free control of autocorrelated processes, {eid: 0029386377}&gt;, &lt;None, {eid: 85128156903}&gt;, &lt;Advanced PID control, {eid: 67349279261}&gt;, &lt;None, {eid: 0003421263}&gt;, &lt;None, {eid: 0004102479}&gt;, &lt;A guide to conducting a standalone systematic literature review, {eid: 84948736579}&gt;, &lt;Model-based vs data-driven adaptive control: An overview, {eid: 85043604993}&gt;, &lt;From model-based control to data-driven control: Survey, classification and perspective, {eid: 84875920126, doi: 10.1016/j.ins.2012.07.014}&gt;, &lt;Eventtriggered control for discrete-time systems, {eid: 77957806211}&gt;, &lt;Reinforcement learning-Overview of recent progress and implications for process control, {eid: 85066311169, doi: 10.1016/j.compchemeng.2019.05.029}&gt;, &lt;A review on reinforcement learning: Introduction and applications in industrial process control, {eid: 85084367877, doi: 10.1016/j.compchemeng.2020.106886}&gt;, &lt;On governors, {eid: 0000093787}&gt;, &lt;A brief history of automatic control, {eid: 0030173177, doi: 10.1109/37.506394}&gt;, &lt;Optimal control-1950 to 1985, {eid: 0030170303}&gt;, &lt;Generalized harmonic analysis, {eid: 51249193175}&gt;, &lt;None, {eid: 0003767673}&gt;, &lt;Modern control theory, {eid: 51849168731}&gt;, &lt;Fuzzy logic, {eid: 0023999614}&gt;, &lt;Fuzzy logic D computing with words, {eid: 0003016159}&gt;, &lt;None, {eid: 79955750805}&gt;, &lt;Bayesian filtering: From Kalman filters to particle filters, and beyond, {eid: 79958835436}&gt;, &lt;Bayesian optimization for adaptive experimental design: A review, {eid: 85079743427}&gt;, &lt;A survey on analysis and design of model-based fuzzy control systems, {eid: 33750268081}&gt;, &lt;Industrial applications of fuzzy logic control, {eid: 0018885952}&gt;, &lt;Fuzzy logic in control systems: Fuzzy logic controller, part II, {eid: 0025405010}&gt;, &lt;An energy management system design using fuzzy logic control: Smoothing the grid power profile of a residential electro-thermal microgrid, {eid: 85100746489}&gt;, &lt;Fuzzy logic based load frequency control of power system, {eid: 85112504877}&gt;, &lt;Industrial applications of the Kalman filter: A review, {eid: 84880316166}&gt;, &lt;Model predictive control: Theory and practice-A survey, {eid: 0024668467}&gt;, &lt;Foundations of optimal control theory, {eid: 85085248987}&gt;, &lt;Model predictive heuristic control. Applications to industrial processes, {eid: 0018015327}&gt;, &lt;Dynamic matrix control? A computer control algorithm, {eid: 0002182709}&gt;, &lt;Optimization and constrained multivariable control of a catalytic cracking unit, {eid: 0003295122}&gt;, &lt;Fast, large-scale model predictive control by partial enumeration, {eid: 33947719861}&gt;, &lt;An online active set strategy to overcome the limitations of explicit MPC, {eid: 44349127211}&gt;, &lt;Online Optimization, {eid: 77649190775}&gt;, &lt;Model predictive control: A review of its applications in power electronics, {eid: 84897079038}&gt;, &lt;Model predictive control for power converters and drives: Advances and trends, {eid: 85014926861}&gt;, &lt;None, {eid: 0003473124}&gt;, &lt;Data center cooling using model-predictive control, {eid: 85064819742}&gt;, &lt;Holistic resource management for sustainable and reliable cloud computing: An innovative solution to global challenge, {eid: 85065866205, doi: 10.1016/j.jss.2019.05.025}&gt;, &lt;A real-time model predictive position control with collision avoidance for commercial lowcost quadrotors, {eid: 85066503130}&gt;, &lt;Model predictive control: Review of the three decades of development, {eid: 80052661491}&gt;, &lt;Semi-explicit MPC based on subspace clustering, {eid: 85017498932}&gt;, &lt;Detection of false data injection attacks against state estimation in smart grids based on a mixture Gaussian distribution learning method, {eid: 85049620769}&gt;, &lt;Fast convergence rates for distributed non-Bayesian learning, {eid: 85036456736}&gt;, &lt;Online model regression for nonlinear time-varying manufacturing systems, {eid: 85010378050}&gt;, &lt;None, {eid: 85104473621}&gt;, &lt;Optimum settings for automatic controllers, {eid: 0027610697}&gt;, &lt;Port-Hamiltonian systems in adaptive and learning control: A survey, {eid: 84964626399}&gt;, &lt;An overview of dynamic-linearizationbased data-driven control and applications, {eid: 85018994130}&gt;, &lt;Formation of high-speed motion pattern of a mechanical arm by trial, {eid: 0000432410}&gt;, &lt;Bettering operation of robots by learning, {eid: 84995039499}&gt;, &lt;A survey of iterative learning control, {eid: 33744927936}&gt;, &lt;None, {eid: 0003712175}&gt;, &lt;Iterative learning control applied to batch processes: An overview, {eid: 34547487982}&gt;, &lt;Learning from demonstration, {eid: 84898995067}&gt;, &lt;Robust learning model predictive control for iterative tasks: Learning from experience, {eid: 85046165293}&gt;, &lt;Reinforcement learning is direct adaptive optimal control, {eid: 0026852362}&gt;, &lt;Learning to act using realtime dynamic programming, {eid: 0029210635}&gt;, &lt;Dynamic programming, {eid: 37049252093}&gt;, &lt;A menu of designs for reinforcement learning over time, {eid: 0002011091}&gt;, &lt;Approximate dynamic programming for realtime control and neural modelling, {eid: 0002031779}&gt;, &lt;Approximate dynamic programming by practical examples, {eid: 85015020920}&gt;, &lt;An overviewof research on adaptive dynamic programming, {eid: 84877334374}&gt;, &lt;Postface to model predictive control: Theory and design, {eid: 85010820455}&gt;, &lt;None, {eid: 85050587843}&gt;, &lt;On stochastic optimal control and reinforcement learning by approximate inference, {eid: 84896063320}&gt;, &lt;Integration of production planning and scheduling: Overview, challenges and opportunities, {eid: 70249093672}&gt;, &lt;The explicit linear quadratic regulator for constrained systems, {eid: 0036027604}&gt;, &lt;Data-driven control for interlinked AC/DC microgrids via model-free adaptive control and dual-droop control, {eid: 85019674439}&gt;, &lt;Data-driven model predictive control of DC-to-DC buck-boost converter, {eid: 85111021334}&gt;, &lt;A survey on data center cooling systems: Technology, power consumption modeling and control strategy optimization, {eid: 85112255502}&gt;, &lt;A data-assisted first-principle approach to modeling server outlet temperature in air free-cooled data centers, {eid: 85121209198}&gt;, &lt;A reinforcement learning approach for autonomous control and landing of a quadrotor, {eid: 85053887906}&gt;, &lt;Multi-agent reinforcement learningbased resource allocation for UAV networks, {eid: 85079784199}&gt;, &lt;Deep reinforcement learning for drone navigation using sensor data, {eid: 85086867770}&gt;, &lt;IDGTE social visit, {eid: 0035387383}&gt;, &lt;None, {eid: 85128151202}&gt;, &lt;Model predictive control (MPC) design and implementation using algorithm-3 on board SPARTAN 6 FPGA SP605 evaluation kit, {eid: 84897798616}&gt;, &lt;Data-driven model predictive control using random forests for building energy optimization and climate control, {eid: 85045938289}&gt;, &lt;Data-driven model predictive control for building climate control: Three case studies on different buildings, {eid: 85067345639, doi: 10.1016/j.buildenv.2019.106204}&gt;, &lt;None, {eid: 85046999170}&gt;, &lt;None, {eid: 85074974899}&gt;, &lt;None, {eid: 85128132949}&gt;, &lt;Algorithmic control of industrial processes, {eid: 0041994074}&gt;, &lt;Generalized predictive Control-Part II extensions and interpretations, {eid: 0023311208}&gt;, &lt;Process control dynamic, {eid: 0041802770}&gt;, &lt;Stochastic model predictive control: An overview and perspectives for future research, {eid: 85011971634}&gt;, &lt;State of the art of finite control set model predictive control in power electronics, {eid: 84882934154}&gt;, &lt;The development of model predictive control in automotive industry: A survey, {eid: 84873147904}&gt;, &lt;Model predictive control in aerospace systems: Current state and opportunities, {eid: 85020712736}&gt;, &lt;Real-time optimization and model predictive control for aerospace and automotive applications, {eid: 85052567136}&gt;, &lt;Model predictive control and its application in agriculture: A review, {eid: 85048097145}&gt;, &lt;Perspectives on system identification, {eid: 78649959469}&gt;, &lt;Automatic tuning for data-driven model predictive control, {eid: 85119152812}&gt;, &lt;A novel data-driven model based parameter estimation of nonlinear systems, {eid: 85064573547}&gt;, &lt;Data-driven approximation of theKoopman generator: Model reduction, system identification, and control, {eid: 85079908691}&gt;, &lt;A data-driven approach for discovering stochastic dynamical systems with non-Gaussian Lévy noise, {eid: 85099477008}&gt;, &lt;Stochastic model predictive control of LPV systems via scenario optimization, {eid: 84877581150}&gt;, &lt;The scenario approach for stochastic model predictive control with bounds on closedloop constraint violations, {eid: 84919470181}&gt;, &lt;Stochastic control with uncertain parameters via chance constrained control, {eid: 84990990479}&gt;, &lt;Stochastic MPC with offline uncertainty sampling, {eid: 85018519555}&gt;, &lt;Autonomous racing using learning model predictive control, {eid: 85027047292}&gt;, &lt;Repetitive learning model predictive control: An autonomous racing example, {eid: 85046139722}&gt;, &lt;A stochastic MPC approach with application to iterative learning, {eid: 85062188229}&gt;, &lt;None, {eid: 85128131117}&gt;, &lt;Model predictive control of internal combustion engines: A review and future directions, {eid: 85116336915}&gt;, &lt;On the suspension design of paquitop, a novel service robot for home assistance applications, {eid: 85102736262}&gt;, &lt;Robust learning model-predictive control for linear systems performing iterative tasks, {eid: 85107233285}&gt;, &lt;Nonlinear model predictive control for distributed parameter systems by timefispace-coupled model reduction, {eid: 85102642037}&gt;, &lt;The multi-armed bandit problem: Decomposition and computation, {eid: 0023345261}&gt;, &lt;Associative search network: A reinforcement learning associative memory, {eid: 0019519039}&gt;, &lt;Data-driven model predictive control with stability and robustness guarantees, {eid: 85103441657}&gt;, &lt;None, {eid: 85128124290}&gt;, &lt;Energy utilization assessment of a semi-closed greenhouse using data-driven model predictive control, {eid: 85116081323}&gt;, &lt;Data-driven fault tolerant predictive control for temperature regulation in data center with rack-based cooling architecture, {eid: 85113265772}&gt;, &lt;A data-driven, multisetpoint model predictive thermal control system for data centers, {eid: 85092769498}&gt;, &lt;Datadriven MPC for quadrotors, {eid: 85101734381}&gt;, &lt;Data-driven model predictive control for trajectory tracking with a robotic arm, {eid: 85081596932}&gt;, &lt;Virtual reference direct design method: An off-line approach to data-based control system design, {eid: 0034187040}&gt;, &lt;Non-iterative data-driven controller tuning using the correlation approach, {eid: 84927748784}&gt;, &lt;Direct nonlinear control design: The virtual reference feedback tuning (VRFT) approach, {eid: 31444450515}&gt;, &lt;An application of the virtual reference feedback tuning for an MIMO process, {eid: 85042177711}&gt;, &lt;Extensions to virtual reference feedback tuning: A direct method for the design of feedback controllers, {eid: 20144383007}&gt;, &lt;Iterative feedback tuning: Theory and applications, {eid: 0032140408}&gt;, &lt;Review of optimization techniques, {eid: 84870808108, doi: 10.1002/9780470686652.eae495}&gt;, &lt;Analysis of a self-scaling quasi-Newton method, {eid: 0027648461}&gt;, &lt;Iterative correlation-based controller tuning, {eid: 6344228525}&gt;, &lt;Correlation-based tuning of decoupling multivariable controllers, {eid: 34547572632}&gt;, &lt;Iterative feedback tuning-an overview, {eid: 0036608321}&gt;, &lt;Non-iterative direct datadriven controller tuning for multivariable systems: Theory and application, {eid: 84870269837}&gt;, &lt;The model-free learning adaptive control of a class of MISO nonlinear discrete-time systems, {eid: 43049155862}&gt;, &lt;Overview of model free adaptive (MFA) control technology, {eid: 85062798624}&gt;, &lt;The model-free learning adaptive control of a class of SISO nonlinear systems, {eid: 0030721428}&gt;, &lt;Dual-stage optimal iterative learning control for nonlinear non-affine discrete-time systems, {eid: 35948938534}&gt;, &lt;A novel data-driven control approach for a class of discrete-time nonlinear systems, {eid: 80052872864}&gt;, &lt;Data-driven model-free adaptive control for a class of MIMO nonlinear discrete-time systems, {eid: 83655192094}&gt;, &lt;Decoupling with dynamic compensation for strong invertible affine non-linear systems, {eid: 0022361904}&gt;, &lt;Adaptive control: Stability, {eid: 85128152700}&gt;, &lt;None, {eid: 0142148862}&gt;, &lt;Learning control: The state of the art and perspective, {eid: 85128140788}&gt;, &lt;Iterative learning control for deterministic systems, {eid: 0003536131}&gt;, &lt;Data-driven progressive and iterative learning control, {eid: 85031783723}&gt;, &lt;Observer-based data-driven iterative learning control, {eid: 85088289637}&gt;, &lt;An H1 approach to learning control systems, {eid: 0025522203}&gt;, &lt;Stability of learning control with disturbances and uncertain initial conditions, {eid: 0026622656}&gt;, &lt;Performance and robustness issues in iterative learning control, {eid: 0027727827}&gt;, &lt;Iterative learning control for discrete-time systems with exponential rate of convergence, {eid: 0030107855}&gt;, &lt;Robot juggling: Implementation of memory-based learning, {eid: 0028374275}&gt;, &lt;The omnipresence of case-based reasoning in science and application, {eid: 0032206533}&gt;, &lt;Reinforcement learning: Past, present and future, {eid: 85128156911}&gt;, &lt;Reinforcement learning and optimal adaptive control: An overview and implementation examples, {eid: 84860519689, doi: 10.1016/j.arcontrol.2012.03.004}&gt;, &lt;Monte Carlo road safety reasoning, {eid: 33745953201}&gt;, &lt;Temporal credit assignment in reinforcement learning, {eid: 0003617454}&gt;, &lt;Adaptive linear quadratic control using policy iteration, {eid: 0028584964}&gt;, &lt;Survey on iterative learning control, repetitive control, and run-to-run control, {eid: 71849101609}&gt;, &lt;None, {eid: 77955814101}&gt;, &lt;Q-learning, {eid: 34249833101}&gt;, &lt;Model-free Q-learning designs for linear discrete-time zero-sum games with application to H-infinity control, {eid: 33846781129}&gt;, &lt;A Q-learning approach to derive optimal consumption and investment strategies, {eid: 68949212928}&gt;, &lt;Model-free H1 control design for unknown linear discrete-time systems via q-learning with lmi, {eid: 77955423822}&gt;, &lt;A Markovian decision process, {eid: 0001700171}&gt;, &lt;None, {eid: 85041394434}&gt;, &lt;Offset-free MPC explained: Novelties, subtleties, and applications, {eid: 84964240894}&gt;, &lt;None, {eid: 85066109080}&gt;, &lt;None, {eid: 85056837310}&gt;, &lt;None, {eid: 85028007708}&gt;, &lt;Data-driven based optimal output-feedback control of continuous-time systems, {eid: 85058222768}&gt;, &lt;Learning from delayed rewards, {eid: 0004049893}&gt;, &lt;None, {eid: 84904867557}&gt;, &lt;Deterministic policy gradient algorithms, {eid: 84919793697}&gt;, &lt;None, {eid: 84965135289}&gt;, &lt;Trust region policy optimization, {eid: 84969963490}&gt;, &lt;None, {eid: 85041194636}&gt;, &lt;Deep reinforcement learning that matters, {eid: 85057337632}&gt;, &lt;Overview of model free adaptive (MFA) control technology, {eid: 85062798624}&gt;, &lt;A neural network for robot control: Cooperation between neural units as a requirement for learning, {eid: 0027623435}&gt;, &lt;Artificial neural network based robot control: An overview, {eid: 0030122241}&gt;, &lt;Model-free control of nonlinear stochastic systems with discrete-time measurements, {eid: 0032164973}&gt;, &lt;None, {eid: 14244260540}&gt;, &lt;None, {eid: 85027029632}&gt;, &lt;Reinforcement learning in robotics: A survey, {eid: 84884276459}&gt;, &lt;Data-based techniques focused on modern industry: An overview, {eid: 84919906918}&gt;, &lt;None, {eid: 85015993006}&gt;, &lt;Online adaptive optimal control for continuous-time nonlinear systems with completely unknown dynamics, {eid: 84938632734}&gt;, &lt;Deep reinforcement learning: A brief survey, {eid: 85040312540}&gt;, &lt;Recent advances in robot learning from demonstration, {eid: 85099178144}&gt;, &lt;Towards intelligent power electronics-dominated grid via machine learning techniques, {eid: 85101794926}&gt;, &lt;Optimal energy management strategies for energy internet via deep reinforcement learning approach, {eid: 85061043217}&gt;, &lt;A review of reinforcement learning for autonomous building energy management, {eid: 85073644795}&gt;, &lt;PIE: A tool for data-driven autonomous UAV flight testing, {eid: 85072184033}&gt;, &lt;Adaptive resilient eventtriggered control design of autonomous vehicles with an iterative single critic learning framework, {eid: 85100711829}&gt;, &lt;Data-driven optimal control strategy for virtual synchronous generator via deep reinforcement learning approach, {eid: 85107130534}&gt;, &lt;Transfer learning for reinforcement learning domains: A survey, {eid: 68949157375}&gt;, &lt;A survey on deep transfer learning, {eid: 85054791245}&gt;, &lt;Self-improving reactive agents based on reinforcement learning, planning and teaching, {eid: 0000123778}&gt;, &lt;Human-level control through deep reinforcement learning, {eid: 84924051598}&gt;, &lt;Accelerating autonomous learning by using heuristic selection of actions, {eid: 41249102188}&gt;, &lt;Heuristically-accelerated reinforcement learning: A comparative analysis of performance, {eid: 85031898508}&gt;, &lt;Learning to learn using gradient descent, {eid: 84958985283}&gt;, &lt;None, {eid: 85028473985}&gt;, &lt;A long-short term memory recurrent neural network based reinforcement learning controller for office heating ventilation and air conditioning systems, {eid: 85034254085}&gt;, &lt;Closed-loop reference model based distributed model reference adaptive control for multi-agent systems, {eid: 85111912549}&gt;, &lt;None, {eid: 85128117777}&gt;, &lt;None, {eid: 85030460628}&gt;, &lt;Reinforcement learning with multi-fidelity simulators, {eid: 84929191082}&gt;, &lt;Efficient reinforcement learning for robots using informative simulated priors, {eid: 84938268469}&gt;, &lt;Real-world reinforcement learning via multifidelity simulators, {eid: 84961060210}&gt;, &lt;Open source robotic simulators platforms for teaching deep reinforcement learning algorithms, {eid: 85064460217}&gt;, &lt;The bottleneck simulator: A model-based deep reinforcement learning approach, {eid: 85096875671}&gt;, &lt;Digital twin-proof of concept, {eid: 85044953148, doi: 10.1016/j.mfglet.2018.02.006}&gt;, &lt;Digital twin in industry: State-of-the-art, {eid: 85054374767}&gt;, &lt;Digital twin: Enabling technologies, challenges and open research, {eid: 85087331367}&gt;, &lt;Data-driven smart manufacturing, {eid: 85040599054, doi: 10.1016/j.jmsy.2018.01.006}&gt;, &lt;Digital twins and cyber-physical systems toward smart manufacturing and industry 4.0: Correlation and comparison, {eid: 85068798049, doi: 10.1016/j.eng.2019.01.014}&gt;, &lt;A digital supply chain twin for managing the disruption risks and resilience in the era of Industry 4.0, {eid: 85075117655, doi: 10.1080/09537287.2020.1768450}&gt;, &lt;Astate-of-the-art survey of digital twin: Techniques, engineering product lifecycle management and business innovation perspectives, {eid: 85075384583, doi: 10.1007/s10845-019-01512-w}&gt;, &lt;Programmatically interpretable reinforcement learning, {eid: 85057311754}&gt;, &lt;None, {eid: 85074904615}&gt;, &lt;Explainable reinforcement learning: A survey, {eid: 85090173628}&gt;, &lt;Explainable AI: A review of machine learning interpretability methods, {eid: 85098963955}&gt;, &lt;None, {eid: 85112728286}&gt;, &lt;On model-free adaptive control and its stability analysis, {eid: 85065461851}&gt;, &lt;None, {eid: 85100490226}&gt;, &lt;Data-driven hierarchical predictive learning in unknown environments, {eid: 85094115467}&gt;, &lt;Digital twin-The simulation aspect, {eid: 85016457439, doi: 10.1007/978-3-319-32156-1-5}&gt;</t>
  </si>
  <si>
    <t>2-s2.0-85127038477</t>
  </si>
  <si>
    <t>Borderline ?</t>
  </si>
  <si>
    <t>related, but too far in my opinion</t>
  </si>
  <si>
    <t>Tu Z. (AUID: 57665382600), Qiao L. (AUID: 57215967443), Nowak R. (AUID: 15134573600), Lv H. (AUID: 57020785300), Lv Z. (AUID: 55925162500)</t>
  </si>
  <si>
    <t>Digital Twins-Based Automated Pilot for Energy-Efficiency Assessment of Intelligent Transportation Infrastructure</t>
  </si>
  <si>
    <t>10.1109/TITS.2022.3166585</t>
  </si>
  <si>
    <t>https://www.doi.org/10.1109/TITS.2022.3166585</t>
  </si>
  <si>
    <t>&lt;Qingdao Vocational and Technical College of Hotel Management&gt;, &lt;College of Computer Science and Technology, Qingdao University&gt;, &lt;Division of Artificial Intelligence, Institute of Computer Science, Warsaw University of Technology&gt;, &lt;China Sea Offshore Engineering Survey Institute, Ministry of Natural Resources North Sea Bureau&gt;, &lt;Department of Game Design, Faculty of Arts, Uppsala University&gt;</t>
  </si>
  <si>
    <t>© 2000-2011 IEEE.To realize the great potential of the intelligent transportation infrastructure, the investment in the transportation infrastructure in the intelligent transportation system should be rationally planned. Firstly, the application status of cutting-edge Data Envelopment Analysis (DEA) model in transportation infrastructure efficiency evaluation is analyzed, and based on this, a DEA model of transportation infrastructure efficiency evaluation under Digital Twins technology is established. Secondly, with the transportation infrastructure of 12 prefecture-level cities in Jiangsu Province from 2005 to 2020 as the research object, the Digital Twins DEA model and the traditional Stochastic Frontier Approach (SFA) model are used to estimate the efficiency of transportation infrastructure in 12 cities. Finally, the traffic flow data of a certain road section in Zhenjiang City (J11 City) is simulated and predicted by using the Long Short-term Memory (LSTM) traffic flow prediction model. The results show that the average efficiency of the 12 cities estimated by the DEA model based on the Digital Twins is 0.7083, the average efficiency of the 12 cities estimated by the SFA model is 0.6445, and there are significant differences in the efficiency rankings of the cities. Compared with the actual efficiency, the established Digital Twins DEA model is more reasonable for the calculation of transportation infrastructure efficiency. The results of the LSTM traffic flow prediction model show that the Mean Absolute Error (MAE) of the LSTM model is 24.29, the Root Mean Square Error (RSME) is 0.1186, and the Mean Absolute Perce (MAPE) is 17.78, which are all lower than other models. Compared with other models, the proposed LSTM-based traffic flow prediction model is more accurate in traffic flow prediction. Hence, the research content provides a reference for the investment planning of intelligent transportation system infrastructure.</t>
  </si>
  <si>
    <t>DEA, Digital twins, efficiency evaluation, LSTM</t>
  </si>
  <si>
    <t>&lt;Worlding cities through transportation infrastructure, {eid: 85059948704}&gt;, &lt;Lecture notes in intelligent transportation and infrastructure innovative research in transportation infrastructure (Proceedings of ICIIF 2018) || an innovative approach to assess sustainability of urban mobility-using fuzzy MCDM method, {eid: 85142361092}&gt;, &lt;Mitigation of geohazard risk along transportation infrastructures with optical fiber distributed sensing, {eid: 85142336611}&gt;, &lt;Comparative study on cyclic behavior of marine calcareous sand and terrigenous siliceous sand for transportation infrastructure applications, {eid: 85101823137}&gt;, &lt;Can financial development improve the investment efficiency of transportation infrastructure? An analysis based on the micro-perspective of listed companies, {eid: 85142367651}&gt;, &lt;Rethinking environmental LCA life stages for transport infrastructure to facilitate holistic assessment, {eid: 85084240837}&gt;, &lt;Highway transportation efficiency evaluation for Beijing-Tianjin-Hebei region based on advanced DEA model, {eid: 84994085961}&gt;, &lt;Measuring the road safety performance of Iranian provinces: A double-frontier DEA model and evidential reasoning approach, {eid: 85058187860}&gt;, &lt;Web traffic time series forecasting using LSTM neural networks with distributed asynchronous training, {eid: 85101870796}&gt;, &lt;Short-term traffic forecasting: An LSTM network for spatial-temporal speed prediction, {eid: 85121294840}&gt;, &lt;Forecasting vehicular traffic flow using MLP and LSTM, {eid: 85110917426}&gt;, &lt;LSTM training set analysis and clustering model development for short-term traffic flow prediction, {eid: 85099346767}&gt;, &lt;A fast-track method for assessing the risk of a terrorist attack on transportation facilities, {eid: 85084244092}&gt;, &lt;Formation of a list of critical facilities in the gas transportation system of Russia in terms of energy security, {eid: 85039417633}&gt;, &lt;Minimodal: Dimensional domain of miniature shipping containers for intermodal freight transportation, {eid: 85142335565}&gt;, &lt;Performance evaluation of bar plates without a draft angle to improve refining efficiency, {eid: 85078900054}&gt;, &lt;Reprocessing of unirradiated fuel rods of transport nuclear power facilities, {eid: 85060247581}&gt;, &lt;Efficiency in rail transport: Evaluation of the main drivers through meta-analysis with resampling, {eid: 85058715062}&gt;, &lt;Evaluation of Chinese environmental efficiency based on CEPI, {eid: 85103355495}&gt;, &lt;Spatial relationship of high-speed transportation construction and land-use efficiency and its mechanism: Case study of Shandong peninsula urban agglomeration, {eid: 85063277865}&gt;, &lt;Do optimal scale and efficiency matter in Taiwan’s higher education reform? A stochastic cost frontier approach, {eid: 85059964238}&gt;, &lt;Fuel poverty and well-being: A consumer theory and stochastic frontier approach, {eid: 85064941101}&gt;, &lt;Assessment of technical efficiency of layer production in mampong municipality: Stochastic frontier approach, {eid: 85072615597}&gt;, &lt;Assessing sustainability of supply chains: An inverse network dynamic DEA model, {eid: 85056845804}&gt;, &lt;Measuring destocking performance of the Chinese real estate industry: A DEA-Malmquist approach, {eid: 85062289356}&gt;, &lt;Study on the effectiveness of the PCA-DEA combination model and the Malmquist index in evaluating the efficiency of scientific and technological innovation-based on data from universities in Shandong, {eid: 85142339076}&gt;, &lt;A dynamic network DEA model for accounting and financial indicators: A case of efficiency in MENA banking, {eid: 85060943876}&gt;, &lt;A multiobjective DEA model to assess the eco-efficiency of agricultural practices within the CF+ DEA method, {eid: 85048165984}&gt;, &lt;Stock evaluation under mixed uncertainties using robust DEA model, {eid: 85082756552}&gt;, &lt;The development efficiency of China’s innovative industrial clusters-based on the DEA-Malmquist model, {eid: 85103908455}&gt;, &lt;Productivity and efficiency analysis of Pakistani mutual funds using Malmquist index approach, {eid: 85142338865}&gt;, &lt;Explaining crime and criminal careers: The DEA model of situational action theory, {eid: 85070275514}&gt;, &lt;A neural network approach for traffic prediction and routing with missing data imputation for intelligent transportation system, {eid: 85099718927}&gt;, &lt;Allocation of applications to Fog resources via semantic clustering techniques: With scenarios from intelligent transportation systems, {eid: 85096327492}&gt;, &lt;Wind speed prediction model using LSTM and 1D-CNN, {eid: 85084802962}&gt;, &lt;Analysis and prediction of water quality using LSTM deep neural networks in IoT environment, {eid: 85064118046}&gt;, &lt;A CNN–LSTM model for gold price time-series forecasting, {eid: 85083775678}&gt;, &lt;Long short-term memory neural network for air pollutant concentration predictions: Method development and evaluation, {eid: 85028944487}&gt;, &lt;A deep learning framework for financial time series using stacked autoencoders and long-short term memory, {eid: 85024502828}&gt;, &lt;Financial time series forecasting model based on CEEMDAN and LSTM, {eid: 85059181796}&gt;, &lt;Truck traffic flow prediction based on LSTM and GRU methods with sampled GPS data, {eid: 85097329488}&gt;, &lt;Spatiotemporal scenario generation of traffic flow based on LSTM-GAN, {eid: 85102815520}&gt;, &lt;Short-term water quality variable prediction using a hybrid CNN–LSTM deep learning model, {eid: 85079468399}&gt;, &lt;Predictions for COVID-19 with deep learning models of LSTM, GRU and bi-LSTM, {eid: 85089682033}&gt;</t>
  </si>
  <si>
    <t>2022-11-01</t>
  </si>
  <si>
    <t>2-s2.0-85129346311</t>
  </si>
  <si>
    <t>Shen X. (AUID: 7402721166), Li M. (AUID: 57206279463), Zhou C. (AUID: 57207957007), Zhuang W. (AUID: 7103155022), Gao J. (AUID: 57203731492), Wu W. (AUID: 57195476680)</t>
  </si>
  <si>
    <t>Holistic Network Virtualization and Pervasive Network Intelligence for 6G</t>
  </si>
  <si>
    <t>IEEE Communications Surveys and Tutorials</t>
  </si>
  <si>
    <t>10.1109/COMST.2021.3135829</t>
  </si>
  <si>
    <t>https://www.doi.org/10.1109/COMST.2021.3135829</t>
  </si>
  <si>
    <t>&lt;Department of Electrical and Computer Engineering, University of Waterloo&gt;, &lt;Department of Electrical and Computer Engineering, Marquette University&gt;, &lt;Frontier Research Center, Peng Cheng Laboratory&gt;</t>
  </si>
  <si>
    <t>© 1998-2012 IEEE.In this tutorial paper, we look into the evolution and prospect of network architecture and propose a novel conceptual architecture for the 6th generation (6G) networks. The proposed architecture has two key elements, i.e., holistic network virtualization and pervasive artificial intelligence (AI). The holistic network virtualization consists of network slicing and digital twin, from the aspects of service provision and service demand, respectively, to incorporate service-centric and user-centric networking. The pervasive network intelligence integrates AI into future networks from the perspectives of networking for AI and AI for networking, respectively. Building on holistic network virtualization and pervasive network intelligence, the proposed architecture can facilitate three types of interplay, i.e., the interplay between digital twin and network slicing paradigms, between model-driven and data-driven methods for network management, and between virtualization and AI, to maximize the flexibility, scalability, adaptivity, and intelligence for 6G networks. We also identify challenges and open issues related to the proposed architecture. By providing our vision, we aim to inspire further discussions and developments on the potential architecture of 6G.</t>
  </si>
  <si>
    <t>6G, AI for networking, digital twin, network architecture, network virtualization, networking for AI</t>
  </si>
  <si>
    <t>&lt;Towards 6G wireless communication networks: Vision, enabling technologies, and new paradigm shifts, {eid: 85097162326}&gt;, &lt;A vision of 6G wireless systems: Applications, trends, technologies, and open research problems, {eid: 85073729899}&gt;, &lt;Toward 6G networks: Use cases and technologies, {eid: 85082398538}&gt;, &lt;Data management for future wireless networks: Architecture, privacy preservation, and regulation, {eid: 85101057525}&gt;, &lt;Towards 6G architecture for energy efficient communication in IoTenabled smart automation systems, {eid: 85103339261}&gt;, &lt;6G wireless networks: Vision, requirements, architecture, and key technologies, {eid: 85069918860}&gt;, &lt;6G technologies: Key drivers, core requirements, system architectures, and enabling technologies, {eid: 85070988054}&gt;, &lt;Software defined space-air-ground integrated vehicular networks: Challenges and solutions, {eid: 85028416369}&gt;, &lt;System integration of terrestrial mobile communication and satellite communication-The trends, challenges and key technologies in B5G and 6G, {eid: 85099147415}&gt;, &lt;6G: The next frontier: From holographic messaging to artificial intelligence using subterahertz and visible light communication, {eid: 85070689267}&gt;, &lt;AI-assisted network-slicing based next-generation wireless networks, {eid: 85085147160}&gt;, &lt;The roadmap to 6G: AI empowered wireless networks, {eid: 85071315607}&gt;, &lt;Artificial-intelligence-enabled intelligent 6G networks, {eid: 85096018018}&gt;, &lt;A view of telecommunications network evolution, {eid: 0036903904}&gt;, &lt;LTE-advanced and the evolution of LTE deployments, {eid: 80155169936}&gt;, &lt;Software-defined networking: A comprehensive survey, {eid: 84919935425}&gt;, &lt;Cloud RAN for mobile networks-A technology overview, {eid: 84925867806}&gt;, &lt;Coalitional game for the creation of efficient virtual core network slices in 5G mobile systems, {eid: 85043478135}&gt;, &lt;Dynamic RAN slicing for service-oriented vehicular networks via constrained learning, {eid: 85097365905}&gt;, &lt;Traffic engineering for service-oriented 5G networks with SDN-NFV integration, {eid: 85082559237}&gt;, &lt;Network slicing and softwarization: A survey on principles, enabling technologies, and solutions, {eid: 85044339378}&gt;, &lt;None, {eid: 85090361615}&gt;, &lt;None, {eid: 85046354527}&gt;, &lt;State-of-the-art deep learning: Evolving machine intelligence toward tomorrows intelligent network traffic control systems, {eid: 85032434210}&gt;, &lt;AI-based abnormality detection at the PHY-layer of cognitive radio by learning generative models, {eid: 85078727577}&gt;, &lt;Artificial-intelligence-enabled air interface for 6G: Solutions, challenges, and standardization impacts, {eid: 85095977027}&gt;, &lt;Adaptive computing scheduling for edge-assisted autonomous driving, {eid: 85102242985}&gt;, &lt;Slicing-based artificial intelligence service provisioning on the network edge: Balancing AI service performance and resource consumption of data management, {eid: 85118538053, doi: 10.1109/MVT.2021.3114655}&gt;, &lt;Guest editorial special issue on advances in artificial intelligence and machine learning for networking, {eid: 85096242207}&gt;, &lt;None, {eid: 85125616133}&gt;, &lt;Technical specification group services and system aspects; Release 16 description; Summary of Rel-16 work items (Release 16), {eid: 85112452016}&gt;, &lt;Digital twin in the IoT context: A survey on technical features, scenarios, and architectural models, {eid: 85087488936}&gt;, &lt;A comprehensive survey on machine learning for networking: Evolution, applications and research opportunities, {eid: 85048987338}&gt;, &lt;Deep learning in mobile and wireless networking: A survey, {eid: 85071685550}&gt;, &lt;Network virtualization: State of the art and research challenges, {eid: 68949188091}&gt;, &lt;A proposal for an improved network layer of an LAN, {eid: 84910358301}&gt;, &lt;Broad-band ATM network architecture based on virtual paths, {eid: 0025477009}&gt;, &lt;Dynamic flow migration for embedded services in SDN/NFV-enabled 5G core networks, {eid: 85083733099}&gt;, &lt;Network functions virtualisation: An introduction, benefits, enablers, challenges and call for action, {eid: 84883469564}&gt;, &lt;Orchestra: A customizable split-aware NFV orchestrator for dynamic cloud radio access networks, {eid: 85085622659}&gt;, &lt;Design and implementation of an out-of-band virtualization system for large SANs, {eid: 36349036167}&gt;, &lt;Managing performance overhead of virtual machines in cloud computing: A survey, state of the art, and future directions, {eid: 84891627095}&gt;, &lt;A simulation framework for virtualized resources in cloud data center networks, {eid: 85069434742}&gt;, &lt;A dynamic deep-learning-based virtual edge node placement scheme for edge cloud systems in mobile environment, {eid: 85132339591, doi: 10.1109/TCC.2020.2974948}&gt;, &lt;Reliable virtual machine placement and routing in clouds, {eid: 85029949618}&gt;, &lt;Node virtualization for IP level resilience, {eid: 85046346423}&gt;, &lt;Wireless sensor network virtualization: Early architecture and research perspectives, {eid: 84930948768}&gt;, &lt;User-centric base-station wireless access virtualization for future 5G networks, {eid: 85069783079}&gt;, &lt;CDS-based virtual backbone construction with guaranteed routing cost in wireless sensor networks, {eid: 84874964051}&gt;, &lt;Probabilistic virtual link embedding under demand uncertainty, {eid: 85076687826}&gt;, &lt;Toward a scalable, robust, and QoS-aware virtual-link provisioning in SDN-based ISP networks, {eid: 85069941672}&gt;, &lt;On the optimal allocation of virtual resources in cloud computing networks, {eid: 84877264638}&gt;, &lt;Cloudnet: Dynamic pooling of cloud resources by live WAN migration of virtual machines, {eid: 85027920208}&gt;, &lt;Efficient low-complexity scheduler for wireless resource virtualization, {eid: 84962506409}&gt;, &lt;Resource virtualization for customized delay-bounded QoS provisioning in uplink VMIMO-SC-FDMA systems, {eid: 85058658583}&gt;, &lt;Hierarchical soft slicing to meet multi-dimensional QoS demand in cache-enabled vehicular networks, {eid: 85081726822}&gt;, &lt;A virtual network customization framework for multicast services in NFV-enabled core networks, {eid: 85085618840}&gt;, &lt;Network slicing for service-oriented networks under resource constraints, {eid: 85031809705}&gt;, &lt;Service multiplexing and revenue maximization in sliced C-RAN incorporated with URLLC and multicast eMBB, {eid: 85063265094}&gt;, &lt;Dynamic radio resource slicing for a two-tier heterogeneous wireless network, {eid: 85050608297}&gt;, &lt;Enabling 5G RAN slicing with EDF slice scheduling, {eid: 85063337414}&gt;, &lt;Efficient and secure service-oriented authentication supporting network slicing for 5G-enabled IoT, {eid: 85043479102}&gt;, &lt;A service-oriented infrastructure for providing virtualized networks, {eid: 57049125666}&gt;, &lt;Defining and surveying wireless link virtualization and wireless network virtualization, {eid: 85029530034}&gt;, &lt;OpenFlow: Enabling innovation in campus networks, {eid: 68649129121}&gt;, &lt;SoftRAN: Software defined radio access network, {eid: 84883671775}&gt;, &lt;FlexRAN: A flexible and programmable platform for software-defined radio access networks, {eid: 85009754357}&gt;, &lt;None, {eid: 85125672560}&gt;, &lt;POWDER: Platform for open wireless datadriven experimental research, {eid: 85111473387}&gt;, &lt;Open source RAN slicing on POWDER: A top-to-bottom O-RAN use case, {eid: 85110134133}&gt;, &lt;Concordia: Teaching the 5G vRAN to share compute, {eid: 85113237294}&gt;, &lt;Network-hosted avatar: Userterminal virtualization in the network, {eid: 52649140034}&gt;, &lt;The virtual object as a major element of the Internet of Things: A survey, {eid: 84971516557}&gt;, &lt;Digital twin: Manufacturing excellence through virtual factory replication, {eid: 84944689700}&gt;, &lt;None, {eid: 85108232409}&gt;, &lt;The digital twin paradigm for future NASA and US Air Force vehicles, {eid: 84881426231}&gt;, &lt;Guest editorial: Digital twinning: Integrating AI-ML and big data analytics for virtual representation, {eid: 85118860523}&gt;, &lt;Leveraging digital twin technology in model-based systems engineering, {eid: 85111581098}&gt;, &lt;Digital twin enabled intelligent distributed clock synchronization in industrial IoT systems, {eid: 85102382160}&gt;, &lt;Deep reinforcement learning for stochastic computation offloading in digital twin networks, {eid: 85102829309}&gt;, &lt;Intelligent digital twin-based software-defined vehicular networks, {eid: 85087066942}&gt;, &lt;Leveraging digital twins to enhance performance of IoT in disadvantaged networks, {eid: 85089658020}&gt;, &lt;Cybertwin: An origin of next generation network architecture, {eid: 85075689014}&gt;, &lt;Developing an underwater network of ocean observation systems with digital twin prototypes-A field report from the baltic sea, {eid: 85102702000, doi: 10.1109/MIC.2021.3065245}&gt;, &lt;Service offloading with deep Q-network for digital twinning empowered Internet of Vehicles in edge computing, {eid: 85097199623}&gt;, &lt;A graph neural networkbased digital twin for network slicing management, {eid: 85099083093}&gt;, &lt;Adaptive optimization method in digital twin conveyor systems via range-inspection control, {eid: 85098772968, doi: 10.1109/TASE.2020.3043393}&gt;, &lt;Roads infrastructure digital twin: A step toward smarter cities realization, {eid: 85097128364}&gt;, &lt;Exploiting digital twin as enablers for synthetic sensing, {eid: 85099731819, doi: 10.1109/MIC.2021.3051674}&gt;, &lt;Real-world anomaly detection by using digital twin systems and weakly supervised learning, {eid: 85104171071}&gt;, &lt;Digital twin for intelligent context-aware IoT healthcare systems, {eid: 85099592329}&gt;, &lt;Experimentable digital twins-Streamlining simulation-based systems engineering for industry 4.0, {eid: 85041837589}&gt;, &lt;Deep learning for hybrid 5G services in mobile edge computing systems: Learn from a digital twin, {eid: 85077264316}&gt;, &lt;A digital twin based industrial automation and control system security architecture, {eid: 85078224349}&gt;, &lt;C2PS: A digital twin architecture reference model for the cloud-based cyber-physical systems, {eid: 85015767302}&gt;, &lt;None, {eid: 85099728707, doi: 10.1109/MIC.2021.3051902}&gt;, &lt;Manufacturing blockchain of things for the configuration of a data-and knowledge-driven digital twin manufacturing cell, {eid: 85091685980}&gt;, &lt;Digital-twinbased job shop scheduling toward smart manufacturing, {eid: 85077250493}&gt;, &lt;A digital-twin-assisted fault diagnosis using deep transfer learning, {eid: 85062237403}&gt;, &lt;A digital twin approach for fault diagnosis in distributed photovoltaic systems, {eid: 85074215768}&gt;, &lt;Dynamic digital twin and distributed incentives for resource allocation in aerial-assisted Internet of vehicles, {eid: 85100863507, doi: 10.1109/JIOT.2021.3058213}&gt;, &lt;Digital twin empowered content caching in social-aware vehicular edge networks, {eid: 85104180271, doi: 10.1109/TCSS.2021.3068369}&gt;, &lt;Algorithm AS 136: A k-means clustering algorithm, {eid: 0001138328}&gt;, &lt;Big data analytics for user-activity analysis and user-anomaly detection in mobile wireless network, {eid: 85029681787}&gt;, &lt;A mixture model for clustering ensembles, {eid: 2942558961}&gt;, &lt;Unicast-based inference of network link delay distributions with finite mixture models, {eid: 0041663418}&gt;, &lt;DeepCog: Optimizing resource provisioning in network slicing with AI-based capacity forecasting, {eid: 85076744757}&gt;, &lt;Photo-realistic single image super-resolution using a generative adversarial network, {eid: 85035231525}&gt;, &lt;Deep learning for launching and mitigating wireless jamming attacks, {eid: 85058070873}&gt;, &lt;MAC protocol identification using support vector machines for cognitive radio networks, {eid: 84896450289}&gt;, &lt;3D trajectory optimization in Rician fading for UAV-enabled data harvesting, {eid: 85067092331}&gt;, &lt;Modulation classification based on signal constellation diagrams and deep learning, {eid: 85050605304}&gt;, &lt;LSTM network: A deep learning approach for short-term traffic forecast, {eid: 85015163282}&gt;, &lt;Continuous deep Q-learning with model-based acceleration, {eid: 84979289652}&gt;, &lt;A new deep-Q-learningbased transmission scheduling mechanism for the cognitive Internet of Things, {eid: 85056139103}&gt;, &lt;Deep reinforcement learning-based mode selection and resource management for green fog radio access networks, {eid: 85053618438}&gt;, &lt;Deterministic policy gradient algorithms, {eid: 85030997365}&gt;, &lt;A reinforcementlearning approach to proactive caching in wireless networks, {eid: 85048166652}&gt;, &lt;Performance optimization for cooperative multiuser cognitive radio networks with RF energy harvesting capability, {eid: 84937149773}&gt;, &lt;Actor-critic algorithms, {eid: 84898938510}&gt;, &lt;Space/aerial-assisted computing offloading for IoT applications: A learning-based approach, {eid: 85063373205}&gt;, &lt;None, {eid: 84965135289}&gt;, &lt;Deep reinforcement learning for collaborative edge computing in vehicular networks, {eid: 85086713297}&gt;, &lt;None, {eid: 85045348132}&gt;, &lt;Energy efficient federated learning over wireless communication networks, {eid: 85094269930}&gt;, &lt;None, {eid: 85108703054}&gt;, &lt;Drone-cell trajectory planning and resource allocation for highly mobile networks: A hierarchical DRL approach, {eid: 85107486483}&gt;, &lt;Multi-agent reinforcement learning for adaptive user association in dynamic mmWave networks, {eid: 85092755382}&gt;, &lt;Trajectory design and access control for air-ground coordinated communications system with multiagent deep reinforcement learning, {eid: 85101806779, doi: 10.1109/JIOT.2021.3062091}&gt;, &lt;Leveraging multiagent learning for automated vehicles scheduling at nonsignalized intersections, {eid: 85100478514}&gt;, &lt;Edge intelligence: Paving the last mile of artificial intelligence with edge computing, {eid: 85067598102}&gt;, &lt;Dynamic clustering and on/off strategies for wireless small cell networks, {eid: 84963596898}&gt;, &lt;An adaptive and parameter-free recurrent neural structure for wireless channel prediction, {eid: 85075615450}&gt;, &lt;Deep reinforcement learning based wireless network optimization: A comparative study, {eid: 85091527936}&gt;, &lt;Intelligent resource slicing for eMBB and URLLC coexistence in 5G and beyond: A deep reinforcement learning based approach, {eid: 85101828253}&gt;, &lt;A survey on mobile edge computing: The communication perspective, {eid: 85028734877}&gt;, &lt;Federated learning for wireless communications: Motivation, opportunities, and challenges, {eid: 85088533872}&gt;, &lt;Federated learning in mobile edge networks: A comprehensive survey, {eid: 85083432754}&gt;, &lt;Learning to optimize: Training deep neural networks for interference management, {eid: 85052686714}&gt;, &lt;Overview of environment perception for intelligent vehicles, {eid: 85012994397}&gt;, &lt;Machine learning in the air, {eid: 85072389965}&gt;, &lt;Deep learning with edge computing: A review, {eid: 85069918953}&gt;, &lt;The architectural implications of autonomous driving: Constraints and acceleration, {eid: 85045397705}&gt;, &lt;An edge network orchestrator for mobile augmented reality, {eid: 85056190134}&gt;, &lt;Labeled faces in the wild: A database forstudying face recognition in unconstrained environments, {eid: 51849117118}&gt;, &lt;Edge intelligence: The confluence of edge computing and artificial intelligence, {eid: 85089947867}&gt;, &lt;None, {eid: 85089310722}&gt;, &lt;Federated learning for mobile keyboard prediction, {eid: 85125673950}&gt;, &lt;Cellular traffic load prediction with LSTM and Gaussian process regression, {eid: 85089412105}&gt;, &lt;Convolutional social pooling for vehicle trajectory prediction, {eid: 85059483173}&gt;, &lt;Face recognition based on convolutional neural network, {eid: 85044604397}&gt;, &lt;Scalable object detection using deep neural networks, {eid: 84911443425}&gt;, &lt;Contextaware proactive content caching with service differentiation in wireless networks, {eid: 85014932404}&gt;, &lt;Deep reinforcement learning for delay-oriented IoT task scheduling in SAGIN, {eid: 85101449838}&gt;, &lt;RL-NSB: Reinforcement learning-based 5G network slice broker, {eid: 85075010148}&gt;, &lt;Dynamic resource scaling for VNF over nonstationary traffic: A learning approach, {eid: 85091354285}&gt;, &lt;Optimal and fast real-time resource slicing with deep dueling neural networks, {eid: 85065862673}&gt;, &lt;GAN-powered deep distributional reinforcement learning for resource management in network slicing, {eid: 85076390888}&gt;, &lt;The LSTM-based advantage actor-critic learning for resource management in network slicing with user mobility, {eid: 85091195250}&gt;, &lt;Offline SLA-constrained deep learning for 5G networks reliable and dynamic end-to-end slicing, {eid: 85076436664}&gt;, &lt;Optimized computation offloading performance in virtual edge computing systems via deep reinforcement learning, {eid: 85055025077}&gt;, &lt;Mode selection and resource allocation in sliced fog radio access networks: A reinforcement learning approach, {eid: 85083817204}&gt;, &lt;A realization of fog-RAN slicing via deep reinforcement learning, {eid: 85083447901}&gt;, &lt;Multi-tenant cross-slice resource orchestration: A deep reinforcement learning approach, {eid: 85070673256}&gt;, &lt;Deep federated Q-learning-based network slicing for industrial IoT, {eid: 85105577822}&gt;, &lt;An artificial intelligence framework for slice deployment and orchestration in 5G networks, {eid: 85091110277}&gt;, &lt;Joint clustering and power allocation for the cross roads congestion scenarios in cooperative vehicular networks, {eid: 85053340036}&gt;, &lt;Deep-reinforcement learning multiple access for heterogeneous wireless networks, {eid: 85065890574}&gt;, &lt;Hierarchical deep reinforcement learning for backscattering data collection with multiple UAVs, {eid: 85101676917}&gt;, &lt;Reinforcement learningbased optimal computing and caching in mobile edge network, {eid: 85086746250}&gt;, &lt;Deep learning based communication over the air, {eid: 85038814271}&gt;, &lt;MAC for machine-type communications in industrial IoT-Part I: Protocol design and analysis, {eid: 85099549530}&gt;, &lt;MAC for machine-type communications in industrial IoT-Part II: Scheduling and numerical results, {eid: 85098749387}&gt;, &lt;Neurosurgeon: Collaborative intelligence between the cloud and mobile edge, {eid: 85022021223}&gt;, &lt;Edge AI: On-demand accelerating deep neural network inference via edge computing, {eid: 85078348360}&gt;, &lt;Joint DNN partition deployment and resource allocation for delay-sensitive deep learning inference in IoT, {eid: 85092703935}&gt;, &lt;Fully nested neural network for adaptive compression and quantization, {eid: 85097350250}&gt;, &lt;AI-driven collaborative resource allocation for task execution in 6G-enabled massive IoT, {eid: 85099532847}&gt;, &lt;Cognitive radio: Brain-empowered wireless communications, {eid: 13844296408}&gt;, &lt;Special issue on artificial intelligence and machine learning for networking and communications, {eid: 85065926878}&gt;, &lt;None, {eid: 85107987406}&gt;, &lt;None, {eid: 85124429421}&gt;, &lt;None, {eid: 85080973672}&gt;, &lt;None, {eid: 85076575898}&gt;, &lt;None, {eid: 85082381707}&gt;, &lt;A flexible machine-learning-aware architecture for future WLANs, {eid: 85082390718}&gt;, &lt;Millimeter wave vehicular communications: A survey, {eid: 84976271761}&gt;, &lt;Eyeriss: An energy-efficient reconfigurable accelerator for deep convolutional neural networks, {eid: 84995478886}&gt;, &lt;Dynamic adaptive DNN surgery for inference acceleration on the edge, {eid: 85068234299}&gt;, &lt;An overview of data-importance aware radio resource management for edge machine learning, {eid: 85093127941}&gt;, &lt;Machine intelligence at the edge with learning centric power allocation, {eid: 85095552871}&gt;, &lt;Wireless data acquisition for edge learning: Data-importance aware retransmission, {eid: 85091947929}&gt;, &lt;Client-edge-cloud hierarchical federated learning, {eid: 85089410722}&gt;, &lt;Federated learning via overthe-air computation, {eid: 85081105279}&gt;, &lt;Optimizing federated learning on non-iid data with reinforcement learning, {eid: 85090294665}&gt;, &lt;Client selection for federated learning with heterogeneous resources in mobile edge, {eid: 85070206410}&gt;, &lt;Adaptive federated learning in resource constrained edge computing systems, {eid: 85065907659}&gt;, &lt;Scheduling for cellular federated edge learning with importance and channel awareness, {eid: 85096408811}&gt;, &lt;Joint configuration adaptation and bandwidth allocation for edge-based realtime video analytics, {eid: 85090297663}&gt;, &lt;None, {eid: 85118445378}&gt;, &lt;Distributed deep neural networks over the cloud, the edge and end devices, {eid: 85027287268}&gt;, &lt;Accuracyguaranteed collaborative DNN inference in industrial IoT via deep reinforcement learning, {eid: 85104187005}&gt;, &lt;Wireless power transfer and data collection in wireless sensor networks, {eid: 85034231262}&gt;, &lt;Energy-efficient data collection in UAV enabled wireless sensor network, {eid: 85035794256}&gt;, &lt;Entropy-based active learning for object recognition, {eid: 51849135396}&gt;, &lt;A survey on distributed machine learning, {eid: 85087906333}&gt;, &lt;Federated machine learning: Concept and applications, {eid: 85061188595}&gt;, &lt;None, {eid: 85064803536}&gt;, &lt;Federated learning: Challenges, methods, and future directions, {eid: 85084614809}&gt;, &lt;Deep residual learning for image recognition, {eid: 84986274465}&gt;, &lt;Rethinking the inception architecture for computer vision, {eid: 84986296808}&gt;, &lt;ImageNet classification with deep convolutional neural networks, {eid: 84876231242}&gt;, &lt;None, {eid: 84925410541}&gt;, &lt;Round-robin synchronization: Mitigating communication bottlenecks in parameter servers, {eid: 85068230453}&gt;, &lt;Optimizing federated learning in distributed industrial IoT: A multi-agent approach, {eid: 85117072725}&gt;, &lt;Federated learning over wireless fading channels, {eid: 85084193064}&gt;, &lt;None, {eid: 85109536693}&gt;, &lt;Deep compression: Compressing deep neural networks with pruning, trained quantization and Huffman coding, {eid: 84965175092}&gt;, &lt;Learning efficient object detection models with knowledge distillation, {eid: 85046998192}&gt;, &lt;Branchynet: Fast inference via early exiting from deep neural networks, {eid: 85019129480}&gt;, &lt;None, {eid: 84988340112}&gt;, &lt;Multi-view 3D object detection network for autonomous driving, {eid: 85044441235}&gt;, &lt;Cell-free massive MIMO: Uniformly great service for everyone, {eid: 84953385216}&gt;, &lt;Multi-tier computing networks for intelligent IoT, {eid: 85060280542}&gt;, &lt;Energyefficient UAV-assisted mobile edge computing: Resource allocation and trajectory optimization, {eid: 85082046102}&gt;, &lt;A resource allocation framework for network slicing, {eid: 85056150992}&gt;, &lt;Distributed resource allocation optimization in 5G virtualized networks, {eid: 85061626520}&gt;, &lt;Cloud/Fog computing resource management and pricing for blockchain networks, {eid: 85054262253}&gt;, &lt;A Stackelberg game approach toward socially-aware incentive mechanisms for mobile crowdsensing, {eid: 85058882547}&gt;, &lt;Network slicing games: Enabling customization in multi-tenant mobile networks, {eid: 85064609032}&gt;, &lt;Network utility maximization based on an incentive mechanism for truthful reporting of local information, {eid: 85045342645}&gt;, &lt;Wireless networks design in the era of deep learning: Model-based, AI-based, or both?" IEEE Trans. Commun., {eid: 85077503699}&gt;, &lt;Deep transfer learning-based downlink channel prediction for FDD massive MIMO systems, {eid: 85097973609}&gt;, &lt;Enabling AI in future wireless networks: A data life cycle perspective, {eid: 85101823242}&gt;, &lt;None, {eid: 85125621571}&gt;, &lt;Adaptive edge association for wireless digital twin networks in 6G, {eid: 85111031522}&gt;, &lt;The road towards 6G: A comprehensive survey, {eid: 85101852761}&gt;, &lt;Application-driven network-aware digital twin management in industrial edge environments, {eid: 85103239228}&gt;, &lt;Intelligent radio access network slicing for service provisioning in 6G: A hierarchical deep reinforcement learning approach, {eid: 85112158264}&gt;, &lt;How should i slice my network?: A multi-service empirical evaluation of resource sharing efficiency, {eid: 85125653884}&gt;, &lt;Distributed inference acceleration with adaptive DNN partitioning and offloading, {eid: 85090292658}&gt;, &lt;Optimizing the learning performance in mobile augmented reality systems with CNN, {eid: 85089951736}&gt;, &lt;An artificial neural network approach to power consumption model construction for servers in cloud data centers, {eid: 85121936527}&gt;, &lt;None, {eid: 85072953908}&gt;, &lt;None, {eid: 85092193001}&gt;, &lt;Trained ternary quantization, {eid: 85025642769}&gt;, &lt;Distilling the knowledge in a neural network, {eid: 84959176782}&gt;, &lt;Artificial intelligence enabled wireless networking for 5G and beyond: Recent advances and future challenges, {eid: 85081679791}&gt;, &lt;Machine learning for 5G and beyond: From model-based to data-driven mobile wireless networks, {eid: 85061125826}&gt;, &lt;The Best of both worlds: Hybrid data-driven and model-based vehicular network simulation, {eid: 85100885584}&gt;</t>
  </si>
  <si>
    <t>2-s2.0-85121148213</t>
  </si>
  <si>
    <t>borderline, as it contains also large LR</t>
  </si>
  <si>
    <t>Meng X. (AUID: 57204839648), Wang X. (AUID: 56038252100), Liu H. (AUID: 59060082700), Bao Y. (AUID: 57211074197), Zhang X. (AUID: 35099665300)</t>
  </si>
  <si>
    <t>Prediction of soil organic matter using different soil classification hierarchical level stratification strategies and spectral characteristic parameters</t>
  </si>
  <si>
    <t>Geoderma</t>
  </si>
  <si>
    <t>10.1016/j.geoderma.2022.115696</t>
  </si>
  <si>
    <t>https://www.doi.org/10.1016/j.geoderma.2022.115696</t>
  </si>
  <si>
    <t>&lt;Northeast Institute of Geography and Agroecology, Chinese Academy of Sciences&gt;, &lt;College of Earth and Planetary Sciences, University of Chinese Academy of Sciences&gt;, &lt;College of Information Technology, Jilin Agricultural University&gt;</t>
  </si>
  <si>
    <t>© 2022 Elsevier B.V.Whether a finer soil classification hierarchical stratification strategy and the spectral characteristic parameters (SCPs) that describe the shape of the spectral curve can be used to improve the prediction accuracy of soil organic matter should be clarified. We measured the visible, near-infrared and shortwave infrared (VIS-NIR-SWIR, 400 – 2500 nm) spectral reflectance of 322 topsoil samples. The spectral reflectance was converted to continuum removal curves, and then, SCPs were extracted based on the curves. According to the results of the Second National Soil Survey of China, the samples were divided into 4 great groups or 8 genus, and a variety of stratification strategies were constructed based on great group (GR-S), genus (GE-S), spectral similarity (SS-S) and decision tree model (DT-S). A local random forest model was established to evaluate the performance of different stratification strategies and input variables. Our results are described as follows: (1) In different stratification strategies, the SOM prediction model based on DT-S exhibits the highest accuracy, followed by the SOM prediction models based on GE-S and SS-S; the SOM prediction model based on GR-S exhibits the lowest accuracy; (2) among the different input variables, the root mean squared error (RMSE) and coefficient of determination (R2) of the best SOM model predicted by SCPs are 5.18 g kg−1 and 0.89, respectively. Compared with the original reflectance based on the nonstratified strategy, the RMSE decreases by 4.88 g kg−1 and R2 increases by 0.32. The study results highlight the advantages of refining the soil hierarchy, which is helpful for identifying the differences in soils at the regional scale and analysing the relationship between stratification results and the characteristics of the soil environment to obtain a highly accurate prediction model.</t>
  </si>
  <si>
    <t>Decision tree, Density peak clustering, Soil hierarchical, Soil organic matter, Spectral characteristic parameters, Stratification strategy</t>
  </si>
  <si>
    <t>&lt;Improving the prediction performance of a large tropical vis-NIR spectroscopic soil library from Brazil by clustering into smaller subsets or use of data mining calibration techniques, {eid: 85027936542}&gt;, &lt;Vis-SWIR spectral prediction model for soil organic matter with different grouping strategies, {eid: 85086585713, doi: 10.1016/j.catena.2020.104703}&gt;, &lt;A regional-scale hyperspectral prediction model of soil organic carbon considering geomorphic features, {eid: 85107648633, doi: 10.1016/j.geoderma.2021.115263}&gt;, &lt;A Comparison of Feature-Based MLR and PLS Regression Techniques for the Prediction of Three Soil Constituents in a Degraded South African Ecosystem, {eid: 84873862061}&gt;, &lt;Soil Reflectance, {eid: 0000397108}&gt;, &lt;Global soil characterization with VNIR diffuse reflectance spectroscopy, {eid: 33646251126}&gt;, &lt;Reflectance spectroscopy: quantitative analysis techniques for remote sensing applications, {eid: 0021644332}&gt;, &lt;High spectral resolution reflectance spectroscopy of minerals, {eid: 0042894381, doi: 10.1029/JB095iB08p12653}&gt;, &lt;Prediction of soil texture classes through different wavelength regions of reflectance spectroscopy at various soil depths, {eid: 85078405712, doi: 10.1016/j.catena.2020.104485}&gt;, &lt;Measuring and monitoring soil organic carbon stocks in agricultural lands for climate mitigation, {eid: 79955426473}&gt;, &lt;Simultaneous prediction of several soil properties related to engineering uses based on laboratory Vis-NIR reflectance spectroscopy, {eid: 85094141166, doi: 10.1016/j.catena.2020.104987}&gt;, &lt;Analysis of VNIR (400–1100 nm) spectral signatures for estimation of soil organic matter intropical soils of Thailand, {eid: 1342309508}&gt;, &lt;Gene selection and classification of microarray data using random forest, {eid: 30644464444}&gt;, &lt;Two pre-processing techniques to reduce model covariables in soil property predictions by Vis-NIR spectroscopy, {eid: 85019575560}&gt;, &lt;Prediction of soil organic matter using multi-temporal satellite images in the Songnen Plain, {eid: 85071430671, doi: 10.1016/j.geoderma.2019.113896}&gt;, &lt;Evaluating Soil Color with Farmer Input and Apparent Soil Electrical Conductivity for Management Zone Delineation, {eid: 9944247638}&gt;, &lt;Numerical soil horizon classification from South Africas legacy database, {eid: 85109001530, doi: 10.1016/j.catena.2021.105543}&gt;, &lt;Variability of laboratory measured soil lines of soils from southeastern Brazil, {eid: 0031988537}&gt;, &lt;Pedology, {eid: 85056152636}&gt;, &lt;Near infrared reflectance spectroscopy for estimating soil characteristics valuable in the diagnosis of soil fertility, {eid: 79956077553}&gt;, &lt;Optimization criteria in sample selection step of local regression for quantitative analysis of large soil NIRS database, {eid: 83655167381}&gt;, &lt;Using vis-NIR and pXRF data to distinguish soil parent materials – An example using 136 pedons from Wisconsin, USA, {eid: 85103116930, doi: 10.1016/j.geoderma.2021.115091}&gt;, &lt;Soil organic carbon concentrations and stocks on Barro Colorado Island-Digital soil mapping using random forests analysis, {eid: 48349147101}&gt;, &lt;Prediction of soil organic carbon stock by laboratory spectral data and airborne hyperspectral images, {eid: 85053044720}&gt;, &lt;Study on spectral features of soil Fe2O3, {eid: 43749098700}&gt;, &lt;Combination of fractional order derivative and memory-based learning algorithm to improve the estimation accuracy of soil organic matter by visible and near-infrared spectroscopy, {eid: 85056231944}&gt;, &lt;Prediction of soil organic carbon at the country scale: stratification strategies for near-infrared data, {eid: 85034758757}&gt;, &lt;An approach for hyperspectral image classification by optimizing SVM using self-organizing map, {eid: 85027989687}&gt;, &lt;Remote estimation of soil organic matter content in the Sanjiang Plain, Northest China: The optimal band algorithm versus the GRA-ANN model, {eid: 84953455274}&gt;, &lt;A remote sensing adapted approach for soil organic carbon prediction based on the spectrally clustered LUCAS soil database, {eid: 85068747213}&gt;, &lt;A simple method to extract spectral parameters using fractional derivative spectrometry. Spectrochimica Acta, {eid: 3042840365}&gt;, &lt;None, {eid: 85122617957}&gt;, &lt;Research on Indirect Hyperspectral Estimating Model and the Spatial Distribution Characteristics of Heavy Metal Contents in Basin Soil of Lean River, {eid: 85045271751}&gt;, &lt;Classification and regression by random forests, {eid: 0345040873}&gt;, &lt;A hyperspectral model for organic matter content in black soil, {eid: 85120712237}&gt;, &lt;Novel hyperspectral reflectance models for estimating black-soil organic matter in Northeast China, {eid: 67650638599}&gt;, &lt;Estimating forest soil organic carbon content using vis-NIR spectroscopy: Implications for large-scale soil carbon spectroscopic assessment, {eid: 85064326054}&gt;, &lt;Retrieval of spruce leaf chlorophyll content from airborne image data using continuum removal and radiative transfer, {eid: 84872325934}&gt;, &lt;Prediction of soil macro- and micro-elements in sieved and ground air-dried soils using laboratory-based hyperspectral imaging technique, {eid: 85059523135}&gt;, &lt;Regional soil organic carbon prediction model based on a discrete wavelet analysis of hyperspectral satellite data, {eid: 85107030338, doi: 10.1016/j.jag.2020.102111}&gt;, &lt;Stratification of a local VIS-NIR-SWIR spectral library by homogeneity criteria yields more accurate soil organic carbon predictions, {eid: 85054760960}&gt;, &lt;When does stratification of a subtropical soil spectral library improve predictions of soil organic carbon content?, {eid: 85086902639, doi: 10.1016/j.scitotenv.2020.139895}&gt;, &lt;Environmental covariates improve the spectral predictions of organic carbon in subtropical soils in southern Brazil, {eid: 85101551945, doi: 10.1016/j.geoderma.2021.114981}&gt;, &lt;A combined data mining approach for on-line prediction of key soil quality indicators by Vis-NIR spectroscopy, {eid: 85091225394, doi: 10.1016/j.still.2020.104808}&gt;, &lt;A rapid and accurate procedure for estimation of organic carbon in soils, {eid: 0001093304}&gt;, &lt;Prediction of Soil Organic Carbon Content by Diffuse Reflectance Spectroscopy Using a Local Partial Least Square Regression Approach, {eid: 84887164680}&gt;, &lt;Applying Norris Derivatives. Understanding and correcting the factors which affect diffuse transmittance spectra, {eid: 0001923510}&gt;, &lt;Spectral feature analysis for estimation of water status of coast live oak (Quercus agrofolia) leaves, {eid: 85122627209}&gt;, &lt;The spectrum-based learner: a new local approach for modeling soil vis-NIR spectra of complex datasets, {eid: 84872743699}&gt;, &lt;Using numerical classification of profiles based on vis-NIR spectra to distinguish soils from the Piracicaba region, Brazil, {eid: 84903301164}&gt;, &lt;Clustering by fast search and find of density peaks, {eid: 84903289127}&gt;, &lt;Evaluation of two methods to eliminate the effect of water from soil vis–NIR spectra for predictions of organic carbon, {eid: 85014316538}&gt;, &lt;Image spectroscopy and stable isotopes elucidate functional dissimilarity between native and nonnative plant species in the aquatic environment, {eid: 84855764430}&gt;, &lt;Smoothing and differentiation of data by simplified least squares procedures, {eid: 0042553279}&gt;, &lt;Remote Sensing, Models, and Methods for Image Processing, {eid: 0004048620}&gt;, &lt;Towards the application of soil organic matter as an indicator of forest ecosystem productivity: Deriving thresholds, developing monitoring systems, and evaluating practices, {eid: 77951144566}&gt;, &lt;Prediction of soil organic matter using a spatially constrained local partial least squares regression and the Chinese vis-NIR spectral library, {eid: 84934437782}&gt;, &lt;Development of a national VNIR soil-spectral library for soil classification and prediction of organic matter concentrations, {eid: 84903128662}&gt;, &lt;Aggregate-associated soil organic matter as an ecosystem property and a measurement tool, {eid: 84890239039}&gt;, &lt;“Black soils” in the Russian Soil Classification system, the US Soil Taxonomy and the WRB: Quantitative correlation and implications for pedodiversity assessment, {eid: 85089094327, doi: 10.1016/j.catena.2020.104824}&gt;, &lt;Chapter Five-Visible and Near Infrared Spectroscopy in Soil Science, {eid: 77954634711}&gt;, &lt;Regional prediction of soil organic carbon content over temperate croplands using visible near-infrared airborne hyperspectral imagery and synchronous field spectra, {eid: 85010674599}&gt;, &lt;Using data mining to model and interpret soil diffuse reflectance spectra, {eid: 77953621099}&gt;, &lt;Digitally mapping the information content of visible–near infrared spectra of surficial Australian soils, {eid: 79953194401}&gt;, &lt;A global spectral library to characterize the worlds soil, {eid: 84962607264}&gt;, &lt;The minimum level for soil allocation using topsoil reflectance spectra: Genus or species?, {eid: 85056162503}&gt;, &lt;Predicting water content using Gaussian model on soil spectra, {eid: 1242321266}&gt;, &lt;None, {eid: 85122632482}&gt;, &lt;The importance of parent material in soil classification: A review in a historical context, {eid: 85067573409, doi: 10.1016/j.catena.2019.104131}&gt;, &lt;Soils of China, {eid: 85122630713}&gt;, &lt;Hyperspectral imaging for high-resolution mapping of soil carbon fractions in intact paddy soil profiles with multivariate techniques and variable selection, {eid: 85082856991, doi: 10.1016/j.geoderma.2020.114358}&gt;, &lt;Review of soil classification and revision of China soil classification system, {eid: 84941879195}&gt;, &lt;Allocate soil individuals to soil classes with topsoil spectral characteristics and decision trees, {eid: 85042906397}&gt;, &lt;Spectral signatures of soil horizons and soil orders – An exploratory study of 270 soil profiles, {eid: 85100639338, doi: 10.1016/j.geoderma.2021.114961}&gt;, &lt;Economics- and policy-driven organic carbon input enhancement dominates soil organic carbon accumulation in Chinese croplands, {eid: 85045694627}&gt;</t>
  </si>
  <si>
    <t>2022-04-01</t>
  </si>
  <si>
    <t>2-s2.0-85122615630</t>
  </si>
  <si>
    <t>Yang J. (AUID: 57193650867), Kim J. (AUID: 57204882924), Farshadmanesh P. (AUID: 53866284600), Sakurahara T. (AUID: 56218271700), Reihani S. (AUID: 56125561400), Blake C. (AUID: 7102960926), Mohaghegh Z. (AUID: 25646541100)</t>
  </si>
  <si>
    <t>Uncertainty analysis on support vector machine for measuring organizational factors in probabilistic risk assessment of nuclear power plants</t>
  </si>
  <si>
    <t>Progress in Nuclear Energy</t>
  </si>
  <si>
    <t>10.1016/j.pnucene.2022.104411</t>
  </si>
  <si>
    <t>https://www.doi.org/10.1016/j.pnucene.2022.104411</t>
  </si>
  <si>
    <t>&lt;University of Illinois Urbana-Champaign (UIUC)&gt;, &lt;University of Illinois Urbana-Champaign (UIUC), School of Information Sciences&gt;, &lt;University of Illinois Urbana-Champaign (UIUC), Dept. of Nuclear, Plasma and Radiological Engineering&gt;, &lt;University of Illinois Urbana-Champaign (UIUC), Illinois Informatics Institute&gt;, &lt;University of Illinois Urbana-Champaign (UIUC), Beckman Institute for Advanced Science and Technology&gt;</t>
  </si>
  <si>
    <t>© 2022 Elsevier LtdThis paper is a product of a line of research by the authors to explicitly incorporate organizational factors into the probabilistic risk assessment (PRA) of complex socio-technical systems. This explicit incorporation helps (i) assess the system risk due to organizational and managerial weaknesses, (ii) identify the critical organizational root causes of failure scenarios, aiding in effective corrective action, and (iii) avoid the potential of underestimating the system risk involving human error and organizational factors. To facilitate the measurement of organizational factors contributing to the PRA scenarios, the previous studies by the authors developed the Data-Theoretic methodology, where “data analytics” are guided by a “theory” of underlying causation to prevent misleading results from solely data-oriented approaches. The Data-Theoretic methodology consists of two submodules: (a) DT-BASE that develops a detailed causal model based on a theory-building process and is equipped with a baseline quantification utilizing analyst interpretation of information extracted from relevant references; and (b) DT-SITE that conducts data analytics (text mining using machine learning) to quantify the organizational causal elements based on industry event databases. This article investigates uncertainty analysis for the uncertainties associated with machine learning-based data mining in DT-SITE using a Support Vector Machine (SVM) classifier for industry event databases. This article conducts a literature review and proposes a categorization scheme of the SVM uncertainties to establish a theoretical foundation for identifying uncertainty sources associated with the SVM classifier. The implementation of uncertainty analysis for DT-SITE is then illustrated using a nuclear power plant case study. The potential uncertainty sources related to the SVM classifier used in DT-SITE are identified using the categorization scheme developed based on the literature review. The uncertainty analysis procedure for the SVM classifier in DT-SITE is proposed, and the linkage to the current uncertainty analysis process in PRA is discussed. The proposed uncertainty analysis procedure for the SVM classifier in DT-SITE is applied to the illustrative case study to assess the impact of one of the potential uncertainty sources (i.e., the selection of document sections included in the dataset) on the risk-informed decision-making.</t>
  </si>
  <si>
    <t>Machine learning, Organizational factors, Probabilistic risk assessment, Support vector machine, Uncertainty analysis</t>
  </si>
  <si>
    <t>&lt;Results uncertainty of support vector machine and hybrid of wavelet transform-support vector machine models for solid waste generation forecasting, {eid: 84891830383}&gt;, &lt;Applying support vector machines to imbalanced datasets, {eid: 22944452794}&gt;, &lt;Efficient methods for robust classification under uncertainty in kernel matrices, {eid: 84869486468}&gt;, &lt;Support vector classification with input data uncertainty, {eid: 84898996224}&gt;, &lt;Uncertainty-safe large scale support vector machines, {eid: 85008471427}&gt;, &lt;Uncertainty handling in model selection for support vector machines, {eid: 56449125243}&gt;, &lt;None, {eid: 84945166824}&gt;, &lt;Data Uncertainty Sensitivity Analysis for Reduced Complexity SVM Classifiers, {eid: 36049039190}&gt;, &lt;Support vector machine classifiers with uncertain knowledge sets via robust optimization, {eid: 84902838650}&gt;, &lt;Using support vector machine with a hybrid feature selection method to the stock trend prediction, {eid: 67349231310}&gt;, &lt;Support vector machine learning from heterogeneous data: an empirical analysis using protein sequence and structure, {eid: 33750975917}&gt;, &lt;Nuclear power plant components condition monitoring by probabilistic support vector machine, {eid: 84873648199}&gt;, &lt;Impact of feature selection on the accuracy and spatial uncertainty of per-field crop classification using support vector machines, {eid: 84884514639}&gt;, &lt;Incorporating organizational factors into probabilistic risk assessment of complex socio-technical systems: principles and theoretical foundations, {eid: 66049123824}&gt;, &lt;Incorporating organizational factors into Probabilistic Risk Assessment (PRA) of complex socio-technical systems: a hybrid technique formalization, {eid: 60249097741}&gt;, &lt;Incorporating organizational factors into Probabilistic Risk Assessment (PRA) of complex socio-technical systems: a hybrid technique formalization, {eid: 60249097741}&gt;, &lt;Handling Uncertainties in SVM Classification, {eid: 80052189854}&gt;, &lt;Uncertainty analysis of support vector machine for online prediction of five-day biochemical oxygen demand, {eid: 84930638631}&gt;, &lt;How reliable are ANN, ANFIS, and SVM techniques for predicting longitudinal dispersion coefficient in natural rivers?, {eid: 84950244991}&gt;, &lt;Feature selection for classification of hyperspectral data by SVM, {eid: 77951295936}&gt;, &lt;Support vector machine classification of uncertain and imbalanced data using robust optimization, {eid: 82955190470}&gt;, &lt;Handling missing values in support vector machine classifiers, {eid: 27744579949}&gt;, &lt;A Discourse on the Incorporation of Organizational Factors into Probabilistic Risk Assessment: Key Questions and Categorical Review, {eid: 85138781954}&gt;, &lt;Quantifying organizational factors in human reliability analysis using the big data-theoretic algorithm, {eid: 84945162669}&gt;, &lt;Data-theoretic methodology and computational platform for the quantification of organizational mechanisms in probabilistic risk assessment, {eid: 85047793036}&gt;, &lt;Data-Theoretic methodology and computational platform to quantify organizational factors in socio-technical risk analysis, {eid: 85059217308}&gt;, &lt;Data-theoretic approach for socio-technical risk analysis: text mining licensee event reports of US nuclear power plants, {eid: 85077758063}&gt;, &lt;Data-theoretic approach for socio-technical risk analysis: text mining licensee event reports of U.S. nuclear power plants, {eid: 85077758063}&gt;, &lt;A survey of machine learning for big data processing, {eid: 84971233935}&gt;, &lt;Prediction interval estimation of electricity prices using PSO-tuned support vector machines, {eid: 84926435343}&gt;, &lt;Kernel Methods for Missing Variables, {eid: 56149102278}&gt;, &lt;Learning SVMs from sloppily labeled data, {eid: 70350610827}&gt;, &lt;Guidance on the Treatment of Uncertainties Associated with PRAs in Risk-Informed Decisionmaking, {eid: 78650687212}&gt;, &lt;Application of support vector machines for landuse classification using high-resolution RapidEye images: a sensitivity analysis, {eid: 84947218144}&gt;, &lt;How to tune the RBF SVM hyperparameters? An empirical evaluation of 18 search algorithms, {eid: 85106494166}&gt;, &lt;A survey of support vector machines with uncertainties, {eid: 84966446725}&gt;, &lt;Learning when training data are costly: the effect of class distribution on tree induction, {eid: 1442275185}&gt;, &lt;Class-boundary alignment for imbalanced dataset learning, {eid: 11244308266}&gt;, &lt;Classification under Input Uncertainty with Support Vector Machines, {eid: 84905862245}&gt;</t>
  </si>
  <si>
    <t>2-s2.0-85138793252</t>
  </si>
  <si>
    <t>Keskin B. (AUID: 57210844469), Salman B. (AUID: 23010224600), Koseoglu O. (AUID: 8971613400)</t>
  </si>
  <si>
    <t>Architecting a BIM-Based Digital Twin Platform for Airport Asset Management: A Model-Based System Engineering with SysML Approach</t>
  </si>
  <si>
    <t>Journal of Construction Engineering and Management</t>
  </si>
  <si>
    <t>10.1061/(ASCE)CO.1943-7862.0002271</t>
  </si>
  <si>
    <t>https://www.doi.org/10.1061/(ASCE)CO.1943-7862.0002271</t>
  </si>
  <si>
    <t>&lt;Solution Architect, Honeywell Connected Enterprise, Icerenkoy&gt;, &lt;Dept. of Civil and Environmental Engineering, Syracuse Univ.&gt;, &lt;Faculty of Engineering and Information Sciences, Univ. of Wollongong in Dubai&gt;</t>
  </si>
  <si>
    <t>© 2022 American Society of Civil Engineers.Airports play an essential role within the transportation and infrastructure sectors. As modernizing and expanding airport infrastructures receive a higher priority, addressing inefficiencies in capital expenditures (CapEx) and operational expenses (OpEx) through transformative digital ecosystems is gaining an increasing level of interest. Building information modeling (BIM) can form a basis to enable an end-to-end digital delivery platform, where airport life cycle data can be utilized for actionable insights. This study proposes a scalable, novel BIM-based modularized platform architecture based on model-based system engineering (MBSE) principles with systems modeling language (SysML) for optimal collection, integration, management, and utilization of airport critical asset data. This platform architecture aims at acting as a metaframework that enables an airport digital twin through cohesive and structured view of asset life cycle information for insightful actions by major airport stakeholders. Research methodology features an online survey and focus group discussions for data collection; mixed method analysis for data analysis; MBSE with SysML for data mapping; and prototype demonstration and an expert opinion survey for validation. Adopting a scalable BIM-based digital platform is anticipated to result in boosts in business value of airport infrastructures by sustaining value generation in operations and decreasing upfront costs for technology implementation.</t>
  </si>
  <si>
    <t>Asset lifecycle management, Building information modeling (BIM), Digital platform architecture, Digital twin</t>
  </si>
  <si>
    <t>&lt;None, {eid: 85127041094}&gt;, &lt;None, {eid: 85127062433}&gt;, &lt;None, {eid: 84893546803}&gt;, &lt;None, {eid: 85127062050}&gt;, &lt;None, {eid: 85127073944}&gt;, &lt;None, {eid: 84943326563}&gt;, &lt;Building information modelling in agile environments - An example of event management at the airport of tempelhof, {eid: 85059132460}&gt;, &lt;None, {eid: 34748874698}&gt;, &lt;None, {eid: 85068694049}&gt;, &lt;None, {eid: 85108350238}&gt;, &lt;None, {eid: 85119905649}&gt;, &lt;None, {eid: 84870678794}&gt;, &lt;Developing owner information requirements for BIM-enabled project delivery and asset management, {eid: 85027396980}&gt;, &lt;None, {eid: 85127067378}&gt;, &lt;Comparative analysis on the adoption and use of BIM in road infrastructure projects, {eid: 84991619094}&gt;, &lt;None, {eid: 85127027319}&gt;, &lt;Building information modeling (BIM) for transportation infrastructure - Literature review, applications, challenges, and recommendations, {eid: 85049913864}&gt;, &lt;None, {eid: 84929759891}&gt;, &lt;Building information modeling (BIM) application framework: The process of expanding from 3D to computable nD, {eid: 84907426904}&gt;, &lt;Building information modelling for facility management: Are we there yet?, {eid: 85034213562}&gt;, &lt;Advantages of model driven engineering for studying complex systems, {eid: 84925484060}&gt;, &lt;None, {eid: 85083993489}&gt;, &lt;Systems modelling for sustainable building design, {eid: 84867899681}&gt;, &lt;Diffusion of building information modeling functions in the construction industry, {eid: 85038435344}&gt;, &lt;None, {eid: 85048703488}&gt;, &lt;Life-cycle information management using open-standard BIM, {eid: 84996562096}&gt;, &lt;None, {eid: 67650148318}&gt;, &lt;None, {eid: 85071271665}&gt;, &lt;E-maintenance platform design for public infrastructure maintenance based on IFC ontology and semantic web services, {eid: 85062342307}&gt;, &lt;None, {eid: 85127044711}&gt;, &lt;None, {eid: 72349086391}&gt;, &lt;None, {eid: 84878307735}&gt;, &lt;None, {eid: 85047721262}&gt;, &lt;A study on software architecture for effective BIM/GIS-based facility management data integration, {eid: 84925705205}&gt;, &lt;None, {eid: 85127051881}&gt;, &lt;None, {eid: 85127072999}&gt;, &lt;None, {eid: 85127082692}&gt;, &lt;Airport project delivery within BIM-centric construction technology ecosystems, {eid: 85084565060}&gt;, &lt;None, {eid: 85092173666}&gt;, &lt;None, {eid: 0004040339}&gt;, &lt;Lifecycle data modeling to support transferring project-oriented data to asset-oriented systems in transportation projects, {eid: 85046134512}&gt;, &lt;None, {eid: 85082892114}&gt;, &lt;A benefits realization management building information modeling framework for asset owners, {eid: 84885394627}&gt;, &lt;Conceptual framework and roadmap approach for integrating BIM into lifecycle project management, {eid: 85051964661}&gt;, &lt;A systems engineering approach for realizing sustainability in infrastructure projects, {eid: 85142243342}&gt;, &lt;None, {eid: 85127082240}&gt;, &lt;None, {eid: 85127046713}&gt;, &lt;None, {eid: 84887355962}&gt;, &lt;None, {eid: 85087661272}&gt;, &lt;None, {eid: 85127069689}&gt;, &lt;None, {eid: 84955407784}&gt;, &lt;The building information modelling trajectory in facilities management: A review, {eid: 85006802917}&gt;, &lt;Planning and developing facility management-enabled building information model (FM-enabled BIM), {eid: 85037547810}&gt;, &lt;Qualitative content analysis, {eid: 85076320039}&gt;, &lt;None, {eid: 85051308565}&gt;, &lt;None, {eid: 85122274228}&gt;, &lt;None, {eid: 0038225439}&gt;, &lt;None, {eid: 84994310485}&gt;, &lt;None, {eid: 85049919255}&gt;, &lt;The future of systems integration within civil infrastructure: A review and directions for research, {eid: 85030985167}&gt;, &lt;None, {eid: 85039797222}&gt;, &lt;Digitisation in facilities management: A literature review and future research directions, {eid: 85046644826}&gt;</t>
  </si>
  <si>
    <t>American Society of Civil Engineers (ASCE)</t>
  </si>
  <si>
    <t>2022-05-01</t>
  </si>
  <si>
    <t>2-s2.0-85127072020</t>
  </si>
  <si>
    <t>Habib H. (AUID: 57904514600), Menhas R. (AUID: 58518444800), McDermott O. (AUID: 57222151500)</t>
  </si>
  <si>
    <t>Managing Engineering Change within the Paradigm of Product Lifecycle Management</t>
  </si>
  <si>
    <t>Processes</t>
  </si>
  <si>
    <t>10.3390/pr10091770</t>
  </si>
  <si>
    <t>https://www.doi.org/10.3390/pr10091770</t>
  </si>
  <si>
    <t>&lt;School of Mechanical and Manufacturing Engineering (SMME), National University of Science and Technology (NUST)&gt;, &lt;Department of Management Sciences, Sir Syed CASE Institute of Technology&gt;, &lt;College of Science Engineering, National University of Ireland&gt;</t>
  </si>
  <si>
    <t>© 2022 by the authors.Managing change in organizations is a laborious task that consumes value added time in various segments of the product lifecycle including design and development, production, delivery, and product disposition. Product lifecycle management plays an important role in minimizing the time required for managing engineering changes. This research aims to perform an extensive survey of the literature in this area. There is no consolidated review available in this area summarizing advances in engineering change management vis-à-vis product lifecycle management. Thus, the paper gives an overview of product lifecycle management-based thinking and change management. This review puts forward the most relevant research regarding the practices and frameworks developed for managing engineering change in an organization. These include model-based definition, digital twin, process-based semantic approach, service-oriented architecture, Unified Modeling Language, and unified feature modeling. The gaps between the extents of conformance to success factors have been identified as extent of integration, standardization, versatility of application, support of existing systems, and the extent of product lifecycle management support.</t>
  </si>
  <si>
    <t>Change Management (CM), Digital Twin (DT), Engineering Change Management (ECM), Product Lifecycle Management (PLM)</t>
  </si>
  <si>
    <t>&lt;Product Lifecycle Management: Closing the Knowledge Loops, {eid: 33744823157, doi: 10.1080/16864360.2005.10738322}&gt;, &lt;Establishment of critical success factors for implementation of product lifecycle management systems, {eid: 85064769977, doi: 10.1080/00207543.2019.1605227}&gt;, &lt;Identification of barriers to PLM institutionalization in large manufacturing organizations: A case study, {eid: 85058078105, doi: 10.1108/BPMJ-12-2017-0367}&gt;, &lt;An integration framework for product lifecycle management, {eid: 79953733177, doi: 10.1016/j.cad.2008.12.001}&gt;, &lt;Chapter 3—Five-Dimension Digital Twin Modeling and Its Key Technologies, {eid: 85064427099}&gt;, &lt;Process-oriented Semantic Knowledge Management in Product Lifecycle Management, {eid: 84922967952, doi: 10.1016/j.procir.2014.10.050}&gt;, &lt;Towards unified modeling of product life-cycles, {eid: 33645933588, doi: 10.1016/j.compind.2005.09.003}&gt;, &lt;Leveraging 3D geometric knowledge in the product lifecycle based on industrial standards, {eid: 85042122380, doi: 10.1016/j.jcde.2017.11.002}&gt;, &lt;Mapping of GD&amp;T information and PMI between 3D product models in the STEP and STL format, {eid: 85068366493}&gt;, &lt;Product lifecycle management—From its history to its new role, {eid: 78149333894, doi: 10.1504/IJPLM.2010.036489}&gt;, &lt;Product lifecycle management in aviation maintenance, repair and overhaul, {eid: 37849047751, doi: 10.1016/j.compind.2007.06.022}&gt;, &lt;Knowledge Management—The Foundation for a Successful Business Process Management, {eid: 85078916167, doi: 10.1016/j.sbspro.2018.03.022}&gt;, &lt;None, {eid: 85138684803}&gt;, &lt;None, {eid: 11844294387, doi: 10.1007/978-3-030-28864-8}&gt;, &lt;None, {eid: 85003287601}&gt;, &lt;Engineering change: An overview and perspective on the literature, {eid: 79958084500, doi: 10.1007/s00163-010-0097-y}&gt;, &lt;Will Model-based Definition replace engineering drawings throughout the product lifecycle? A global perspective from aerospace industry, {eid: 77953286923, doi: 10.1016/j.compind.2010.01.005}&gt;, &lt;Enabling Agility in Product Development through an AdaptiveEngineering Change Management, {eid: 85028636110, doi: 10.1016/j.procir.2017.03.106}&gt;, &lt;Understanding the organizational impact of PLM systems: Evidence from an aerospace company, {eid: 84856784730, doi: 10.1108/01443571211208623}&gt;, &lt;None, {eid: 48649109059}&gt;, &lt;Conformance checking of PMI representation in CAD model STEP data exchange files, {eid: 84928748987, doi: 10.1016/j.cad.2015.04.002}&gt;, &lt;Re-engineering the Engineering Change Management process for a drawing-less environment, {eid: 81855196936, doi: 10.1016/j.compind.2011.10.003}&gt;, &lt;On the integration of model-based feature information in Product Lifecycle Management systems, {eid: 85021410249, doi: 10.1016/j.ijinfomgt.2017.06.002}&gt;, &lt;Designing a unique Digital Twin for linear infrastructures lifecycle management, {eid: 85076751530, doi: 10.1016/j.procir.2019.04.176}&gt;, &lt;None, {eid: 85138737521}&gt;, &lt;None, {eid: 85092935716}&gt;, &lt;Implementations of Model Based Definition and Product Lifecycle Management Technologies: A Case Study in Chinese Aeronautical Industry, {eid: 84992396711, doi: 10.1016/j.ifacol.2016.07.664}&gt;, &lt;Change propagation algorithm in a unified feature modeling scheme, {eid: 37849050970, doi: 10.1016/j.compind.2007.06.006}&gt;, &lt;None, {eid: 0003593131}&gt;, &lt;Knowledge management capabilities and organizational risk-taking for business model innovation in SMEs, {eid: 85077922417, doi: 10.1016/j.jbusres.2019.12.001}&gt;, &lt;Understanding Service-Oriented Architecture (SOA): A systematic literature review and directions for further investigation, {eid: 85078522949, doi: 10.1016/j.is.2020.101491}&gt;, &lt;Supply Chain Management: A Structured Literature Review and Implications for Future Research, {eid: 33745325371, doi: 10.1108/01443570610672202}&gt;, &lt;Lean and Green—A Systematic Review of the State-of-the-Art Literature, {eid: 84930479759, doi: 10.1016/j.jclepro.2015.04.064}&gt;, &lt;Six Sigma and Organisational Ambidexterity: A Systematic Review and Conceptual Framework, {eid: 85031103032, doi: 10.1108/IJLSS-08-2016-0040}&gt;, &lt;Towards a Methodology for Developing Evidence-Informed Management Knowledge by Means of Systematic Review, {eid: 0141888108, doi: 10.1111/1467-8551.00375}&gt;, &lt;A Systematic Literature Review of Risk and Gender Research in Tourism, {eid: 84992391801, doi: 10.1016/j.tourman.2016.10.011}&gt;, &lt;Systematic Reviews from Astronomy to Zoology: Myths and Misconceptions, {eid: 0035852458, doi: 10.1136/bmj.322.7278.98}&gt;, &lt;Systematic Review: Resilience Enablers to Combat Counterfeit Medicines, {eid: 85046036913, doi: 10.1108/SCM-04-2017-0155}&gt;, &lt;To live (code) or to not: A new method for coding in qualitative research, {eid: 85064602597, doi: 10.1177/1473325019840394}&gt;, &lt;A survey of feature modeling methods: Historical evolution and new development, {eid: 85070615848, doi: 10.1016/j.rcim.2019.101851}&gt;, &lt;A model-driven dynamic synchronization mechanism of lifecycle business activity for complicated and customized products, {eid: 85070549639, doi: 10.1016/j.procir.2019.04.234}&gt;, &lt;From 3D product data to hybrid assembly workplace generation using the AutomationML exchange file format, {eid: 85068456746, doi: 10.1016/j.procir.2019.03.011}&gt;, &lt;Dealing with knowledge management practices in different product lifecycle phases within product-service systems, {eid: 85070563790, doi: 10.1016/j.procir.2019.02.132}&gt;, &lt;Data Analysis in Engineering Change Management—Improving Collaboration by Assessing Organizational Dependencies Based on Past Engineering Change Information, {eid: 85061822654, doi: 10.1109/IEEM.2018.8607469}&gt;, &lt;From PLM 1.0 to PLM 2.0: The evolving role of product lifecycle management (PLM) in the textile and apparel industries, {eid: 85085067892, doi: 10.1108/JFMM-12-2017-0143}&gt;, &lt;None, {eid: 85138736379}&gt;</t>
  </si>
  <si>
    <t>2022-09-01</t>
  </si>
  <si>
    <t>2-s2.0-85138716644</t>
  </si>
  <si>
    <t>MDPI paper</t>
  </si>
  <si>
    <t>Jiyad Z. (AUID: 56377038200), Keegan S. (AUID: 57200633678), Samarasinghe V. (AUID: 36107383700), Akhras V. (AUID: 8987681800), Plasmeijer E.I. (AUID: 8239787200), Green A.C. (AUID: 57220663162)</t>
  </si>
  <si>
    <t>Defining the Validity of Skin Self-Examination as a Screening Test for the Detection of Suspicious Pigmented Lesions: A Meta-Analysis of Diagnostic Test Accuracy</t>
  </si>
  <si>
    <t>Dermatology</t>
  </si>
  <si>
    <t>10.1159/000520592</t>
  </si>
  <si>
    <t>https://www.doi.org/10.1159/000520592</t>
  </si>
  <si>
    <t>&lt;Department of Dermatology, St. Georges Hospital&gt;, &lt;Population Health Research Institute, St. Georges University of London&gt;, &lt;The Netherlands Cancer Institute&gt;, &lt;Department of Population Health, QIMR Berghofer&gt;, &lt;CRUK Manchester Institute, Faculty of Biology, Medicine and Health, University of Manchester, Manchester Academic Health Sciences Centre&gt;</t>
  </si>
  <si>
    <t>© 2022 S. Karger AG, Basel. Copyright: All rights reserved.Background: Skin self-examination (SSE) is widely promoted for the detection of suspicious pigmented lesions. However, determining screening accuracy is essential to appraising the usefulness of SSE. Objectives: The aim of this work was to pool estimates from studies of SSE diagnostic accuracy in the detection of suspicious pigmented lesions. Methods: This study was registered with PROSPERO (CRD42021246356) and conducted in accordance with PRISMA-DTA guidelines. A systematic search of Medline (PubMed) EMBASE, CINAHL, and The Cochrane Library was conducted to identify relevant studies. We included studies that examined the accuracy of SSE, either whole-body or site-specific, for detecting change in individual pigmented lesions or detecting an atypical naevus. A univariate random-effects model, based on logit-transformed data, was used to calculate a summary diagnostic odds ratio (DOR) as well as pooled sensitivity and specificity. Cochran's Q test and the I2 statistic were calculated to assess heterogeneity. A proportional hazards model was used to calculate the area under the curve (AUC) and plot the summary receiver operator characteristic curve. We used the Quality Assessment of Diagnostic Accuracy Studies-2 tool to grade study quality. Results: We identified 757 studies, of which 3 met inclusion criteria for quantitative synthesis. The pooled sensitivity and specificity based on 553 included participants was 59 and 82%, respectively. The summary DOR was 5.88 and the AUC was 0.71. There were some concerns regarding risk of bias in all 3 studies. Conclusions: SSE can detect suspicious pigmented lesions with reasonable sensitivity and relatively high specificity, with the AUC suggesting acceptable discriminatory ability.</t>
  </si>
  <si>
    <t>Diagnostic accuracy, Melanoma, Sensitivity, Skin self-examination, Specificity</t>
  </si>
  <si>
    <t>&lt;The global burden of melanoma: Results from the Global Burden of Disease Study 2015, {eid: 85021095559}&gt;, &lt;Trends in incidence of thick, thin and in situ melanoma in Europe, {eid: 85041196762}&gt;, &lt;Melanoma, {eid: 85053337695}&gt;, &lt;None, {eid: 84880324406}&gt;, &lt;None, {eid: 85119425286}&gt;, &lt;Revisiting determinants of prognosis in cutaneous melanoma, {eid: 84948570123}&gt;, &lt;Even patients with changing moles face long dermatology appointment wait-times: A study of simulated patient calls to dermatologists, {eid: 33744994580}&gt;, &lt;Screening for cutaneous melanoma by skin self-examination, {eid: 0030028371}&gt;, &lt;Self-detected cutaneous melanomas in Italian patients, {eid: 9644260347}&gt;, &lt;Who discovers melanoma? Patterns from a population-based survey, {eid: 0026718892}&gt;, &lt;Association of skin examination behaviors and thinner nodular vs superficial spreading melanoma at diagnosis, {eid: 85046820259}&gt;, &lt;Nevus counting as a risk factor for melanoma: Comparison of self-count with count by physician, {eid: 0028100750}&gt;, &lt;Agreement between self-assessment of melanocytic nevi by patients and dermatologic examination, {eid: 0033911634}&gt;, &lt;Efficacy of skin self-examination for the early detection of melanoma, {eid: 74949089592}&gt;, &lt;None, {eid: 33748056543}&gt;, &lt;None, {eid: 84960384036}&gt;, &lt;Behavioral counseling to prevent skin cancer: US preventive services task force recommendation statement, {eid: 85044277311}&gt;, &lt;Guidelines of care for the management of primary cutaneous melanoma, {eid: 85058733307}&gt;, &lt;Revised U.K. guidelines for the management of cutaneous melanoma 2010, {eid: 77954882666}&gt;, &lt;Bivariate analysis of sensitivity and specificity produces informative summary measures in diagnostic reviews, {eid: 24944498883}&gt;, &lt;Preferred reporting items for a systematic review and meta-analysis of diagnostic test accuracy studies: The PRISMA-DTA Statement, {eid: 85041087740}&gt;, &lt;QUADAS-2: A revised tool for the quality assessment of diagnostic accuracy studies, {eid: 80054740636}&gt;, &lt;The diagnostic odds ratio: A single indicator of test performance, {eid: 0242629046}&gt;, &lt;A comparison of univariate and bivariate models in meta-analysis of diagnostic accuracy studies, {eid: 84936139519}&gt;, &lt;The combination of estimates from different experiments, {eid: 41049093347}&gt;, &lt;Measuring inconsistency in meta-analyses, {eid: 0041876133}&gt;, &lt;The performance of tests of publication bias and other sample size effects in systematic reviews of diagnostic test accuracy was assessed, {eid: 23644432857}&gt;, &lt;Detection of artificial changes in mole size by skin self-examination, {eid: 0034109980}&gt;, &lt;Diagnostic accuracy of patients in performing skin self-examination and the impact of photography, {eid: 0345868756}&gt;, &lt;The accuracy of skin self-examination for atypical nevi, {eid: 0029851743}&gt;, &lt;Sensitivity and specificity of self-examination for cutaneous malignant melanoma risk factors, {eid: 0027469578}&gt;, &lt;Skin self-examination in patients at high risk for melanoma: A pilot study, {eid: 0642315868}&gt;, &lt;Enhancing skin self-examination with imaging: Evaluation of a mole-mapping program, {eid: 1642273413}&gt;, &lt;Thorough skin examination for the early detection of melanoma, {eid: 0032880302}&gt;, &lt;Effect of a skin self-monitoring smartphone application on time to physician consultation among patients with possible melanoma: A phase 2 randomized clinical trial, {eid: 85080067905}&gt;, &lt;Efficacy of skin self-examination practices for early melanoma detection, {eid: 72749126779}&gt;, &lt;Skin self-examination education for early detection of melanoma: A randomized controlled trial of Internet, workbook, and in-person interventions, {eid: 84893625073}&gt;, &lt;Early detection of new melanomas by patients with melanoma and their partners using a structured skin self-examination skills training intervention: A randomized clinical trial, {eid: 84998980194}&gt;, &lt;Early detection of melanoma: An educational campaign in Padova, Italy, {eid: 0034019231}&gt;, &lt;Evaluation of a skin self-examination programme: A four-stage recursive model, {eid: 85019567779}&gt;, &lt;Melanoma early detection with thorough skin self-examination: The "check It Out" randomized trial, {eid: 34249040839}&gt;, &lt;Reliability of assessment and circumstances of performance of thorough skin self-examination for the early detection of melanoma in the Check-It-Out Project, {eid: 2942541800}&gt;, &lt;The use of mole-mapping diagrams to increase skin self-examination accuracy, {eid: 33745838975}&gt;, &lt;Do pattern-focused visuals improve skin self-examination performance? Explicating the Visual Skill Acquisition Model, {eid: 85026510897}&gt;, &lt;Skin self-examinations and visual identification of atypical nevi: Comparing individual and crowdsourcing approaches, {eid: 84888298138}&gt;, &lt;Correspondence between pigmented lesions identified by melanoma patients trained to perform partner-assisted skin self-examination and dermatological examination, {eid: 84941788624}&gt;, &lt;Accuracy of mobile digital teledermoscopy for skin self-examinations in adults at high risk of skin cancer: An open-label, randomised controlled trial, {eid: 85079642728}&gt;, &lt;Receiver operating characteristic curve in diagnostic test assessment, {eid: 77956244594}&gt;, &lt;Principles for high-quality, high-value testing, {eid: 84873055899}&gt;, &lt;A novel hypothesis on the sensitivity of the fecal occult blood test: Results of a joint analysis of 3 randomized controlled trials, {eid: 66649091232}&gt;, &lt;Screening for breast cancer, {eid: 14544270987}&gt;, &lt;Estimating the accuracy of screening mammography: A meta-analysis, {eid: 0032004716}&gt;, &lt;Impact of a smartphone application on skin self-examination rates in patients who are new to total body photography: A randomized controlled trial, {eid: 85051380324}&gt;, &lt;Patient adherence to skin self-examination: Effect of nurse intervention with photographs, {eid: 1642578889}&gt;, &lt;The benefits of screening - And its harms, {eid: 84983784440}&gt;, &lt;Screening for skin cancer US preventive services task force recommendation statement, {eid: 84979763447}&gt;, &lt;None, {eid: 85134260273}&gt;, &lt;The rapid rise in cutaneous melanoma diagnoses, {eid: 85099137765}&gt;, &lt;Melanoma diagnoses rise while mortality stays fairly flat, raising concerns about overdiagnosis, {eid: 85083232706}&gt;</t>
  </si>
  <si>
    <t>S. Karger AG</t>
  </si>
  <si>
    <t>2022-07-01</t>
  </si>
  <si>
    <t>2-s2.0-85123508856</t>
  </si>
  <si>
    <t>Levine N.M. (AUID: 44361333300), Spencer B.F. (AUID: 7201938602)</t>
  </si>
  <si>
    <t>Post-Earthquake Building Evaluation Using UAVs: A BIM-Based Digital Twin Framework</t>
  </si>
  <si>
    <t>Sensors</t>
  </si>
  <si>
    <t>10.3390/s22030873</t>
  </si>
  <si>
    <t>https://www.doi.org/10.3390/s22030873</t>
  </si>
  <si>
    <t>&lt;Department of Civil and Environmental Engineering, University of Illinois at Urbana-Champaign&gt;</t>
  </si>
  <si>
    <t>© 2022 by the authors. Licensee MDPI, Basel, Switzerland.Computer vision has shown potential for assisting post-earthquake inspection of buildings through automatic damage detection in images. However, assessing the safety of an earthquake-damaged building requires considering this damage in the context of its global impact on the structural system. Thus, an inspection must consider the expected damage progression of the associated component and the component’s contribution to structural system performance. To address this issue, a digital twin framework is proposed for post-earthquake building evaluation that integrates unmanned aerial vehicle (UAV) imagery, component identification, and damage evaluation using a Building Information Model (BIM) as a reference platform. The BIM guides selection of optimal sets of images for each building component. Then, if damage is identified, each image pixel is assigned to a specific BIM component, using a GrabCut-based segmentation method. In addition, 3D point cloud change detection is employed to identify nonstructural damage and associate that damage with specific BIM components. Two example applications are presented. The first develops a digital twin for an existing reinforced concrete moment frame building and demonstrates BIM-guided image selection and component identification. The second uses a synthetic graphics environment to demonstrate 3D point cloud change detection for identifying damaged nonstructural masonry walls. In both examples, observed damage is tied to BIM components, enabling damage to be considered in the context of each component’s known design and expected earthquake performance. The goal of this framework is to combine component-wise damage estimates with a pre-earthquake structural analysis of the building to predict a building’s post-earthquake safety based on an external UAV survey.</t>
  </si>
  <si>
    <t>Automated inspection, Building information modeling, Computer vision, Digital twin, Post-earthquake evaluation, Unmanned aerial vehicles</t>
  </si>
  <si>
    <t>&lt;None, {eid: 0007820039}&gt;, &lt;None, {eid: 0040122498}&gt;, &lt;None, {eid: 85123303409}&gt;, &lt;None, {eid: 80052829555}&gt;, &lt;None, {eid: 85085910381}&gt;, &lt;None, {eid: 85123301237}&gt;, &lt;None, {eid: 85123308833}&gt;, &lt;Advances in Computer Vision-Based Civil Infrastructure Inspection and Monitoring, {eid: 85063608159}&gt;, &lt;Synthetic environments for vision-based structural condition assessment of Japanese high-speed railway viaducts, {eid: 85104354450}&gt;, &lt;Concrete column recognition in images and videos, {eid: 77958128791}&gt;, &lt;Visual retrieval of concrete crack properties for automated post-earthquake structural safety evaluation, {eid: 80052849878}&gt;, &lt;Rapid entropy-based detection and properties measurement of concrete spalling with machine vision for post-earthquake safety assessments, {eid: 84867902051}&gt;, &lt;Machine vision-enhanced postearthquake inspection, {eid: 84886559758}&gt;, &lt;Automated damage index estimation of reinforced concrete columns for post-earthquake evaluations, {eid: 84939496969}&gt;, &lt;Vision-based automated bridge component recognition with high-level scene consistency, {eid: 85074359524}&gt;, &lt;Vision-based Structural Inspection using Multiscale Deep Convolutional Neural Networks, {eid: 85054151350}&gt;, &lt;Towards Automated Post-Earthquake Inspections with Deep Learning-based Condition-Aware Models, {eid: 85065423608}&gt;, &lt;MaDnet: Multi-task semantic segmentation of multiple types of structural materials and damage in images of civil infrastructure, {eid: 85086161453}&gt;, &lt;Visual data classification in post-event building reconnaissance, {eid: 85033721437}&gt;, &lt;Multi-classifier for reinforced concrete bridge defects, {eid: 85065257091}&gt;, &lt;Virtual Inspector and its application to immediate pre-event and post-event earthquake loss and safety assessment of buildings, {eid: 84960335982}&gt;, &lt;Estimating aftershock collapse vulnerability using mainshock intensity, structural response and physical damage indicators, {eid: 85021074157}&gt;, &lt;Integrating visual damage simulation, virtual inspection, and collapse capacity to evaluate post-earthquake structural safety of buildings, {eid: 85028919262}&gt;, &lt;A machine learning framework for assessing post-earthquake structural safety, {eid: 85037987631}&gt;, &lt;Pattern recognition approach to assess the residual structural capacity of damaged tall buildings, {eid: 85059003666}&gt;, &lt;Integrated sequential as-built and as-planned representation with D 4AR tools in support of decision-making tasks in the AEC/FM industry, {eid: 84855950194}&gt;, &lt;ConstructAide: Analyzing and visualizing construction sites through photographs and building models, {eid: 84914680391}&gt;, &lt;Automated Progress Monitoring Using Unordered Daily Construction Photographs and IFC-Based Building Information Models, {eid: 84920815816}&gt;, &lt;Potential of big visual data and building information modeling for construction performance analytics: An exploratory study, {eid: 84998879912}&gt;, &lt;The Digital Twin Paradigm for Future NASA and U.S. Air Force Vehicles, {eid: 84881388851}&gt;, &lt;None, {eid: 85102659563}&gt;, &lt;Digital twin—The simulation aspect, {eid: 85016457439}&gt;, &lt;A probabilistic risk-based decision framework for structural health monitoring, {eid: 85092694355}&gt;, &lt;Real-Time Digital Twin Updating Strategy Based on Structural Health Monitoring Systems, {eid: 85120419411}&gt;, &lt;Towards the Development of a Digital Twin for Structural Dynamics Applications, {eid: 85105781832}&gt;, &lt;Development of the simulation model for Digital Twin applications in historical masonry buildings: The integration between numerical and experimental reality, {eid: 85087273661}&gt;, &lt;Digital twin-based collapse fragility assessment of a long-span cable-stayed bridge under strong earthquakes, {eid: 85099354526}&gt;, &lt;None, {eid: 85097017825}&gt;, &lt;None, {eid: 0346717251}&gt;, &lt;None, {eid: 85123289431}&gt;, &lt;None, {eid: 84886643341}&gt;, &lt;None, {eid: 0003440081}&gt;, &lt;Multi-View Stereo: A Tutorial, {eid: 84933513367}&gt;, &lt;Framework for automated UAS-based structural condition assessment of bridges, {eid: 85056178604}&gt;, &lt;Model-driven visual data capture on construction sites: Method and metrics of success, {eid: 85065253127}&gt;, &lt;Metrics and methods for evaluating model-driven reality capture plans, {eid: 85105119107}&gt;, &lt;None, {eid: 85123303739}&gt;, &lt;None, {eid: 85055110749}&gt;, &lt;Visual change detection on tunnel linings, {eid: 84912544523}&gt;, &lt;“GrabCut”: Interactive Foreground Extraction Using Iterated Graph Cuts, {eid: 84877632511}&gt;, &lt;An experimental comparison of min-cut/max-flow algorithms for energy minimization in vision, {eid: 4344598245}&gt;, &lt;None, {eid: 85123298592}&gt;, &lt;Damage Detection and Finite-Element Model Updating of Structural Components through Point Cloud Analysis, {eid: 85049050412}&gt;, &lt;Utilizing UAV and 3D computer vision for visual inspection of a large gravity dam, {eid: 85063351134}&gt;, &lt;None, {eid: 85123313560}&gt;, &lt;None, {eid: 84904458669}&gt;, &lt;None, {eid: 77449150310}&gt;, &lt;Response of a simple structure to a random earthquake-type disturbance, {eid: 0039757914}&gt;, &lt;None, {eid: 84985811037}&gt;, &lt;None, {eid: 34250730580}&gt;, &lt;None, {eid: 85123314451}&gt;, &lt;None, {eid: 85123296965}&gt;, &lt;Hierarchical dense structure-from-motion reconstructions for infrastructure condition assessment, {eid: 85009284510}&gt;, &lt;Augmenting strength of collapsed unreinforced masonry junctions: principal damage feature of walls damaged by moderate indian earthquakes, {eid: 84886636011}&gt;, &lt;None, {eid: 85123286888}&gt;, &lt;None, {eid: 85123299010}&gt;, &lt;A critical review of retrofitting methods for unreinforced masonry structures, {eid: 84893430512}&gt;, &lt;Construction Details and Observed Earthquake Performance of Unreinforced Clay Brick Masonry Cavity-walls, {eid: 84966874332}&gt;, &lt;Deformation tracking in 3D point clouds via statistical sampling of direct cloud-to-cloud distances, {eid: 85028672568}&gt;, &lt;Physics-Based Graphics Models in 3D Synthetic Environments as Autonomous Vision-Based Inspection Testbeds, {eid: 85122516656}&gt;, &lt;Deep learning-based damage detection of miter gates using synthetic imagery from computer graphics, {eid: 85074298013}&gt;</t>
  </si>
  <si>
    <t>2022-02-01</t>
  </si>
  <si>
    <t>2-s2.0-85123306163</t>
  </si>
  <si>
    <t>MDPI predatory journal</t>
  </si>
  <si>
    <t>Papadonikolaki E. (AUID: 56367767700), Anumba C. (AUID: 35576025900)</t>
  </si>
  <si>
    <t>How Can Digital Twins Support the Net Zero Vision?</t>
  </si>
  <si>
    <t>Advances in Intelligent Systems and Computing</t>
  </si>
  <si>
    <t>19th International Conference on Computing in Civil and Building Engineering, ICCCBE 2022</t>
  </si>
  <si>
    <t>10.1007/978-3-031-32515-1_7</t>
  </si>
  <si>
    <t>https://www.doi.org/10.1007/978-3-031-32515-1_7</t>
  </si>
  <si>
    <t>&lt;University College London (UCL)&gt;, &lt;University of Florida&gt;</t>
  </si>
  <si>
    <t>© 2023, The Author(s), under exclusive license to Springer Nature Switzerland AG.Net Zero relates to decarbonisation efforts to tackle climate change by not adding new emissions to the atmosphere. Reaching Net Zero depends on datafication and digitisation as data on carbon emissions collected across assets’ lifecycle are important for neutralising them. This study aims to understand how technological ecosystems such as Digital Twins – that connect physical and digital artefacts – can support a Net Zero vision in the built environment, in an industry-agnostic way to transfer any relevant lessons from other sectors. The method is a systematic literature review that structures new knowledge on the topic. The study showed that environment sustainability has been an overused idea in scientific literature, yet rarely operationalised. A scarcity of studies utilising the potential of digital twins for Net Zero was found. The emergent themes are: overreliance on technocratic solutions at the expense of systems thinking, proliferation of renewable sources and misunderstandings regarding visualisation necessity, and showing pathways for future DT system design for Net Zero.</t>
  </si>
  <si>
    <t>Digital twins, model-based systems engineering, net zero, review, sustainability</t>
  </si>
  <si>
    <t>&lt;Shades of grey: Guidelines for working with the grey literature in systematic reviews for management and organizational studies, {eid: 84964407503}&gt;, &lt;Imagining construction’s digital future. Capital Projects and Infrastructure, {eid: 85046129011}&gt;, &lt;Towards next generation cyber-physical systems and digital twins for construction, {eid: 85112133397}&gt;, &lt;Understanding systematic reviews and meta-analysis, {eid: 23144445021}&gt;, &lt;Human digital twin for fitness management, {eid: 85081154665}&gt;, &lt;The resources, exer-getic and environmental footprint of the silicon photovoltaic circular economy: Assessment and opportunities, {eid: 85101849281}&gt;, &lt;Digital twins, {eid: 85053693787}&gt;, &lt;Gemini principles, {eid: 85068694049}&gt;, &lt;Digital twin as enabler for an innovative digital shopfloor management system in the ESB logistics learning factory at Reutlingen-University, {eid: 85020859111}&gt;, &lt;None, {eid: 85068959403}&gt;, &lt;Careers in print: Books, journals, and scholarly reputations, {eid: 84937286683}&gt;, &lt;The ‘Digital Twin’to enable the vision of precision cardiology, {eid: 85099325483}&gt;, &lt;Digital twins: The convergence of multimedia technologies, {eid: 85051272175}&gt;, &lt;25 years ago I coined the phrase “triple bottom line”. Here’s why it’s time to rethink it, {eid: 85061957773}&gt;, &lt;Machine learning-based digital twin for predictive modeling in wind turbines, {eid: 85124066585}&gt;, &lt;Digital twin: Manufacturing excellence through virtual factory replication, {eid: 84944689700}&gt;, &lt;None, {eid: 85006470377}&gt;, &lt;Greenhouse industry 4.0–digital twin technology for commercial greenhouses, {eid: 85115602271}&gt;, &lt;A digital-twin evaluation of net zero energy building for existing buildings, {eid: 85059346336}&gt;, &lt;Potential reconstruction design of an existing townhouse in Washington DC for approaching net zero energy building goal, {eid: 85082879525}&gt;, &lt;Digital twin for sustainability evaluation of railway station buildings, {eid: 85064666442}&gt;, &lt;A framework of data modeling and artificial intelligence for environmental-friendly energy system: Application of Kalina cycle improved with fuel cell and thermoelectric module, {eid: 85132765759}&gt;, &lt;Bullshit in the sustainability and transitions literature: A provocation, {eid: 85171300560}&gt;, &lt;None, {eid: 85082427532}&gt;, &lt;The ‘how’ of benefits management for digital technology: From engineering to asset management, {eid: 85070680411}&gt;, &lt;Leveraging digital twin technology in model-based systems engineering, {eid: 85111581098}&gt;, &lt;Digital technologies in built environment projects: Review and future directions, {eid: 85124262048}&gt;, &lt;Digital twin and big data towards smart manufacturing and industry 4.0: 360 degree comparison, {eid: 85041173790}&gt;, &lt;About the importance of autonomy and digital twins for the future of manufacturing, {eid: 84953861813}&gt;, &lt;Construction with digital twin information systems, {eid: 85106009736}&gt;, &lt;Shaping the digital twin for design and production engineering, {eid: 85018723536}&gt;, &lt;Modeling, simulation, information technology &amp; processing roadmap, {eid: 84885413599}&gt;, &lt;Artificial intelligence assisted technoeconomic optimization scenarios of hybrid energy systems for water management of an isolated community, {eid: 85115424775}&gt;, &lt;Towards a methodology for developing evidence-informed management knowledge by means of systematic review, {eid: 0141888108}&gt;, &lt;Reengineering aircraft structural life prediction using a digital twin, {eid: 84855216556}&gt;, &lt;Digital twin for accelerating sustainability in positive energy district: A review of simulation tools and applications, {eid: 85115005557}&gt;</t>
  </si>
  <si>
    <t>2022-10-26</t>
  </si>
  <si>
    <t>2-s2.0-85171565075</t>
  </si>
  <si>
    <t>Pimenova O. (AUID: 57718817500), Roberts C. (AUID: 7404402516), Rizos C. (AUID: 56247563100)</t>
  </si>
  <si>
    <t>Regional “Bare-Earth” Digital Terrain Model for Costa Rica Based on NASADEM Corrected for Vegetation Bias</t>
  </si>
  <si>
    <t>10.3390/rs14102421</t>
  </si>
  <si>
    <t>https://www.doi.org/10.3390/rs14102421</t>
  </si>
  <si>
    <t>&lt;School of Civil and Environmental Engineering, University of New South Wales&gt;, &lt;School of Topography, Cadastre and Geodesy, National University of Costa Rica&gt;</t>
  </si>
  <si>
    <t>© 2022 by the authors. Licensee MDPI, Basel, Switzerland.A large percentage of the Costa Rican territory is covered with high evergreen forests. In order to compute a 1′′ Bare-Earth Digital Terrain Model (DTM) for Costa Rica CRDTM2020, stochastic Vegetation Bias (VB) was reduced from the 1′′ NASADEM, Digital Elevation Model (DEM) based on the Shuttle Radar Topography Mission (SRTM) data. Several global models such as: canopy heights from the Global Forest Canopy Height 2019 model, canopy heights for the year 2000 from the Forest Canopy Height Map, and canopy density from the Global Forest Change model 2000 to 2019, were used to represent the vegetation in the year of SRTM data collection. Four analytical VB models based on canopy heights and canopy density were evaluated and validated using bare-earth observations and canopy heights from the Laser Vegetation Imaging Sensor (LVIS) surveys from 1998, 2005, and 2019 and a levelling dataset. The results show that differences between CRDTM2020 and bare-earth elevations from LVIS2019 in terms of the mean, median, standard deviation, and median absolute difference (0.9, 0.8, 7.9 and 3.7 m, respectively) are smaller than for any other of the nine evaluated global DEMs.</t>
  </si>
  <si>
    <t>bare-earth digital elevation model, CRDTM2020, digital terrain model, LVIS, NASADEM, vegetation bias</t>
  </si>
  <si>
    <t>&lt;World Scientists’ Warning of a Climate Emergency, {eid: 85075603577}&gt;, &lt;A multi-sensor approach towards a global vegetation corrected SRTM DEM product, {eid: 84968719025}&gt;, &lt;The tree-canopy effect in gravity forward modelling, {eid: 85069674873}&gt;, &lt;A high-accuracy map of global terrain elevations, {eid: 85020717905}&gt;, &lt;A 30 m global map of elevation with forests and buildings removed, {eid: 85130988436}&gt;, &lt;Mapping forest canopy height globally with spaceborne LiDAR, {eid: 81755173018}&gt;, &lt;High-Resolution Global Maps of 21st-Century Forest Cover Change, {eid: 84887724460}&gt;, &lt;Global Percent Tree Cover at a Spatial Resolution of 500 Meters: First Results of the MODIS Vegetation Continuous Fields Algorithm, {eid: 0242494415}&gt;, &lt;SRTM vegetation removal and hydrodynamic modeling accuracy, {eid: 84883293132}&gt;, &lt;SRTM DEM Correction in Vegetated Mountain Areas through the Integration of Spaceborne LiDAR, Airborne LiDAR, and Optical Imagery, {eid: 84942520616}&gt;, &lt;Digital terrain model elevation corrections using space-based imagery and ICESat-2 laser altimetry, {eid: 85112336445}&gt;, &lt;Modeling large-scale inundation of Amazonian seasonally flooded wetlands, {eid: 34948847134}&gt;, &lt;SRTM C-band and ICESat laser altimetry elevation comparisons as a function of tree cover and relief, {eid: 33644683948}&gt;, &lt;An Operational Framework for Land Cover Classification in the Context of REDD+ Mechanisms. A Case Study from Costa Rica, {eid: 85019769142}&gt;, &lt;A proposal for practical and effective biological corridors to connect protected areas in northwest Costa Rica, {eid: 85072971496}&gt;, &lt;Ecological corridors in Costa Rica: An evaluation applying landscape structure, fragmentation-connectivity process, and climate adaptation, {eid: 85112397184}&gt;, &lt;Mapping global forest canopy height through integration of GEDI and Landsat data, {eid: 85092785414}&gt;, &lt;None, {eid: 85039455773}&gt;, &lt;None, {eid: 85101906994}&gt;, &lt;None, {eid: 85104549284}&gt;, &lt;Nasadem Global Elevation Model: Methods and Progress, {eid: 84978086855}&gt;, &lt;None, {eid: 85130985550}&gt;, &lt;Generation of the 30 m-Mesh Global Digital Surface Model by ALOS Prism, {eid: 84978079859}&gt;, &lt;None, {eid: 79955573966}&gt;, &lt;None, {eid: 85065473373}&gt;, &lt;None, {eid: 70350620646}&gt;, &lt;None, {eid: 85130984141}&gt;, &lt;Generation and performance assessment of the global TanDEM-X digital elevation model, {eid: 85021087373}&gt;, &lt;The Laser Vegetation Imaging Sensor: A medium-altitude, digitisation-only, airborne laser altimeter for mapping vegetation and topography, {eid: 0032783292}&gt;, &lt;Comparative analysis of SRTM-NED vegetation canopy height to LIDAR-derived vegetation canopy metrics, {eid: 70449372626}&gt;, &lt;Validation of Vegetation Canopy Lidar sub-canopy topography measurements for a dense tropical forest, {eid: 0036786186}&gt;, &lt;None, {eid: 32344432445}&gt;, &lt;None, {eid: 85130990390}&gt;, &lt;Landsat analysis ready data for global land cover and land cover change mapping, {eid: 85080959535}&gt;, &lt;None, {eid: 0001881605}&gt;, &lt;None, {eid: 85130993306}&gt;, &lt;Not all DEMs are equal: An evaluation of six globally available 30 m resolution DEMs with geodetic benchmarks and LiDAR in Mexico, {eid: 85105089887}&gt;, &lt;Estimation of tropical forest height and biomass dynamics using LiDAR remote sensing at la Selva, Costa Rica, {eid: 77951036183}&gt;, &lt;Vegetation height estimation from Shuttle Radar Topography Mission and National Elevation Datasets, {eid: 5044239569}&gt;, &lt;The Generic Mapping Tools Version 6, {eid: 85075048646}&gt;, &lt;Vertical Accuracy of Freely Available Global Digital Elevation Models (ASTER, AW3D30, MERIT, TanDEM-X, SRTM, and NASADEM), {eid: 85094097769}&gt;, &lt;Towards ice-thickness inversion: An evaluation of global digital elevation models (DEMs) in the glacierized Tibetan Plateau, {eid: 85123795099}&gt;, &lt;Conformity of the NASADEM_HGT and ALOS AW3D30 dem with the altitude from the brazilian geodetic reference stations: A case study from Brazilian Cerrado, {eid: 85104566607}&gt;, &lt;Best Practices for Elevation-Based Assessments of Sea-Level Rise and Coastal Flooding Exposure, {eid: 85062974793}&gt;</t>
  </si>
  <si>
    <t>2-s2.0-85131015316</t>
  </si>
  <si>
    <t>Treffinger P. (AUID: 6603403163), Canz M. (AUID: 57193602251), Glembin J. (AUID: 36098941500)</t>
  </si>
  <si>
    <t>Investigations on the Students’ Perception of an Online-Based Laboratory with a Digital Twin in the Main Course of Studies in Mechanical Engineering</t>
  </si>
  <si>
    <t>International journal of online and biomedical engineering</t>
  </si>
  <si>
    <t>10.3991/ijoe.v18i14.35081</t>
  </si>
  <si>
    <t>https://www.doi.org/10.3991/ijoe.v18i14.35081</t>
  </si>
  <si>
    <t>&lt;Offenburg University of Applied Sciences&gt;</t>
  </si>
  <si>
    <t>© 2022,International journal of online and biomedical engineering. All Rights Reserved.During the coronavirus crisis, labs had to be offered in digital form in mechanical engineering at short notice. For this purpose, digital twins of more complex test benches in the field of fluid energy machines were used in the mechanical engineering course, with which the students were able to interact remotely to obtain measurement data. The concept of the respective lab was revised with regard to its implementation as a remote laboratory. Fortunately, real-world labs were able to be fully replaced by remote labs. Student perceptions of remote labs were mostly positive. This paper explains the concept and design of the digital twins and the lab as well as the layout, procedure, and finally the results of the accompanying evaluation. However, the implementation of the digital twins to date does not yet include features which address the tactile experience of working in real-world labs.</t>
  </si>
  <si>
    <t>Digital twin, Evaluation survey, Laboratory concept, Model-based laboratory, Remote, Virtual lab</t>
  </si>
  <si>
    <t>&lt;Remote Laboratories in Teaching and Learning – Issues Impinging on Widespread Adoption in Science and Engineering Education, {eid: 34247898001}&gt;, &lt;Remote Labs in Germany—An Over-View About Similarities and Variations, {eid: 85090095115, doi: 10.1007/978-3-030-52575-0_11}&gt;, &lt;Training Robot Manipulation Skills through Practice with Digital Twin of Baxter, {eid: 85067286080, doi: 10.3991/ijoe.v15i09.10493}&gt;, &lt;Models of Collaborative Remote Laboratories and Integration with Learning Environments, {eid: 84990026486, doi: 10.3991/ijoe.v12i09.6129}&gt;, &lt;Digital Twin: Mitigating Unpredictable, Undesirable Emergent Behavior in Complex Systems, {eid: 85006339863, doi: 10.1007/978-3-319-38756-7_4}&gt;, &lt;Characterising the Digital Twin: A Systematic Literature Review, {eid: 85081219520, doi: 10.1016/j.cirpj.2020.02.002}&gt;, &lt;Digital Twin – Proof of Concept, {eid: 85044953148, doi: 10.1016/j.mfglet.2018.02.006}&gt;, &lt;Review and Comparison of the Methods of Designing the Digital Twin, {eid: 85091708959, doi: 10.1016/j.procir.2020.02.146}&gt;, &lt;Digital Twin in Manufacturing: A Categorical Literature Review and Classification, {eid: 85052915281, doi: 10.1016/j.ifacol.2018.08.474}&gt;, &lt;None, {eid: 85143789606}&gt;, &lt;Simulation of Complex Systems using Modelica and Tool Coupling, {eid: 33847174472}&gt;, &lt;Web-LabLib: New Approach for Creating Remote Laboratories, {eid: 85069517472, doi: 10.1007/978-3-030-23162-0_43}&gt;, &lt;Design of a Learning-Centered Online Environment: A Cognitive Apprenticeship Approach, {eid: 85045144856, doi: 10.1007/s11423-018-9582-1}&gt;, &lt;Methodik und Anwendung der Lehrveranstaltungsevaluation für die Qual-itätsentwicklung an Hochschulen, {eid: 34547785124}&gt;</t>
  </si>
  <si>
    <t>International Association of Online Engineering</t>
  </si>
  <si>
    <t>2-s2.0-85143787953</t>
  </si>
  <si>
    <t>SURVEY</t>
  </si>
  <si>
    <t>i thought surveys are considered primary</t>
  </si>
  <si>
    <t>wang B. (AUID: 57194195315), Deng N. (AUID: 57215935785), Zhao W. (AUID: 57215935583), Wang Z. (AUID: 57192245952)</t>
  </si>
  <si>
    <t>Residential power demand side management optimization based on fine-grained mixed frequency data</t>
  </si>
  <si>
    <t>Annals of Operations Research</t>
  </si>
  <si>
    <t>10.1007/s10479-021-04119-8</t>
  </si>
  <si>
    <t>https://www.doi.org/10.1007/s10479-021-04119-8</t>
  </si>
  <si>
    <t>&lt;School of Management and Economics, Beijing Institute of Technology&gt;, &lt;Center for Energy and Environmental Policy Research, Beijing Institute of Technology&gt;, &lt;Center for Sustainable Development and Inteligent Management Research, Beijing Institute of Technology&gt;</t>
  </si>
  <si>
    <t>© 2021, The Author(s), under exclusive licence to Springer Science+Business Media, LLC, part of Springer Nature.Demand-side response (DSR) measures, which facilitate the management of system reliability and maintain system resource adequacy of power grids, are gaining prominence. Traditional optimization methods for residential electricity usage in peak-demand hours often lack flexibility and effectiveness in solving practical problems due to a large amount of data and a high degree of data uncertainty. Our study aims to obtain a high degree of responsiveness for numerous and highly dispersed residential customers by integrating data-driven and model-driven methods. In this study, we conducted large-scale DSR controlled trials, collected 15-min intervals of electricity consumption data, and matched the survey data. A dynamic time-warping clustering-based difference-in-difference method was proposed for empirical analysis. The results indicate that monetary incentives induced a statistically significant reduction in electricity usage during peak periods in summer by 18.6%, while the response effect was not significant in winter. The heterogeneity analysis suggests that the reduction was mainly contributed by the middle-income group and the elderly group. Our study provides a basis for policymakers to formulate tailored policies to optimize residents’ electricity consumption during peak hours.</t>
  </si>
  <si>
    <t>DSR management, DTW-clustering, Large-scale randomized controlled trials, Monetary incentives</t>
  </si>
  <si>
    <t>&lt;Load scheduling for household energy consumption optimization, {eid: 84890549571}&gt;, &lt;A comprehensive cost-benefit analysis of the penetration of Smart Grid technologies in the Saudi Arabian electricity infrastructure, {eid: 85069555243}&gt;, &lt;Residential consumption of gas and electricity in the US: The role of prices and income, {eid: 80052147896}&gt;, &lt;An integer programming method for the design of multi-criteria multi-action conservation plans, {eid: 85074526350}&gt;, &lt;A hybrid intelligent approach for the prediction of electricity consumption, {eid: 84862244725}&gt;, &lt;Further exploring the potential of residential demand response programs in electricity distribution, {eid: 84898874282}&gt;, &lt;DR-Advisor: A data-driven demand response recommender system, {eid: 84962314284}&gt;, &lt;The role of income in energy consumption behaviour: Evidence from French households data, {eid: 80855139608}&gt;, &lt;A Distributed Direct Load Control Approach for Large-Scale Residential Demand Response, {eid: 84906784307}&gt;, &lt;Short-term electrical load forecasting using the Support Vector Regression (SVR) model to calculate the demand response baseline for office buildings J, {eid: 85016077419}&gt;, &lt;Demand response in China: Regulations, pilot projects and recommendations – A review, {eid: 84954199436}&gt;, &lt;Incentive-based demand response programs designed by asset-light retail electricity providers for the day-ahead market, {eid: 84926220026}&gt;, &lt;A hybrid simulation-based optimization framework supporting strategic maintenance development to improve production performance, {eid: 85071569509}&gt;, &lt;Advancing an energy justice perspective of fuel poverty: Household vulnerability and domestic retrofit policy in the United Kingdom, {eid: 85019450216}&gt;, &lt;Dtw schemes for continuous speech recognition: A unified view, {eid: 0003195159}&gt;, &lt;Residential demand response behavior analysis based on Monte Carlo simulation: The case of Yinchuan in China, {eid: 84868553266}&gt;, &lt;Price-responsive model-based optimal demand response control of inverter air conditioners using genetic algorithm, {eid: 85044151800}&gt;, &lt;Do consumers respond to marginal or average price? Evidence from nonlinear electricity pricing, {eid: 84894178960}&gt;, &lt;Modeling and prediction of turkeys electricity consumption using support vector regression, {eid: 77957308800}&gt;, &lt;Responsiveness of residential electricity demand to dynamic tariffs: Experiences from a large field test in the Netherlands, {eid: 84988715289}&gt;, &lt;Climate change and residential electricity consumption in the Yangtze River Delta, China, {eid: 85059611449}&gt;, &lt;A novel multi-objective dynamic programming optimization method: performance management of a solar thermal power plant as a case study, {eid: 85059331954}&gt;, &lt;Residential demand response: Dynamic energy management and time-varying electricity pricing, {eid: 84926303259}&gt;, &lt;Optimal residential community demand response scheduling in smart grid, {eid: 85021233100}&gt;, &lt;Multi-objective dynamic economic emission dispatch of electric power generation integrated with game theory based demand response programs, {eid: 84911486877}&gt;, &lt;Demand response management via real-time electricity price control in smart grids, {eid: 84880247394}&gt;, &lt;Demand response potential of ventilation systems in residential buildings, {eid: 84962436645}&gt;, &lt;Categorization of residential electricity consumption as a basis for the assessment of the impacts of demand response actions, {eid: 84888144448}&gt;, &lt;Game-Theory based dynamic pricing strategies for demand side management in smart grids, {eid: 85014809968}&gt;, &lt;Game theory based interactive demand side management responding to dynamic pricing in price-based demand response of smart grids, {eid: 85065243368}&gt;, &lt;An efficient deep model for day-ahead electricity load forecasting with stacked denoising auto-encoders, {eid: 85021827104}&gt;, &lt;Reward-to-reduce: An incentive mechanism for economic demand response of colocation datacenters, {eid: 85009784375}&gt;, &lt;Time-of-use based electricity demand response for sustainable manufacturing systems, {eid: 84888434930}&gt;, &lt;Interactive dispatch modes and bidding strategy of multiple virtual power plants based on demand response and game theoryJ, {eid: 84960328781}&gt;, &lt;Mixed data-driven decision-making in demand response management: An empirical evidence from dynamic time-warping based nonparametric-matching DID, {eid: 85136381709}&gt;, &lt;Health and financial impacts of demand-side response measures differ across sociodemographic groups, {eid: 85076911143}&gt;, &lt;A multidimensional dynamic time warping algorithm for efficient multimodal fusion of asynchronous data streams, {eid: 70449526103}&gt;, &lt;Cost-benefit analysis of integrated energy system planning considering demand response, {eid: 85076121496}&gt;, &lt;Demand response under real-time pricing for domestic households with renewable DGs and storage, {eid: 85021802432}&gt;, &lt;A flexibility metric and optimization methods for mixed numerologies in 5G and beyond, {eid: 85040915909}&gt;, &lt;Incentive-based demand response considering hierarchical electricity market: A Stackelberg game approach, {eid: 85020891725}&gt;, &lt;Solar photovoltaic interventions have reduced rural poverty in China, {eid: 85083813104}&gt;, &lt;Dynamic time warping under limited warping path length, {eid: 85013074761}&gt;, &lt;The potatos contribution to population and urbanization: evidence from a historical experiment, {eid: 80052922814}&gt;, &lt;Effectiveness of two pricing structures on urban water use and conservation: a quasi-experimental investigation, {eid: 85035149598}&gt;, &lt;Optimisation of demand response in electric power systems, a review, {eid: 85059590238}&gt;, &lt;Moral suasion and economic incentives: field experimental evidence from energy demand, {eid: 85041557144}&gt;, &lt;Do residential customers respond to hourly prices? evidence from a dynamic pricing experiment, {eid: 79958262189}&gt;, &lt;The impact of education expansion on wage inequality, {eid: 85027008503}&gt;</t>
  </si>
  <si>
    <t>2-s2.0-85106428999</t>
  </si>
  <si>
    <t>Does not address DTs</t>
  </si>
  <si>
    <t>No DT</t>
  </si>
  <si>
    <t>Teng Z. (AUID: 58036303100), Liu W. (AUID: 58036930000), Yi Y. (AUID: 58036679100)</t>
  </si>
  <si>
    <t>Research on the Application of Small Area 3D Modeling Based on Consumer UAV - Take DJI Yu-2 UAV as an Example</t>
  </si>
  <si>
    <t>2nd International Conference on Computer, Remote Sensing and Aerospace, CRSA 2022</t>
  </si>
  <si>
    <t>10.1088/1742-6596/2410/1/012015</t>
  </si>
  <si>
    <t>https://www.doi.org/10.1088/1742-6596/2410/1/012015</t>
  </si>
  <si>
    <t>&lt;Northwestern University&gt;, &lt;Air Force Engineering University&gt;</t>
  </si>
  <si>
    <t>© Published under licence by IOP Publishing Ltd.The use of UAVs for geographic information mapping is a relatively mature technology. It has the advantages of a large measurement range, fast data collection speed and high efficiency. It is gradually becoming an important technical means that can partially replace traditional field measurement. 3D modeling of UAV image data is an important aspect of UAV surveying and mapping applications. Under the current background of "real China"and "digital twin", UAV modeling will have very broad application prospects. The current UAV modeling is mainly based on large fixed-wing UAVs or professional rotary-wing UAVs, but their prices are relatively high, so this paper tries to use a relatively low-priced consumer-grade UAV-DJI Yu 2, the professional version of the UAV performs image control-free 3D modeling without ground control points and analyzes the accuracy of the results to verify its applicability in geographic information data collection.</t>
  </si>
  <si>
    <t>&lt;Status and prospect of stereo image matching for low-altitude photogrammetry J, {eid: 85077467442, doi: 10.11947/j.AGCS.2019.20190466}&gt;, &lt;Three-dimensional modeling and accuracy analysis of oblique photogrammetry for urban real scenes J, {eid: 85145215265, doi: 10.13474/j.CNKI.11-2246.2021.0503}&gt;, &lt;Fine 3D modeling of tower building based on wrap-around oblique photography J, {eid: 85145199260, doi: 10.13474/j.CNKI.11-2246.2019.0574}&gt;, &lt;3D modeling of abrupt and large height difference sites based on consumer drones J, {eid: 85145226802, doi: 10.13474/j.CNKI.11-2246.2021.0219}&gt;, &lt;Optimization of urban 3D modeling method for UAV oblique photography J, {eid: 85068408201, doi: 10.13474/j.CNKI.11-2246.2016.0361}&gt;, &lt;Interactive building mapping method for oblique photographic models J, {eid: 85145191091, doi: 10.13474/j.CNKI.11-2246.2021.0570}&gt;, &lt;Layout and analysis of image control points for spatial information acquisition of real 3D model J, {eid: 85145226134, doi: 10.13474/j.CNKI.11-2246.2021.0500}&gt;, &lt;Application of UAV aerial survey system in landslide emergency J, {eid: 85057270477, doi: 10.13474/j.CNKI.11-2246.2017.0290}&gt;, &lt;Verification of tree barrier monitoring accuracy for general consumer UAVs J, {eid: 85145176623, doi: 10.13474/j.CNKI.11-2246.2021.0536}&gt;</t>
  </si>
  <si>
    <t>Institute of Physics</t>
  </si>
  <si>
    <t>2022-08-26</t>
  </si>
  <si>
    <t>2-s2.0-85145202773</t>
  </si>
  <si>
    <t>Yadav B.K.V. (AUID: 57536199700), Lucieer A. (AUID: 22234792700), Jordan G.J. (AUID: 7202856568), Baker S.C. (AUID: 7403307606)</t>
  </si>
  <si>
    <t>Using topographic attributes to predict the density of vegetation layers in a wet eucalypt forest</t>
  </si>
  <si>
    <t>Australian Forestry</t>
  </si>
  <si>
    <t>10.1080/00049158.2021.2004687</t>
  </si>
  <si>
    <t>https://www.doi.org/10.1080/00049158.2021.2004687</t>
  </si>
  <si>
    <t>&lt;School of Geography, Planning, and Spatial Sciences, Surveying and Spatial Sciences, University of Tasmania&gt;, &lt;School of Natural Sciences, Biological Sciences, University of Tasmania&gt;, &lt;ARC Centre for Forest Value, University of Tasmania&gt;</t>
  </si>
  <si>
    <t>© 2021 Institute of Foresters of Australia (IFA).Mapping the structure of forest vegetation with field surveys or high-resolution light detection and ranging (LiDAR) data is costly. We tested whether landscape topography and underlying geology could predict the vegetation density of a 19 km2 area of wet eucalypt forest at the Warra Long-Term Ecological Research Supersite, Tasmania, Australia. Using spatial layers for 12 topographic attributes derived from digital terrain models (DTMs) and a geology layer, we predicted the vegetation density of three strata with a high degree of accuracy (validation root mean square error ranged from 9.0% to 13.7%). The DTMs with 30 m resolution provided greater predictive accuracy than DTMs with higher resolution. The importance of different variables depended on spatial resolution and strata. Among the predictor variables, geology generally had the highest predictive importance, followed by solar radiation. Topographic Position Index, aspect, and System for Automated Geoscientific Analyses (SAGA) Wetness Index had moderate importance. This study demonstrates that geological and topographic attributes can provide useful predictions for the density of vegetation layers in a tall wet sclerophyll primary forest. Given the good performance of the model based on 30 m DTM resolution, the predictive power of the models could be tested on a larger geographical area using lower-density LiDAR point clouds combined with medium-resolution satellite data.</t>
  </si>
  <si>
    <t>airborne LiDAR, digital terrain model, geology, random forest, topographic attributes, variable importance, vegetation density, wet eucalypt forest</t>
  </si>
  <si>
    <t>&lt;Random forest regression and spectral band selection for estimating sugarcane leaf nitrogen concentration using EO-1 Hyperion hyperspectral data, {eid: 85010540243, doi: 10.1080/01431161.2012.713142}&gt;, &lt;Horizontal resolution and data density effects on remotely sensed LIDAR-based DEM, {eid: 33646241525, doi: 10.1016/j.geoderma.2005.06.004}&gt;, &lt;Climate increases regional tree-growth variability in Iberian pine forests, {eid: 34247468111, doi: 10.1111/j.1365-2486.2007.01322.x}&gt;, &lt;Demystifying dominant species, {eid: 85065444410, doi: 10.1111/nph.15789}&gt;, &lt;Downscaling species occupancy from coarse spatial scales, {eid: 84860257694, doi: 10.1890/11-0536.1}&gt;, &lt;A cross-continental comparison of plant and beetle responses to retention of forest patches during timber harvest, {eid: 84996773864, doi: 10.1002/eap.1406}&gt;, &lt;Management of Tasmanian eucalypt forests as complex adaptive systems, {eid: 84920490928}&gt;, &lt;Interactions between overstorey and understorey vegetation along an overstorey compositional gradient, {eid: 84875806462, doi: 10.1111/j.1654-1103.2012.01479.x}&gt;, &lt;The need for an understory decision support system for temperate deciduous forest management, {eid: 85092077263, doi: 10.1016/j.foreco.2020.118634}&gt;, &lt;Bagging predictors, {eid: 0030211964, doi: 10.1023/A:1018054314350}&gt;, &lt;None, {eid: 55149101996}&gt;, &lt;Quantifying understory vegetation density using small-footprint airborne LiDAR, {eid: 85048867437, doi: 10.1016/j.rse.2018.06.023}&gt;, &lt;Effects of undergrowth clearing on the bird communities of the Northwestern Mediterranean Coppice Holm oak forests, {eid: 29744443334, doi: 10.1016/j.foreco.2005.10.044}&gt;, &lt;System for automated geoscientific analyses (SAGA) v. 2.1.4, {eid: 84936887732, doi: 10.5194/gmd-8-1991-2015}&gt;, &lt;Geological mapping using remote sensing data: a comparison of five machine learning algorithms, their response to variations in the spatial distribution of training data and the use of explicit spatial information, {eid: 84888067055, doi: 10.1016/j.cageo.2013.10.008}&gt;, &lt;None, {eid: 84861846263}&gt;, &lt;Random forests, {eid: 84930202925}&gt;, &lt;Random forests for classification in ecology, {eid: 38449114584, doi: 10.1890/07-0539.1}&gt;, &lt;Application of the topographic position index to heterogeneous landscapes, {eid: 84873717021, doi: 10.1016/j.geomorph.2012.12.015}&gt;, &lt;A GIS procedure for automatically calculating the USLE LS factor on topographically complex landscape units, {eid: 0000382819}&gt;, &lt;Vegetation structure determines the spatial variability of soil biodiversity across biomes, {eid: 85097390554, doi: 10.1038/s41598-020-78483-z}&gt;, &lt;Assessing error correlations in remote sensing-based estimates of forest attributes for improved composite estimation, {eid: 85047527630, doi: 10.3390/rs10050667}&gt;, &lt;Predictive ecosystem mapping of south-eastern Australian temperate forests using LiDAR-derived structural profiles and species distribution models, {eid: 85059956874, doi: 10.3390/rs11010093}&gt;, &lt;Comparison and integration of LiDAR and photogrammetric point clouds for mapping pre-fire forest structure, {eid: 85061439232, doi: 10.1016/j.rse.2019.01.029}&gt;, &lt;Predicting the distribution of shrub species in southern California from climate and terrain-derived variables, {eid: 0032467477, doi: 10.2307/3237291}&gt;, &lt;Random forests and stochastic gradient boosting for predicting tree canopy cover: comparing tuning processes and model performance, {eid: 84959283543, doi: 10.1139/cjfr-2014-0562}&gt;, &lt;Relationships between soil characteristics, topography and plant diversity in a heterogeneous deciduous broad-leaved forest near Beijing, China, {eid: 3843066624, doi: 10.1023/B:PLSO.0000035567.97093.48}&gt;, &lt;Assessment of approaches for monitoring forest structure dynamics using bi-temporal digital aerial photogrammetry point clouds, {eid: 85099631737, doi: 10.1016/j.rse.2021.112300}&gt;, &lt;Primary topographic attributes, {eid: 0002638465}&gt;, &lt;Comparative analysis of modeling algorithms for forest aboveground biomass estimation in a subtropical region, {eid: 85045997923, doi: 10.3390/rs10040627}&gt;, &lt;VSURF: an R package for variable selection using random forests, {eid: 84954146796, doi: 10.32614/RJ-2015-018}&gt;, &lt;Soil-landscape modelling and spatial prediction of soil attributes, {eid: 0029506323, doi: 10.1080/02693799508902047}&gt;, &lt;Regional mapping of vegetation structure for biodiversity monitoring using airborne lidar data, {eid: 85011582044, doi: 10.1016/j.ecoinf.2017.01.005}&gt;, &lt;Fire history of the tall wet eucalypt forests of the Warra ecological research site, Tasmania, {eid: 10044298747, doi: 10.1080/00049158.1999.10674765}&gt;, &lt;A method for validating the structural completeness of understory vegetation models captured with 3D remote sensing, {eid: 85072648760, doi: 10.3390/rs11182118}&gt;, &lt;Identifying the stream erosion potential of cave levels in Carter Cave State Resort Park, Kentucky, USA, {eid: 84981718492, doi: 10.4236/jgis.2011.34030}&gt;, &lt;Evaluating the performance of photogrammetric products using fixed-wing UAV imagery over a mixed conifer–broadleaf forest: comparison with airborne laser scanning, {eid: 85042538476, doi: 10.3390/rs10020187}&gt;, &lt;Landscape controls on structural variation in eucalypt vegetation communities: Woronora Plateau, Australia, {eid: 79951999083, doi: 10.1080/00049182.2011.546316}&gt;, &lt;Environmental heterogeneity promotes floristic turnover in temperate forests of south-eastern Australia more than dispersal limitation and disturbance, {eid: 85018794266, doi: 10.1007/s10980-017-0526-7}&gt;, &lt;Modelling soil moisture in a high-latitude landscape using LiDAR and soil data, {eid: 85039149590, doi: 10.1002/esp.4301}&gt;, &lt;Refugia: identifying and understanding safe havens for biodiversity under climate change, {eid: 83155174796, doi: 10.1111/j.1466-8238.2011.00686.x}&gt;, &lt;Alternative approaches for determining the USLE-M slope length factor for grid cells, {eid: 18644383801, doi: 10.2136/sssaj2004.0047}&gt;, &lt;None, {eid: 85121554405}&gt;, &lt;None, {eid: 59249094016}&gt;, &lt;Estimating over- and understorey canopy density of temperate mixed stands by airborne LiDAR data, {eid: 84960349777, doi: 10.1093/forestry/cpv032}&gt;, &lt;Multi-model estimation of understorey shrub, herb and moss cover in temperate forest stands by laser scanner data, {eid: 85037168538, doi: 10.1093/forestry/cpw066}&gt;, &lt;Classification and regression by randomForest, {eid: 0345040873}&gt;, &lt;High resolution grid of potential incoming solar radiation for Serbia, {eid: 84957805984, doi: 10.2298/TSCI150430134L}&gt;, &lt;None, {eid: 85121500164}&gt;, &lt;A contour-based topographic model for hydrological and ecological applications, {eid: 0023775064, doi: 10.1002/esp.3290130404}&gt;, &lt;Discrimination of vegetation strata in a multi-layered Mediterranean forest ecosystem using height and intensity information derived from airborne laser scanning, {eid: 77951296464, doi: 10.1016/j.rse.2010.01.023}&gt;, &lt;Modelling and mapping topographic variations in forest soils at high resolution: a case study, {eid: 79959333438, doi: 10.1016/j.ecolmodel.2011.01.003}&gt;, &lt;None, {eid: 85066842510}&gt;, &lt;Predicting the plot volume by tree species using airborne laser scanning and aerial photographs, {eid: 33845573157, doi: 10.1093/forestscience/52.6.611}&gt;, &lt;Mapping global forest canopy height through integration of GEDI and Landsat data, {eid: 85092785414, doi: 10.1016/j.rse.2020.112165}&gt;, &lt;Tweedie’s compound poisson model with grouped elastic net, {eid: 84971407753, doi: 10.1080/10618600.2015.1005213}&gt;, &lt;None, {eid: 85081224582}&gt;, &lt;None, {eid: 85121493862}&gt;, &lt;A terrain ruggedness index that quantifies topographic heterogeneity, {eid: 0004351741}&gt;, &lt;Machine learning using hyperspectral data inaccurately predicts plant traits under spatial dependency, {eid: 85051639154, doi: 10.3390/rs10081263}&gt;, &lt;Rapid characterisation of vegetation structure to predict refugia and climate change impacts across a global biodiversity hotspot, {eid: 84897392146, doi: 10.1371/journal.pone.0082778}&gt;, &lt;Impacts of airborne LiDAR pulse density on estimating biomass stocks and changes in a selectively logged tropical forest, {eid: 85032864768, doi: 10.3390/rs9101068}&gt;, &lt;Overstorey and topographic effects on understories: evidence for linkage from cork oak (Quercus suber) forests in southern Spain, {eid: 84901951806, doi: 10.1016/j.foreco.2014.05.009}&gt;, &lt;On the calculation of the topographic wetness index: evaluation of different methods based on field observations, {eid: 33344468853, doi: 10.5194/hess-10-101-2006}&gt;, &lt;Understory cover and biomass indices predictions for forest ecosystems of the Northwestern United States, {eid: 75349110042, doi: 10.1016/j.ecolind.2009.10.004}&gt;, &lt;None, {eid: 85020652522}&gt;, &lt;None, {eid: 85121534771}&gt;, &lt;VIEWIT: computation of seen areas, slope, and aspect for landuse planning. Pacific Southwest Forest and Range Experimental Station, {eid: 0003560301}&gt;, &lt;Assessment of Antarctic moss health from multi-sensor UAS imagery with random forest modelling, {eid: 85048278466, doi: 10.1016/j.jag.2018.01.004}&gt;, &lt;None, {eid: 84982681770}&gt;, &lt;Variable selection in time series forecasting using random forests, {eid: 85038637324, doi: 10.3390/a10040114}&gt;, &lt;Quantifying floristic and structural forest maturity: an attribute-based method for wet eucalypt forests, {eid: 85044219973, doi: 10.1111/1365-2664.13133}&gt;, &lt;Modelling vegetation understory cover using LiDAR metrics, {eid: 85075561873, doi: 10.1371/journal.pone.0220096}&gt;, &lt;Assessment of forest structure using two UAV techniques: a comparison of airborne laser scanning and Structure from Motion (SfM) point clouds, {eid: 84963958145, doi: 10.3390/f7030062}&gt;, &lt;Relationship between topography and the distribution of understory vegetation in a Pinus massoniana forest in Southern China, {eid: 85020282441, doi: 10.1016/j.iswcr.2015.10.002}&gt;, &lt;Errors in terrain-based model predictions caused by altered forest inventory plot locations in the southern Appalachian mountains, USA, {eid: 84860314306}&gt;, &lt;The influence of LiDAR pulse density on the precision of inventory metrics in young unthinned Douglas-fir stands during initial and subsequent LiDAR acquisitions, {eid: 84929543420, doi: 10.1186/s40490-014-0018-3}&gt;, &lt;Overstory and niche attributes drive understory biomass production in three types of subtropical plantations, {eid: 85098705953, doi: 10.1016/j.foreco.2020.118894}&gt;, &lt;Predicting understorey vegetation cover from overstorey attributes in two temperate mountain forests, {eid: 0348234806, doi: 10.1007/s10342-003-0004-4}&gt;, &lt;Using discrete-return airborne laser scanning to quantify number of canopy strata across diverse forest types, {eid: 84954488807, doi: 10.1111/2041-210X.12510}&gt;, &lt;Multiscale terrain analysis of multibeam bathymetry data for habitat mapping on the continental slope, {eid: 34248190832, doi: 10.1080/01490410701295962}&gt;, &lt;Prediction of understory vegetation cover with airborne lidar in an interior ponderosa pine forest, {eid: 84864071660, doi: 10.1016/j.rse.2012.06.024}&gt;, &lt;Firescape ecology: how topography determines the contrasting distribution of fire and rain forest in the south-west of the Tasmanian Wilderness World Heritage Area, {eid: 80051664750, doi: 10.1111/j.1365-2699.2011.02524.x}&gt;, &lt;Tree crown segmentation and species classification in a wet eucalypt forest from airborne hyperspectral and LiDAR data, {eid: 85115231267, doi: 10.1080/01431161.2021.1956699}&gt;, &lt;Insurance premium prediction via gradient tree-boosted tweedie compound poisson models, {eid: 85019204294, doi: 10.1080/07350015.2016.1200981}&gt;, &lt;Influence of LiDAR, Landsat imagery, disturbance history, plot location accuracy, and plot size on accuracy of imputation maps of forest composition and structure, {eid: 84892495204, doi: 10.1016/j.rse.2013.12.013}&gt;, &lt;Digital elevation model grid size, landscape representation, and hydrologic simulations, {eid: 0028667086, doi: 10.1029/93WR03553}&gt;</t>
  </si>
  <si>
    <t>2-s2.0-85121533556</t>
  </si>
  <si>
    <t>Ma S. (AUID: 55484836300), Hu K. (AUID: 58476394300), Hu T. (AUID: 56299764100)</t>
  </si>
  <si>
    <t>Digital twins of fixtures supporting rapid design and performance tracking 支持快速设计与性能跟踪的夹具数字孪生模型</t>
  </si>
  <si>
    <t>Jisuanji Jicheng Zhizao Xitong/Computer Integrated Manufacturing Systems, CIMS</t>
  </si>
  <si>
    <t>10.13196/j.cims.2022.09.006</t>
  </si>
  <si>
    <t>https://www.doi.org/10.13196/j.cims.2022.09.006</t>
  </si>
  <si>
    <t>&lt;School of Mechanical Engineering, Shandong University&gt;, &lt;Key Laboratory of High Efficiency and Clean Mechanical Manufacture, Ministry of Education, Shandong University&gt;, &lt;National Demonstration Center for Experimental Mechanical Engineering Education, Shandong University&gt;</t>
  </si>
  <si>
    <t>© 2022 CIMS. All rights reserved.To meet the requirements of clamping and positioning in the cutting of precision parts,and to support the rapid modification design of fixtures,the rapid design and performance tracking system of fixtures based on digital twins were researched and established.A high-fidelity model of the fixture-workpiece system was established based on the digital twin theory.The definition included a fixture composition model based on ontology technology,a structural model based on design theory,and an accuracy model based on Skin Model Shapes (SMS) to support rapid fixtures Modified design.Tracking the vibration data and surface quality data of the fixture during the cutting process,a dynamic perception data set was formed,and the simulation of fixture assembly accuracy and the prediction of clamping stability were realized.Through the establishment of fixture rapid design and performance tracking prototype system,the usefulness of the fixture digital twin model was verified,and the clamping stability and positioning accuracy of precision parts cutting processing under a long life cycle were realized.</t>
  </si>
  <si>
    <t>digital twin, dynamic sensing data, fixture design, high-fidelity model</t>
  </si>
  <si>
    <t>&lt;None, {eid: 85164302988}&gt;, &lt;None, {eid: 85164301470}&gt;, &lt;Computer aided fixture design: Recent research and trends J, {eid: 77957924063}&gt;, &lt;The key steps toward automation of the fixture planning and designJ, {eid: 84885668257}&gt;, &lt;Applying RBR and CBR to develop a VR based integrated system for machining fixture designJ, {eid: 77956616847}&gt;, &lt;An intelligent decision support system for on-demand fixture retrieval, adaptation and manufactureJ, {eid: 85014828581}&gt;, &lt;A feature-based fixture design methodology for the manufacturing of aircraft structural partsJ, {eid: 79959834008}&gt;, &lt;Hierarchical instance reasoning method for body welding fixture based on primitive modelJ, {eid: 84948982550}&gt;, &lt;Intelligent fixture configuration design based on ontology and knowledge components J, {eid: 84974696686}&gt;, &lt;Research on the recon-figurable modular fixture design, {eid: 77954025467}&gt;, &lt;Methodology for reconfigurable fixture architecture design It- L JUp JV J, {eid: 85048857051}&gt;, &lt;Variant design method for assembly tooling design based on aircraft product structure changeJ, {eid: 67549138937}&gt;, &lt;Fixture layout optimization in multi-station sheet metal assembly considering assembly sequence and datum scheme J, {eid: 85041193463}&gt;, &lt;Mathematical tools for automating digital fixture setups: Constructing T-Maps and relating metrological data to coordinates for T-Maps and deviation spaces J, {eid: 85051440906, doi: 10.1115/1.4038821}&gt;, &lt;A digital twin-based approach for the management of geometrical deviations during assembly processes J, {eid: 85084735879}&gt;, &lt;Dynamic evaluation method of machining process planning based on digital twin J, {eid: 85062214330}&gt;, &lt;Consistency retention method for CNC machine tool digital twin model J, {eid: 85086715940}&gt;, &lt;A process model driven derivation design method for machining fixture of aircraft engine partsJ, {eid: 85015162913}&gt;, &lt;Precision assembly simulation of skin model shapes accounting for contact deformation and geometric deviations for statistical tolerance analysis methodJ, {eid: 85105392352}&gt;</t>
  </si>
  <si>
    <t>CIMS</t>
  </si>
  <si>
    <t>2-s2.0-85164293971</t>
  </si>
  <si>
    <t>Hannemann I. (AUID: 57211644878), Rodrigues S. (AUID: 58472239100), Loures E. (AUID: 6603092724), Deschamps F. (AUID: 25823069000), Cestari J. (AUID: 55908384000)</t>
  </si>
  <si>
    <t>Applying a decision model based on multiple criteria decision making methods to evaluate the influence of digital transformation technologies on enterprise architecture principles</t>
  </si>
  <si>
    <t>IET Collaborative Intelligent Manufacturing</t>
  </si>
  <si>
    <t>10.1049/cim2.12046</t>
  </si>
  <si>
    <t>https://www.doi.org/10.1049/cim2.12046</t>
  </si>
  <si>
    <t>&lt;Pontifical Catholic University of Paraná (PUCPR)&gt;, &lt;Federal University of Technology of Paraná (UTFPR)&gt;, &lt;Federal University of Paraná (UFPR)&gt;</t>
  </si>
  <si>
    <t>© 2022 The Authors. IET Collaborative Intelligent Manufacturing published by John Wiley &amp; Sons Ltd on behalf of The Institution of Engineering and Technology.Organisations all over the world are going through the process of digital transformation (DT). Enterprise Architecture (EA) is a method and an organising principle that aligns the business's objectives and strategies with the Information Technology strategy and execution plan. EA provides a guide to direct the evolution and transformation of enterprises with technology. The EA principles are one of the key concepts in the definition of EA; they assist in recognizing the organization vision and validating the outcomes. However, the lack of adequate instruments for assessing the current state and identifying opportunities for EA management procedures improvement often leave organisations unsure of where to begin improving their procedures. The aim of this paper is to help organisations identify these improvement opportunities. To do so, a decision model was developed to evaluate the influence DT technologies have on the EA principles proposed by The Open Group Architecture Framework (TOGAF). A literature review was conducted, and five main DT Technologies applied in the EA scope were identified. With that, a decisional model was created based on two decision-making methods called Decision-Making Trial and Evaluation Laboratory and PROMETHEE. The 21 architecture principles proposed by TOGAF were evaluated and the influence the technologies exercised on the principles were identified. As a result, Big Data and Cloud Computing technologies were indicated as having the greatest effect over the analysed principles, therefore concluding that when applied in the EA scope, these technologies can help organisations improve their EA procedures.</t>
  </si>
  <si>
    <t>architecture principles, digital transformation, enterprise architecture, technologies, TOGAF</t>
  </si>
  <si>
    <t>&lt;None, {eid: 84881035938}&gt;, &lt;None, {eid: 85123764504}&gt;, &lt;Enterprise architecture – a tool for business innovation realization in the enterprise, {eid: 85123803200}&gt;, &lt;Enterprise architecture: a maturity model based on TOGAF ADM, {eid: 85029453658}&gt;, &lt;The optimum number of principles ideal for enterprise architecture practice, {eid: 85063136627}&gt;, &lt;Mapping the enterprise architecture principles in TOGAF to the cybernetic concepts - an exploratory study, {eid: 84857991004}&gt;, &lt;None, {eid: 85123784373}&gt;, &lt;Guidance on conducting a systematic literature review, {eid: 85060520001}&gt;, &lt;None, {eid: 85123798792}&gt;, &lt;Artificial intelligence, {eid: 84856761210}&gt;, &lt;An interdisciplinary opportunity for information systems research, {eid: 84920288909}&gt;, &lt;Cloud computing – a comprehensive definition, {eid: 85123784975}&gt;, &lt;Cyber-physical systems in manufacturing, {eid: 84990841502}&gt;, &lt;Understanding the internet of things: definition, potentials, and societal role of a fast evolving paradigm, {eid: 85009285034}&gt;, &lt;Enterprise systems: state-of-the-art and future trends, {eid: 81255151151}&gt;, &lt;Enterprise architecture for digital transformation, {eid: 85029405540}&gt;, &lt;None, {eid: 51749106819}&gt;, &lt;None, {eid: 84988528496}&gt;, &lt;None, {eid: 84875538777}&gt;, &lt;None, {eid: 84866023843}&gt;, &lt;A comparison of enterprise architecture frameworks, {eid: 78649290453}&gt;, &lt;A framework for information systems architecture, {eid: 85090372254}&gt;, &lt;None, {eid: 70350058952}&gt;, &lt;Analyzing the current trends in enterprise architecture frameworks, {eid: 84893480917}&gt;, &lt;None, {eid: 85123775230}&gt;, &lt;None, {eid: 84929343994}&gt;, &lt;Digital literacy and the digital society, {eid: 78751626734}&gt;, &lt;Industry 4.0: a survey on technologies, applications and open research issues, {eid: 85020118455}&gt;, &lt;Past, present and future of industry 4.0 - a systematic literature review and research agenda proposal, {eid: 85018651607}&gt;, &lt;A capability model for public administration interoperability, {eid: 85094840747}&gt;, &lt;None, {eid: 33750446752}&gt;, &lt;Designing methods of human interface for supervisory control systems, {eid: 0006452717}&gt;, &lt;Using DEMATEL method to analyze the causal relations on technological innovation capability evaluation factors in Thai technology-based firms, {eid: 84912085897}&gt;, &lt;The PROMCALC &amp; GAIA decision support system for multicriteria decision aid, {eid: 0028542026}&gt;, &lt;How to select and how to rank projects: the PROMETHEE method, {eid: 0020702683}&gt;, &lt;Decision making in stock trading: an application of PROMETHEE, {eid: 33750442154}&gt;, &lt;None, {eid: 85123770743}&gt;, &lt;O uso do método PROMETHEE para seleção de candidatos à bolsa-formação do Pronatec, {eid: 84905169310}&gt;, &lt;None, {eid: 85123774611}&gt;, &lt;Cloud computing technologies, {eid: 85072858804}&gt;, &lt;Data-intensive applications, challenges, techniques and technologies: a survey on big data, {eid: 84900800509}&gt;</t>
  </si>
  <si>
    <t>John Wiley and Sons Inc</t>
  </si>
  <si>
    <t>2022-06-01</t>
  </si>
  <si>
    <t>2-s2.0-85123801871</t>
  </si>
  <si>
    <t>DT = Digital Transformation</t>
  </si>
  <si>
    <t>Ai W. (AUID: 57224498940), Cai Y. (AUID: 57220183290), Liao C. (AUID: 57299322300), Shi H. (AUID: 57299506900), Lin Y. (AUID: 57298953800), Yue X. (AUID: 15030252400), Liu S. (AUID: 57219382829), Liao H. (AUID: 57216298440), Junaid M. (AUID: 55674063400), Wang J. (AUID: 55909176400), Du J. (AUID: 57299137200)</t>
  </si>
  <si>
    <t>Application of hyperspectral imaging technology in the rapid identification of microplastics in farmland soil</t>
  </si>
  <si>
    <t>Science of the Total Environment</t>
  </si>
  <si>
    <t>10.1016/j.scitotenv.2021.151030</t>
  </si>
  <si>
    <t>https://www.doi.org/10.1016/j.scitotenv.2021.151030</t>
  </si>
  <si>
    <t>&lt;College of Electronic Engineering, College of Artificial Intelligence, South China Agricultural University&gt;, &lt;College of Marine Sciences, South China Agricultural University&gt;, &lt;Institute of Eco-Environmental Research, Guangxi Key Laboratory of Marine Natural Products and Combinatorial Biosynthesis Chemistry, Biophysical and Environmental Science Research Center, Guangxi Academy of Sciences&gt;, &lt;College of Arts, South China Agricultural University&gt;</t>
  </si>
  <si>
    <t>© 2021Microplastics (MPs) are emerging environmental pollutants and their accumulation in the soil can adversely affect the soil biota. This study aims to employ hyperspectral imaging technology for the rapid screening and classification of MPs in farmland soil. In this study, a total of 600 hyperspectral data are collected from 180 sets of farmland soil samples with a hyperspectral imager in the wavelength range of 369– 988 nm. To begin, the hyperspectral data are preprocessed by the Savitzky-Golay (S-G) smoothing filter and mean normalization. Second, principal component analysis (PCA) is used to minimize the dimensions of the hyperspectral data and hence the amount of data, making the subsequent model easier to construct. The cumulative contribution rate of the first three principal components is reached 98.37%, including the main information of the original spectral data. Finally, three models including decision tree (DT), support vector machine (SVM), and convolutional neural network (CNN) are established, all of which can achieve well classification effects on three MP polymers including polyethylene (PE), polypropylene (PP), and polyvinyl chloride (PVC) in farmland soil. By comparing the recognition accuracy of the three models, the classification accuracy of DT and SVM is 87.9% and 85.6%, respectively. The CNN model based on the S-G smoothing filter obtains the best prediction effect, the classification accuracy reaches 92.6%, exhibiting obvious advantages in classification effect. Altogether, these results show that the proposed hyperspectral imaging technique identifies the soil MPs rapidly and nondestructively, and provides an effective automated method for the detection of polymers, requiring only rapid and simple sample preparation.</t>
  </si>
  <si>
    <t>Convolutional neural network, Hyperspectrum, Machine learning, Microplastics, Rapid identification, Soil</t>
  </si>
  <si>
    <t>&lt;Multispectral and hyperspectral remote sensing for identification and mapping of wetland vegetation: a review, {eid: 77952881448, doi: 10.1007/s11273-009-9169-z}&gt;, &lt;Hyperspectral image analysis. A tutorial, {eid: 84944397287, doi: 10.1016/j.aca.2015.09.030}&gt;, &lt;Plastics and microplastics in the oceans: from emerging pollutants to emerged threat, {eid: 84973879760, doi: 10.1016/j.marenvres.2016.05.012}&gt;, &lt;Plastics in soil: analytical methods and possible sources, {eid: 85028374238, doi: 10.1016/j.scitotenv.2017.08.086}&gt;, &lt;Detection of brominated plastics from E-waste by short-wave infrared spectroscopy, {eid: 85114037650, doi: 10.3390/recycling6030054}&gt;, &lt;Primary Microplastics in the Oceans: A Global Evaluation of Sources, {eid: 85024865013, doi: 10.2305/IUCN.CH.2017.01.en}&gt;, &lt;Hyperspectral imaging applied to medical diagnoses and food safety, {eid: 0345376769, doi: 10.1117/12.502589}&gt;, &lt;Predicting soil microplastic concentration using vis-NIR spectroscopy, {eid: 85053083268, doi: 10.1016/j.scitotenv.2018.09.101}&gt;, &lt;A novel, density-independent and FTIR-compatible approach for the rapid extraction of microplastics from aquatic sediments, {eid: 85014529594, doi: 10.1039/C6AY02733D}&gt;, &lt;Microplastics as an emerging threat to terrestrial ecosystems, {eid: 85041220899, doi: 10.1111/gcb.14020}&gt;, &lt;Microplastic contamination in an urban area: a case study in Greater Paris, {eid: 84942586465, doi: 10.1071/EN14167}&gt;, &lt;Application of hyperspectral imaging in food safety inspection and control: a review, {eid: 84864647441, doi: 10.1080/10408398.2011.651542}&gt;, &lt;A procedure for measuring microplastics using pressurized fluid extraction, {eid: 84973661634, doi: 10.1021/acs.est.6b00816}&gt;, &lt;A review of hyperspectral remote sensing and its application in vegetation and water resource studies, {eid: 34247631013, doi: 10.4314/wsa.v33i2.49049}&gt;, &lt;Hyperspectral imaging – an emerging process analytical tool for food quality and safety control, {eid: 35548953824, doi: 10.1016/j.tifs.2007.06.001}&gt;, &lt;Recent developments in hyperspectral imaging for assessment of food quality and safety, {eid: 84899138535, doi: 10.3390/s140407248}&gt;, &lt;Classification of toxigenic and atoxigenic strains of Aspergillus flavus with hyperspectral imaging, {eid: 70349437194, doi: 10.1016/j.compag.2009.07.023}&gt;, &lt;A machine learning algorithm for high throughput identification of FTIR spectra: application on microplastics collected in the Mediterranean Sea, {eid: 85067658707, doi: 10.1016/j.chemosphere.2019.05.113}&gt;, &lt;ImageNet classification with deep convolutional neural networks, {eid: 85020126914, doi: 10.1145/3065386}&gt;, &lt;Prospects for microbiological solutions to environmental pollution with plastics, {eid: 84945467025, doi: 10.1007/s00253-015-6879-4}&gt;, &lt;A kernel-based feature selection method for SVM with RBF kernel for hyperspectral image classification, {eid: 84891831761, doi: 10.1109/JSTARS.2013.2262926}&gt;, &lt;Size matters more than shape: ingestion of primary and secondary microplastics by small predators, {eid: 85053498869, doi: 10.1016/j.fooweb.2018.e00097}&gt;, &lt;A critical assessment of visual identification of marine microplastic using Raman spectroscopy for analysis improvement, {eid: 84955697547, doi: 10.1016/j.marpolbul.2015.09.026}&gt;, &lt;Quantifying total viable count in pork meat using combined hyperspectral imaging and artificial olfaction techniques, {eid: 84961627465, doi: 10.1007/s12161-016-0475-9}&gt;, &lt;Fast detection and visualization of early decay in citrus using Vis-NIR hyperspectral imaging, {eid: 84979620544, doi: 10.1016/j.compag.2016.07.016}&gt;, &lt;Source and potential risk assessment of suspended atmospheric microplastics in Shanghai, {eid: 85066056447, doi: 10.1016/j.scitotenv.2019.04.110}&gt;, &lt;Deep learning approach for automatic microplastics counting and classification, {eid: 85094585941, doi: 10.1016/j.scitotenv.2020.142728}&gt;, &lt;A decision-tree classifier for extracting transparent plastic-mulched landcover from Landsat-5 TM images, {eid: 84921019399, doi: 10.1109/JSTARS.2014.2327226}&gt;, &lt;Is it or isnt it: the importance of visual classification in microplastic characterization, {eid: 85089187392, doi: 10.1177/0003702820930733}&gt;, &lt;Transport of microplastics by two collembolan species, {eid: 85015270276, doi: 10.1016/j.envpol.2017.03.009}&gt;, &lt;Microplastic pollution is widely detected in US municipal wastewater treatment plant effluent, {eid: 84991577048, doi: 10.1016/j.envpol.2016.08.056}&gt;, &lt;Subject independent facial expression recognition with robust face detection using a convolutional neural network, {eid: 0037707305, doi: 10.1016/S0893-6080(03)00115-1}&gt;, &lt;Identification of microplastic in effluents of waste water treatment plants using focal plane array-based micro-Fourier-transform infrared imaging, {eid: 85000716653, doi: 10.1016/j.watres.2016.11.015}&gt;, &lt;Using deep learning for image-based plant disease detection, {eid: 84988564472, doi: 10.3389/fpls.2016.01419}&gt;, &lt;Machine learning based prediction of soil total nitrogen, organic carbon and moisture content by using VIS-NIR spectroscopy, {eid: 84971620502, doi: 10.1016/j.biosystemseng.2016.04.018}&gt;, &lt;PET and PVC separation with hyperspectral imagery, {eid: 84921757151, doi: 10.3390/s150102205}&gt;, &lt;Convolutional neural network for soil microplastic contamination screening using infrared spectroscopy, {eid: 85074725952, doi: 10.1016/j.scitotenv.2019.134723}&gt;, &lt;Ordinal regression with multiple output CNN for age estimation, {eid: 84986275803, doi: 10.1109/CVPR.2016.532}&gt;, &lt;Outlier detection and robust normal-curvature estimation in mobile laser scanning 3D point cloud data, {eid: 84920676486, doi: 10.1016/j.patcog.2014.10.014}&gt;, &lt;Using deep learning to predict soil properties from regional spectral data, {eid: 85058709154, doi: 10.1016/j.geodrs.2018.e00198}&gt;, &lt;Feature selection for classification of hyperspectral data by SVM, {eid: 77951295936, doi: 10.1109/TGRS.2009.2039484}&gt;, &lt;High-throughput NIR spectroscopic (NIRS) detection of microplastics in soil, {eid: 85046748565, doi: 10.1007/s11356-018-2180-2}&gt;, &lt;Influence of data pre-processing on the quantitative determination of the ash content and lipids in roasted coffee by near infrared spectroscopy, {eid: 1542507070, doi: 10.1016/j.aca.2003.11.008}&gt;, &lt;Assessment of the most effective part of echelle laser-induced plasma spectra for further classification using Czerny-Turner spectrometer, {eid: 84987971643, doi: 10.1016/j.sab.2016.09.004}&gt;, &lt;Image analysis in microbiology: a review, {eid: 85040227517, doi: 10.4236/jcc.2016.415002}&gt;, &lt;Macro- and micro-plastics in soil-plant system: effects of plastic mulch film residues on wheat (Triticum aestivum) growth, {eid: 85050081223, doi: 10.1016/j.scitotenv.2018.07.229}&gt;, &lt;Polyethylene film incorporation into the horticultural soil of small periurban production units in Argentina, {eid: 84926318711, doi: 10.1016/j.scitotenv.2015.03.142}&gt;, &lt;A critical overview of the analytical approaches to the occurrence, the fate and the behavior of microplastics in the environment, {eid: 84920130214, doi: 10.1016/j.trac.2014.10.011}&gt;, &lt;Using data mining to model and interpret soil diffuse reflectance spectra, {eid: 77953621099, doi: 10.1016/j.geoderma.2009.12.025}&gt;, &lt;Overfeat: Integrated Recognition, Localization and Detection Using Convolutional Networks, {eid: 84906347546}&gt;, &lt;Hyperspectral imaging for process and quality control in recycling plants of polyolefin flakes, {eid: 84867871324, doi: 10.1255/jnirs.1016}&gt;, &lt;A novel way to rapidly monitor microplastics in soil by hyperspectral imaging technology and chemometrics, {eid: 85044002300, doi: 10.1016/j.envpol.2018.03.026}&gt;, &lt;The application of a decision tree to establish the parameters associated with hypertension, {eid: 84994676935, doi: 10.1016/j.cmpb.2016.10.020}&gt;, &lt;Microplastics as contaminants in the soil environment: a mini-review, {eid: 85069521053, doi: 10.1016/j.scitotenv.2019.07.209}&gt;, &lt;Organic fertilizer as a vehicle for the entry of microplastic into the environment, {eid: 85045011502, doi: 10.1126/sciadv.aap8060}&gt;, &lt;Deep learning networks for the recognition and quantitation of surface-enhanced Raman spectroscopy, {eid: 85088487889, doi: 10.1039/d0an00492h}&gt;, &lt;Investigation of fungal development in maize kernels using NIR hyperspectral imaging and multivariate data analysis, {eid: 84859946496, doi: 10.1016/j.jcs.2011.12.003}&gt;, &lt;Auto-sorting commonly recovered plastics from waste household appliances and electronics using near-infrared spectroscopy, {eid: 85074414247, doi: 10.1016/j.jclepro.2019.118732}&gt;, &lt;Application of time series hyperspectral imaging (TS-HSI) for determining water content within tea leaves during drying, {eid: 84891470359}&gt;, &lt;Use of a convolutional neural network for the classification of microbeads in urban wastewater, {eid: 85055961736, doi: 10.1016/j.chemosphere.2018.10.084}&gt;</t>
  </si>
  <si>
    <t>2022-02-10</t>
  </si>
  <si>
    <t>2-s2.0-85117318713</t>
  </si>
  <si>
    <t>DT = Decision Tree</t>
  </si>
  <si>
    <t>Enrique D.V. (AUID: 57815214500), Soares A.L. (AUID: 15137225400)</t>
  </si>
  <si>
    <t>Cognitive Digital Twin Enabling Smart Product-Services Systems: A Literature Review</t>
  </si>
  <si>
    <t>23rd IFIP WG 5.5 Working Conference on Virtual Enterprises, PRO-VE 2022</t>
  </si>
  <si>
    <t>10.1007/978-3-031-14844-6_7</t>
  </si>
  <si>
    <t>https://www.doi.org/10.1007/978-3-031-14844-6_7</t>
  </si>
  <si>
    <t>&lt;INESC TEC - Institute for Systems and Computer Engineering, Technology and Science&gt;, &lt;Faculty of Engineering, Department of Informatic Engineering, University of Porto&gt;</t>
  </si>
  <si>
    <t>© 2022, IFIP International Federation for Information Processing.Cognitive Digital Twin (CDT) has been taking considerable attention in several recent studies. CDT is considered as a promising evolution of Digital Twin bringing new smart and cognitive capabilities. Therefore, it is important to understand how companies can exploit this new technology and create new data-driven business models. Considering that context this article aims to identify Smart PSS business model based on Cognitive Digital Twin platforms. To reach this goal a literature review was conducted. As a principal contribution this study brings a set of new business models to offer Smart PSS based on cognitive digital twins. Moreover, the study presents several real cases of companies that are currently using the cognitive capabilities supplied by edge companies of the digital twin technologies.</t>
  </si>
  <si>
    <t>Business model, Cognitive Digital Twin, Digital services, Product-services systems</t>
  </si>
  <si>
    <t>&lt;The emergence of cognitive digital twin: Vision, challenges and opportunities, {eid: 85137314106}&gt;, &lt;Digital twins: Representation, replication, reality, and relational (4Rs), {eid: 85121969422}&gt;, &lt;Cognitive digital twin for manufacturing systems, {eid: 85111049049}&gt;, &lt;Cognitive twin construction for system of systems operation based on semantic integration and high-level architecture, {eid: 85133236580}&gt;, &lt;Cognitive digital twins for smart manufacturing, {eid: 85106576912}&gt;, &lt;Digital twin paradigm: A systematic literature review, {eid: 85105600759}&gt;, &lt;Knowledge-driven digital twin manufacturing cell towards intelligent manufacturing, {eid: 85065139151}&gt;, &lt;Cognitive digital twins for resilience in production: A conceptual framework, {eid: 85123052300}&gt;, &lt;Actionable cognitive twins for decision making in manufacturing, {eid: 85119361044}&gt;, &lt;COGNITWIN– Hybrid and cognitive digital twins for the process industry, {eid: 85091994848}&gt;, &lt;Assessing transformational change from institutionalising digital capabilities on implementation and development of product-service systems: Learnings from the maritime industry, {eid: 85029182339}&gt;, &lt;The expected contribution of industry 4.0 technologies for industrial performance, {eid: 85053112719}&gt;, &lt;Servitization and industry 4.0 convergence in the digital transformation of product firms: A business model innovation perspective, {eid: 85060078495}&gt;, &lt;Digital platforms as enablers of smart product-service systems, {eid: 85120526945}&gt;, &lt;Towards a methodology for developing evidence-informed management knowledge by means of systematic review, {eid: 0141888108}&gt;, &lt;An adapted model of cognitive digital twins for building lifecycle management, {eid: 85106036456}&gt;, &lt;None, {eid: 85135408534}&gt;, &lt;Servitization of business: Adding value by adding services, {eid: 1642608922}&gt;, &lt;Eight types of product–service system: Eight ways to sustainability? Experiences from SusProNet, {eid: 3242875379}&gt;, &lt;Servitization of manufacture: Exploring the deployment and skills of people critical to the delivery of advanced services, {eid: 84879979089}&gt;, &lt;Services, industry evolution, and the competitive strategies of product firms, {eid: 84924065934}&gt;, &lt;Service addition as business market strategy: Identification of transition trajectories, {eid: 78149264784}&gt;, &lt;Knowledge sharing dynamics in service suppliers’ involvement for servitization of manufacturing companies, {eid: 85028332534}&gt;, &lt;Digitalized product-service systems in manufacturing firms: A case study analysis, {eid: 84941588128}&gt;, &lt;A novel framework to evaluate innovation value proposition for smart product–service systems, {eid: 85088233988}&gt;, &lt;Simulating impact of smart product-service systems, {eid: 85120535845}&gt;, &lt;Digital servitization in manufacturing: A systematic literature review and research agenda, {eid: 85080141295}&gt;, &lt;Capabilities supporting digital servitization: A multi-actor perspective, {eid: 85126843947}&gt;, &lt;Adopting a platform approach in servitization: Leveraging the value of digitalization, {eid: 85009170711}&gt;, &lt;The role of digital technologies for the service transformation of industrial companies, {eid: 85019132767}&gt;, &lt;None, {eid: 85139076831}&gt;, &lt;Bosch IoT suite: Exploiting the potential of smart connected products, {eid: 85139034502}&gt;, &lt;None, {eid: 85139027978}&gt;, &lt;None, {eid: 85139079362}&gt;, &lt;None, {eid: 85139038212}&gt;, &lt;Employing the business model concept to support the adoption of product–service systems (PSS), {eid: 84884167053}&gt;, &lt;Business model configuration for PSS: An explorative study, {eid: 85021831141}&gt;, &lt;Smart Service Canvas–A tool for analyzing and designing smart product-service systems, {eid: 85070546648}&gt;, &lt;Upgradable product-service systems: Implications for business model components, {eid: 85067203708}&gt;, &lt;Towards utilizing customer data for business model innovation: The case of a German manufacturer, {eid: 85054484474}&gt;, &lt;Urban mining as a case for PSS, {eid: 84978734728}&gt;</t>
  </si>
  <si>
    <t>2022-09-19</t>
  </si>
  <si>
    <t>2-s2.0-85139061435</t>
  </si>
  <si>
    <t>Gagula A.C. (AUID: 57221385588), Bolanio K.P. (AUID: 57188871742), Bermoy M.M. (AUID: 57188878052), Salupado C.A. (AUID: 58114579900), Arayan M.G. (AUID: 58114950900)</t>
  </si>
  <si>
    <t>INTEGRATING GEOSPATIAL TECHNIQUES AND UAS TECHNOLOGY TO UPDATE LIDAR DTM FOR FLOOD MODELING IN LAS NIEVES, AGUSAN DEL NORTE, PHILIPPINES</t>
  </si>
  <si>
    <t>2022 Geoinformation Week: Broadening Geospatial Science and Technology</t>
  </si>
  <si>
    <t>10.5194/isprs-archives-XLVIII-4-W6-2022-109-2023</t>
  </si>
  <si>
    <t>https://www.doi.org/10.5194/isprs-archives-XLVIII-4-W6-2022-109-2023</t>
  </si>
  <si>
    <t>&lt;Caraga Center for Geo-Informatics, Caraga State University&gt;, &lt;Department of Geodetic Engineering, College of Engineering and Geosciences, Caraga State University&gt;</t>
  </si>
  <si>
    <t>Copyright © 2023 A. C. Gagula et al.The Digital Terrain Model (DTM) is essential in generating the topographic structure of an area by eliminating its external features. Conventional survey techniques are still employed to obtain accurate geographic data on the earth's surface. However, accurate land surveys are now achievable because of the development of Unmanned Aerial Vehicles (UAVs). This study aims to update the LiDAR DTM for Flood Modeling in Las Nieves, Agusan del Norte, using GNSS and UAS integration. The Static GNSS survey was carried out to collect precise points for the direct georeferencing of the DJI Phantom 4 GNSS-RTK UAV. There is a continuous investigation of the influence of flight parameters in creating DTM. Hence, this study also evaluates the effects of overlap percentage and flight altitude on the quality of the generated DTM. There were 16 flight plans prepared using various combinations of flight parameters. The UAS data collected was processed using the Structure from Motion. The quality of the DTM was assessed based on its accuracy and level of completeness to identify the optimal parameters for generating the data model. Based on the results of the accuracy and completeness of the DTMs, the optimal parameters for generating are 90% and 120 meters. Subsequently, the UAS-based DTM generated using this combination of flight parameters was utilized in updating the existing DTM of Las Nieves to create the flood model of the area. The flood model was generated using the hydrologic and hydraulic modeling of the HEC RAS Mapper.</t>
  </si>
  <si>
    <t>DTM, Flight parameters, Flood Depth Map, Structure from Motion, UAS</t>
  </si>
  <si>
    <t>&lt;Digital Terrain Models Generatedwith Low-Cost UAV Photogrammetry: Methodology and Accuracy, {eid: 85106505392}&gt;, &lt;None, {eid: 85079710304}&gt;, &lt;Assessing the Impacts of Flooding in Tago River Basin, Mindanao, Philippines through Intergration of High Resolution Elevation Datasets, Landsat Image Analysis and Numerical Modelling, {eid: 84964037960}&gt;, &lt;Comparing sUAS Photogrammetrically-Derived Point Clouds with GNSS Measurements and Terrestrial Laser Scanning for Topographic Mapping, {eid: 85079573697}&gt;, &lt;Effect of photogrammetric RPAS flight parameters on plani-altimetric accuracy of DTM, {eid: 85095579151}&gt;, &lt;None, {eid: 85054742522}&gt;, &lt;Point Cloud Generation from Aerial Image Data Acquired by a Quadrocopter Type Micro Unmanned Aerial Vehicle and a Digital Still Camera, {eid: 84856284111}&gt;, &lt;None, {eid: 0142007613}&gt;</t>
  </si>
  <si>
    <t>International Society for Photogrammetry and Remote Sensing</t>
  </si>
  <si>
    <t>2022-11-14</t>
  </si>
  <si>
    <t>Other</t>
  </si>
  <si>
    <t>2-s2.0-85148759412</t>
  </si>
  <si>
    <t>Digital Terrain Model</t>
  </si>
  <si>
    <t>Huo H. (AUID: 57217500610), Chang Y. (AUID: 57209281277), Tang Y. (AUID: 57274711700)</t>
  </si>
  <si>
    <t>Analysis of treatment effect of acupuncture on cervical spondylosis and neck pain with the data mining technology under deep learning</t>
  </si>
  <si>
    <t>Journal of Supercomputing</t>
  </si>
  <si>
    <t>10.1007/s11227-021-03959-2</t>
  </si>
  <si>
    <t>https://www.doi.org/10.1007/s11227-021-03959-2</t>
  </si>
  <si>
    <t>&lt;Shanxi Provincial People’s Hospital&gt;</t>
  </si>
  <si>
    <t>© 2021, The Author(s), under exclusive licence to Springer Science+Business Media, LLC, part of Springer Nature.This study was to explore the value of data mining model in evaluating the treatment effect of acupuncture on patients with cervical spondylosis (CS) and neck pain. A total of 270 patients with CS and neck pain recruited in the acupuncture clinic of Shanxi Provincial People’s Hospital were selected as the research objects in this study and were divided into an acupuncture needle group (group A), an acupoint latent acupuncture group (group B), and a puncture bloodletting group (group C) randomly, with 90 cases in each group. The Northwick Park Questionnaire (NPQ), McGill Pain Questionnaire (MPQ), and Role-Physical (RP), Physiological Function (PF), General Health (GH), and Body Pain (BP) of all patients were recorded before treatment, at the completion of the fifth acupuncture, at the end of treatment, one-month follow-up, two-month follow-up, and three-month follow-up to analyse the clinical treatment effect. Based on the artificial neural network (ANN) algorithm, a curative effect evaluation method and data mining model was further established to compare the accuracy rate of data processing by different data models, and the data processed by the data mining model were compared with the clinical data to analyse the feasibility of the data mining model. The test results found that the NPQ and MPQ values of patients in group B were significantly lower than those in groups A and C (P &lt; 0.05). At the end of treatment, the PF and BP values of patients in groups B and C were significantly higher than those of group A (P &lt; 0.05). The RP value of patients in group B was significantly higher than that in groups A and C after treatment and during follow-up (P &lt; 0.05). The GH value of patients in group B was significantly higher than that in groups A and C (P &lt; 0.05). The clinical treatment efficiency in group B was significantly higher than that in the other two groups (P &lt; 0.05). Different sample sizes of decision tree (DT-1), clustering algorithm (CA-1), and support vector machines (SVM-1) had no effect on the accuracy rate of efficacy judgement of the model. Moreover, the accuracy rate of DT-2, CA-2, and SVM-2 using the neighbourhood learning algorithm increased as increase of the sample size. The correct rate of treatment efficiency judgement of the SVM model and the data mining model reached the maximum value of 81.48% and 82.64%, respectively. It suggested that the data mining model based on the ANN algorithm could accurately estimate and evaluate the overall efficacy data of patients with CS and neck pain.</t>
  </si>
  <si>
    <t>Acupuncture, Artificial neural network algorithm, Cervical spondylosis and neck pain, Data mining technology, Evaluation of clinical treatment efficiency</t>
  </si>
  <si>
    <t>&lt;Cervical spondylotic internal jugular venous compression syndrome, {eid: 85077164824}&gt;, &lt;The role of cervical collar in functional restoration and fusion after anterior cervical discectomy and fusion without plating on single or double levels: a systematic review and meta-analysis, {eid: 85077184066}&gt;, &lt;MRI evidence of brain atrophy, white matter damage, and functional adaptive changes in patients with cervical spondylosis and prolonged spinal cord compression, {eid: 85069736413}&gt;, &lt;Acupuncture therapy in treating migraine: results of a magnetic resonance spectroscopy imaging study, {eid: 85046349600}&gt;, &lt;Preliminary clinical evaluation of acupuncture therapy in patients with postpartum sciatica, {eid: 85047843143}&gt;, &lt;A fuzzy logic model for hourly electrical power demand modeling, {eid: 85101179873}&gt;, &lt;CNN based detectors on planetary environments: a performance evaluation, {eid: 85095974189}&gt;, &lt;Wavelet-based EEG processing for epilepsy detection using fuzzy entropy and associative petri net, {eid: 85097354148}&gt;, &lt;Bow Hunters syndrome caused by bilateral dynamic occlusion of the subaxial vertebral arteries during neck extension, {eid: 85126459357}&gt;, &lt;Motion-based activities monitoring through biometric sensors using genetic algorithm, {eid: 85098747859}&gt;, &lt;Pattern recognition approach and clinico-radiological evaluation of compressive myelopathies at a tertiary care hospital, {eid: 85115850804}&gt;, &lt;Spatial pyramid-enhanced NetVLAD with weighted triplet loss for place recognition, {eid: 85065138363}&gt;, &lt;On the estimation and control of nonlinear systems with parametric uncertainties and noisy outputs, {eid: 85048462505}&gt;, &lt;SOFMLS: online self-organizing fuzzy modified least-squares network, {eid: 72649095852}&gt;, &lt;Self-management of low back pain using neural network, {eid: 85096504933}&gt;, &lt;Nonlinear vibration analysis of sigmoid functionally graded sandwich plate with ceramic-FGM-metal layers, {eid: 85064211609}&gt;, &lt;Prediction of blast-induced air over-pressure in open-pit mine: assessment of different artificial intelligence techniques, {eid: 85060932132}&gt;, &lt;None, {eid: 85115870797}&gt;, &lt;Artificial neural network (ANN) as a tool to reduce human–animal interaction improves senegalese sole production, {eid: 85075714108}&gt;, &lt;Computational neural network in melanocytic lesions diagnosis: artificial intelligence to improve diagnosis in dermatology?, {eid: 85065289137}&gt;, &lt;Artificial neural network for atrial fibrillation identification in portable devices, {eid: 85086830257}&gt;, &lt;Health beliefs, attitudes, and health-related quality of life in persons with fibromyalgia: mediating role of treatment adherence, {eid: 85061302629}&gt;, &lt;tropospheric ozone formation estimation in urban city, Bangi, using artificial neural network (ANN), {eid: 85066954284}&gt;, &lt;Validation of the Short-Form McGill Pain Questionnaire-2 (SF-MPQ-2) in acute low back pain, {eid: 84926419087}&gt;, &lt;Evaluating the high risk groups for suicide: a comparison of logistic regression, support vector machine, decision tree and artificial neural network, {eid: 84988976141}&gt;, &lt;Participation in active play of children who use lower extremity prostheses: an exploratory questionnaire, {eid: 85045069042}&gt;, &lt;Impact of surgical excision of deep infiltrating bowel endometriosis on health-related quality of life: review of current literature, {eid: 84928170022}&gt;, &lt;The effect of patient characteristics on acupuncture treatment outcomes: an individual patient data meta-analysis of 20,827 chronic pain patients in randomized controlled trials, {eid: 85063540577}&gt;, &lt;Intraoperative motor evoked potential improvement in cervical spondylotic myelopathy: comparison of cortical stimulation parameters, {eid: 85078295513}&gt;, &lt;Does the C3/4 disc play a role in cervical spondylosis with dizziness? A retrospective study, {eid: 85082023521}&gt;, &lt;Evaluating the effect of developers’ personality and productivity on their intention to use model-driven web engineering techniques: an exploratory observational study, {eid: 85063573583}&gt;, &lt;A survey on trajectory data mining: techniques and applications, {eid: 84979835620}&gt;, &lt;Evaluation of the clinical and cost-effectiveness of the York Faecal Calprotectin care pathway, {eid: 85054549838}&gt;, &lt;Club foot correction by Ponseti’s method, its functional effectiveness and clinical evaluation: a prospective study, {eid: 85126485733}&gt;, &lt;Regional homogeneity and multivariate pattern analysis of cervical spondylosis neck pain and the modulation effect of treatment, {eid: 85070088998}&gt;, &lt;Effectiveness of acupuncture and electroacupuncture for chronic neck pain: a systematic review and meta-analysis, {eid: 85033434017}&gt;, &lt;Research on the information construction of accounting audit based on the big data of computer, {eid: 85019886013}&gt;, &lt;Discrimination of breast tumors in ultrasonic images using an ensemble classifier based on TensorFlow framework with feature selection, {eid: 85086122220}&gt;, &lt;Big data analytics: does organizational factor matters impact technology acceptance, {eid: 85023173224}&gt;</t>
  </si>
  <si>
    <t>2022-03-01</t>
  </si>
  <si>
    <t>2-s2.0-85115860831</t>
  </si>
  <si>
    <t>medicine</t>
  </si>
  <si>
    <t>Abbasian H. (AUID: 57445438400), Solgi E. (AUID: 54953283200), Mohsen Hosseini S. (AUID: 35797283800), Hossein Kia S. (AUID: 57444793200)</t>
  </si>
  <si>
    <t>Modeling terrestrial net ecosystem exchange using machine learning techniques based on flux tower measurements</t>
  </si>
  <si>
    <t>Ecological Modelling</t>
  </si>
  <si>
    <t>10.1016/j.ecolmodel.2022.109901</t>
  </si>
  <si>
    <t>https://www.doi.org/10.1016/j.ecolmodel.2022.109901</t>
  </si>
  <si>
    <t>&lt;Department of Environment, Faculty of Natural Resources and Environment, Malayer University&gt;, &lt;Department of Forestry, Faculty of Natural Resources and Marine Sciences, Tarbiat Modarres University&gt;, &lt;Division of Environment, MahabGhodss Consulting Engineering Co&gt;</t>
  </si>
  <si>
    <t>© 2022Identifying the complex relationships of Net Ecosystem Exchange (NEE) of CO2, as an underlying factor of land surface, and atmosphere interactions is extremely important to the dynamic of carbon fluxes. Assessment of the model-based estimation of land-atmosphere carbon flux across various plant functional types (PFTs) can support the accurate identification of the carbon cycle and the adaptation and mitigation of climate change programs. Five different machine learning methods named Multiple Linear Regression (MLR), Support Vector Machine (SVM), Decision Tree (DT), Gradient Boosting Machine (GBM) and Random Forest (RF) were used to predict daily NEE magnitude. In this study, 24 sites classified into four PFTs of Deciduous Broadleaf Forest (DBF), Evergreen Needle-leaf Forest (ENF), Mixed Forest (MF) and Grassland (GRA) were examined through ground-based flux tower data. The numbers of sites were six, four, six and eight for DBF, ENF, MF and GRA respectively, while measurement periods varied from two to thirteen years. The model calibration and validation were carried out using 70%and 30% of the data-set, respectively. The models’ performances were assessed using statistical indices including the coefficient of determination (R2), the Nash-Sutcliffe efficiency (NSE), bias error (Bias) and root mean square error (RMSE) through Python software. Based on statistical indices, the models showed different levels of capability when analyzing data from the DBF, ENF, MF and GRA sites. Among the models, RF showed the best performance, MLR showed the poorest performance, while SVM, GBM and DT models all had moderate responses. The effect of both air and soil temperatures, as the state variables, were examined to assess model performance. Whether soil temperature is included in the model plays a more important role in the performance of the models in grassland than in forest. Soil temperature inclusion, as an input variable, improved the models’ performance about 14% in grassland, while it improved performance 2.4%, 2.4% and 3.5% in ENF, MF and DBF, respectively. Finally, to assess the models' performances, the NEE behavior in terms of over- or under- estimation was investigated across each PFT and over various phenological periods. The results indicate that high uncertainty occurs between the 140th and 220th days of the Julian calendar for forested areas and between the 120th and 210thdays for grassland.</t>
  </si>
  <si>
    <t>Carbon fluxes, Eddy covariance, Phenological periods, Plant functional type, Soil temperature, State variables</t>
  </si>
  <si>
    <t>&lt;Autumnal fluxes of CH4 and CO2 from Mediterranean reed wetland based on eddy covariance and chamber methods, {eid: 85070287165}&gt;, &lt;Straw incorporated after mechanized harvesting of irrigated rice affects net emissions of CH4 and CO2 based on eddy covariance measurements, {eid: 84945946866}&gt;, &lt;Advances in machine learning modeling reviewing hybrid and ensemble methods, {eid: 85078132396}&gt;, &lt;Modeling CO2and water vapor exchange of a temperate broadleaved forest across hourly to decadal time scales, {eid: 0035419192}&gt;, &lt;Strategies for measuring and modelling carbon dioxide and water vapour fluxes over terrestrial ecosystems, {eid: 0030500437}&gt;, &lt;Introduction to Environmental Remote Sensing, {eid: 0003506963}&gt;, &lt;Multi-step water quality forecasting using a boosting ensemble multi-wavelet extreme learning machine model, {eid: 85012271421}&gt;, &lt;What can ecological science tell us about opportunities for carbon sequestration on arid rangelands in the United States?, {eid: 84872602975}&gt;, &lt;A Brief Practical Guide to Eddy Covariance Flux Measurements: Principles and Workflow Examples For Scientific and Industrial Applications, {eid: 80053501435}&gt;, &lt;Prediction games and arcing algorithms, {eid: 0000275022}&gt;, &lt;Random forests, {eid: 0035478854}&gt;, &lt;Characterizing spatial representativeness of flux tower eddy-covariance measurements across the Canadian carbon program network using remote sensing and footprint analysis, {eid: 84864056160}&gt;, &lt;Estimating forest carbon fluxes using machine learning techniques based on eddy covariance measurements, {eid: 85040786478}&gt;, &lt;A Survey of Dimension Reduction Techniques (No. UCRL-ID-148494), {eid: 1042275194}&gt;, &lt;Greedy Function approximation: A Gradient Boosting Machine, {eid: 0035470889}&gt;, &lt;NDWI—a normalized difference water index for remote sensing of vegetation liquid water from space, {eid: 0030429663}&gt;, &lt;Erosion susceptibility mapping of sub-watersheds for management prioritization using MCDM-based ensemble approach, {eid: 85098892599}&gt;, &lt;Gross primary production and light response parameters of four Southern Plains ecosystems estimated using long-term CO2- flux tower measurements, {eid: 0042914302}&gt;, &lt;The relationship of soil temperature to vegetation height, {eid: 0021561147}&gt;, &lt;Generalized linear and generalized additive models in studies of species distributions: setting the scene, {eid: 0037202446}&gt;, &lt;Evaluating terrestrial CO2flux diagnoses and uncertainties from a simple land surface model and its residuals, {eid: 84892869077}&gt;, &lt;Comparison of Noah simulations with eddy covariance and soil water measurements at a winter wheat stand, {eid: 78651422969}&gt;, &lt;Annex III: glossary, {eid: 84942505654}&gt;, &lt;Hyper-temporal remote sensing for scaling between spectral indices and flux tower measurements, {eid: 84926388503}&gt;, &lt;Spring drought regulates summer net ecosystem CO2 exchange in a sagebrush-steppe ecosystem, {eid: 39749199193}&gt;, &lt;Influence of complex terrain on near-surface turbulence structures over loess plateau, {eid: 85092395389}&gt;, &lt;Effects of forest canopy vertical stratification on the estimation of gross primary production by remote sensing, {eid: 85053601542}&gt;, &lt;Application of machine-learning methods in forest ecology: recent progress and future challenges, {eid: 85058102137}&gt;, &lt;On the Temperature Dependence of Soil Respiration, {eid: 0028159926}&gt;, &lt;Carbon and energy fluxes in cropland ecosystems: a model-data comparison, {eid: 84973171146}&gt;, &lt;Exchange of CO 2 in Arctic tundra: impacts of meteorological variations and biological disturbance, {eid: 85031313530}&gt;, &lt;Sensitivity and uncertainty analyses of flux-based ecosystem model towards improvement of forest GPP simulation, {eid: 85083573829}&gt;, &lt;Components, drivers and temporal dynamics of ecosystem respiration in a Mediterranean pine forest, {eid: 84935023508}&gt;, &lt;Combining eddy-covariance and chamber measurements to determine the methane budget from a small, heterogeneous urban floodplain wetland park, {eid: 85013191525}&gt;, &lt;Environmental control of land-atmosphere CO2 fluxes from temperate ecosystems: a statistical approach based on homogenized time series from five land-use types, {eid: 85087565529}&gt;, &lt;Modeling and monitoring terrestrial primary production in a changing global environment: toward a multiscale synthesis of observation and simulation, {eid: 84901323473}&gt;, &lt;Partitioning evapotranspiration with concurrent eddy covariance measurements in a mixed forest, {eid: 85072869571}&gt;, &lt;Modeling carbon and water fluxes of managed grasslands: comparing flux variability and net carbon budgets between grazed and mowed systems, {eid: 85064153227}&gt;, &lt;Induction of decision trees, {eid: 33744584654}&gt;, &lt;Eddy covariance raw data processing for CO2 and energy fluxes calculation at ICOS ecosystem stations, {eid: 85059551336}&gt;, &lt;Carbon use efficiency of hayed alfalfa and grass pastures in a semiarid environment, {eid: 85044199968}&gt;, &lt;Ensemble modelling of carbon fluxes in grasslands and croplands, {eid: 85083649116}&gt;, &lt;Carbon consequences of global hydrologic change, 1948–2009, {eid: 80053601878}&gt;, &lt;The sensitivity of terrestrial carbon storage to historical climate variability and atmospheric CO2 in the United States, {eid: 0032876135}&gt;, &lt;Support vector machines, {eid: 34249753618}&gt;, &lt;Asymmetric patterns and temporal changes in phenology-based seasonal gross carbon uptake of global terrestrial ecosystems, {eid: 85081250788}&gt;, &lt;Vegetation characteristics and primary productivity along an arctic transect: implications for scaling-up, {eid: 0032719140}&gt;, &lt;Modelling soil temperature and moisture and corresponding seasonality of photosynthesis and transpiration in a boreal spruce ecosystem, {eid: 84920717892}&gt;, &lt;Temporal and spatial characteristics of CO2flux in plateau urban wetlands and their influencing factors based on eddy covariance technique, {eid: 85105474717}&gt;, &lt;Advances in upscaling of eddy covariance measurements of carbon and water fluxes, {eid: 84863025202}&gt;, &lt;Upscaling carbon fluxes from towers to the regional scale: influence of parameter variability and land cover representation on regional flux estimates, {eid: 80052524022}&gt;, &lt;Uncertainty in model parameters and regional carbon fluxes: a model-data fusion approach, {eid: 84894253759}&gt;, &lt;Evaluating different machine learning methods for upscaling evapotranspiration from flux towers to the regional scale, {eid: 85052810341}&gt;, &lt;Understanding the relationship between vegetation greenness and productivity across dryland ecosystems through the integration of PhenoCam, satellite, and eddy covariance data, {eid: 85060175953}&gt;, &lt;Examining interactions between and among predictors of net ecosystem exchange: a machine learning approach in a semi-arid landscape, {eid: 85061743681}&gt;, &lt;None, {eid: 85124312540}&gt;</t>
  </si>
  <si>
    <t>2-s2.0-85124285985</t>
  </si>
  <si>
    <t>Madubuike O.C. (AUID: 57220075600), Anumba C.J. (AUID: 35576025900), Khallaf R. (AUID: 57190007287)</t>
  </si>
  <si>
    <t>A REVIEW OF DIGITAL TWIN APPLICATIONS IN CONSTRUCTION</t>
  </si>
  <si>
    <t>International Council for Research and Innovation in Building and Construction</t>
  </si>
  <si>
    <t>Journal of Information Technology in Construction</t>
  </si>
  <si>
    <t>https://www.scimagojr.com/journalsearch.php?q=15072&amp;tip=sid&amp;clean=0</t>
  </si>
  <si>
    <t>10.36680/j.itcon.2022.008</t>
  </si>
  <si>
    <t>https://www.doi.org/10.36680/j.itcon.2022.008</t>
  </si>
  <si>
    <t>&lt;M.E. Rinker Sr. School of Construction Management, University of Florida&gt;, &lt;College of Design Construction and Planning, University of Florida&gt;, &lt;Structural Engineering and Construction Management Department, Future University in Egypt&gt;</t>
  </si>
  <si>
    <t>© 2022 The author(s).The emergence of digital twin technology presents tremendous opportunities for several industry sectors. A digital twin is defined as the virtual representation of a physical asset that collects and sends real-time information. A digital twin collects data from the physical asset in real-time and uses this data to create a virtual model of the physical object. Its functionality depends on the bi-directional coordination of data between the physical and virtual models. This is likened to cyber-physical systems, which seek to provide bi-directional coordination between the physical and virtual worlds. While digital twins have found applications in the various industrial sectors such as aerospace, manufacturing, and industrial engineering, their applications in the construction industry are relatively limited. Although some level of progress has been made in the construction industry with the application of a digital twin, it still lags in other sectors. Virtual models of constructed facilities are developed and used to plan and construct the actual facility, with changes in the physical facility being automatically reflected in the virtual model based on real-time data and vice-versa. The digital twin shows promising possibilities in the design, construction, operation, and maintenance of a facility. This paper reviews the development and implementation of digital twin technology in the construction industry and compares its use with other industries while assessing the benefits of DT to the construction industry. A systematic literature review including a thematic analysis was employed to address the purpose of this study. Limitations associated with the existing and emerging applications are also identified. It concludes by highlighting the importance of DT applications in the construction sector.</t>
  </si>
  <si>
    <t>Bi-directional, Cyber-Physical Systems, Data Analytics, Digital Twin, Real-Time, Virtual Model</t>
  </si>
  <si>
    <t>&lt;Semantic data management for the development and continuous reconfiguration of smart products and systems, {eid: 84969528916}&gt;, &lt;None, {eid: 85129240368}&gt;, &lt;Prioritizing object types for modeling existing industrial facilities, {eid: 85054099413}&gt;, &lt;Cyber-Physical Systems Integration of BIM and the Physical Construction, Engineering, Construction, and Architectural Management: Special Issue on Advanced ICT and Smart Systems for Innovative Engineering, {eid: 84942110767}&gt;, &lt;Mechanisms for Bi-directional Coordination between Virtual Design and the Physical Construction, {eid: 85129249130}&gt;, &lt;An RTLS-based Approach to Cyber-Physical Systems Integration in Design and Construction, {eid: 84872813621, doi: 10.1155/2012/596845}&gt;, &lt;Scenarios for Cyber-Physical Systems Integration in Construction, {eid: 84880055872}&gt;, &lt;Towards next-generation cyber-physical systems and digital twins for construction, {eid: 85112133397, doi: 10.36680/j.itcon.2021.027}&gt;, &lt;Thematic Analysis: A critical review of its process and evaluation, {eid: 84978175524}&gt;, &lt;Managing health care organizations: where professionalism meets complexity science, {eid: 0033995008}&gt;, &lt;Towards a Cyber-Physical Systems Approach to Construction, {eid: 77956305933}&gt;, &lt;Cyber-Physical Systems Development for Construction Applications, {eid: 85112129345, doi: 10.1007/s42524-020-0130-4}&gt;, &lt;None, {eid: 85112719218}&gt;, &lt;Computationally efficient analysis of SMA sensory particles embedded in complex aerostructures using a substructure approach, {eid: 84966658958}&gt;, &lt;Digital twin creates the blueprint for future smart buildings, {eid: 85129235765}&gt;, &lt;Patient flow modeling and performance analysis of healthcare delivery processes in hospitals: A review and reflections, {eid: 84912522613}&gt;, &lt;Next-generation digital twin, {eid: 85068757479}&gt;, &lt;None, {eid: 0003482307}&gt;, &lt;BIM-Based Progress Monitoring, {eid: 85063561288}&gt;, &lt;Built environment digital twinning, {eid: 85108350238}&gt;, &lt;Innovative Thinker - Atkins Nick Tune on Digital Twins, {eid: 85129335977}&gt;, &lt;None, {eid: 85129294754}&gt;, &lt;None, {eid: 85129272251}&gt;, &lt;On the integration of agents and digital twins in healthcare, {eid: 85088988374}&gt;, &lt;A digital twin-based privacy enhancement mechanism for the automotive industry, {eid: 85065981827}&gt;, &lt;None, {eid: 85023614860}&gt;, &lt;None, {eid: 85076703606}&gt;, &lt;Digital trends in the facilities management industry, {eid: 85129307793}&gt;, &lt;None, {eid: 85129269658}&gt;, &lt;The digital universe in 2020: Big data, bigger digital shadows, and biggest growth in the far East, {eid: 84878195422}&gt;, &lt;None, {eid: 85129336153}&gt;, &lt;None, {eid: 85129304857}&gt;, &lt;The situated function-behavior structure framework, {eid: 2642542505}&gt;, &lt;The Digital Twin Paradigm for Future NASA and US Air Force Vehicles, {eid: 84881426231}&gt;, &lt;Challenges with Structural Life Forecasting Using Realistic Mission Profiles, {eid: 84881391199}&gt;, &lt;Product Lifecycle Management: the new paradigm for enterprises, {eid: 34047222275}&gt;, &lt;None, {eid: 84944689700}&gt;, &lt;Digital Twin: Mitigating Unpredictable, Undesirable Emergent Behavior in Complex Systems, {eid: 85006339863, doi: 10.1007/978-3-319-38756-7_4}&gt;, &lt;Digital twin - proof of concept, {eid: 85044953148}&gt;, &lt;None, {eid: 85129294335}&gt;, &lt;From surveillance to digital twin: Challenges and recent advances of signal processing for the industrial Internet of Things, {eid: 85053235550, doi: 10.1109/MSP.2018.2842228}&gt;, &lt;None, {eid: 85129302562}&gt;, &lt;None, {eid: 85109288106}&gt;, &lt;None, {eid: 85129233671}&gt;, &lt;Digital Twin in manufacturing: A categorical literature review and classification, {eid: 85052915281}&gt;, &lt;Prototyping a digital twin for real-time remote control over mobile networks: Application of remote surgery, {eid: 85062238969, doi: 10.1109/ACCESS.2019.2897018}&gt;, &lt;None, {eid: 85129290138}&gt;, &lt;Digital twinning for productivity improvement opportunities with Robotic Process Automation: Case of Greenfield hospital, {eid: 85081348883}&gt;, &lt;The role of data fusion in predictive maintenance using digital twin, {eid: 85046491768, doi: 10.1063/1.5031520}&gt;, &lt;Leveraging digital twin technology in model-based systems engineering, {eid: 85111581098}&gt;, &lt;Transatlantic robot-assisted telesurgery, {eid: 0035960036, doi: 10.1038/35096636}&gt;, &lt;None, {eid: 85138617754}&gt;, &lt;None, {eid: 85047296525}&gt;, &lt;Facilities Management Interaction with Healthcare Delivery Process, {eid: 84866241762}&gt;, &lt;Industrial big data as a result of IoT adoption in manufacturing, {eid: 84998579475}&gt;, &lt;A Review of the Roles of Digital Twin in CPS-based Production Systems, {eid: 85029833606}&gt;, &lt;None, {eid: 0004000513}&gt;, &lt;None, {eid: 85111556379}&gt;, &lt;None, {eid: 85053398467}&gt;, &lt;Emergence of Digital Twins, {eid: 85048741165}&gt;, &lt;None, {eid: 85042105502}&gt;, &lt;Digital twin and big data towards smart manufacturing and industry 4.0: 360-degree comparison, {eid: 85041173790}&gt;, &lt;Enabling technologies and tools for digital twin, {eid: 85074335396, doi: 10.1016/j.jmsy.2019.10.001}&gt;, &lt;About the importance of autonomy and digital twins for the future of manufacturing, {eid: 84953861813}&gt;, &lt;Digital twin: current scenario and a case study on a manufacturing process, {eid: 85084031553, doi: 10.1007/s00170-020-05306-w}&gt;, &lt;See Bridge as next-generation bridge inspection: overview, information delivery manual, and model view definition, {eid: 85042407578}&gt;, &lt;Towards digital twins through object-oriented modeling: a machine tool case study, {eid: 85046654874, doi: 10.1016/j.ifacol.2018.03.104}&gt;, &lt;Shaping the digital twin for design and production engineering, {eid: 85018723536}&gt;, &lt;Digital Twin Data Modeling with AutomationML and a Communication Methodology for Data Exchange, {eid: 85006391498}&gt;, &lt;None, {eid: 85082761961, doi: 10.2514/6.2017-1675}&gt;, &lt;None, {eid: 84885413599}&gt;, &lt;None, {eid: 85090414382}&gt;, &lt;A Review and methodology development for remaining useful life prediction of offshore fixed and floating wind turbine power converter with digital twin technology perspective, {eid: 85048368822}&gt;, &lt;Toward a digital twin for real-time geometry assurance in individualized production, {eid: 85018779245, doi: 10.1016/j.cirp.2017.04.038}&gt;, &lt;SDM-Sim: A manufacturing service supply-demand matching simulator under cloud environment, {eid: 84996773751}&gt;, &lt;Digital twin-driven product design, manufacturing, and service with big data, {eid: 85015707925, doi: 10.1007/s00170-017-0233-1}&gt;, &lt;Digital twin-driven product design framework, {eid: 85042921933}&gt;, &lt;IoT-based intelligent perception and access of manufacturing resources toward cloud manufacturing, {eid: 84896964757}&gt;, &lt;Reengineering Aircraft Structural Life Prediction Using a Digital Twin, {eid: 84855216556}&gt;, &lt;None, {eid: 85129285880}&gt;, &lt;None, {eid: 85129276543}&gt;, &lt;State of the Art and Technology Trends for Offshore Wind Energy: Operation and maintenance issues, {eid: 55149114583}&gt;, &lt;Shaping the digital twin for design and production engineering, {eid: 85129287971}&gt;, &lt;Inspection data to support a digital twin for geometry assurance, {eid: 85102860204}&gt;, &lt;None, {eid: 85123915254}&gt;, &lt;Untangling the Digital Thread: The Challenge and Promise of Model-Based Engineering in Defense Acquisition, {eid: 85032443075}&gt;, &lt;A digital twin-based approach for designing and decoupling of a hollow glass production line, {eid: 85032451877, doi: 10.1109/ACCESS.2017.2766453}&gt;, &lt;Digital twin-based smart production management and control framework for the complex product assembly shopfloor, {eid: 85041548794, doi: 10.1007/s00170-018-1617-6}&gt;, &lt;None, {eid: 85057903219}&gt;, &lt;Connotation, architecture, and trends of product digital twin, {eid: 85021844855}&gt;</t>
  </si>
  <si>
    <t>2-s2.0-85129248492</t>
  </si>
  <si>
    <t>Mendes T.A. (AUID: 57201690916), Pereira S.A.D.S. (AUID: 57222539705), de Sousa M.B. (AUID: 57563138200), Dos Santos K.A. (AUID: 57200998420), Formiga K.T.M. (AUID: 22734332100)</t>
  </si>
  <si>
    <t>Use of the HEC-RAS model based on LiDAR information for urban flood assessment Uso do modelo HEC-RAS com base em informações de LiDAR para avaliação de inundações urbanas</t>
  </si>
  <si>
    <t>Engenharia Sanitaria e Ambiental</t>
  </si>
  <si>
    <t>10.1590/S1413-415220200276</t>
  </si>
  <si>
    <t>https://www.doi.org/10.1590/S1413-415220200276</t>
  </si>
  <si>
    <t>&lt;Instituto Federal de Educação, Ciência e Tecnologia de Goiás&gt;, &lt;Tecnologia e Planejamento Ambiental&gt;, &lt;Universidade Federal de Goiás&gt;</t>
  </si>
  <si>
    <t>© 2022 Associação Brasileira de Engenharia Sanitária e Ambiental.The disordered growth of cities and the excessive waterproofing are problematic of the large urban centers, having as a main consequence the occurrence of floods and overflows. Within this context, hydrodynamic modeling can be an important tool for the determination of floodable areas, allowing the estimation of flood quotas for different scenarios of return periods (TR) and project rainfall, thus allowing to more accurately represent reality and minimize errors arising from hydraulic designs. Working with Geographic Information System (GIS), where the channel geometry is extracted using the high precision Digital Terrain Model (DTM) generated by LiDAR (Light Detection and Ranging) survey and hydrodynamic modeling software (HEC-RAS), it was possible to evaluate different flood scenarios in the channeled concrete section, in the Botafogo Stream in Goiânia, Goiás. With the results of hydrodynamic modeling, it was possible to evaluate the propagation behavior of the generated flows, finding that for precipitation with TR 50 years or older, the plumbing limits do not support the generated and transported volumes, causing flooding in six critical stretches. The data obtained by HEC-RAS could be validated from photographic records released by the press and topographic survey of flooded sites, so that the integration between GIS and hydrodynamic modeling proved to be efficient for the study of floodable areas.</t>
  </si>
  <si>
    <t>hydrological anhydrodynamic modeling, urban drainage, urbanization effects</t>
  </si>
  <si>
    <t>&lt;Modelling rainfall runoff relations using HEC-HMS and IHACRES for a single rain even in an arid region of Jordan, {eid: 84876437633, doi: 10.1007/s11269-013-0293-4}&gt;, &lt;Criteria for evaluation of watershed models, {eid: 0027594152, doi: 10.1061/(ASCE)0733-9437(1993)119:3(429)}&gt;, &lt;Aspects of lidar processing in coastal areas, {eid: 78650925309}&gt;, &lt;Hydrologic and hydraulic modelling integrated with GIS: a study of the Acaraú river basin – CE, {eid: 84942109451}&gt;, &lt;Integração do SIG, HEC/HMS e HEC/RAS no mapeamento de área de inundação urbana: aplicação à bacia do rio Granjeiro-CE, {eid: 84963579888}&gt;, &lt;Análise de cheias e delimitação de zonas inundáveis em Timor Lestes, {eid: 85127668082}&gt;, &lt;None, {eid: 85127637426}&gt;, &lt;Espacialização de chuvas intensas para o Estado de Goiás e o sul de Tocantins, {eid: 84894894660}&gt;, &lt;Análise da influência vegetacional na altimetria dos dados SRTM em bacias hidrográficas no semiárido, {eid: 77955496101}&gt;, &lt;Risco de inundação no município de Torres Novas (Portugal), {eid: 85066092317}&gt;, &lt;None, {eid: 84908546153}&gt;, &lt;Diretoria de Planejamento e Pesquisa, {eid: 85127720644}&gt;, &lt;None, {eid: 85127673559}&gt;, &lt;Calibração do Storm Water Management Model (SWMM) utilizando algoritmos evolucionários multiobjetivo, {eid: 85006109910, doi: 10.1590/S1413-41522016131862}&gt;, &lt;Application of a 2D hydrodynamic model for assessing flood risk from extreme storm events, {eid: 84905819183, doi: 10.3390/cli1030148}&gt;, &lt;None, {eid: 85067057860}&gt;, &lt;Análise comparativa entre índices de medida de conforto ao rolamento no anel viário de Fortaleza, {eid: 85127718471, doi: 10.5020/23180730.2018.7491}&gt;, &lt;The use of LIDAR as a data source for digital elevation models a study of the relationship between the accuracy of digital elevation models and topographical attributes in northern peatlands, {eid: 84865035530, doi: 10.5194/hessd-8-5497-2011}&gt;, &lt;None, {eid: 85127724271}&gt;, &lt;Regional scale flood modeling using NEXRAD rainfall, GIS, and HEC-HMS/RAS: a case study for the San Antonio River Basin Summer 2002 storm event, {eid: 18144419419, doi: 10.1016/j.jenvman.2004.11.024}&gt;, &lt;An improved building boundary extraction algorithm based on fusion of optical imagery and LiDAR data, {eid: 84884589202, doi: 10.1016/j.ijleo.2013.03.045}&gt;, &lt;Evaluation of landslide susceptibility mapping techniques using lidar-derived conditioning factors (Oregon case study), {eid: 84964426468, doi: 10.1080/19475705.2016.1172520}&gt;, &lt;None, {eid: 85127623450}&gt;, &lt;Tempo: veja como está a Marginal Botafogo nesse momento, {eid: 85127716405}&gt;, &lt;PPP em tempo real: fundamentos, implementação computacional e análises de resultados no modo estático e cinemático, {eid: 84976623030}&gt;, &lt;None, {eid: 0004241084}&gt;, &lt;Estudo das vazões e estimativas de inundações no Baixo-Açu-RN, {eid: 85099413296, doi: 10.12957/geouerj.2019.40946}&gt;, &lt;None, {eid: 85127682117}&gt;, &lt;GIS techniques for creating river terrain models for hydrodynamic modeling and flood inundation mapping, {eid: 44749089937, doi: 10.1016/j.envsoft.2008.03.005}&gt;, &lt;Vertical accuracy of the SRTM DTED level 1 of Crete, {eid: 16844371415, doi: 10.1016/j.jag.2004.12.001}&gt;, &lt;None, {eid: 22144463104}&gt;, &lt;Model evaluation guidelines for systematic quantification of accuracy in watershed simulations, {eid: 34447500396, doi: 10.13031/2013.23153}&gt;, &lt;None, {eid: 85127633640}&gt;, &lt;Determinação do limite da faixa de inundação com uso do HEC-RAS para o parque linear do córrego macambira em Goiânia, Goiás, {eid: 85127710366, doi: 10.5216/reec.V11i1.32101}&gt;, &lt;Relação entre a suscetibilidade a inundações e a falta de capacidade nos condutos da sub-bacia do Arroio da Areia, em Porto Alegre/RS, {eid: 85029566380, doi: 10.21168/rbrh.v16n1.p5-15}&gt;, &lt;Espacialização e análise das inundações na bacia hidrográfica do rio Caí/RS, {eid: 78149275547}&gt;, &lt;Chuvas: veja os trechos bloqueados em Goiânia, {eid: 85127633245}&gt;, &lt;None, {eid: 85127651695}&gt;, &lt;Effects of LIDAR DEM resolution in hydrodynamic modelling: model sensitivity for cross-sections, {eid: 84872021088, doi: 10.1080/17538947.2011.596578}&gt;, &lt;None, {eid: 75849129552}&gt;, &lt;None, {eid: 85127697990}&gt;, &lt;Espacialização de inundações em Goiânia (GO) (2004-2007), {eid: 84995420758, doi: 10.5216/bgg.v30i2.13796}&gt;, &lt;None, {eid: 79959719260}&gt;, &lt;Monitoring concepts for coastal areas using lidar data, {eid: 84924651113, doi: 10.5194/isprarchives-XL-1-W1-311-2013}&gt;, &lt;None, {eid: 85127624743}&gt;, &lt;Urban DEM generation from raw LiDAR data, {eid: 13444302489}&gt;, &lt;Desempenho de fórmulas de tempo de concentração em bacias urbanas e rurais, {eid: 79952350481, doi: 10.21168/rbrh.v10n1.p5-29}&gt;, &lt;Forte chuva desta terça-feira inunda e fecha a Marginal Botafogo, no Centro de Goiânia, {eid: 85127725560}&gt;, &lt;Plano diretor de drenagem urbana: princípios e concepção, {eid: 85045319545, doi: 10.21168/rbrh.v2n2.p5-12}&gt;, &lt;None, {eid: 84923651416}&gt;, &lt;None, {eid: 77749271586}&gt;, &lt;None, {eid: 0003956159}&gt;, &lt;None, {eid: 0013364804}&gt;, &lt;Aplicação de dados SRTM a estudos do Pantanal, {eid: 77955403086}&gt;, &lt;Numerical model for hydrodynamics simulations of Trabalhador channel, {eid: 85013743567, doi: 10.1108/MEQ-07-2015-0148}&gt;, &lt;ParaStream: a parallel streaming Delaunay triangulation algorithm for LiDAR points on multicore architectures, {eid: 80051562314, doi: 10.1016/j.cageo.2011.01.008}&gt;, &lt;None, {eid: 33645903634}&gt;, &lt;Applying the HEC-RAS model and GIS techniques in river network floodplain delineation, {eid: 33645911492, doi: 10.1139/l05-102}&gt;, &lt;Impacts of LiDAR Sampling Methods and Point Spacing Density on DEM Generation, {eid: 85053567904, doi: 10.1080/23754931.2015.1121405}&gt;</t>
  </si>
  <si>
    <t>ABES - Associacao Brasileira de Engenharia Sanitaria e Ambiental</t>
  </si>
  <si>
    <t>por</t>
  </si>
  <si>
    <t>2-s2.0-85127709852</t>
  </si>
  <si>
    <t>Suhail S. (AUID: 55934138000), Matulevičius R. (AUID: 6507155888), Hussain R. (AUID: 35324500900), Oracevic A. (AUID: 55229307000), Jurdak R. (AUID: 23097482900), Salah K. (AUID: 35617663600), Hong C.S. (AUID: 56623778200)</t>
  </si>
  <si>
    <t>Blockchain-Based Digital Twins: Research Trends, Issues, and Future Challenges</t>
  </si>
  <si>
    <t>10.1145/3517189</t>
  </si>
  <si>
    <t>https://www.doi.org/10.1145/3517189</t>
  </si>
  <si>
    <t>&lt;University of Tartu&gt;, &lt;University of Bristol, Merchant Venturers Building&gt;, &lt;Queensland University of Technology, School of Computer Science&gt;, &lt;Khalifa University of Science and Technology&gt;, &lt;Kyung Hee University&gt;</t>
  </si>
  <si>
    <t>© 2022 Copyright held by the owner/author(s). Publication rights licensed to ACM.Industrial processes rely on sensory data for decision-making processes, risk assessment, and performance evaluation. Extracting actionable insights from the collected data calls for an infrastructure that can ensure the dissemination of trustworthy data. For the physical data to be trustworthy, it needs to be cross validated through multiple sensor sources with overlapping fields of view. Cross-validated data can then be stored on the blockchain, to maintain its integrity and trustworthiness. Once trustworthy data is recorded on the blockchain, product lifecycle events can be fed into data-driven systems for process monitoring, diagnostics, and optimized control. In this regard, digital twins (DTs) can be leveraged to draw intelligent conclusions from data by identifying the faults and recommending precautionary measures ahead of critical events. Empowering DTs with blockchain in industrial use cases targets key challenges of disparate data repositories, untrustworthy data dissemination, and the need for predictive maintenance. In this survey, while highlighting the key benefits of using blockchain-based DTs, we present a comprehensive review of the state-of-the-art research results for blockchain-based DTs. Based on the current research trends, we discuss a trustworthy blockchain-based DTs framework. We also highlight the role of artificial intelligence in blockchain-based DTs. Furthermore, we discuss the current and future research and deployment challenges of blockchain-supported DTs that require further investigation.</t>
  </si>
  <si>
    <t>Artificial intelligence (AI), blockchain, cyber-physical systems (CPSs), digital twins (DTs), industrial control systems (ICSs), Industry 4.0, Internet of Things (IoT)</t>
  </si>
  <si>
    <t>&lt;A case study for blockchain in manufacturing: "FabRec": A prototype for peer-to-peer network ofmanufacturing nodes, {eid: 85052907630}&gt;, &lt;Redactable Blockchain-or-Rewriting history in bitcoin and friends, {eid: 85026659508}&gt;, &lt;OM forum-Distributed ledgers and operations:What operations management researchers should know about blockchain technology, {eid: 85084139040}&gt;, &lt;Blockchain and other distributed ledger technologies in operations, {eid: 85062896071}&gt;, &lt;Prism: Deconstructing the blockchain to approach physical limits, {eid: 85075925364}&gt;, &lt;A survey on digital twin: Definitions, characteristics, applications, and design implications, {eid: 85076680404}&gt;, &lt;A survey on decentralized consensus mechanisms for cyber physical systems, {eid: 85082566368}&gt;, &lt;Real-world anomaly detection by using digital twin systems and weakly-supervised learning, {eid: 85104171071}&gt;, &lt;Cryptography standards in quantum time: New wine in an old wineskin?, {eid: 85028764343}&gt;, &lt;Securing the Internet of Things in a quantum world, {eid: 85012994931}&gt;, &lt;None, {eid: 85018651234}&gt;, &lt;Red Belly: A secure, fair and scalable open blockchain, {eid: 85115051420}&gt;, &lt;A trust architecture for blockchain in IoT, {eid: 85079872486}&gt;, &lt;None, {eid: 85117853934}&gt;, &lt;Unleashing the digital twins potential for ICS security, {eid: 85078433052}&gt;, &lt;A distributed ledger approach to digital twin secure data sharing, {eid: 85069511065}&gt;, &lt;None, {eid: 85101948206}&gt;, &lt;AI and blockchain: A disruptive integration, {eid: 85054825918}&gt;, &lt;Tree-chain: A fast lightweight consensus algorithm for IoT applications, {eid: 85099887240}&gt;, &lt;MOF-BC: A memory optimized and flexible blockchain for large scale networks, {eid: 85055625533}&gt;, &lt;LSB: A lightweight scalable blockchain for IoT security and anonymity, {eid: 85072261125}&gt;, &lt;Towards security-aware virtual environments for digital twins, {eid: 85056740434}&gt;, &lt;None, {eid: 85149551859}&gt;, &lt;Quantum computers put blockchain security at risk, {eid: 85056694005}&gt;, &lt;Cloud-enabled prognosis for manufacturing, {eid: 84940450168}&gt;, &lt;None, {eid: 85074450188}&gt;, &lt;The digital twin paradigm for future NASA and US Air Force vehicles, {eid: 84881388851}&gt;, &lt;Exploring applicability, interoperability and integrability of blockchain-based digital twins for asset life cycle management, {eid: 85096605706}&gt;, &lt;None, {eid: 84944689700}&gt;, &lt;Toward intelligent cyberphysical systems: Digital twin meets artificial intelligence, {eid: 85114809478}&gt;, &lt;A blockchain-based approach for the creation of digital twins, {eid: 85080898974}&gt;, &lt;Blockchain access privacy: Challenges and directions, {eid: 85051167576}&gt;, &lt;None, {eid: 85066737405}&gt;, &lt;Blockchain-based data management for digital twin of product, {eid: 85079151075}&gt;, &lt;None, {eid: 85104181700}&gt;, &lt;None, {eid: 85092145580}&gt;, &lt;None, {eid: 85117855394}&gt;, &lt;The challenges of leveraging threat intelligence to stop data breaches, {eid: 85104202907}&gt;, &lt;Cognitive digital twins for smart manufacturing, {eid: 85106576912}&gt;, &lt;Decentralized and collaborative AI on blockchain, {eid: 85071097065}&gt;, &lt;Towards smart manufacturing using spiral digital twin framework and twinchain, {eid: 85099096606}&gt;, &lt;Ouroboros: A provably secure proof-of-stake blockchain protocol, {eid: 85028454797}&gt;, &lt;Smart manufacturing must embrace big data, {eid: 85017175038}&gt;, &lt;None, {eid: 84893429494}&gt;, &lt;None, {eid: 85056259346}&gt;, &lt;Blockchainempowered sustainable manufacturing and product lifecycle management in Industry 4.0: A survey, {eid: 85088658015}&gt;, &lt;ManuChain: Combining permissioned blockchain with a holistic optimization model as bi-level intelligence for smart manufacturing, {eid: 85077732979}&gt;, &lt;Agri-food 4.0: A survey of the supply chains and technologies for the future agriculture, {eid: 85079089114}&gt;, &lt;Blockchain-based digital twin sharing platform for reconfigurable socialized manufacturing resource integration, {eid: 85109557763}&gt;, &lt;Building a digital twin for additive manufacturing through the exploitation of blockchain: A case analysis of the aircraft industry, {eid: 85065156908}&gt;, &lt;Blockchain and the Internet of Things in the industrial sector, {eid: 85048561625}&gt;, &lt;None, {eid: 85117809811}&gt;, &lt;Digital twins: Properties, software frameworks, and application scenarios, {eid: 85100311740}&gt;, &lt;Cybersecurity in an era with quantum computers: Will we be ready?, {eid: 85055350051}&gt;, &lt;The day the cryptography dies, {eid: 85028823103}&gt;, &lt;None, {eid: 79251545889}&gt;, &lt;Demystifying IoT security: An exhaustive survey on IoT vulnerabilities and a first empirical look on internet-scale IoT exploitations, {eid: 85070586333}&gt;, &lt;Digital twins: Universal interoperability for the digital age, {eid: 85099519078}&gt;, &lt;None, {eid: 85049165089}&gt;, &lt;Blockchain adoption is inevitable-Barriers and risks remain, {eid: 85118379393}&gt;, &lt;The blockchain as a decentralized security framework future directions, {eid: 85041812483}&gt;, &lt;EtherTwin: Blockchain-based secure digital twin information management, {eid: 85096168791}&gt;, &lt;None, {eid: 85071161878}&gt;, &lt;Empowering digital twins with blockchain, {eid: 85090745248}&gt;, &lt;None, {eid: 85049024783}&gt;, &lt;Digital twin: Values, challenges and enablers from a modeling perspective, {eid: 85081090770}&gt;, &lt;Product avatar as digital counterpart of a physical individual product: Literature review and implications in an aircraft, {eid: 84975691204}&gt;, &lt;Secure sharing of big digital twin data for smart manufacturing based on blockchain, {eid: 85115888912}&gt;, &lt;The struggle is real: Insights from a supply chain blockchain case, {eid: 85083188522}&gt;, &lt;Trustworthy digital twins in the Industrial Internet of Things with blockchain, {eid: 85101782099}&gt;, &lt;Orchestrating product provenance story: When IOTA ECOSYSTEM meets the electronics supply chain space, {eid: 85096361815}&gt;, &lt;On the role of hash-based signatures in quantum-safe Internet of Things: Current solutions and future directions, {eid: 85098572360}&gt;, &lt;None, {eid: 85123477269}&gt;, &lt;Towards situational aware cyber-physical systems: A security-enhancing use case of blockchain-based digital twins, {eid: 85130360185}&gt;, &lt;Digital twin-driven product design,manufacturing and service with big data, {eid: 85015707925}&gt;, &lt;Make more digital twins, {eid: 85072672277}&gt;, &lt;Digital twin in industry: State-of-the-art, {eid: 85054374767}&gt;, &lt;Digital twin shop-floor: A new shop-floor paradigm towards smart manufacturing, {eid: 85030752762}&gt;, &lt;Digital twin driven prognostics and health management for complex equipment, {eid: 85047291024}&gt;, &lt;Reengineering aircraft structural life prediction using a digital twin, {eid: 84855216556}&gt;, &lt;Towards blockchain-based reputation-aware federated learning, {eid: 85091498368}&gt;, &lt;SoK: Sharding on blockchain, {eid: 85074773085}&gt;, &lt;Blockchain-enabled smart contracts: Architecture, applications, and future trends, {eid: 85064209613}&gt;, &lt;Do you need a blockchain?, {eid: 85058290284}&gt;, &lt;Blockchain for digital twins: Recent advances and future research challenges, {eid: 85083770000}&gt;, &lt;GAIN: Missing data imputation using generative adversarial nets, {eid: 85064806844}&gt;, &lt;Trustworthy data: A survey, taxonomy and future trends of secure provenance schemes, {eid: 85021923014}&gt;, &lt;Manufacturing blockchain of things for the configuration of a data-and knowledge-driven digital twin manufacturing cell, {eid: 85091685980}&gt;, &lt;Blockchain technology in agri-food value chain management:A synthesis of applications, challenges and future research directions, {eid: 85065073942}&gt;, &lt;An overview on smart contracts: Challenges, advances and platforms, {eid: 85076675572}&gt;, &lt;Solutions to scalability of blockchain: A survey, {eid: 85079765706}&gt;</t>
  </si>
  <si>
    <t>2022-09-10</t>
  </si>
  <si>
    <t>2-s2.0-85150384930</t>
  </si>
  <si>
    <t>Siqueira F. (AUID: 15061773500), Davis J.G. (AUID: 7405959947)</t>
  </si>
  <si>
    <t>Service Computing for Industry 4.0: State of the Art, Challenges, and Research Opportunities</t>
  </si>
  <si>
    <t>10.1145/3478680</t>
  </si>
  <si>
    <t>https://www.doi.org/10.1145/3478680</t>
  </si>
  <si>
    <t>&lt;Federal University of Santa Catarina&gt;, &lt;Departamento de Informática e Estatística, Universidade Federal de Santa Catarina&gt;, &lt;School of Computer Science, University of Sydney&gt;</t>
  </si>
  <si>
    <t>© 2021 Copyright held by the owner/author(s). Publication rights licensed to ACM.Recent advances in the large-scale adoption of information and communication technologies in manufacturing processes, known as Industry 4.0 or Smart Manufacturing, provide us a window into how the manufacturing sector will evolve in the coming decades. As a result of these initiatives, manufacturing firms have started to integrate a series of emerging technologies into their processes that will change the way products are designed, manufactured, and consumed. This article provides a comprehensive review of how service-oriented computing is being employed to develop the required software infrastructure for Industry 4.0 and identifies the major challenges and research opportunities that ensue. Particular attention is paid to the microservices architecture, which is increasingly recognized as offering a promising approach for developing innovative industrial applications. This literature review is based on the current state of the art on service computing for Industry 4.0 as described in a large corpus of recently published research papers, which helped us to identify and explore a series of challenges and opportunities for the development of this emerging technology frontier, with the goal of facilitating its widespread adoption.</t>
  </si>
  <si>
    <t>digital twins, industrial IoT, industry 4.0, microservices, Service-oriented architecture</t>
  </si>
  <si>
    <t>&lt;Deploying fog computing in industrial Internet of Things and industry 4.0, {eid: 85049803971}&gt;, &lt;Omniconn: An architecture for heterogeneous devices interoperability on industrial Internet of Things, {eid: 85074698532}&gt;, &lt;Enhancing the microservices architecture for the Internet of Things, {eid: 85062601171}&gt;, &lt;Stateful stream processing for digital twins: Microservicebased kafka stream DSL, {eid: 85079071242}&gt;, &lt;An industrial Internet of things based platform for context-aware information services in manufacturing, {eid: 85050917823}&gt;, &lt;Tackling faults in the industry 4.0 era-A survey of machine-learning solutions and key aspects, {eid: 85077254717}&gt;, &lt;Blueprints for architecture drivers and architecture solutions for Industry 4.0 shopfloor applications, {eid: 85081983820}&gt;, &lt;Service-based architecture with product-centric control in a production island-based agile factory, {eid: 85084140028}&gt;, &lt;Advances in internet of things (IoT) in manufacturing, {eid: 85029390872}&gt;, &lt;None, {eid: 85084118604}&gt;, &lt;IDEAaS: Interactive data exploration as-A service, {eid: 85072763330}&gt;, &lt;Interactive data exploration as a service for the smart factory, {eid: 85032351209}&gt;, &lt;Service and agent based system architectures for industrie 4.0 systems, {eid: 85086756344}&gt;, &lt;The semantic web: A new form of Web content that is meaningful to computers will unleash a revolution of new possibilities, {eid: 79551602978}&gt;, &lt;Control as a service: A microservice approach to industry 4.0, {eid: 85071585056}&gt;, &lt;Internet-of-things and cloud computing for smart industry: A systematic mapping study, {eid: 85041403712}&gt;, &lt;Towards a methodology for RAMI4.0 service design, {eid: 85061320265}&gt;, &lt;I4.0-device integration: A qualitative analysis of methods and technologies utilized by system integrators: Implications for enginering future industrial Internet of Things system, {eid: 85052584772}&gt;, &lt;Towards osmotic computing: A blue-green strategy for the fast re-deployment of microservices, {eid: 85078938701}&gt;, &lt;A multi-agent system approach for management of industrial iot devices in manufacturing processes, {eid: 85055510436}&gt;, &lt;A microservice-based middleware for the digital factory, {eid: 85029892628}&gt;, &lt;Architecture for automation system metrics collection, visualization and data engineering-HAMK sheet metal center building automation case study, {eid: 85076318178}&gt;, &lt;Fog computing: Helping the Internet of Things realize its potential, {eid: 84986211321}&gt;, &lt;Reference models and reference architectures based on service-oriented architecture: A systematic review, {eid: 78049330800}&gt;, &lt;IoT interoperability-On-demand and low latency transparent multiprotocol translator, {eid: 85037051630}&gt;, &lt;System of system composition based on decentralized service-oriented architecture, {eid: 85075753917}&gt;, &lt;Protocol interoperability of OPC UA in service oriented architectures, {eid: 85041208118}&gt;, &lt;Research on architecting microservices: Trends, focus, and potential for industrial adoption, {eid: 85021434750}&gt;, &lt;NOVAAS: A reference implementation of industrie4.0 asset administration shell with best-of-breed practices from IT engineering, {eid: 85083963647}&gt;, &lt;A microservice architecture for the industrial internet-of-things, {eid: 85061243590}&gt;, &lt;Towards cyber-physical infrastructure as-A-service (CPIaaS) in the era of industry 4.0, {eid: 85072988188}&gt;, &lt;A service oriented system of reusable algorithms for distributed control of petroleum facilities in onshore oilfields, {eid: 85016214180}&gt;, &lt;Towards industrial Internet of Things: An efficient and interoperable communication framework, {eid: 84937680807}&gt;, &lt;Dynamic reconfiguration of service-oriented resources in cyber-physical production systems by a process-independent approach with multiple criteria and multiple resource management operations, {eid: 85048770008}&gt;, &lt;Multi agent based control architectures, {eid: 84987668258}&gt;, &lt;Product lifecycle management enabled by industry 4.0 technology, {eid: 85014847407}&gt;, &lt;An architecture for implementing private local automation clouds built by CPS, {eid: 85046700444}&gt;, &lt;None, {eid: 0003739670}&gt;, &lt;A survey of IIoT protocols: A measure of vulnerability risk analysis based on CVSS, {eid: 85087858767}&gt;, &lt;Design of a micro-service based Data Pool for device integration to speed up digitalization, {eid: 85079330636}&gt;, &lt;None, {eid: 85025177358}&gt;, &lt;None, {eid: 85181385491}&gt;, &lt;Service-based industry 4.0 middleware for partly automated collaborative work of cranes, {eid: 85066628982}&gt;, &lt;None, {eid: 85093357667}&gt;, &lt;The industry 4.0 standards landscape from a semantic integration perspective, {eid: 85044483661}&gt;, &lt;None, {eid: 84944689700}&gt;, &lt;Digital twin: Mitigating unpredictable, undesirable emergent behavior in complex systems, {eid: 85006339863}&gt;, &lt;The data-driven factory: Leveraging big industrial data for agile, learning and human-centric manufacturing, {eid: 84979608105}&gt;, &lt;RESTful industrial comunication with OPC UA, {eid: 85012057836}&gt;, &lt;Digital twin: Empowering edge devices to be intelligent, {eid: 85121110205}&gt;, &lt;From artificial cognitive systems and open architectures to cognitive manufacturing systems, {eid: 84949491329}&gt;, &lt;NIMBLE collaborative platform: Microservice architectural approach to federated IoT, {eid: 85029315729}&gt;, &lt;None, {eid: 85042322669}&gt;, &lt;A middleware architecture for vertical integration, {eid: 84978193762}&gt;, &lt;Discovery in SOA-governed industrial middleware with mDNS and DNS-SD, {eid: 84996539941}&gt;, &lt;Microservices: The journey so far and challenges ahead, {eid: 85046893906}&gt;, &lt;Understanding data heterogeneity in the context of cyber-physical systems integration, {eid: 85018169091}&gt;, &lt;Aworkflowand cloud based service-oriented architecture for distributed manufacturing in industry 4.0 context, {eid: 85061543806}&gt;, &lt;Ontology based data access in statoil, {eid: 85024124602}&gt;, &lt;Enabling technologies of industry 4.0 and their global forerunners: An empirical study of the web of science database, {eid: 85067687109}&gt;, &lt;Core concepts, challenges, and future directions in blockchain: A centralized tutorial, {eid: 85079571823}&gt;, &lt;Knowledge as a service in the IoT era, {eid: 85121132310}&gt;, &lt;A service-based production ecosystem architecture for industrie 4.0, {eid: 85088024324}&gt;, &lt;Standards-based semantic integration of manufacturing information: Past, present, and future, {eid: 85069874635}&gt;, &lt;Data management in an industrial service-oriented platform, {eid: 85070922604}&gt;, &lt;Implementing OPC-UA services for industrial cyber-physical systems in serviceoriented architecture, {eid: 85084138016}&gt;, &lt;Self-Assemble-featured internet of things, {eid: 85084939601}&gt;, &lt;None, {eid: 84964234114}&gt;, &lt;Microservice architecture in industrial sofware delivery on edge devices, {eid: 85121139932}&gt;, &lt;Model driven development process for a service-oriented industry 4.0 system, {eid: 85084951783}&gt;, &lt;Integrating ISA-95 and IEC-61499 for distributed control system monitoring, {eid: 85076524366}&gt;, &lt;SLAE-CPS: Smart lean automation engine enabled by cyber-physical systems technologies, {eid: 85021685805}&gt;, &lt;A four-layer architecture pattern for constructing and managing digital twins, {eid: 85072820852}&gt;, &lt;Massive-scale automation in cyber-physical systems: Vision &amp; challenges, {eid: 85021404648}&gt;, &lt;Towards semantic integration of Bosch manufacturing data, {eid: 85073195876}&gt;, &lt;Digital dices: Towards the integration of cyber-physical systems merging the web of things and microservices, {eid: 85075856524}&gt;, &lt;Next-generation enterprise architectures, {eid: 85041214278}&gt;, &lt;Leveraging the capabilities of industry 4.0 for improving energy efficiency in smart factories, {eid: 85062242174}&gt;, &lt;Beethoven: An event-driven lightweight platform for microservice orchestration, {eid: 85057285607}&gt;, &lt;Developing open source cyber-physical systems for service-oriented architectures using OPC UA, {eid: 85041235646}&gt;, &lt;Dynamic reallocation and rescheduling of steel products using agents with strategical anticipation and virtualmarketstructures, {eid: 84995553629}&gt;, &lt;None, {eid: 84950338538}&gt;, &lt;Understanding service-oriented architecture (SOA): A systematic literature review and directions for further investigation, {eid: 85078522949}&gt;, &lt;Microflows: Leveraging process mining and an automated constraint recommender for microflow modeling, {eid: 85044479876}&gt;, &lt;A comparison of fog and cloud computing cyberphysical interfaces for Industry 4.0 real-time embedded machine learning engineering applications, {eid: 85065718296}&gt;, &lt;Distributed osmotic computing approach to implementation of explainable predictive deep learning at industrial iot network edges with real-time adaptive wavelet graphs, {eid: 85058208745}&gt;, &lt;Osmotic collaborative computing for machine learning and cybersecurity applications in industrial iot networks and cyber physical systems with Gaussian mixture models, {eid: 85059757626}&gt;, &lt;Implementation and testing of a modular system architecture for generic hybrid production cells in an industrial environment, {eid: 85083975690}&gt;, &lt;Interoperability mismatch challenges in heterogeneous SOA-based systems, {eid: 85069037923}&gt;, &lt;Smart connected digital factories: Unleashing the power of industry 4.0, {eid: 85071429830}&gt;, &lt;Service oriented architectures: Approaches, technologies and research issues, {eid: 34249080831}&gt;, &lt;Modelling a platform for smart manufacturing system, {eid: 85083534816}&gt;, &lt;Service-oriented platform for smart operation of dyeing and finishing industry, {eid: 85060933276}&gt;, &lt;Operation procedures of a work-center-level digital twin for sustainable and smart manufacturing, {eid: 85084487327}&gt;, &lt;VREDI: Virtual representation for a digital twin application in a work-centerlevel asset administration shell, {eid: 85084971195}&gt;, &lt;Model similarity evidence and interoperability affinity in cloud-ready Industry 4.0 technologies, {eid: 85047381122}&gt;, &lt;Microservice orchestration for process control in industry 4.0, {eid: 85088859964}&gt;, &lt;Micro-workflows: Kafka and kepler fusion to support digital twins of industrial processes, {eid: 85061769858}&gt;, &lt;The role of internet of services (IoS) on industry 4.0 through the service oriented architecture (SOA), {eid: 85053249018}&gt;, &lt;Orchestration of containerized microservices for IIoT using Docker, {eid: 85019564611}&gt;, &lt;Architecture proposal for machine learning based industrial process monitoring, {eid: 85085557038}&gt;, &lt;A speculation on a framework that provides highly organized services for manufacturing, {eid: 84952772555}&gt;, &lt;A conceptual framework for industry 4.0, {eid: 85151510500}&gt;, &lt;UH4SP-A software platform for integrated management of connected smart plants, {eid: 85065959176}&gt;, &lt;Framework of an IoT-based industrial data management for smart manufacturing, {eid: 85070560627}&gt;, &lt;The emergence of edge computing, {eid: 85009446769}&gt;, &lt;Manufacturing service bus: An implementation, {eid: 85044621865}&gt;, &lt;None, {eid: 84988675630}&gt;, &lt;Edge computing: Vision and challenges, {eid: 84987842183}&gt;, &lt;Advanced CPS service oriented architecture for smart injection molding and mods 4.0, {eid: 85065977699}&gt;, &lt;Deriving secondary traits of industry 4.0: A comparative analysis of significant maturity models, {eid: 85087216287}&gt;, &lt;Collaborative maintenance in flow-line manufacturing environments: An industry 4.0 approach, {eid: 84998579391}&gt;, &lt;None, {eid: 33744808421}&gt;, &lt;A platform-independent communication framework for the simplified development of shop-floor applications as microservice components, {eid: 85062237925}&gt;, &lt;A reconfigurable method for intelligent manufacturing based on industrial cloud and edge intelligence, {eid: 85084926323}&gt;, &lt;Digital twin-driven product design, manufacturing and service with big data, {eid: 85015707925}&gt;, &lt;Digital twin in industry: State-of-The-Art, {eid: 85054374767}&gt;, &lt;An event-driven manufacturing information system architecture for Industry 4.0, {eid: 84978995715}&gt;, &lt;CPuS-IoT: A cyber-physical microservice and IoT-based framework for manufacturing assembly systems, {eid: 85063085792}&gt;, &lt;Designing distributed, scalable and extensible system using reactive architectures, {eid: 85069199355}&gt;, &lt;Connectivity as a prior challenge in establishing CPPS on basis of heterogeneous IT-software environments, {eid: 85065662522}&gt;, &lt;Integrated analytics for IIoT predictive maintenance using IoT big data cloud systems, {eid: 85059861435}&gt;, &lt;Reference model of Industrie 4.0 service architectures: Basic concepts and approach, {eid: 84946746922}&gt;, &lt;Osmotic computing: A new paradigm for edge/cloud integration, {eid: 85009108053}&gt;, &lt;Architecture of an interoperable IoT platform based on microservices, {eid: 84983616702}&gt;, &lt;A new data processing architecture for multi-scenario applications in aviation manufacturing, {eid: 85068713238}&gt;, &lt;None, {eid: 0004285157}&gt;, &lt;Design and implementation of B2B E-commerce platform based on microservices architecture, {eid: 85069779190}&gt;, &lt;Industry 4.0: State of the art and future trends, {eid: 85064005739}&gt;, &lt;A social-D2D architecture for people-centric industrial Internet of Things, {eid: 85028510558}&gt;, &lt;A smart manufacturing compliance architecture of electronic batch recording system (eBRS) for life sciences industry, {eid: 85059845043}&gt;, &lt;A robust predicted performance analysis approach for data-driven product development in the industrial internet of things, {eid: 85052723642}&gt;, &lt;An architecture for aggregating information from distributed data nodes for industrial internet of things, {eid: 85018329886}&gt;, &lt;Microservices tenets: Agile approach to service development and deployment, {eid: 84995489225}&gt;</t>
  </si>
  <si>
    <t>2022-12-01</t>
  </si>
  <si>
    <t>2-s2.0-85121149463</t>
  </si>
  <si>
    <t>i40</t>
  </si>
  <si>
    <t>Bertoni M. (AUID: 7004012641), Bertoni A. (AUID: 50160930700)</t>
  </si>
  <si>
    <t>Designing solutions with the product-service systems digital twin: What is now and what is next?</t>
  </si>
  <si>
    <t>Computers in Industry</t>
  </si>
  <si>
    <t>https://www.scimagojr.com/journalsearch.php?q=19080&amp;tip=sid&amp;clean=0</t>
  </si>
  <si>
    <t>10.1016/j.compind.2022.103629</t>
  </si>
  <si>
    <t>https://www.doi.org/10.1016/j.compind.2022.103629</t>
  </si>
  <si>
    <t>&lt;Department of Mechanical Engineering, Blekinge Institute of Technology&gt;</t>
  </si>
  <si>
    <t>© 2022 The AuthorsDigital Twins (DT) are of particular interest in the domain of Product-Service Systems (PSS), to predict hardware availability, to inform about the needed features of new solutions, and to forecast the expected performances of new configurations in operation. The aim of this paper is to shed light on the extent to which ‘twins’ are applied today across the PSS life cycle, and to spotlight the ability of DT-related case studies to capture a full value perspective vs. simply attempting to represent hardware and services in the digital realm. By means of a systematic literature review combined with a mapping study, the paper reveals how only a minimal part of the existing literature is able to demonstrate how real-time physical-to-virtual and virtual-to-physical connections can be used to improve the design of servitized solutions. The analysis shows how contributions in the topic are mostly proposing frameworks and methods, as opposed to models and tools, as well as how ‘evaluation’, ‘validation’ tasks are largely neglected. As a result, the paper proposes a specialized definition of the PSS DT, together with a set of research questions that need to be answered to empower the engineering teams with relevant DT for PSS design.</t>
  </si>
  <si>
    <t>Digital twin, Product-service systems, Systematic mapping, Systematic review</t>
  </si>
  <si>
    <t>&lt;Systematization of virtual product twin models in the context of smart product reconfiguration during the product use phase, {eid: 85047074873, doi: 10.1016/j.procir.2017.11.025}&gt;, &lt;None, {eid: 85124198675, doi: 10.2139/ssrn.3717797}&gt;, &lt;Comparing bibliometric statistics obtained from the Web of Science and Scopus, {eid: 66749101216, doi: 10.1002/asi.21062}&gt;, &lt;None, {eid: 85032351209, doi: 10.1109/ICWS.2017.129}&gt;, &lt;None, {eid: 85098846047, doi: 10.1109/SMC42975.2020.9283061}&gt;, &lt;Boundary objects for PSS design, {eid: 84978634414}&gt;, &lt;Data model for additive manufacturing digital thread: State of the art and perspectives, {eid: 85075754887, doi: 10.1080/0951192X.2019.1690681}&gt;, &lt;Managing knowledge for product-service system innovation: the role of Web 2.0 technologies, {eid: 84874893022, doi: 10.5437/08956308X5602045}&gt;, &lt;Conceptual framework of a digital twin to evaluate the degradation status of complex engineering systems, {eid: 85081581437, doi: 10.1016/j.procir.2020.01.043}&gt;, &lt;Digital twin: empowering enterprises towards a system-of-systems approach, {eid: 85075914851}&gt;, &lt;None, {eid: 85058533550, doi: 10.1007/978-3-030-01614-2_40}&gt;, &lt;A digital twin architecture for effective product lifecycle cost estimation, {eid: 85107883963, doi: 10.1016/j.procir.2021.05.111}&gt;, &lt;Product-service systems evolution in the era of Industry 4.0, {eid: 85100982582, doi: 10.1007/s11628-021-00438-9}&gt;, &lt;None, {eid: 85124228690}&gt;, &lt;None, {eid: 85099879079, doi: 10.1109/ELECTRONICA50406.2020.9305142}&gt;, &lt;Digital twin: manufacturing excellence through virtual factory replication, {eid: 84944689700}&gt;, &lt;Digital twin: Mitigating unpredictable, undesirable emergent behavior in complex systems, {eid: 85006339863}&gt;, &lt;New business models from prescriptive maintenance strategies aligned with sustainable development goals, {eid: 85098595979, doi: 10.3390/su13010216}&gt;, &lt;None, {eid: 85124192617}&gt;, &lt;Virtual factory: an integrated approach to manufacturing systems modeling, {eid: 3543099359, doi: 10.1108/01443570110390354}&gt;, &lt;How to model and implement connections between physical and virtual models for digital twin application, {eid: 85085651159, doi: 10.1016/j.jmsy.2020.05.012}&gt;, &lt;Characterising the digital twin: a systematic literature review, {eid: 85081219520, doi: 10.1016/j.cirpj.2020.02.002}&gt;, &lt;Digital twin aided sustainability and vulnerability audit for subway stations, {eid: 85092140180, doi: 10.3390/SU12197873}&gt;, &lt;Business models for industrial smart services–the example of a digital twin for a product-service-system for potato harvesting, {eid: 85070538672, doi: 10.1016/j.procir.2019.04.114}&gt;, &lt;None, {eid: 85097444837}&gt;, &lt;Digital twin in manufacturing: a categorical literature review and classification, {eid: 85052915281, doi: 10.1016/j.ifacol.2018.08.474}&gt;, &lt;New perspectives for generating smart PSS solutions –life cycle, methodologies and transformation, {eid: 85021827769, doi: 10.1016/j.procir.2017.03.036}&gt;, &lt;The engagement process during value co-creation: gamification in new product-development platforms, {eid: 85029951731, doi: 10.1080/10864415.2016.1355638}&gt;, &lt;Digital twin-driven joint optimisation of packing and storage assignment in large-scale automated high-rise warehouse product-service system, {eid: 85073998436, doi: 10.1080/0951192X.2019.1667032}&gt;, &lt;Survey analysis: digital twins are poised for proliferation, {eid: 85087589716}&gt;, &lt;A data-driven reversible framework for achieving Sustainable Smart product-service systems, {eid: 85089748071, doi: 10.1016/j.jclepro.2020.123618}&gt;, &lt;Enhancing the optimization of the selection of a product service system scheme: a digital twin-driven framework, {eid: 85095680420, doi: 10.5545/sv-jme.2020.6621}&gt;, &lt;Efficient container virtualization-based digital twin simulation of smart industrial systems, {eid: 85092483509, doi: 10.1016/j.jclepro.2020.124443}&gt;, &lt;Review of digital twin about concepts, technologies, and industrial applications, {eid: 85087693875, doi: 10.1016/j.jmsy.2020.06.017}&gt;, &lt;None, {eid: 85067463407, doi: 10.5220/0007720902370244}&gt;, &lt;Towards the circular economy, {eid: 84982738728}&gt;, &lt;None, {eid: 85080903194, doi: 10.1007/978-3-030-38724-2_25}&gt;, &lt;Digital twins: properties, software frameworks, and application scenarios, {eid: 85100311740, doi: 10.1109/MITP.2020.2982896}&gt;, &lt;Digital twin in the IoT context: a survey on technical features, scenarios, and architectural models, {eid: 85087488936, doi: 10.1109/JPROC.2020.2998530}&gt;, &lt;None, {eid: 85124217512}&gt;, &lt;Disclosing the formation and value creation of servitization through influential factors: a systematic review and future research agenda., {eid: 85094155077, doi: 10.1080/00207543.2020.1834158}&gt;, &lt;Creating the foundation for digital twins in the manufacturing industry: an integrated installed base management system, {eid: 85051625716, doi: 10.1007/s10257-018-0376-0}&gt;, &lt;Software development in startup companies: a systematic mapping study, {eid: 84905109535, doi: 10.1016/j.infsof.2014.04.014}&gt;, &lt;None, {eid: 84994247021, doi: 10.1109/MESA.2016.7587135}&gt;, &lt;None, {eid: 85088075417, doi: 10.14236/ewic/EASE2008.8}&gt;, &lt;Digital technologies in product-service systems: a literature review and a research agenda, {eid: 85090157545, doi: 10.1016/j.compind.2020.103301}&gt;, &lt;The digital shadow of services: a reference model for comprehensive data collection in MRO services of machine manufacturers, {eid: 85054525643, doi: 10.1016/j.procir.2018.03.318}&gt;, &lt;Engineering design with digital thread, {eid: 85056172535, doi: 10.2514/1.J057255}&gt;, &lt;Product Lifecycle Management: 21st Century Paradigm for Product Realisation, {eid: 33744808421}&gt;, &lt;None, {eid: 85090173691, doi: 10.1007/978-3-030-57997-5_32}&gt;, &lt;Combined development and test of product-service systems in early product development stages for customized, availability-oriented business models in the capital goods industry, {eid: 85049591680, doi: 10.1016/j.procir.2018.03.246}&gt;, &lt;Digital twin-driven product design framework, {eid: 85042921933, doi: 10.1080/00207543.2018.1443229}&gt;, &lt;Through life machine tool capability modelling, {eid: 85076228319, doi: 10.1016/j.promfg.2018.10.163}&gt;, &lt;Digital twins: understanding the added value of integrated models for through-life engineering services, {eid: 85068447880, doi: 10.1016/j.promfg.2018.10.167}&gt;, &lt;New paradigm of data-driven smart customisation through digital twin, {eid: 85089458516, doi: 10.1016/j.jmsy.2020.07.023}&gt;, &lt;Evolutionary design framework for smart PSS: service engineering approach, {eid: 85086498373, doi: 10.1016/j.aei.2020.101119}&gt;, &lt;Empirical research methods for technology validation: scaling up to practice, {eid: 84905825625, doi: 10.1016/j.jss.2013.11.1097}&gt;, &lt;Requirements engineering paper classification and evaluation criteria: a proposal and a discussion, {eid: 31044444123, doi: 10.1007/s00766-005-0021-6}&gt;, &lt;Interactions between service and product lifecycle management, {eid: 84939488012, doi: 10.1016/j.procir.2015.02.018}&gt;, &lt;A function-oriented optimising approach for smart product service systems at the conceptual design stage: a perspective from the digital twin framework, {eid: 85102597289, doi: 10.1016/j.jclepro.2021.126597}&gt;, &lt;None, {eid: 85124197596}&gt;, &lt;Accessing servitisation potential of PLM data by applying the product avatar concept, {eid: 84941880570, doi: 10.1080/09537287.2015.1033494}&gt;, &lt;A data-and knowledge-driven framework for digital twin manufacturing cell, {eid: 85070560451, doi: 10.1016/j.procir.2019.04.084}&gt;, &lt;Digital twin in services and industrial product service systems: review and analysis, {eid: 85070547885, doi: 10.1016/j.procir.2019.02.131}&gt;, &lt;Digital twins for additive manufacturing: a state-of-the-art review, {eid: 85096541207, doi: 10.3390/app10238350}&gt;, &lt;Product family design and optimization: a digital twin-enhanced approach, {eid: 85092438819, doi: 10.1016/j.procir.2020.05.162}&gt;, &lt;A systematic design approach for service innovation of smart product-service systems, {eid: 85051644933, doi: 10.1016/j.jclepro.2018.08.10.1}&gt;, &lt;A survey of smart product-service systems: key aspects, challenges and future perspectives, {eid: 85071255047}&gt;</t>
  </si>
  <si>
    <t>2-s2.0-85124184608</t>
  </si>
  <si>
    <t>Soomro J.B. (AUID: 57193995348), Akhtar F. (AUID: 59068601700), Hussain R. (AUID: 57755096700), Ansari J.A. (AUID: 57208207126), Munir H.M. (AUID: 57201985638)</t>
  </si>
  <si>
    <t>A Detailed Review of MMC Circuit Topologies and Modelling Issues</t>
  </si>
  <si>
    <t>International Transactions on Electrical Energy Systems</t>
  </si>
  <si>
    <t>10.1155/2022/8734010</t>
  </si>
  <si>
    <t>https://www.doi.org/10.1155/2022/8734010</t>
  </si>
  <si>
    <t>&lt;Department of Electrical Engineering, Sukkur IBA University&gt;</t>
  </si>
  <si>
    <t>Copyright © 2022 Jahangir Badar Soomro et al.MMC is a promising technology for MTDC systems and would transform into the concept of Supergrids in the near future. The salient features of MMC are modularity, reduced dv/dt and di/dt stress on switches, voltage and power scalability, inherent fault blocking capacity, transformerless operation, and improved power quality. However, there are some technical issues and challenges to be critically analysed and addressed. There is room for development of novel and enhanced MMC based on SM configurations to enable higher efficiency, improved power quality, compactness, and DC fault blocking capacity. Moreover, development of efficient and accurate models is required for the studies of MTDC grids during steady-state and transient conditions. Literature review suggests a need for studying and comparing different MMC modelling approaches because no modelling technique can be best suited for all applications. The main contribution of this paper is to provide a comprehensive review of recent developments in MMC in terms of SM configurations. This paper also presents an in-depth review of systematic comparison of different models of MMC, which can enable appropriate selection of model based on target studies and desired accuracy and efficiency. Finally, the associated research challenges and future trends are presented.</t>
  </si>
  <si>
    <t>&lt;Modular multilevel converters technology: a comprehensive study on its topologies, modelling, control and applications, {eid: 85061341467}&gt;, &lt;HVDC transmission: yesterday and today, {eid: 33947243035}&gt;, &lt;Transmit the light fantastic HVDC power transmission, {eid: 33745669919}&gt;, &lt;Modular multi-level converters for HVDC applications: review on converter cells and functionalities, {eid: 84906814441}&gt;, &lt;Multi-terminal DC grids: challenges and prospects, {eid: 85025151355}&gt;, &lt;MMC based MTDC grids: a detailed review on issues and challenges for operation, control and protection schemes, {eid: 85097000048}&gt;, &lt;Flexible converters for meshed HVDC grids: from Flexible AC transmission systems (FACTS) to Flexible DC grids, {eid: 85078775751}&gt;, &lt;A distributed DC voltage control method for VSC MTDC systems, {eid: 80053341549}&gt;, &lt;Multi point voltage control for DFIG wind farms in VSC-MTDC network, {eid: 85018738369}&gt;, &lt;Cascaded- and modular-multilevel converter laboratory test system options: a review, {eid: 85103369292}&gt;, &lt;VSC-HVDC transmission with cascaded two-level converters, {eid: 79952675860}&gt;, &lt;Advanced control strategies of VSC based HVDC transmission system: issues and potential recommendations, {eid: 85058115925}&gt;, &lt;Frequency control at the power sending side for large-scale HVDC asynchronous interconnection between Yunnan power grid and the rest of CSG, {eid: 85099170146}&gt;, &lt;Detailed and averaged models for a 401-level MMC-HVDC system, {eid: 84862990180}&gt;, &lt;HVDC links between North Africa and Europe: impacts and benefits on the dynamic performance of the European system, {eid: 85034055026}&gt;, &lt;Modular multilevel converters: control and applications, {eid: 85035087817}&gt;, &lt;Overview on submodule topologies, modeling, modulation, control schemes, fault diagnosis, and tolerant control strategies of modular multilevel converters, {eid: 85092575688}&gt;, &lt;Simulation model to analyze the consequences of DC faults in MMC-based HVDC stations, {eid: 85123898361}&gt;, &lt;VSC-based HVDC power transmission systems: an overview, {eid: 67349216678}&gt;, &lt;VSC-HVDC system protection: a review of current methods, {eid: 79958796652}&gt;, &lt;Review on short-circuit current analysis and suppression techniques for MMC-HVDC transmission systems, {eid: 85092766741}&gt;, &lt;DC fault ride through method for full bridge MMC-based MTDC systems, {eid: 85085243556}&gt;, &lt;Commutation failure elimination of LCC HVDC systems using thyristor-based controllable capacitors, {eid: 85039770287}&gt;, &lt;Modular multilevel converter models for electromagnetic transients, {eid: 84901587793}&gt;, &lt;Evaluation and enhancement of control strategies for VSC stations under weak grid strengths, {eid: 85042554866}&gt;, &lt;A black start scheme based on modular multilevel control-high voltage direct current, {eid: 85051237872}&gt;, &lt;Review of protection systems for multi-terminal high voltage direct current grids, {eid: 85103731709}&gt;, &lt;Investigation on the combined effect of VSC-based sources and synchronous condensers under grid unbalanced faults, {eid: 85076943860}&gt;, &lt;Operation, control, and applications of the modular multilevel converter: a review, {eid: 84906819262}&gt;, &lt;Review of hybrid multi-level converter topologies utilising thyristors for HVDC applications, {eid: 85091143042}&gt;, &lt;A review of the performance of VSC-HVDC and MTDC systems, {eid: 85034255563}&gt;, &lt;Challenges and opportunities for a European HVDC grid, {eid: 84999264520}&gt;, &lt;None, {eid: 85102801670}&gt;, &lt;Impacts of three MMC-HVDC configurations on AC system stability under DC line faults, {eid: 84908376250}&gt;, &lt;Innovative and reliable power modules: a future trend and evolution of technologies, {eid: 84907483453}&gt;, &lt;New efficient submodule for a modular multilevel converter in multiterminal HVDC networks, {eid: 85013124575}&gt;, &lt;Circuit topologies, modeling, control schemes, and applications of modular multilevel converters, {eid: 84906815427}&gt;, &lt;Design and operation of a hybrid modular multilevel converter, {eid: 84908235745}&gt;, &lt;Start-up operation of a modular multilevel converter with flying capacitor submodules, {eid: 85017645857}&gt;, &lt;A new parallel-connected diode-clamped modular multilevel converter with voltage self-balancing, {eid: 85018914297}&gt;, &lt;A new topology of modular multilevel converter with voltage self-balancing ability, {eid: 85077968371}&gt;, &lt;Equivalent electromagnetic transient simulation model and fast recovery control of overhead VSC-HVDC based on SB-MMC, {eid: 85027495197}&gt;, &lt;Protection of nonpermanent faults on DC overhead lines in MMC-based HVDC systems, {eid: 84871721107}&gt;, &lt;A compact MMC submodule structure with reduced capacitor size using the stacked switched capacitor architecture, {eid: 84971577998}&gt;, &lt;Modular multi-level converter topologies with DC-short circuit current limitation, {eid: 80052084419}&gt;, &lt;Five level cross connected cell for cascaded converters, {eid: 84890209013}&gt;, &lt;A hybrid modular multi-level converter with reduced full-bridge submodules, {eid: 85136524676}&gt;, &lt;Asymmetric Mixed Modular Multi-Level Converter Topology in Bipolar Hvdc Transmission Systems, {eid: 85041431074}&gt;, &lt;Asymmetric Mixed Modular Multi-Level Converter Topology in Bipolar Hvdc Transmission Systems, {eid: 85041431074}&gt;, &lt;Hybrid multilevel converter: capacitor voltage balancing limits and its extension, {eid: 84886714785}&gt;, &lt;Modern hvdc plus application of vsc in modular multilevel converter topology, {eid: 78650401897}&gt;, &lt;None, {eid: 85136459446}&gt;, &lt;Steady-state performance of state-of-the-art modular multilevel and alternate arm converters with DC fault-blocking capability, {eid: 85041701911}&gt;, &lt;Efficient modeling of an MMC-based multiterminal DC system employing hybrid HVDC breakers, {eid: 84937948815}&gt;, &lt;Enhanced independent pole control of hybrid MMC-HVDC system, {eid: 85021757472}&gt;, &lt;A hybrid modular multilevel converter family with higher power density and efficiency, {eid: 85100449111}&gt;, &lt;A SiC MOSFET and Si IGBT hybrid modular multilevel converter with specialized modulation scheme, {eid: 85089688953}&gt;, &lt;Hybrid modular multilevel converter with arm-interchange concept for zero-/low- frequency operation of AC drives, {eid: 85079794848}&gt;, &lt;Hybrid modular multilevel converter with self-balancing structure, {eid: 85111063368}&gt;, &lt;A fault-tolerant strategy of hybrid modular multilevel converter based on level adjusting method, {eid: 85098874708}&gt;, &lt;Dimensioning and modulation index selection for the hybrid modular multi-level converter, {eid: 85028725894}&gt;, &lt;Compact mixed cell modular multi-level converter, {eid: 85046949228}&gt;, &lt;An improved alternate arm converter for HVDC APPLICATIONS, {eid: 85061524720}&gt;, &lt;Power compensation control for interconnection of weak power systems by VSC-HVDC, {eid: 85021695151}&gt;, &lt;Control of multi-terminal HVDC networks towards wind power integration: a review, {eid: 84948402591}&gt;, &lt;Enhanced modular multi-level converter for HVdc applications: assessments of dynamic and transient responses to ac and dc faults, {eid: 85120741269}&gt;, &lt;Novel enhanced modular multilevel converter for high-voltage direct current transmission systems, {eid: 85084341118}&gt;, &lt;Enhanced multi-level modular converter with reduced number of cells and harmonic content, {eid: 85070394303}&gt;, &lt;Real-time controller design test bench for high-voltage direct current modular multilevel converters, {eid: 85090188000}&gt;, &lt;A level-increased nearest level modulation method for modular multi-level converters, {eid: 84910041038}&gt;, &lt;Power quality improvement in HVDC MMC with modified nearest level control in real-time HIL based setup, {eid: 85183529237}&gt;, &lt;Modified Nearest Level Modulation for Full-Bridge Based HVDC MMC in Real-Time Hardware-In-Loop Setup, {eid: 85113226807}&gt;, &lt;Modeling and control of HVDC grids: a key challenge for the future power system, {eid: 84946685180}&gt;, &lt;On modelling of MMC in EMT-type program, {eid: 84988977804}&gt;, &lt;Modeling of a modular multilevel converter with embedded energy storage for electromagnetic transient simulations, {eid: 85075635336}&gt;, &lt;Modular multilevel converter (MMC) modeling considering submodule voltage sensor noise, {eid: 85092601741}&gt;, &lt;Modelling of MMC-HVDC systems - an overview, {eid: 84969988686}&gt;, &lt;Accelerated switching function model of hybrid MMCs for HVDC system simulation, {eid: 85036626940}&gt;, &lt;The CIGRE B4 DC grid test system, {eid: 84920424929}&gt;, &lt;B4 57 Guide for the development of models for HVDC converters in a HVDC grid, {eid: 85086636229}&gt;, &lt;Modeling of MMC for fast and accurate simulation of electromagnetic transients: a review, {eid: 85029279968}&gt;, &lt;Dynamic averaged and simplified models for MMC-based HVDC transmission systems, {eid: 84880299923}&gt;, &lt;Real time simulation of MMCs using the state-space nodal approach, {eid: 85016856870}&gt;, &lt;Accelerated model of modular multi-level converters in PSCAD/EMTDC, {eid: 84871715188}&gt;, &lt;Comparison of detailed modeling techniques for MMC employed on VSC-HVDC schemes, {eid: 85027934364}&gt;, &lt;Half- and full-bridge modular multilevel converter models for simulations of full-scale HVDC links and multiterminal DC grids, {eid: 84908541962}&gt;, &lt;Efficient modeling of modular multi-level HVDC converters (MMC) on electromagnetic transient simulation programs, {eid: 78650912719}&gt;, &lt;Ultra-fast electromagnetic transient model of the modular multi-level converter for HVDC studies, {eid: 85013465389}&gt;, &lt;Real-time simulation of modular multi-level converters for network integration studies, {eid: 84880316218}&gt;, &lt;Real-time simulation of modular multilevel converters for controller hardware-in-the-loop testing, {eid: 84957886678}&gt;, &lt;Switching-cycle state-space modeling and control of the modular multilevel converter, {eid: 84908501849}&gt;, &lt;Switching function analysis of half- and full-bridge modular multi-level converters for HVDC applications, {eid: 84886709541}&gt;, &lt;A survey on the modular multi-level converters-modeling, modulation and controls, {eid: 84891081931}&gt;, &lt;Generalised switching function model of modular multilevel converter, {eid: 84937722308}&gt;, &lt;Blocking capability for switching function and average models of modular multilevel converters, {eid: 84988353012}&gt;, &lt;Modelling of MMC including half-bridge and full-bridge submodules for EMT study, {eid: 84986552419}&gt;, &lt;An equivalent circuit method for modelling and simulation of modular multilevel converters in real-time HIL test bench, {eid: 84990040736}&gt;, &lt;Modeling, control, and protection of modular multilevel converter-based multiterminal HVDC systems: a review, {eid: 85051177515}&gt;, &lt;On the modeling of MMC for use in large scale dynamic simulations, {eid: 84986575887}&gt;, &lt;Continuous model of modular multi-level converter with experimental verification, {eid: 81855161396}&gt;, &lt;A computationally efficient continuous model for the modular multilevel converter, {eid: 84908549452}&gt;, &lt;Validation of the continuous model of the modular multi-level converter with blocking/de-blocking capability, {eid: 84879647770}&gt;, &lt;The use of averaged-value model of modular multi-level converter in DC grid, {eid: 85027953321}&gt;, &lt;Improved accuracy average value models of modular multilevel converters, {eid: 84990060836}&gt;, &lt;Average-value model of modular multi-level converters considering capacitor voltage ripple, {eid: 85018461858}&gt;, &lt;Average-value model of modular multi-level converters considering capacitor voltage, {eid: 84973606546}&gt;, &lt;Simplified terminal behavioral model for a modular multi-level converter, {eid: 84886693325}&gt;, &lt;Simplified dynamics and control of modular multi-level converter based on a terminal behavioral model, {eid: 84870860797}&gt;, &lt;A new modeling approach for modular multi-level converter (MMC) in DQ frame, {eid: 84937904579}&gt;, &lt;Generic model of MMC-VSC-HVDC for interaction study with AC power system, {eid: 84922426803}&gt;, &lt;Modeling and enhanced control of hybrid full bridge-half bridge MMCs for HVDC grid studies, {eid: 85077771318}&gt;, &lt;PWM control and experiment of modular multi-level converters, {eid: 52349122992}&gt;, &lt;Control and experiment of pulsewidth-modulated modular multilevel converters, {eid: 85008039066}&gt;, &lt;Modular multi-level converter with different submodule concepts—Part I: capacitor voltage balancing method, {eid: 84878136173}&gt;, &lt;Fast voltage-balancing control and fast numerical simulation model for the modular multi-level converter, {eid: 85027925053}&gt;, &lt;Validation for compatible modular multi-level converter models using PSCAD/EMTDC, {eid: 84903977755}&gt;, &lt;Simulation of start-up sequence of an offshore wind farm with MMC-HVDC grid connection, {eid: 85018474817}&gt;, &lt;Offshore wind farm modeling accuracy and efficiency in MMC-based multi-terminal HVDC connection, {eid: 85018481695}&gt;, &lt;Modular multi-level converter electrical circuit model for HVdc applications, {eid: 84965053797}&gt;, &lt;Enhanced efficient EMT-type model of the MMCs based on arm equivalence, {eid: 85096647886}&gt;, &lt;Detailed equivalent and average value models of hybrid cascaded multilevel converters for efficient and accurate EMT-type simulation, {eid: 85097740100}&gt;, &lt;Evolution of topologies, modeling, control schemes, and applications of modular multilevel converters, {eid: 85028514815}&gt;, &lt;Assembly HVDC breaker for HVDC grids with modular multilevel converters, {eid: 84999158307}&gt;, &lt;Review of HVDC component ratings: XLPE cables and VSC converters, {eid: 84982845463}&gt;, &lt;Present and future multi-terminal HVDC systems: current status and forthcoming developments, {eid: 85057316681}&gt;, &lt;Model predictive current control of multilevel inverter in traction system, {eid: 85078576229}&gt;, &lt;A novel model predictive control strategy to eliminate zero-sequence circulating current in paralleled three-level inverters, {eid: 85056362715}&gt;</t>
  </si>
  <si>
    <t>Wiley-Hindawi</t>
  </si>
  <si>
    <t>2-s2.0-85136531900</t>
  </si>
  <si>
    <t>no digital twin</t>
  </si>
  <si>
    <t>Raj N. (AUID: 57202303498), Ahmed A.A.M. (AUID: 57202158951), Stepanyants Y. (AUID: 7003274204), Gharineiat Z. (AUID: 56866189100)</t>
  </si>
  <si>
    <t>Assessment and Prediction of Sea Level Trend in the South Pacific Region</t>
  </si>
  <si>
    <t>10.3390/rs14040986</t>
  </si>
  <si>
    <t>https://www.doi.org/10.3390/rs14040986</t>
  </si>
  <si>
    <t>&lt;School of Mathematics, Physics and Computing, Springfield Campus, University of Southern Queensland&gt;, &lt;Department of Applied Mathematics, Nizhny Novgorod State Technical University n.a. R.E. Alekseev&gt;, &lt;School of Civil Engineering and Surveying, Springfield Campus, University of Southern Queensland&gt;</t>
  </si>
  <si>
    <t>© 2022 by the authors. Licensee MDPI, Basel, Switzerland.Sea level rise is an important and topical issue in the South Pacific region and needs an urgent assessment of trends for informed decision making. This paper presents mean sea level trend assessment using harmonic analysis and a hybrid deep learning (DL) model based on the Complete Ensemble Empirical Mode Decomposition with Adaptive Noise (CEEMDAN) technique, Convolutional Neural Network (CNN), Gated Recurrent Unit (GRU) and Neighbourhood Component Analysis (NCA) to build a highly accurate sea level forecasting model for three small islands (Fiji, Marshall Island and Papua New Guinea (PNG)) in the South Pacific. For a 20-year period, the estimated mean sea level rise per year from the harmonic computation is obtained: 112 mm for PNG, 98 mm for Marshall Island and 52 mm for Fiji. The DL procedure uses climate and environment-based remote sensing satellite (MODIS, GLDAS-2.0, MODIS TERRA, MERRA-2) predictor variables with tide gauge base mean sea level (MSL) data for model training and development for forecasting. The developed CEEMDAN-CNN-GRU as the objective model is benchmarked by comparison to the hybrid model without data decomposition, CNN-GRU and standalone models, Decision Trees (DT) and Support Vector Regression (SVR). All model performances are evaluated using reliable statistical metrics. The CEEMDAN-CNN-GRU shows superior accuracy when compared with other standalone and hybrid models. It shows an accuracy of &gt;96% for correlation coefficient and an error of &lt;1% for all study sites.</t>
  </si>
  <si>
    <t>Complete Ensemble Empirical Mode Decomposition with Adaptive Noise (CEEMDAN), Convolutional Neural Network (CNN), Deep learning (DL), Gated Recurrent Unit (GRU), Mean sea level (MSL), Neigh-bourhood Component Analysis (NCA)</t>
  </si>
  <si>
    <t>&lt;Climate change impacts on tropical cyclones and extreme sea levels in the South Pacific—A regional assessment, {eid: 81255165013}&gt;, &lt;None, {eid: 84904834913}&gt;, &lt;Data-driven modeling of global storm surges, {eid: 85084373038}&gt;, &lt;Comparing impact effects of common storms and Medicanes along the coast of south-eastern Sicily, {eid: 85109439397}&gt;, &lt;Understanding and managing human threats to the coastal marine environment, {eid: 66149087775}&gt;, &lt;Vulnerability of South Pacific island nations to sea-level rise, {eid: 0004752960}&gt;, &lt;Multiproxy assessment of Holocene relative sea-level changes in the western Mediterranean: Sea-level variability and improvements in the definition of the isostatic signal, {eid: 84960942489}&gt;, &lt;Sea-level change along the Italian coast for the past 10,000 yr, {eid: 2642565465}&gt;, &lt;Present-day sea level change: Observations and causes, {eid: 10344261969}&gt;, &lt;An EEMD-BiLSTM Algorithm Integrated with Boruta Random Forest Optimiser for Significant Wave Height Forecasting along Coastal Areas of Queensland, Australia, {eid: 85104204184}&gt;, &lt;Application of the multi-adaptive regression splines to integrate sea level data from altimetry and tide gauges for monitoring extreme sea level events, {eid: 84942121316}&gt;, &lt;Daily sea level prediction at Chiayi coast, Taiwan using extreme learning machine and relevance vector machine, {eid: 85039702290}&gt;, &lt;LSTM integrated with Boruta-random forest optimiser for soil moisture estimation under RCP4. 5 and RCP8. 5 global warming scenarios, {eid: 85100802965}&gt;, &lt;Deep learning hybrid model with Boruta-Random forest optimiser algorithm for streamflow forecasting with climate mode indices, rainfall, and periodicity, {eid: 85106223075}&gt;, &lt;Hybrid Deep Learning for Week-Ahead Evapotran-spiration Forecasting, {eid: 85124956170}&gt;, &lt;Global solar radiation prediction by ANN integrated with European Centre for medium range weather forecast fields in solar rich cities of Queensland Australia, {eid: 85060937506}&gt;, &lt;Deep Air Quality Forecasts: Suspended Particulate Matter Modeling With Convolutional Neural and Long Short-Term Memory Networks, {eid: 85097652945}&gt;, &lt;Designing deep-based learning flood forecast model with ConvLSTM hybrid algorithm, {eid: 85103177771}&gt;, &lt;The tide gauge, tidal harmonic analyser, and tide predicter, {eid: 83755230751}&gt;, &lt;Relative sea levels from tide-gauge records, {eid: 0007592465}&gt;, &lt;Investigating the role of atmospheric variables on sea level variations in the Eastern Central Red Sea using an artificial neural network approach, {eid: 85081643683}&gt;, &lt;Unabated global mean sea-level rise over the satellite altimeter era, {eid: 84929740040}&gt;, &lt;Uncertainty in satellite estimates of global mean sea-level changes, trend and acceleration, {eid: 85070442964}&gt;, &lt;None, {eid: 84872909047}&gt;, &lt;Effect of global warming on sea level rise: A modeling study, {eid: 85032710812}&gt;, &lt;The multimillennial sea-level commitment of global warming, {eid: 84882750887}&gt;, &lt;A semi-empirical approach to projecting future sea-level rise, {eid: 33846648686}&gt;, &lt;Sea level rise: History and consequences, {eid: 0004084090}&gt;, &lt;Sea-level acceleration based on US tide gauges and extensions of previous global-gauge analyses, {eid: 79955986612}&gt;, &lt;Discussion of: Houston, J.R.; Dean, R.G. Sea-Level Acceleration Based on US Tide Gauges and Extensions of Previous Global-Gauge Analyses. J. Coast. Res. 2011, 27, 409–417, {eid: 85124947185}&gt;, &lt;A direct scaling analysis for the sea level rise, {eid: 85048133123}&gt;, &lt;Influence of temperature and precipitation on decadal Baltic Sea level variations in the 20th century, {eid: 33645997005}&gt;, &lt;Analysis of Southeast Asian pollution episode during June 2013 using satellite remote sensing datasets, {eid: 84925284305}&gt;, &lt;Evaluation of machine learning techniques with multiple remote sensing datasets in estimating monthly concentrations of ground-level PM2.5, {eid: 85053037543}&gt;, &lt;Re-greening Sahel: 30 years of remote sensing data and field observations (Mali, Niger), {eid: 84884915197}&gt;, &lt;Sea level rise at Key West, Florida, 1846-1992: America’s longest instrument record?, {eid: 0027845899}&gt;, &lt;Spectral analysis of satellite altimeter and tide gauge data around the Northern Australian Coast, {eid: 85083992338}&gt;, &lt;Description and assessment of regional sea-level trends and variability from altimetry and tide gauges at the northern Australian coast, {eid: 85044325100}&gt;, &lt;None, {eid: 85036452444}&gt;, &lt;None, {eid: 0004181207}&gt;, &lt;Introduction to keras, {eid: 85041853463}&gt;, &lt;None, {eid: 85041472699}&gt;, &lt;Tensorflow: A system for large-scale machine learning, {eid: 85075670920}&gt;, &lt;Matplotlib—A Portable Python Plotting Package, {eid: 84893064569}&gt;, &lt;None, {eid: 85047019118}&gt;, &lt;Urban water demand forecasting and uncertainty assessment using ensemble wavelet-bootstrap-neural network models, {eid: 84885070735}&gt;, &lt;A new wavelet–bootstrap–ANN hybrid model for daily discharge forecasting, {eid: 79959790257}&gt;, &lt;Short-term forecasting of natural gas prices by using a novel hybrid method based on a combination of the CEEMDAN-SE-and the PSO-ALS-optimized GRU network, {eid: 85107968212}&gt;, &lt;Drought Prediction Method Based on an Improved CEEMDAN-QR-BL Model, {eid: 85099085572}&gt;, &lt;Comparison of multiple linear and nonlinear regression, autoregressive integrated moving average, artificial neural network, and wavelet artificial neural network methods for urban water demand forecasting in Montreal, Canada, {eid: 84856246099}&gt;, &lt;Neighborhood component feature selection for high-dimensional data, {eid: 84863030031}&gt;, &lt;Neighbourhood components analysis, {eid: 33745887620}&gt;, &lt;Oscillations of the Black Sea sea level in the north part of the coast, {eid: 0033508279}&gt;, &lt;Sea-level scenarios for evaluating coastal impacts, {eid: 84890405149}&gt;, &lt;Estimating sea-level extremes under conditions of uncertain sea-level rise, {eid: 77950461684}&gt;, &lt;Global sea level rise: Recent progress and challenges for the decade to come, {eid: 78649715221}&gt;, &lt;None, {eid: 85013669383}&gt;, &lt;Interpretation of the correlation coefficient: A basic review, {eid: 0025325984}&gt;, &lt;River flow forecasting through conceptual models part I—A discussion of principles, {eid: 0014776873}&gt;, &lt;Evaluation of the Nash–Sutcliffe efficiency index, {eid: 33750122324}&gt;, &lt;Inherent benchmark or not? Comparing Nash–Sutcliffe and Kling–Gupta efficiency scores, {eid: 85074448900}&gt;, &lt;A refined index of model performance, {eid: 84867999784}&gt;, &lt;Statistics for the evaluation and comparison of models, {eid: 0001069312}&gt;, &lt;None, {eid: 85124947880}&gt;, &lt;Regional issues raised by sea-level rise and their policy implications, {eid: 0033579666}&gt;, &lt;Relative Sea-Level Rise Scenario for 2100 along the Coast of South Eastern Sicily (Italy) by InSAR Data, Satellite Images and High-Resolution Topography, {eid: 85103091713}&gt;, &lt;Sea-level rise and shoreline changes along an open sandy coast: Case study of gulf of taranto, Italy, {eid: 85085911762}&gt;</t>
  </si>
  <si>
    <t>2-s2.0-85124996217</t>
  </si>
  <si>
    <t>Dahal S. (AUID: 57057355500), Denis K.L. (AUID: 23110572600), Essinger-Hileman T. (AUID: 24832732500), Helson K. (AUID: 36482774700), Rostem K. (AUID: 24833163800), Wollack E.J. (AUID: 35546436100), Appel J.W. (AUID: 23468583700), Datta R. (AUID: 55135462900), Brewer M.K. (AUID: 7103187425), Ali A. (AUID: 56404966900), Bennett C.L. (AUID: 57206919239), Chan M. (AUID: 56404991500), Cleary J. (AUID: 57194169204), Couto J.D. (AUID: 57203507318), Eimer J. (AUID: 26639255700), Harrington K. (AUID: 56405175800), Iuliano J. (AUID: 57191245473), Karakla J. (AUID: 56405495300), Li Y. (AUID: 57215606224), Marriage T.A. (AUID: 6504536238), Miller N.J. (AUID: 12243479100), Novack S. (AUID: 57223985006), Núñez C. (AUID: 59112117000), Osumi K. (AUID: 57203589864), Padilla I.L. (AUID: 57052594000), Parker L. (AUID: 24833129800), Petroff M.A. (AUID: 57002986200), Rhoades G. (AUID: 57203498652), Valle D.A.N. (AUID: 57193575862), Watts D.J. (AUID: 57208457322), Weiland J.L. (AUID: 36858905700), Xu Z. (AUID: 56404812700), Bustos R. (AUID: 56481317700), Espinoza F. (AUID: 57223977336), Chuss D.T. (AUID: 6602350221), Dünner R. (AUID: 23469316500), Golec J.E. (AUID: 57203502848), McMahon J.J. (AUID: 57203405135), Palma G.A. (AUID: 7005868183), Reeves R. (AUID: 36810225700)</t>
  </si>
  <si>
    <t>Four-year Cosmology Large Angular Scale Surveyor (CLASS) Observations: On-sky Receiver Performance at 40, 90, 150, and 220 GHz Frequency Bands</t>
  </si>
  <si>
    <t>Astrophysical Journal</t>
  </si>
  <si>
    <t>10.3847/1538-4357/ac397c</t>
  </si>
  <si>
    <t>https://www.doi.org/10.3847/1538-4357/ac397c</t>
  </si>
  <si>
    <t>&lt;NASA Goddard Space Flight Center&gt;, &lt;Department of Physics and Astronomy, Johns Hopkins University&gt;, &lt;University of Maryland Baltimore County&gt;, &lt;Department of Physics, University of California&gt;, &lt;Department of Astronomy and Astrophysics, University of Chicago&gt;, &lt;Space and Remote Sensing, Los Alamos National Laboratory, MS&gt;, &lt;Institute of Theoretical Astrophysics, University of Oslo&gt;, &lt;MIT Kavli Institute, Massachusetts Institute of Technology&gt;, &lt;Facultad de Ingeniería, Universidad Católica de la Santísima Concepción&gt;, &lt;Department of Physics, Villanova University&gt;, &lt;Instituto de Astrofísica, Centro de Astro-Ingeniería, Facultad de Física, Pontificia Universidad Católica de Chile&gt;, &lt;Department of Physics, University of Chicago&gt;, &lt;Departamento de Física, FCFM, Universidad de Chile&gt;, &lt;CePIA, Departamento de Astronomía, Universidad de Concepción&gt;</t>
  </si>
  <si>
    <t>© 2022. The Author(s). Published by the American Astronomical Society.The Cosmology Large Angular Scale Surveyor (CLASS) observes the polarized cosmic microwave background (CMB) over the angular scales of 1° 2 θ ≤ 90° with the aim of characterizing primordial gravitational waves and cosmic reionization. We report on the on-sky performance of the CLASS Q-band (40 GHz), W-band (90 GHz), and dichroic G-band (150/220 GHz) receivers that have been operational at the CLASS site in the Atacama desert since 2016 June, 2018 May, and 2019 September, respectively. We show that the noise-equivalent power measured by the detectors matches the expected noise model based on on-sky optical loading and lab-measured detector parameters. Using Moon, Venus, and Jupiter observations, we obtain power to antenna temperature calibrations and optical efficiencies for the telescopes. From the CMB survey data, we compute instantaneous array noise-equivalent-temperature sensitivities of 22, 19, 23, and 71 μKcmbs for the 40, 90, 150, and 220 GHz frequency bands, respectively. These noise temperatures refer to white noise amplitudes, which contribute to sky maps at all angular scales. Future papers will assess additional noise sources impacting larger angular scales.</t>
  </si>
  <si>
    <t>&lt;None, {eid: 85125877615}&gt;, &lt;None, {eid: 85116857653, doi: 10.1103/PhysRevLett.127.151301}&gt;, &lt;None, {eid: 79952700072, doi: 10.1088/1742-6596/155/1/012006}&gt;, &lt;None, {eid: 33749020401, doi: 10.1117/12.673162}&gt;, &lt;None, {eid: 84871950600, doi: 10.1117/12.926095}&gt;, &lt;None, {eid: 84922851777, doi: 10.1117/12.2056530}&gt;, &lt;None, {eid: 85067272133, doi: 10.3847/1538-4357/ab1652}&gt;, &lt;None, {eid: 84885015664, doi: 10.1051/0004-6361/201322068}&gt;, &lt;None, {eid: 41449086083, doi: 10.1007/s10909-008-9772-z}&gt;, &lt;None, {eid: 84885126959, doi: 10.1088/0067-0049/208/2/20}&gt;, &lt;None, {eid: 85007610553, doi: 10.3847/1538-4357/833/2/228}&gt;, &lt;None, {eid: 84920982854, doi: 10.1086/679330}&gt;, &lt;None, {eid: 84888612571, doi: 10.1063/1.4827081}&gt;, &lt;None, {eid: 84949755775, doi: 10.1007/s10909-015-1368-9}&gt;, &lt;None, {eid: 84873336862, doi: 10.1109/TASC.2012.2237211}&gt;, &lt;None, {eid: 85051939169, doi: 10.1117/12.2311812}&gt;, &lt;None, {eid: 85077583325, doi: 10.1007/s10909-019-02317-0}&gt;, &lt;None, {eid: 85111721125, doi: 10.3847/PSJ/abedad}&gt;, &lt;None, {eid: 85125876415}&gt;, &lt;None, {eid: 33748719883, doi: 10.1063/1.1770483}&gt;, &lt;None, {eid: 84870284508, doi: 10.1117/12.925464}&gt;, &lt;None, {eid: 85125845034}&gt;, &lt;None, {eid: 84922910642, doi: 10.1117/12.2056701}&gt;, &lt;None, {eid: 85015071745, doi: 10.1117/12.2231109}&gt;, &lt;None, {eid: 33744732338, doi: 10.1103/PhysRevD.23.347}&gt;, &lt;None, {eid: 85121799192, doi: 10.3847/1538-4357/ac2235}&gt;, &lt;None, {eid: 85051943573, doi: 10.1117/12.2313614}&gt;, &lt;None, {eid: 85015089315, doi: 10.1117/12.2233125}&gt;, &lt;None, {eid: 34247493236, doi: 10.1109/MCSE.2007.55}&gt;, &lt;None, {eid: 85052001870, doi: 10.1117/12.2312954}&gt;, &lt;None, {eid: 0000488215, doi: 10.1103/PhysRevD.55.7368}&gt;, &lt;None, {eid: 0000511848, doi: 10.1016/0370-2693(82)91219-9}&gt;, &lt;None, {eid: 85125874104}&gt;, &lt;None, {eid: 49849108742, doi: 10..105M10.1016/0020-0891(70)90006-0}&gt;, &lt;None, {eid: 85081396296, doi: 10.3847/1538-4357/ab61f8}&gt;, &lt;None, {eid: 0242390244, doi: 10.1086/377223}&gt;, &lt;None, {eid: 0041760785, doi: 10.1086/346078}&gt;, &lt;None, {eid: 85072048488, doi: 10.1364/AO.58.006257}&gt;, &lt;None, {eid: 0035719279, doi: 10.1109/8.982447}&gt;, &lt;None, {eid: 85081325081, doi: 10.3847/1538-4357/ab64e2}&gt;, &lt;Planck Collaboration Int. LII, {eid: 85125855189, doi: 10.1051/0004-6361/201630311}&gt;, &lt;None, {eid: 85075825743, doi: 10.1051/0004-6361/201833881}&gt;, &lt;None, {eid: 85084279369, doi: 10.1051/0004-6361/201833910}&gt;, &lt;None, {eid: 85032796298, doi: 10.3847/1538-4357/aa8e9f}&gt;, &lt;None, {eid: 0142167382, doi: 10.1063/1.1605259}&gt;, &lt;None, {eid: 85053104699}&gt;, &lt;None, {eid: 85015058892, doi: 10.1117/12.2234308}&gt;, &lt;None, {eid: 85087831554, doi: 10.1103/PhysRevD.101.122003}&gt;, &lt;None, {eid: 0007959116, doi: 10.1103/PhysRevLett.78.2054}&gt;, &lt;None, {eid: 85022344044, doi: 10.1103/PhysRevD.95.123529}&gt;, &lt;None, {eid: 0000979042}&gt;, &lt;None, {eid: 84872062427, doi: 10.1117/12.925816}&gt;, &lt;None, {eid: 35548994951, doi: 10.1016/0020-0891(67)90028-0}&gt;, &lt;None, {eid: 85125850487}&gt;, &lt;None, {eid: 62349118412, doi: 10.1109/EUMC.2008.4751534}&gt;, &lt;None, {eid: 79952595565, doi: 10.1109/MCSE.2011.37}&gt;, &lt;None, {eid: 85079119586, doi: 10.1038/s41592-019-0686-2}&gt;, &lt;None, {eid: 84948778796, doi: 10.1088/0004-637X/814/2/103}&gt;, &lt;None, {eid: 85052396887, doi: 10.3847/1538-4357/aad283}&gt;, &lt;None, {eid: 85125849205}&gt;, &lt;None, {eid: 79951620937, doi: 10.1088/0067-0049/192/2/19}&gt;, &lt;None, {eid: 0021818331, doi: 10.1364/AO.24.000217}&gt;, &lt;None, {eid: 85084052526, doi: 10.3847/1538-4357/ab76c2}&gt;, &lt;None, {eid: 77956253834, doi: 10.1117/12.857679}&gt;, &lt;None, {eid: 84860247170, doi: 10.1016/j.icarus.2012.02.017}&gt;</t>
  </si>
  <si>
    <t>IOP Publishing Ltd</t>
  </si>
  <si>
    <t>2-s2.0-85125851474</t>
  </si>
  <si>
    <t>this is an astronomy paper</t>
  </si>
  <si>
    <t>No DT nor computer science</t>
  </si>
  <si>
    <t>Wan X. (AUID: 59270278900), Wei C. (AUID: 55611742000), Wang R. (AUID: 55927170100), Liang J. (AUID: 8270340000), Lu J. (AUID: 7601563642), Zhou X. (AUID: 57193730564), Wu S. (AUID: 16403632000), Liu B. (AUID: 57195419105)</t>
  </si>
  <si>
    <t>Well-Logging Constraints on Gas Hydrate Saturation in Unconsolidated Fine-Grained Reservoirs in the Northern South China Sea</t>
  </si>
  <si>
    <t>Energies</t>
  </si>
  <si>
    <t>10.3390/en15239215</t>
  </si>
  <si>
    <t>https://www.doi.org/10.3390/en15239215</t>
  </si>
  <si>
    <t>&lt;Haikou Marine Geological Survey Center, Chinese Geological Survey&gt;, &lt;Key Laboratory of Marine Mineral Resources, Ministry of Natural Resources, Guangzhou Marine Geological Survey, China Geological Survey&gt;, &lt;Laboratory of Marine Geophysics and Georesources, Institute of Deep-Sea Science and Engineering, China Academy of Sciences&gt;, &lt;School of Earth Science and Engineering, Hebei University of Engineering&gt;</t>
  </si>
  <si>
    <t>© 2022 by the authors.Recently, drilling wells have encountered rich gas hydrates in fine-grained sediments in the northern South China Sea. Gas hydrate in fine-grained sediments is very heterogeneous, and its physical properties are different from those of oil and gas reservoirs. The reliability of the classical logging saturation evaluation models established for diagenetic reservoirs is questionable. This study used four wells in GMGS3 and GMGS4 to evaluate the effects of the application of three typical methods for evaluating saturation with different principles in the unconsolidated fine-grained sediments: nuclear magnetic logging, sigma logging, and the Archie formula. It was found that the value of the lithologic capture cross-section in sigma logging and the rock’s electrical parameters in the Archie formula affect the accuracy of the model. Therefore, to obtain a reliable saturation value for fine-grained sediments, an innovative method for the calculation of resistivity and acoustic time is proposed to estimate gas hydrate saturation based on logging data, which is most consistent with the results of core analysis. The overall relative error of the verification well was 5.87%, whereas that of the density NMR logging method was 56%, showing that the accuracy of the newly proposed resistivity DT logging method’s saturation formula was significantly improved. Finally, a new model-based cross chart was developed, which can rapidly differentiate gas saturation during drilling.</t>
  </si>
  <si>
    <t>gas hydrate saturation, gas hydrates, resistivity and acoustic time calculation method, South China Sea, well log</t>
  </si>
  <si>
    <t>&lt;Gas hydrates-geological perspective and global change, {eid: 0027808041, doi: 10.1029/93RG00268}&gt;, &lt;None, {eid: 0003588755}&gt;, &lt;None, {eid: 85097125903}&gt;, &lt;Successful and surprising results for China’s first gas hydrate drilling expedition, {eid: 70349913304}&gt;, &lt;Evaluation and comparison of the gas production potential of the typical four gas hydrate deposits in Shenhu area, South China sea, {eid: 85085700008}&gt;, &lt;The second natural gas hydrate production test in the South China Sea, {eid: 85096608877, doi: 10.31035/cg2020043}&gt;, &lt;The in-situ NMR evidence of gas hydrate forming in micro-pores in the Shenhu area, South China Sea, {eid: 85124645464, doi: 10.1016/j.egyr.2022.01.097}&gt;, &lt;Velocity structure of a gas hydrate reflector, {eid: 0027338997, doi: 10.1126/science.260.5105.204}&gt;, &lt;Methane hydrate and free gas on the Blake Ridge from vertical seismic profiling, {eid: 0029664226, doi: 10.1126/science.273.5283.1840}&gt;, &lt;A seismic study of methane hydrate marine bottom simulating reflectors, {eid: 0026491932, doi: 10.1029/92JB00234}&gt;, &lt;Distribution and Characteristics of Mud Diapirs, Gas Chimneys, and Bottom Simulating Reflectors Associated with Hydrocarbon Migration and Gas Hydrate Accumulation in the Qiongdongnan Basin, Northern Slope of the South China Sea, {eid: 85056711307, doi: 10.1002/gj.3351}&gt;, &lt;Detection and estimation of gas hydrates using rock physics and seismic inversion: Examples from the northern deep-water Gulf of Mexico, {eid: 0346500575, doi: 10.1190/1.1645456}&gt;, &lt;Exploration for gas hydrates in the deepwater, northern Gulf of Mexico: Part I. A seismic approach based on geological model, inversion, and rock physics principles, {eid: 53349165624, doi: 10.1016/j.marpetgeo.2008.02.006}&gt;, &lt;Current states of well-logging evaluation of deep-sea gas hydrate-bearing sediments by the international scientific ocean drilling (DSDP/ODP/IODP) programs, {eid: 85104279937, doi: 10.1016/j.ngib.2020.08.001}&gt;, &lt;Key factors of marine shale conductivity in southern china—Part I: The influence factors other than the porosity, {eid: 85105301473, doi: 10.1016/j.petrol.2021.108698}&gt;, &lt;Key factors of marine shale conductivity in southern China—Part II: The influence of pore space and the development direction of shale gas saturation models, {eid: 85120859118, doi: 10.1016/j.petrol.2021.109516}&gt;, &lt;A saturation evaluation method in tight gas sandstones based on diagenetic facies, {eid: 85066262650, doi: 10.1016/j.marpetgeo.2019.05.022}&gt;, &lt;High-precision calculation of gas saturation in organic shale pores using an intelligent fusion algorithm and a multi-mineral model, {eid: 85091057449, doi: 10.26804/ager.2020.02.03}&gt;, &lt;The electrical resistivity log as an aid in determining some reservoir characteristics, {eid: 0001928115, doi: 10.2118/942054-G}&gt;, &lt;Certain wettability effects on electrical resistivity in porous media, {eid: 0012022495, doi: 10.2118/68-01-04}&gt;, &lt;The deep and relatively high-quality clastic reservoir bodies and favorable exploration areas in the southern margin of junggar basin, {eid: 84881563306}&gt;, &lt;Modeling of the influence of gas hydrate content on the electrical properties of porous sediments, {eid: 0034952292, doi: 10.1029/2000JB900434}&gt;, &lt;Research Progress on Global Marine Gas Hydrate Resistivity Logging and Electrical Property Experiments, {eid: 85130306287, doi: 10.3390/jmse10050645}&gt;, &lt;Saturation modeling: Using the Waxman-Smits Model/Equation in saturation determination in dispersed shaly sands, {eid: 85073913832}&gt;, &lt;Application of HB model in hydrate saturation evaluation in frozen soil area of Qilian Mountain, {eid: 85130309123}&gt;, &lt;Gas hydrate saturation from acoustic impedance and resistivity logs in the Shenhu area, South China Sea, {eid: 80051802170, doi: 10.1016/j.marpetgeo.2011.07.002}&gt;, &lt;Simulation of conductivity characteristics of gas hydrate reservoirs and its saturation calculation, {eid: 85118741521}&gt;, &lt;Application of element capture energy spectrum logging in evaluation of natu-ral gas hydrate reservoir in Shenhu sea area, {eid: 85063331133}&gt;, &lt;Effect of microscopic distribution of methane hydrate on resistivity in porous media, {eid: 85116270906}&gt;, &lt;Method of estimating the amount of in situ gas hydrates in deep marine sediments, {eid: 0027801780, doi: 10.1016/0264-8172(93)90050-3}&gt;, &lt;Characterization of in situ elastic properties of gas hydrate-bearing sediments on the Blake Ridge, {eid: 0033452785, doi: 10.1029/1999JB900127}&gt;, &lt;Assessment of gas hydrate accumulations using velocities derived from vertical seismic profiles and acoustic log data in Krishna-Godavari Basin, India, {eid: 85061969009, doi: 10.1016/j.marpetgeo.2019.02.001}&gt;, &lt;Combining NMR and density logs for petrophysical analysis in gas-bearing formations, {eid: 0032308072}&gt;, &lt;Characterization and development of natural gas hydrate in marine clayey-silt reservoirs: A review and discussion, {eid: 85103402170, doi: 10.46690/ager.2021.01.08}&gt;, &lt;An integrated petrographical, petrophysical and organic geochemical characterization of the Lower Turonian Abu Roash-F carbonates, Abu Gharadig field, Egypt–Inferences on self-sourced unconventional reservoir potential, {eid: 85138441999}&gt;, &lt;Reservoir characteristics and critical influencing factors on gas hydrate accumulations in the Shenhu area, South China Sea, {eid: 85112284239, doi: 10.1016/j.marpetgeo.2021.105238}&gt;, &lt;A seepage gas hydrate system in the northern South China Sea: Seismic and well log interpretations, {eid: 84928999966, doi: 10.1016/j.margeo.2015.04.006}&gt;, &lt;New understandings on characteristics and controlling factors of gas hydrate reservoirs in Shenhu area on the northern slope of the South China Sea, {eid: 85027998938}&gt;, &lt;Preliminary results of China’s third gas hydrate drilling expedition: A critical step from discovery to development in the South China Sea, {eid: 84978755824}&gt;, &lt;NMR saturation index and its application to fluid saturation estimation, {eid: 85121874601}&gt;, &lt;Fine-grained gas hydrate reservoir properties estimated from well logs and lab measurements at the Shenhu gas hydrate production test site, the northern slope of the South China Sea, {eid: 85090049685, doi: 10.1016/j.marpetgeo.2020.104676}&gt;</t>
  </si>
  <si>
    <t>2-s2.0-85143832419</t>
  </si>
  <si>
    <t>not about DTs</t>
  </si>
  <si>
    <t>Haeuser E. (AUID: 57221852630), Serfes A.L. (AUID: 57217852981), Cork M.A. (AUID: 57208864201), Yang M. (AUID: 57217859286), Weaver N.D. (AUID: 57207958612), Dharmaratne S. (AUID: 57226838689), Johnson K.B. (AUID: 57207359220), Larson H.J. (AUID: 57223681247), Mokdad A.H. (AUID: 59021699900), Ross J.M. (AUID: 56895463600), Sahu M. (AUID: 57216341277), Hay S.I. (AUID: 7101875313), Dwyer-Lindgren L. (AUID: 50461317900), Abbastabar H. (AUID: 57212441848), Abhilash E.S. (AUID: 57226827662), Adabi M. (AUID: 57190491886), Adebayo O.M. (AUID: 57194329853), Adekanmbi V. (AUID: 53463192900), Adeyinka D.A. (AUID: 35223041800), Afzal S. (AUID: 7004381116), Ahinkorah B.O. (AUID: 57194684030), Ameyaw E.K. (AUID: 57194076624), Ahmadi K. (AUID: 57211318643), Ahmed M.B. (AUID: 57207802317), Akalu Y. (AUID: 57211048375), Akinyemi R.O. (AUID: 25633566800), Akunna C.J. (AUID: 57214884531), Alahdab F. (AUID: 55135922900), Alanezi F.M. (AUID: 57213607595), Alanzi T.M. (AUID: 55978240000), Alene K.A. (AUID: 57202583764), Alhassan R.K. (AUID: 55829647800), Alipour V. (AUID: 56436629300), Arabloo J. (AUID: 57208760927), Rezapour A. (AUID: 55548281300), Almasi-Hashiani A. (AUID: 42360952700), Alvis-Guzman N. (AUID: 57210741239), Amini S. (AUID: 57210811281), Amugsi D.A. (AUID: 24461463800), Ancuceanu R. (AUID: 35728302200), Anvari D. (AUID: 57201259536), Appiah S.C.Y. (AUID: 57204569403), Aremu O. (AUID: 57214958833), Asemahagn M.A. (AUID: 56376379400), Jafarabadi M.A. (AUID: 57226675591), Awedew A.F. (AUID: 57216741537), Quintanilla B.P.A. (AUID: 55598298700), Ayanore M.A. (AUID: 57070358300), Aynalem Y.A. (AUID: 57214332450), Gebregiorgis B.G. (AUID: 57221131881), Shiferaw W.S. (AUID: 57214329180), Azari S. (AUID: 56396696500), Azene Z.N. (AUID: 57210023751), Darshan B.B. (AUID: 36602364600), Holla R. (AUID: 55270371800), Babalola T.K. (AUID: 57196078601), Bolarinwa O.A. (AUID: 57218336464), Baig A.A. (AUID: 49460999600), Banach M. (AUID: 22936699500), Bärnighausen T.W. (AUID: 23011726900), De Neve J.W. (AUID: 57039962400), Moazen B. (AUID: 57204324006), Bell A.W. (AUID: 57362817700), Bhagavathula A.S. (AUID: 56398498300), Bhardwaj N. (AUID: 57221591832), Bhardwaj P. (AUID: 57226841442), Bhattacharyya K. (AUID: 57204647266), Bijani A. (AUID: 23134684900), Bitew Z.W. (AUID: 57214936948), Bohlouli S. (AUID: 56523246300), Boloor A. (AUID: 36192710300), Bozicevic I. (AUID: 6603049969), Butt Z.A. (AUID: 57202522739), Cárdenas R. (AUID: 57216482927), Carvalho F. (AUID: 7103070417), Charan J. (AUID: 9251091600), Chattu V.K. (AUID: 55743746500), Chowdhury M.A.K. (AUID: 57215210999), Chu D.T. (AUID: 56239816300), Cowden R.G. (AUID: 56463772700), Dahlawi S.M.A. (AUID: 57189234459), Damiani G. (AUID: 57218701806), Darteh E.K.M. (AUID: 57211970460), Seidu A.A. (AUID: 57200383297), Darwesh A.M. (AUID: 57199749880), das Neves J. (AUID: 57208073193), De Leo D. (AUID: 7006128644), Deribe K. (AUID: 57193912587), Deuba K. (AUID: 55619379400), Sartorius B. (AUID: 12788526800), Dianatinasab M. (AUID: 57281638900), Diaz D. (AUID: 56644152500), Didarloo A. (AUID: 36727027000), Djalalinia S. (AUID: 37113718000), Dorostkar F. (AUID: 57214882995), Dubljanin E. (AUID: 55957442600), Duko B. (AUID: 56845644100), El Tantawi M. (AUID: 57214851491), El-Jaafary S.I. (AUID: 34869528300), Eshrati B. (AUID: 16030619200), Eskandarieh S. (AUID: 57211720158), Eyawo O. (AUID: 25959550100), Ezeonwumelu I.J. (AUID: 57203432749), Ezzikouri S. (AUID: 16836144700), Farzadfar F. (AUID: 57195049611), Moghaddam S.S. (AUID: 57218160157), Fattahi N. (AUID: 16642728600), Matin B.K. (AUID: 56943457000), Karyani A.K. (AUID: 56664511600), Moradi M. (AUID: 56506570100), Soltani S. (AUID: 56767763700), Fauk N.K. (AUID: 57070534400), Fernandes E. (AUID: 34770207500), Filip I. (AUID: 55570061400), Fischer F. (AUID: 55508208800), Foigt N.A. (AUID: 57216998893), Foroutan M. (AUID: 58948371300), Fukumoto T. (AUID: 26531100300), Gad M.M. (AUID: 57203749611), Gaidhane A.M. (AUID: 25031248900), Syed Z.Q. (AUID: 36337182700), Gebremedhin K.B. (AUID: 57200529247), Getacher L. (AUID: 57219912857), Ghadiri K. (AUID: 55409170000), Ghashghaee A. (AUID: 57194174020), Golechha M. (AUID: 36006347600), Gubari M.I.M. (AUID: 57210795029), Gugnani H.C. (AUID: 7005567008), Guimarães R.A. (AUID: 56534712800), Haider M.R. (AUID: 56660365700), Haj-Mirzaian A. (AUID: 57210768364), Ramezanzadeh K. (AUID: 57200621924), Hamidi S. (AUID: 24366336000), Hashi A. (AUID: 57193562090), Hassanipour S. (AUID: 57191513993), Joukar F. (AUID: 26024213000), Hassankhani H. (AUID: 26436359700), Hayat K. (AUID: 57219918947), Herteliu C. (AUID: 26035943100), Mirica A. (AUID: 57188983765), Pana A. (AUID: 57191837583), Ho H.C. (AUID: 58753081000), Hosseini M. (AUID: 57204569481), Mansournia M.A. (AUID: 34570618600), Hosseinzadeh M. (AUID: 57201880569), Hwang B.F. (AUID: 7201453928), Ibitoye S.E. (AUID: 57212027408), Ilesanmi O.S. (AUID: 54782692800), Ilic I.M. (AUID: 57210823522), Ilic M.D. (AUID: 7102981394), Islam R.M. (AUID: 57205202128), Iwu C.C.D. (AUID: 57204657478), Jakovljevic M. (AUID: 14318929700), Jha R.P. (AUID: 58586863400), Ji J.S. (AUID: 57725063600), Joseph N. (AUID: 35292547200), Kulkarni V. (AUID: 57200174065), Kumar N. (AUID: 36678889900), Thapar R. (AUID: 36337431900), Joshua V. (AUID: 57196474987), Jozwiak J.J. (AUID: 21833993700), Kalankesh L.R. (AUID: 12796418600), Kalhor R. (AUID: 55670548600), Kamyari N. (AUID: 57552959000), Kanchan T. (AUID: 35237157900), Karimi S.E. (AUID: 57218689006), Kayode G.A. (AUID: 53463867400), Keramati M. (AUID: 57203903832), Khan E.A. (AUID: 57218791274), Khan G. (AUID: 6701635515), Khan M.N. (AUID: 57209404949), Khatab K. (AUID: 27267685100), Khubchandani J. (AUID: 57211720011), Kim Y.J. (AUID: 57211086375), Kisa A. (AUID: 6603346067), Kisa S. (AUID: 14030019900), Kopec J.A. (AUID: 7006284395), Kosen S. (AUID: 57211346192), Laxminarayana S.L.K. (AUID: 57196152832), Koyanagi A. (AUID: 57197741912), Krishan K. (AUID: 57202279708), Defo B.K. (AUID: 6602271655), Kugbey N. (AUID: 57195398167), Kumar M. (AUID: 21739940700), Kusuma D. (AUID: 57190047530), La Vecchia C. (AUID: 57208311194), Lal D.K. (AUID: 57222488984), Landires I. (AUID: 15063040000), Lasrado S. (AUID: 36632480900), Lee P.H. (AUID: 57200302692), Li S. (AUID: 57216631901), Liu X. (AUID: 37050047900), Maleki A. (AUID: 16402422400), Malik P. (AUID: 57207253020), Martins-Melo F.R. (AUID: 57204796807), Mendoza W. (AUID: 57216905642), Menezes R.G. (AUID: 55517099900), Mengesha E.W. (AUID: 57216203521), Meretoja T.J. (AUID: 57219008708), Mestrovic T. (AUID: 6507240107), Mohamad O. (AUID: 36342663600), Mohammad Y. (AUID: 6603403710), Mohammadian-Hafshejani A. (AUID: 55602206500), Mohammadpourhodki R. (AUID: 57204540599), Mohammed S. (AUID: 57567912700), Mohammed S. (AUID: 57838689000), Moraga P. (AUID: 46761426800), Mubarik S. (AUID: 57202290474), Yu C. (AUID: 57208140344), Mulu G.B.B. (AUID: 57194027635), Mwanri L. (AUID: 6603154148), Nagarajan A.J. (AUID: 57204562074), Naimzada M.D. (AUID: 57209744761), Otstavnov N. (AUID: 57202947262), Otstavnov S.S. (AUID: 57204561394), Naveed M. (AUID: 58953995300), Nazari J. (AUID: 57207759174), Ndejjo R. (AUID: 57189926053), Negoi I. (AUID: 57200640014), Ngalesoni F.N. (AUID: 57219463339), Nguefack-Tsague G. (AUID: 55198921200), Ngunjiri J.W. (AUID: 57195296110), Nguyen C.T. (AUID: 56531347200), Nguyen H.L.T. (AUID: 57226837406), Nnaji C.A. (AUID: 57204873792), Noubiap J.J. (AUID: 55490374000), Nuñez-Samudio V. (AUID: 15063201000), Nwatah V.E. (AUID: 57208055852), Oancea B. (AUID: 26658614800), Odukoya O.O. (AUID: 55356642300), Olagunju A.T. (AUID: 26029995700), Olakunde B.O. (AUID: 55251697700), Olusanya B.O. (AUID: 35613148200), Olusanya J.O. (AUID: 57222488860), Bali A.O. (AUID: 57201273344), Onwujekwe O.E. (AUID: 7003992855), Orisakwe O.E. (AUID: 7003998930), Owolabi M.O. (AUID: 8904729100), Mahesh P.A. (AUID: 57202421244), Padubidri J.R. (AUID: 58295062300), Pandey A. (AUID: 57210886573), Pandi-Perumal S.R. (AUID: 7801638271), Kan F.P. (AUID: 57222966726), Patton G.C. (AUID: 7102184358), Pawar S. (AUID: 58594958600), Peprah E.K. (AUID: 57195257834), Postma M.J. (AUID: 7006296502), Preotescu L. (AUID: 36011288800), Rabiee N. (AUID: 57201008317), Radfar A. (AUID: 57215049222), Rafiei A. (AUID: 13205769200), Rahim F. (AUID: 23052247800), Rahimi-Movaghar V. (AUID: 6507646446), Rahmani A.M. (AUID: 57204588830), Rana J. (AUID: 57191591600), Ranabhat C.L. (AUID: 56719695500), Rao S.J. (AUID: 57195423591), Rawaf D.L. (AUID: 57209228052), Rawaf S. (AUID: 6602475959), Rawassizadeh R. (AUID: 36634807900), Regassa L.D. (AUID: 57208704471), Rezaei N. (AUID: 57216077273), Riaz M.A. (AUID: 57226839268), Ribeiro A.I. (AUID: 36860251200), Rubagotti E. (AUID: 57208389589), Rumisha S.F. (AUID: 15023247400), Rwegerera G.M. (AUID: 56033523400), Sagar R. (AUID: 7004906586), Sahiledengle B. (AUID: 57204583027), Salem M.R. (AUID: 57194137372), Kafil H.S. (AUID: 16233382900), Samy A.M. (AUID: 36973661300), Sathian B. (AUID: 27467953500), Shaheen A.A. (AUID: 57202954176), Shaikh M.A. (AUID: 57203122601), Shamsizadeh M. (AUID: 57195940127), Shin J.I. (AUID: 57964880100), Shrestha R. (AUID: 56556051700), Singh J.A. (AUID: 7404421736), Skryabin V.Y. (AUID: 57226830981), Skryabina A.A. (AUID: 57218875198), Sufiyan M.B. (AUID: 58294633600), Tabuchi T. (AUID: 55177892400), Tadesse E.G. (AUID: 57221591705), Taveira N. (AUID: 6602731390), Tesfay F.H. (AUID: 57203977293), Tovani-Palone M.R. (AUID: 56644977900), Tsegaye G.W. (AUID: 57216732977), Umeokonkwo C.D. (AUID: 57204448015), Unnikrishnan B. (AUID: 12790012100), Villafañe J.H. (AUID: 57197861057), Violante F.S. (AUID: 7003555890), Vo B. (AUID: 35147075900), Vu G.T. (AUID: 57202424871), Wado Y.D. (AUID: 55845842100), Waheed Y. (AUID: 35303643700), Wamai R.G. (AUID: 23969762700), Wang Y. (AUID: 36469483300), Ward P. (AUID: 7402101951), Wickramasinghe N.D. (AUID: 55326938000), Wilson K. (AUID: 58339279600), Yaya S. (AUID: 55191139800), Yip P. (AUID: 7102503720), Yonemoto N. (AUID: 57204947657), Zastrozhin M.S. (AUID: 56728932200), Zhang Y. (AUID: 56568510200), Zhang Z.J. (AUID: 58137008800)</t>
  </si>
  <si>
    <t>Mapping age- and sex-specific HIV prevalence in adults in sub-Saharan Africa, 2000–2018</t>
  </si>
  <si>
    <t>BMC Medicine</t>
  </si>
  <si>
    <t>10.1186/s12916-022-02639-z</t>
  </si>
  <si>
    <t>https://www.doi.org/10.1186/s12916-022-02639-z</t>
  </si>
  <si>
    <t>&lt;Institute for Health Metrics and Evaluation, University of Washington&gt;, &lt;Department of Community Medicine, University of Peradeniya&gt;, &lt;Department of Health Metrics Sciences, School of Medicine, University of Washington&gt;, &lt;Department of Infectious Disease Epidemiology, London School of Hygiene &amp; Tropical Medicine&gt;, &lt;Department of Global Health, University of Washington&gt;, &lt;Department of Medicine, University of Washington&gt;, &lt;Advanced Diagnostic and Interventional Radiology Research Center, Tehran University of Medical Sciences&gt;, &lt;Department of Botany, Sree Narayana Guru College Chelannur&gt;, &lt;Hamadan University of Medical Sciences&gt;, &lt;College of Medicine, University College Hospital, Ibadan&gt;, &lt;Department of Population Medicine, Cardiff University&gt;, &lt;Department of Community Health and Epidemiology, University of Saskatchewan&gt;, &lt;Department of Public Health, Federal Ministry of Health&gt;, &lt;Department of Community Medicine, King Edward Memorial Hospital&gt;, &lt;Department of Public Health, Public Health Institute&gt;, &lt;The Australian Centre for Public and Population Health Research (ACPPHR), University of Technology Sydney&gt;, &lt;School of Public Health, Imperial College London&gt;, &lt;Department of Epidemiology, Jimma University&gt;, &lt;Australian Center for Precision Health, University of South Australia&gt;, &lt;Department of Medical Physiology, University of Gondar&gt;, &lt;Institute for Advanced Medical Research and Training, University of Ibadan&gt;, &lt;Institute of Neuroscience, Newcastle University&gt;, &lt;Department of Public Health, The Intercountry Centre for Oral Health (ICOH) for Africa&gt;, &lt;Mayo Evidence-based Practice Center, Mayo Clinic Foundation for Medical Education and Research&gt;, &lt;Imam Abdulrahman Bin Faisal University&gt;, &lt;Health Information Management and Technology Department, Imam Abdulrahman Bin Faisal University&gt;, &lt;Faculty of Health Sciences, Curtin University&gt;, &lt;Wesfarmers Centre of Vaccines and Infectious Diseases, Telethon Kids Institute&gt;, &lt;Institute of Health Research, University of Health and Allied Sciences&gt;, &lt;Health Management and Economics Research Center, Iran University of Medical Sciences&gt;, &lt;Department of Health Economics, Iran University of Medical Sciences&gt;, &lt;Department of Epidemiology, Arak University of Medical Sciences&gt;, &lt;Research Group in Hospital Management and Health Policies, Universidad de la Costa (University of the Coast)&gt;, &lt;Research Group in Health Economics, University of Cartagena&gt;, &lt;Department of Health Services Management, Khomein University of Medical Sciences&gt;, &lt;Department of Maternal and Child Wellbeing, African Population and Health Research Center&gt;, &lt;Pharmacy Department, Carol Davila University of Medicine and Pharmacy&gt;, &lt;Department of Parasitology, Mazandaran University of Medical Sciences&gt;, &lt;Department of Parasitology, Iranshahr University of Medical Sciences&gt;, &lt;Department of Sociology and Social Work, Kwame Nkrumah University of Science and Technology&gt;, &lt;Center for International Health, Ludwig Maximilians University&gt;, &lt;Department of Public Health, Birmingham City University&gt;, &lt;School of Public Health, Bahir Dar University&gt;, &lt;Department of Biostatistics and Epidemiology, Tabriz University of Medical Sciences&gt;, &lt;Department of Biostatistics and Epidemiology, Zanjan University of Medical Sciences&gt;, &lt;Department of Surgery, Addis Ababa University&gt;, &lt;The Judith Lumley Centre, La Trobe University&gt;, &lt;San Martin de Porres University&gt;, &lt;Department of Health Policy Planning and Management, University of Health and Allied Sciences&gt;, &lt;Department of Health Economics, Centre for Health Policy Advocacy Innovation &amp; Research in Africa (CHPAIR-Africa)&gt;, &lt;Department of Nursing, Debre Berhan University&gt;, &lt;Hospital Management Research Center, Iran University of Medical Sciences&gt;, &lt;Department of Reproductive Health, University of Gondar&gt;, &lt;Kasturba Medical College, Mangalore, Manipal Academy of Higher Education&gt;, &lt;Discipline of Public Health Medicine, University of KwaZulu-Natal&gt;, &lt;Department of Community Health and Primary Care, University of Lagos&gt;, &lt;Unit of Biochemistry, Universiti Sultan Zainal Abidin (Sultan Zainal Abidin University)&gt;, &lt;Department of Hypertension, Medical University of Lodz&gt;, &lt;Polish Mothers’ Memorial Hospital Research Institute&gt;, &lt;Heidelberg Institute of Global Health (HIGH), Heidelberg University&gt;, &lt;T.H. Chan School of Public Health, Harvard University&gt;, &lt;Institute of Addiction Research (ISFF), Frankfurt University of Applied Sciences&gt;, &lt;Department of Global Health and Social Medicine, Harvard University&gt;, &lt;Department of Social Services, Tufts Medical Center&gt;, &lt;Department of Social and Clinical Pharmacy, Charles University&gt;, &lt;Institute of Public Health, United Arab Emirates University&gt;, &lt;Department of Anatomy, All India Institute of Medical Sciences&gt;, &lt;Department of Community Medicine and Family Medicine, All India Institute of Medical Sciences&gt;, &lt;School of Public Health, All India Institute of Medical Sciences&gt;, &lt;Department of Statistical and Computational Genomics, National Institute of Biomedical Genomics&gt;, &lt;Department of Statistics, University of Calcutta&gt;, &lt;Social Determinants of Health Research Center, Babol University of Medical Sciences&gt;, &lt;Nutrition Department, St. Paul’s Hospital Millennium Medical College&gt;, &lt;St. Paul’s Hospital Millennium Medical College&gt;, &lt;Department of Veterinary Medicine, Islamic Azad University&gt;, &lt;Department of Internal Medicine, Manipal Academy of Higher Education&gt;, &lt;WHO Collaborating Centre for HIV Strategic Information, University of Zagreb&gt;, &lt;Faculty of Public Health and Policy, London School of Hygiene &amp; Tropical Medicine&gt;, &lt;School of Public Health and Health Systems, University of Waterloo&gt;, &lt;Al Shifa School of Public Health, Al Shifa Trust Eye Hospital&gt;, &lt;Department of Health Care, Metropolitan Autonomous University&gt;, &lt;Research Unit on Applied Molecular Biosciences (UCIBIO), University of Porto&gt;, &lt;Department of Pharmacology, All India Institute of Medical Sciences&gt;, &lt;Department of Community Medicine, Datta Meghe Institute of Medical Sciences&gt;, &lt;Saveetha Medical College, Saveetha University&gt;, &lt;James P Grant School of Public Health, BRAC University&gt;, &lt;Department of Epidemiology and Biostatistics, University of South Carolina&gt;, &lt;Center for Biomedicine and Community Health, VNU-International School&gt;, &lt;Department of Psychology, University of the Free State&gt;, &lt;Environmental Health Department, Imam Abdulrahman Bin Faisal University&gt;, &lt;IRCCS Istituto Ortopedico Galeazzi (Galeazzi Orthopedic Institute IRCCS), University of Milan&gt;, &lt;Department of Dermatology, Case Western Reserve University&gt;, &lt;Department of Population and Health, University of Cape Coast&gt;, &lt;College of Public Health, Medical and Veterinary Sciences, James Cook University&gt;, &lt;Department of Information Technology, University of Human Development&gt;, &lt;Institute for Research and Innovation in Health, University of Porto&gt;, &lt;Institute of Biomedical Engineering (INEB), University of Porto&gt;, &lt;Australian Institute for Suicide Research and Prevention, Griffith University&gt;, &lt;Wellcome Trust Brighton and Sussex Centre for Global Health Research, Brighton and Sussex Medical School&gt;, &lt;School of Public Health, Addis Ababa University&gt;, &lt;National Centre for AIDS and STD Control, Save the Children&gt;, &lt;Department of Global Public Health, Karolinska Institute&gt;, &lt;Centre for Tropical Medicine and Global Health, University of Oxford&gt;, &lt;Nuffield Department of Medicine, University of Oxford&gt;, &lt;Department of Epidemiology, Maastricht University&gt;, &lt;Department of Epidemiology, Shiraz University of Medical Sciences&gt;, &lt;Center of Complexity Sciences, National Autonomous University of Mexico&gt;, &lt;Faculty of Veterinary Medicine and Zootechnics, Autonomous University of Sinaloa&gt;, &lt;Department of Community Medicine and Public Health, Urmia University of Medical Science&gt;, &lt;Development of Research and Technology Center, Ministry of Health and Medical Education&gt;, &lt;Department of Medical Laboratory Sciences, Iran University of Medical Sciences&gt;, &lt;Institute of Microbiology and Immunology, University of Belgrade&gt;, &lt;School of Public Health, Hawassa University&gt;, &lt;School of Public Health, Curtin University&gt;, &lt;Pediatric Dentistry and Dental Public Health Department, Alexandria University&gt;, &lt;Department of Neurology, Cairo University&gt;, &lt;Preventive Medicine and Public Health Research Center, Iran University of Medical Sciences&gt;, &lt;Multiple Sclerosis Research Center, Tehran University of Medical Sciences&gt;, &lt;Faculty of Health, York University&gt;, &lt;Institute for Health Science Research Germans Trias i Pujol, Autonomous University of Barcelona&gt;, &lt;IrsiCaixa AIDS Research Institute&gt;, &lt;Department of Virology, Pasteur Institute of Morocco&gt;, &lt;Non-communicable Diseases Research Center, Tehran University of Medical Sciences&gt;, &lt;Research Center for Environmental Determinants of Health, Kermanshah University of Medical Sciences&gt;, &lt;Torrens University Australia&gt;, &lt;Institute of Resource Governance and Social Change&gt;, &lt;Associated Laboratory for Green Chemistry (LAQV), University of Porto&gt;, &lt;Psychiatry Department, Kaiser Permanente&gt;, &lt;School of Health Sciences, A.T. Still University&gt;, &lt;Institute of Public Health, Charité Universitätsmedizin Berlin (Charité Medical University Berlin)&gt;, &lt;Institute of Gerontology, National Academy of Medical Sciences of Ukraine&gt;, &lt;Department of Medical Parasitology, Abadan University of Medical Sciences&gt;, &lt;Faculty of Medicine, Abadan University of Medical Sciences&gt;, &lt;Department of Dermatology, Kobe University&gt;, &lt;Department of Cardiovascular Medicine, Cleveland Clinic&gt;, &lt;Gillings School of Global Public Health, University of North Carolina Chapel Hill&gt;, &lt;Department of Nursing and Midwifery, Addis Ababa University&gt;, &lt;Department of Public Health, Debre Berhan University&gt;, &lt;Infectious Disease Research Center, Kermanshah University of Medical Sciences&gt;, &lt;Pediatric Department, Kermanshah University of Medical Sciences&gt;, &lt;School of Public Health, Qazvin University of Medical Sciences&gt;, &lt;Health Systems and Policy Research, Indian Institute of Public Health&gt;, &lt;Department of Family and Community Medicine, University Of Sulaimani&gt;, &lt;Department of Microbiology, Saint James School of Medicine&gt;, &lt;Department of Epidemiology, Saint James School of Medicine&gt;, &lt;Faculty of Nursing, Federal University of Goiás&gt;, &lt;Department of Health Policy and Management, University of Georgia&gt;, &lt;Department of Pharmacology, Shahid Beheshti University of Medical Sciences&gt;, &lt;Obesity Research Center, Shahid Beheshti University of Medical Sciences&gt;, &lt;School of Health and Environmental Studies, Hamdan Bin Mohammed Smart University&gt;, &lt;Department of Public Health, Jigjiga University&gt;, &lt;Gastrointestinal and Liver Diseases Research Center, Guilan University of Medical Sciences&gt;, &lt;Caspian Digestive Disease Research Center, Guilan University of Medical Sciences&gt;, &lt;School of Nursing and Midwifery, Tabriz University of Medical Sciences&gt;, &lt;Independent Consultant&gt;, &lt;Institute of Pharmaceutical Sciences, University of Veterinary and Animal Sciences&gt;, &lt;Department of Pharmacy Administration and Clinical Pharmacy, Xian Jiaotong University&gt;, &lt;Department of Statistics and Econometrics, Bucharest University of Economic Studies&gt;, &lt;School of Business, London South Bank University&gt;, &lt;Department of Health Metrics, Center for Health Outcomes &amp; Evaluation&gt;, &lt;Department of Urban Planning and Design, University of Hong Kong&gt;, &lt;Department of Epidemiology and Biostatistics, Tehran University of Medical Sciences&gt;, &lt;Pediatric Chronic Kidney Disease Research Center, Tehran University of Medical Sciences&gt;, &lt;Institute of Research and Development, Duy Tan University&gt;, &lt;Department of Computer Science, University of Human Development&gt;, &lt;Department of Occupational Safety and Health, China Medical University&gt;, &lt;Department of Health Promotion and Education, University of Ibadan&gt;, &lt;Department of Community Medicine, University of Ibadan&gt;, &lt;Department of Community Medicine, University College Hospital, Ibadan&gt;, &lt;Faculty of Medicine, University of Belgrade&gt;, &lt;Department of Epidemiology, University of Kragujevac&gt;, &lt;Department of Epidemiology and Preventive Medicine, Monash University&gt;, &lt;School of Health Systems and Public Health, University of Pretoria&gt;, &lt;Institute of Advanced Manufacturing Technologies, Peter the Great St. Petersburg Polytechnic University&gt;, &lt;Institute of Comparative Economic Studies, Hosei University&gt;, &lt;Department of Community Medicine, Dr. Baba Saheb Ambedkar Medical College &amp; Hospital&gt;, &lt;Department of Community Medicine, Banaras Hindu University&gt;, &lt;Vanke School of Public Health, Tsinghua University&gt;, &lt;Department of Community Medicine, Manipal Academy of Higher Education&gt;, &lt;National Institute of Epidemiology, Indian Council of Medical Research&gt;, &lt;Department of Family Medicine and Public Health, University of Opole&gt;, &lt;School of Management and Medical Informatics, Tabriz University of Medical Sciences&gt;, &lt;Institute for Prevention of Non-communicable Diseases, Qazvin University of Medical Sciences&gt;, &lt;Health Services Management Department, Qazvin University of Medical Sciences&gt;, &lt;Department of Biostatistics, Abadan University of Medical Sciences&gt;, &lt;Department of Forensic Medicine and Toxicology, All India Institute of Medical Sciences&gt;, &lt;Social Determinants of Health Research Center, Tabriz University of Medical Sciences&gt;, &lt;International Research Center of Excellence, Institute of Human Virology Nigeria&gt;, &lt;Julius Centre for Health Sciences and Primary Care, Utrecht University&gt;, &lt;Mashhad University of Medical Sciences&gt;, &lt;Department of Epidemiology and Biostatistics, Health Services Academy&gt;, &lt;Department of Medical Microbiology &amp; Immunology, United Arab Emirates University&gt;, &lt;Department of Population Science, Jatiya Kabi Kazi Nazrul Islam University&gt;, &lt;Faculty of Health and Wellbeing, Sheffield Hallam University&gt;, &lt;College of Arts and Sciences, Ohio University&gt;, &lt;Department of Public Health, New Mexico State University&gt;, &lt;School of Traditional Chinese Medicine, Xiamen University Malaysia&gt;, &lt;School of Health Sciences, Kristiania University College&gt;, &lt;Department of Global Community Health and Behavioral Sciences, Tulane University&gt;, &lt;Department of Nursing and Health Promotion, Oslo Metropolitan University&gt;, &lt;School of Population and Public Health, University of British Columbia&gt;, &lt;Arthritis Research Canada&gt;, &lt;Kasturba Medical College&gt;, &lt;Biomedical Research Networking Center for Mental Health Network (CIBERSAM), San Juan de Dios Sanitary Park&gt;, &lt;Catalan Institution for Research and Advanced Studies (ICREA)&gt;, &lt;Department of Anthropology, Panjab University&gt;, &lt;Department of Demography, University of Montreal&gt;, &lt;Department of Social and Preventive Medicine, University of Montreal&gt;, &lt;University of Environment and Sustainable Development&gt;, &lt;Department of Psychiatry, University of Nairobi&gt;, &lt;Division of Psychology and Language Sciences, University College London&gt;, &lt;Imperial College Business School, Imperial College London&gt;, &lt;Faculty of Public Health, University of Indonesia&gt;, &lt;Department of Clinical Sciences and Community Health, University of Milan&gt;, &lt;Public Health Foundation of India&gt;, &lt;Unit of Genetics and Public Health, Institute of Medical Sciences&gt;, &lt;Ministry of Health&gt;, &lt;Department of Otorhinolaryngology, Father Muller Medical College&gt;, &lt;Department of Health Sciences, University of Leicester&gt;, &lt;School of Public Health and Preventive Medicine, Monash University&gt;, &lt;Lerner Research Institute, Cleveland Clinic&gt;, &lt;Department of Quantitative Health Science, Case Western Reserve University&gt;, &lt;Department of Environmental Health Engineering, Tehran University of Medical Sciences&gt;, &lt;Environmental Health Research Center, Kurdistan University of Medical Sciences&gt;, &lt;Department of Pediatrics, Montefiore Medical Center&gt;, &lt;Department of Environmental Medicine and Public Health, Icahn School of Medicine at Mount Sinai&gt;, &lt;Federal Institute of Education, Science and Technology of Ceará&gt;, &lt;Peru Country Office, United Nations Population Fund (UNFPA)&gt;, &lt;Forensic Medicine Division, Imam Abdulrahman Bin Faisal University&gt;, &lt;Department of Reproductive Health and Population Studies, Bahir Dar University&gt;, &lt;Breast Surgery Unit, Helsinki University Hospital&gt;, &lt;University of Helsinki&gt;, &lt;Clinical Microbiology and Parasitology Unit, Dr. Zora Profozic Polyclinic&gt;, &lt;University Centre Varazdin, University North&gt;, &lt;Department of Radiation Oncology, University of California San Francisco&gt;, &lt;Internal Medicine Department, King Saud University&gt;, &lt;Department of Epidemiology and Biostatistics, Shahrekord University of Medical Sciences&gt;, &lt;Department of Nursing, Mashhad University of Medical Sciences&gt;, &lt;Department of Biomolecular Sciences, University of Mississippi&gt;, &lt;Department of Pharmacy, Mizan-Tepi University&gt;, &lt;Health Systems and Policy Research Unit, Ahmadu Bello University&gt;, &lt;Department of Health Care Management, Technical University of Berlin&gt;, &lt;Computer, Electrical, and Mathematical Sciences and Engineering Division, King Abdullah University of Science and Technology&gt;, &lt;Department of Epidemiology and Biostatistics, Wuhan University&gt;, &lt;Department of Pediatrics and Child Health, Debre Berhan University&gt;, &lt;College of Medicine and Public Health, Flinders University&gt;, &lt;Research and Analytics Department, Initiative for Financing Health and Human Development&gt;, &lt;Department of Research and Analytics, Bioinsilico Technologies&gt;, &lt;Laboratory of Public Health Indicators Analysis and Health Digitalization, Moscow Institute of Physics and Technology&gt;, &lt;Experimental Surgery and Oncology Laboratory, Kursk State Medical University&gt;, &lt;Department of Project Management, National Research University Higher School of Economics&gt;, &lt;Department of Biotechnology, University of Central Punjab&gt;, &lt;Department of Pediatrics, Arak University of Medical Sciences&gt;, &lt;Department of Disease Control and Environmental Health, Makerere University&gt;, &lt;Department of General Surgery, Carol Davila University of Medicine and Pharmacy&gt;, &lt;Department of General Surgery, Emergency Hospital of Bucharest&gt;, &lt;Ministry of Health, Community Development, Gender, Elderly and Children&gt;, &lt;Department of Public Health, University of Yaoundé I&gt;, &lt;Department of Biological Sciences, University of Embu&gt;, &lt;Institute for Global Health Innovations, Duy Tan University&gt;, &lt;South African Medical Research Council&gt;, &lt;School of Public Health and Family Medicine, University of Cape Town&gt;, &lt;Centre for Heart Rhythm Disorders, University of Adelaide&gt;, &lt;Unit of Microbiology and Public Health, Institute of Medical Sciences&gt;, &lt;Department of Public Health, Ministry of Health&gt;, &lt;Department of Pediatrics, National Hospital&gt;, &lt;Department of International Public Health, University of Liverpool&gt;, &lt;Administrative and Economic Sciences Department, University of Bucharest&gt;, &lt;Department of Family and Preventive Medicine, University of Utah&gt;, &lt;Department of Psychiatry and Behavioural Neurosciences, McMaster University&gt;, &lt;Department of Psychiatry, University of Lagos&gt;, &lt;Community Prevention and Care Services, National AIDS Control Committee&gt;, &lt;Centre for Healthy Start Initiative&gt;, &lt;Diplomacy and Public Relations Department, University of Human Development&gt;, &lt;Department of Pharmacology and Therapeutics, University of Nigeria Nsukka&gt;, &lt;University of Port Harcourt&gt;, &lt;Department of Medicine, University of Ibadan&gt;, &lt;Department of Medicine, University College Hospital, Ibadan&gt;, &lt;Department of Respiratory Medicine, Jagadguru Sri Shivarathreeswara Academy of Health Education and Research&gt;, &lt;Department of Forensic Medicine and Toxicology, Manipal Academy of Higher Education&gt;, &lt;Research Department, Nepal Health Research Council&gt;, &lt;Research Department, Public Health Research Society Nepal&gt;, &lt;Saveetha Medical College and Hospitals, Saveetha University&gt;, &lt;Iran University of Medical Sciences&gt;, &lt;Department of Pediatrics, University of Melbourne&gt;, &lt;Population Health Theme, Murdoch Children’s Research Institute&gt;, &lt;Department of Genetics, Yale University&gt;, &lt;School of Global Public Health, New York University&gt;, &lt;University Medical Center Groningen, University of Groningen&gt;, &lt;School of Economics and Business, University of Groningen&gt;, &lt;National Institute of Infectious Diseases&gt;, &lt;Department of Infectious Diseases, Carol Davila University of Medicine and Pharmacy&gt;, &lt;School of Engineering, Macquarie University&gt;, &lt;Pohang University of Science and Technology&gt;, &lt;College of Medicine, University of Central Florida&gt;, &lt;Department of Immunology, Mazandaran University of Medical Sciences&gt;, &lt;Molecular and Cell Biology Research Center, Mazandaran University of Medical Sciences&gt;, &lt;Metabolomics and Genomics Research Center, Tehran University of Medical Sciences&gt;, &lt;Sina Trauma and Surgery Research Center, Tehran University of Medical Sciences&gt;, &lt;Future Technology Research Center, National Yunlin University of Science and Technology&gt;, &lt;Department of Epidemiology, Biostatistics and Occupational Health, McGill University&gt;, &lt;Research and Innovation Division, South Asian Institute for Social Transformation (SAIST)&gt;, &lt;Research Department, Policy Research Institute&gt;, &lt;Health and Public Policy Department, Global Center for Research and Development&gt;, &lt;Department of Oral Pathology, Sharavathi Dental College and Hospital&gt;, &lt;WHO Collaborating Centre for Public Health Education and Training, Imperial College London&gt;, &lt;University College London Hospitals&gt;, &lt;Department of Primary Care and Public Health, Imperial College London&gt;, &lt;Academic Public Health England, Public Health England&gt;, &lt;Department of Computer Science, Boston University&gt;, &lt;Department of Epidemiology and Biostatistics, Haramaya University&gt;, &lt;Research Center for Immunodeficiencies, Tehran University of Medical Sciences&gt;, &lt;Network of Immunity in Infection, Malignancy and Autoimmunity (NIIMA), Universal Scientific Education and Research Network (USERN)&gt;, &lt;Faculty of Business and Management, Universiti Sultan Zainal Abidin (Sultan Zainal Abidin University)&gt;, &lt;Epidemiology Research Unit (EPIUnit), University of Porto&gt;, &lt;African Genome Center, Mohammed VI Polytechnic University (UM6P)&gt;, &lt;Centro de Investigaciones en Anomalías Congénitas y Enfermedades Raras (Center for Research in Congenital Anomalies and Rare Diseases), Universidad ICESI (ICESI University)&gt;, &lt;Malaria Atlas Project, Telethon Kids Institute&gt;, &lt;Department of Health Statistics, National Institute for Medical Research&gt;, &lt;Department of Internal Medicine, University of Botswana&gt;, &lt;Department of Psychiatry, All India Institute of Medical Sciences&gt;, &lt;Department of Public Health, Madda Walabu University&gt;, &lt;Public Health and Community Medicine Department, Cairo University&gt;, &lt;Drug Applied Research Center, Tabriz University of Medical Sciences&gt;, &lt;Department of Entomology, Ain Shams University&gt;, &lt;Geriatric and Long Term Care Department, Hamad Medical Corporation&gt;, &lt;Faculty of Health &amp; Social Sciences, Bournemouth University&gt;, &lt;Public Health Division, An-Najah National University&gt;, &lt;Faculty of Caring Science, Work Life, and Social Welfare, University of Borås&gt;, &lt;College of Medicine, Yonsei University&gt;, &lt;Department of Internal Medicine, Yale University&gt;, &lt;School of Medicine, University of Alabama at Birmingham&gt;, &lt;Medicine Service, US Department of Veterans Affairs (VA)&gt;, &lt;Department No.16, Moscow Research and Practical Centre on Addictions&gt;, &lt;Department of Infectious Diseases and Epidemiology, Pirogov Russian National Research Medical University&gt;, &lt;Department of Community Medicine, Ahmadu Bello University&gt;, &lt;Cancer Control Center, Osaka International Cancer Institute&gt;, &lt;Department of Biomedical Sciences, Arba Minch University&gt;, &lt;University Institute “Egas Moniz”&gt;, &lt;Research Institute for Medicines, University of Lisbon&gt;, &lt;School of Public Health, Mekelle University&gt;, &lt;Southgate Institute for Health and Society, Flinders University&gt;, &lt;Department of Pathology and Legal Medicine, University of São Paulo&gt;, &lt;Modestum LTD&gt;, &lt;College of Medicine and Health Sciences, Bahir Dar University&gt;, &lt;Department of Community Medicine, Alex Ekwueme Federal University Teaching Hospital Abakaliki&gt;, &lt;Kasturba Medical College, Manipal Academy of Higher Education&gt;, &lt;Clinical Research Department, IRCCS Fondazione Don Carlo Gnocchi&gt;, &lt;Department of Medical and Surgical Sciences, University of Bologna&gt;, &lt;Occupational Health Unit, Sant’Orsola Malpighi Hospital&gt;, &lt;Faculty of Information Technology, HUTECH University&gt;, &lt;Center of Excellence in Behavioral Medicine, Nguyen Tat Thanh University&gt;, &lt;Population Dynamics and Sexual and Reproductive Health, African Population and Health Research Center&gt;, &lt;Foundation University Medical College, Foundation University Islamabad&gt;, &lt;Department of Cultures, Societies and Global Studies, Northeastern University&gt;, &lt;School of Public Health, University of Nairobi&gt;, &lt;School of Population Health and Environmental Sciences, King’s College London&gt;, &lt;Centre for Health Policy Research, Torrens University Australia&gt;, &lt;Department of community Medicine, Rajarata University of Sri Lanka&gt;, &lt;Department of Biostatistics, University of Washington&gt;, &lt;School of International Development and Global Studies, University of Ottawa&gt;, &lt;The George Institute for Global Health, University of Oxford&gt;, &lt;Centre for Suicide Research and Prevention, University of Hong Kong&gt;, &lt;Department of Social Work and Social Administration, University of Hong Kong&gt;, &lt;Department of Neuropsychopharmacology, National Center of Neurology and Psychiatry&gt;, &lt;Department of Public Health, Juntendo University&gt;, &lt;Department of Bioengineering and Therapeutic Sciences, University of California San Francisco&gt;, &lt;Addictology Department, Russian Medical Academy of Continuous Professional Education&gt;, &lt;School of Public Health, Wuhan University of Science and Technology&gt;, &lt;Hubei Province Key Laboratory of Occupational Hazard Identification and Control, Wuhan University of Science and Technology&gt;, &lt;School of Medicine, Wuhan University&gt;</t>
  </si>
  <si>
    <t>© 2022, The Author(s).Background: Human immunodeficiency virus and acquired immune deficiency syndrome (HIV/AIDS) is still among the leading causes of disease burden and mortality in sub-Saharan Africa (SSA), and the world is not on track to meet targets set for ending the epidemic by the Joint United Nations Programme on HIV/AIDS (UNAIDS) and the United Nations Sustainable Development Goals (SDGs). Precise HIV burden information is critical for effective geographic and epidemiological targeting of prevention and treatment interventions. Age- and sex-specific HIV prevalence estimates are widely available at the national level, and region-wide local estimates were recently published for adults overall. We add further dimensionality to previous analyses by estimating HIV prevalence at local scales, stratified into sex-specific 5-year age groups for adults ages 15–59 years across SSA. Methods: We analyzed data from 91 seroprevalence surveys and sentinel surveillance among antenatal care clinic (ANC) attendees using model-based geostatistical methods to produce estimates of HIV prevalence across 43 countries in SSA, from years 2000 to 2018, at a 5 × 5-km resolution and presented among second administrative level (typically districts or counties) units. Results: We found substantial variation in HIV prevalence across localities, ages, and sexes that have been masked in earlier analyses. Within-country variation in prevalence in 2018 was a median 3.5 times greater across ages and sexes, compared to for all adults combined. We note large within-district prevalence differences between age groups: for men, 50% of districts displayed at least a 14-fold difference between age groups with the highest and lowest prevalence, and at least a 9-fold difference for women. Prevalence trends also varied over time; between 2000 and 2018, 70% of all districts saw a reduction in prevalence greater than five percentage points in at least one sex and age group. Meanwhile, over 30% of all districts saw at least a five percentage point prevalence increase in one or more sex and age group. Conclusions: As the HIV epidemic persists and evolves in SSA, geographic and demographic shifts in prevention and treatment efforts are necessary. These estimates offer epidemiologically informative detail to better guide more targeted interventions, vital for combating HIV in SSA.</t>
  </si>
  <si>
    <t>Africa, Demographics, Geostatistics, HIV, HIV prevalence, Mapping, Spatial statistics</t>
  </si>
  <si>
    <t>&lt;Global, regional, and national incidence, prevalence, and mortality of HIV, 1980–2017, and forecasts to 2030, for 195 countries and territories: a systematic analysis for the Global Burden of Diseases, Injuries, and Risk Factors Study 2017, {eid: 85075667976, doi: 10.1016/S2352-3018(19)30196-1}&gt;, &lt;Global burden of 369 diseases and injuries in 204 countries and territories, 1990–2019: a systematic analysis for the Global Burden of Disease Study 2019, {eid: 85092481765, doi: 10.1016/S0140-6736(20)30925-9}&gt;, &lt;Health sector spending and spending on HIV/AIDS, tuberculosis, and malaria, and development assistance for health: progress towards Sustainable Development Goal 3, {eid: 85085626757, doi: 10.1016/S0140-6736(20)30608-5}&gt;, &lt;None, {eid: 85099287771}&gt;, &lt;None, {eid: 84991367767}&gt;, &lt;None, {eid: 84941046436}&gt;, &lt;Advancing global health and strengthening the HIV response in the era of the Sustainable Development Goals: the International AIDS Society— Lancet Commission, {eid: 85051354916, doi: 10.1016/S0140-6736(18)31070-5}&gt;, &lt;Progress in the HIV epidemic: identifying goals and measuring success, {eid: 85060134527, doi: 10.1371/journal.pmed.1002729}&gt;, &lt;Potential impact of the COVID-19 pandemic on HIV, tuberculosis, and malaria in low-income and middle-income countries: a modelling study, {eid: 85088803339, doi: 10.1016/S2214-109X(20)30288-6}&gt;, &lt;Mapping HIV prevalence in sub-Saharan Africa between 2000 and 2017, {eid: 85065988529, doi: 10.1038/s41586-019-1200-9}&gt;, &lt;HIV estimates at second subnational level from national population-based surveys, {eid: 84916889811, doi: 10.1097/QAD.0000000000000480}&gt;, &lt;Targeting the right interventions to the right people and places: the role of geospatial analysis in HIV program planning, {eid: 85046822235, doi: 10.1097/QAD.0000000000001792}&gt;, &lt;Mapping the spatial variability of HIV infection in sub-Saharan Africa: effective information for localized HIV prevention and control, {eid: 85027876886, doi: 10.1038/s41598-017-09464-y}&gt;, &lt;Using geospatial mapping to design HIV elimination strategies for sub-Saharan Africa, {eid: 85017460477, doi: 10.1126/scitranslmed.aag0019}&gt;, &lt;Large age shifts in HIV-1 incidence patterns in KwaZulu-Natal, South Africa, {eid: 85110018619, doi: 10.1073/pnas.2013164118}&gt;, &lt;Demographic change and HIV epidemic projections to 2050 for adolescents and young people aged 15-24, {eid: 85072123148}&gt;, &lt;The effect of HIV educational interventions on HIV-related knowledge, condom use, and HIV incidence in sub-Saharan Africa: a systematic review and meta-analysis, {eid: 85056515651, doi: 10.1186/s12889-018-6178-y}&gt;, &lt;Maximising the effect of combination HIV prevention through prioritisation of the people and places in greatest need: a modelling study, {eid: 84904409817, doi: 10.1016/S0140-6736(14)61053-9}&gt;, &lt;Tracking development assistance for HIV/AIDS: the international response to a global epidemic, {eid: 84960153161, doi: 10.1097/QAD.0000000000001081}&gt;, &lt;Revisiting aid dependency for HIV programs in sub-Saharan Africa, {eid: 85063521199, doi: 10.1016/j.puhe.2019.02.016}&gt;, &lt;Potential effects of disruption to HIV programmes in sub-Saharan Africa caused by COVID-19: results from multiple mathematical models, {eid: 85088984461, doi: 10.1016/S2352-3018(20)30211-3}&gt;, &lt;Modelling HIV/AIDS epidemics in Botswana and India: impact of interventions to prevent transmission, {eid: 0036193458}&gt;, &lt;Portfolios of biomedical HIV interventions in South Africa: a cost-effectiveness analysis, {eid: 84885177775, doi: 10.1007/s11606-013-2417-1}&gt;, &lt;Age-targeted HIV treatment and primary prevention as a “ring fence” to efficiently interrupt the age patterns of transmission in generalized epidemic settings in South Africa, {eid: 84988878556, doi: 10.1093/inthealth/ihw010}&gt;, &lt;None, {eid: 85144438965}&gt;, &lt;Sex-specific maps of HIV epidemics in sub-Saharan Africa, {eid: 85004178582, doi: 10.1016/S1473-3099(16)30451-0}&gt;, &lt;Spatial and socio-behavioral patterns of HIV prevalence in the Democratic Republic of Congo, {eid: 77956651130, doi: 10.1016/j.socscimed.2010.07.025}&gt;, &lt;Geographic variation in sexual behavior can explain geospatial heterogeneity in the severity of the HIV epidemic in Malawi, {eid: 85041860065, doi: 10.1186/s12916-018-1006-x}&gt;, &lt;Localized spatial clustering of HIV infections in a widely disseminated rural South African epidemic, {eid: 68849130183, doi: 10.1093/ije/dyp148}&gt;, &lt;Mapping and characterising areas with high levels of HIV transmission in sub-Saharan Africa: a geospatial analysis of national survey data, {eid: 85081945072, doi: 10.1371/journal.pmed.1003042}&gt;, &lt;Guidelines for accurate and transparent health estimates reporting: the GATHER statement, {eid: 84979680780, doi: 10.1016/S0140-6736(16)30388-9}&gt;, &lt;WorldPop, open data for spatial demography, {eid: 85011301715, doi: 10.1038/sdata.2017.4}&gt;, &lt;None, {eid: 85044039990}&gt;, &lt;None, {eid: 84927753906}&gt;, &lt;None, {eid: 85144478533}&gt;, &lt;Global age-sex-specific fertility, mortality, healthy life expectancy (HALE), and population estimates in 204 countries and territories, 1950–2019: a comprehensive demographic analysis for the Global Burden of Disease Study 2019, {eid: 85092447915, doi: 10.1016/S0140-6736(20)30977-6}&gt;, &lt;Improved prediction accuracy for disease risk mapping using Gaussian process stacked generalization, {eid: 85031093066, doi: 10.1098/rsif.2017.0520}&gt;, &lt;None, {eid: 0003598526}&gt;, &lt;Greedy function approximation: a gradient boosting machine, {eid: 0035470889, doi: 10.1214/aos/1013203451}&gt;, &lt;Regression shrinkage and selection via the lasso, {eid: 85194972808}&gt;, &lt;TMB: automatic differentiation and Laplace approximation, {eid: 84962434200, doi: 10.18637/jss.v070.i05}&gt;, &lt;None, {eid: 0003693218, doi: 10.1007/978-1-4612-1494-6}&gt;, &lt;An explicit link between Gaussian fields and Gaussian Markov random fields: the stochastic partial differential equation approach, {eid: 79961050814, doi: 10.1111/j.1467-9868.2011.00777.x}&gt;, &lt;Adjusting ante-natal clinic data for improved estimates of HIV prevalence among women in sub-Saharan Africa, {eid: 0034495604, doi: 10.1097/00002030-200012010-00014}&gt;, &lt;Comparison of adult HIV prevalence from national population-based surveys and antenatal clinic surveillance in countries with generalised epidemics: implications for calibrating surveillance data, {eid: 49049110229, doi: 10.1136/sti.2008.030452}&gt;, &lt;Assessing and adjusting for differences between HIV prevalence estimates derived from national population-based surveys and antenatal care surveillance, with applications for Spectrum 2013, {eid: 84916888089, doi: 10.1097/QAD.0000000000000453}&gt;, &lt;The relationship between HIV and fertility in the era of antiretroviral therapy in sub-Saharan Africa: evidence from 49 Demographic and Health Surveys, {eid: 85037153530, doi: 10.1111/tmi.12983}&gt;, &lt;None, {eid: 85098632178}&gt;, &lt;None, {eid: 77749296886, doi: 10.1007/978-3-319-24277-4}&gt;, &lt;Optimum resource allocation to reduce HIV incidence across sub-Saharan Africa: a mathematical modelling study, {eid: 84991581682, doi: 10.1016/S2352-3018(16)30051-0}&gt;, &lt;HIV prevention interventions for adolescents, {eid: 85060951331, doi: 10.1007/s11904-019-00431-y}&gt;, &lt;For us here, we remind ourselves”: strategies and barriers to ART access and adherence among older Ugandans, {eid: 85060886113, doi: 10.1186/s12889-019-6463-4}&gt;, &lt;Harmonization of community health worker programs for HIV: A four-country qualitative study in Southern Africa, {eid: 85028567123, doi: 10.1371/journal.pmed.1002374}&gt;, &lt;Stigma of people with HIV/AIDS in Sub-Saharan Africa: a literature review, {eid: 79951616878, doi: 10.1155/2009/145891}&gt;, &lt;None, {eid: 84882279538}&gt;, &lt;Uptake of home-based voluntary HIV testing in sub-Saharan Africa: a systematic review and meta-analysis, {eid: 84871650027, doi: 10.1371/journal.pmed.1001351}&gt;, &lt;Systematic review and meta-analysis of community and facility-based HIV testing to address linkage to care gaps in sub-Saharan Africa, {eid: 84949190406, doi: 10.1038/nature16044}&gt;, &lt;HIV self-testing: breaking the barriers to uptake of testing among men and adolescents in sub-Saharan Africa, experiences from STAR demonstration projects in Malawi, Zambia and Zimbabwe, {eid: 85063399368, doi: 10.1002/jia2.25244}&gt;, &lt;What explains gender inequalities in HIV/AIDS prevalence in sub-Saharan Africa? Evidence from the demographic and health surveys, {eid: 85009124166, doi: 10.1186/s12889-016-3783-5}&gt;, &lt;Addressing social determinants of health in the prevention and control of HIV/AIDS, viral hepatitis, sexually transmitted infections, and tuberculosis, {eid: 77955895738, doi: 10.1177/00333549101250S401}&gt;, &lt;Determinants of adherence to antiretroviral therapy among HIV-positive adults in sub-Saharan Africa: a systematic review, {eid: 85030671269, doi: 10.1136/bmjgh-2016-000125}&gt;, &lt;High coverage of ART associated with decline in risk of HIV acquisition in rural KwaZulu-Natal, South Africa, {eid: 84874177025, doi: 10.1126/science.1228160}&gt;, &lt;Declines in HIV incidence among men and women in a South African population-based cohort, {eid: 85075928438, doi: 10.1038/s41467-019-13473-y}&gt;, &lt;The impact of antiretroviral treatment on the age composition of the HIV epidemic in sub-Saharan Africa, {eid: 84863843550, doi: 10.1097/QAD.0b013e3283558526}&gt;, &lt;Differences in CD4 cell counts at seroconversion and decline among 5739 HIV-1-infected individuals with well-estimated dates of seroconversion, {eid: 0042415149, doi: 10.1097/00126334-200309010-00012}&gt;, &lt;Decreased recovery of CD4 lymphocytes in older HIV-infected patients beginning highly active antiretroviral therapy, {eid: 0035903006, doi: 10.1097/00002030-200108170-00017}&gt;, &lt;HIV and aging--preparing for the challenges ahead, {eid: 84859379015, doi: 10.1056/NEJMp1113643}&gt;, &lt;HIV, antiretroviral therapy and non-communicable diseases in sub-Saharan Africa: empirical evidence from 44 countries over the period 2000 to 2016, {eid: 85070685050, doi: 10.1002/jia2.25364}&gt;, &lt;Clinical differences between younger and older adults with HIV/AIDS starting antiretroviral therapy in Uganda and Zimbabwe: a secondary analysis of the DART trial, {eid: 84884842445, doi: 10.1371/journal.pone.0076158}&gt;, &lt;None, {eid: 85019188892}&gt;, &lt;Mapping under-5 and neonatal mortality in Africa, 2000–15: a baseline analysis for the Sustainable Development Goals, {eid: 85029910207, doi: 10.1016/S0140-6736(17)31758-0}&gt;, &lt;Mapping local variation in educational attainment across Africa, {eid: 85042803412, doi: 10.1038/nature25761}&gt;, &lt;Evidence and knowledge gaps on the disease burden in sexual and gender minorities: a review of systematic reviews, {eid: 84960446854, doi: 10.1186/s12939-016-0304-1}&gt;, &lt;None, {eid: 85075969776}&gt;, &lt;None, {eid: 84946414568}&gt;, &lt;Maintaining HIV care during the COVID-19 pandemic, {eid: 85083512126, doi: 10.1016/S2352-3018(20)30105-3}&gt;, &lt;None, {eid: 85144469690}&gt;</t>
  </si>
  <si>
    <t>2-s2.0-85144401013</t>
  </si>
  <si>
    <t>Ma Y. (AUID: 56164152200), Yin B. (AUID: 57217389907), Zhang P. (AUID: 57211422178), Chen K. (AUID: 57217392698), Chan C.Y. (AUID: 7404814589)</t>
  </si>
  <si>
    <t>Multi-Vehicle Interactive Lane-Changing Velocity Change Model Based on Potential Energy Field</t>
  </si>
  <si>
    <t>Transportation Research Record</t>
  </si>
  <si>
    <t>10.1177/03611981221092383</t>
  </si>
  <si>
    <t>https://www.doi.org/10.1177/03611981221092383</t>
  </si>
  <si>
    <t>&lt;School of Transportation Science and Engineering, Harbin Institute of Technology&gt;, &lt;Yunnan Communications Investment &amp; Construction Group Co. Ltd, Broadvision Engineering Consultants Co. Lt, d.&gt;, &lt;Heilongjiang Provincial Highway Survey and Design Institute&gt;, &lt;California Partners for Advanced Transportation Technology, University of California&gt;</t>
  </si>
  <si>
    <t>© National Academy of Sciences: Transportation Research Board 2022.To quantitatively analyze velocity change in the interaction of multiple vehicles during the lane-changing process, this study defines the concepts of driving constraint region and multi-vehicle interaction region (MVIR) by analyzing the potential energy field. The attraction and repulsion effects of the target vehicle and surrounding vehicles are attributed to the area change in the overlapping parts of their MVIRs. A multi-vehicle interactive lane-changing method considering MVIR is proposed. A velocity change model of multi-vehicle interactive lane-changing is established to reveal the change regularity of velocity under multi-vehicle interactive lane-changing. The model parameters are calibrated using a P3-DT Beidou high-precision positioning direction finding receiver to collect vehicle coordinates and velocity. The error of vehicle velocity variation was less than 11%, which verified the validity of the velocity change model. The research results can guide drivers in completing the lanechanging process safely and quickly, and provide theoretical support for micro-traffic flow simulation, road traffic safety proactive prevention and control, multi-vehicle lane-changing rules, and multi-agent simulation platform construction.</t>
  </si>
  <si>
    <t>behavioral safety analysis and program development, data analysis, data and data science, general, modeling and forecasting, quantitative analysis, safety, safety performance and analysis, statistical methods, transportation safety management systems, urban transportation data and information systems</t>
  </si>
  <si>
    <t>&lt;Driver Headway Choice: A Comparison Between Driving Simulator and Real-Road Driving, {eid: 84901600846}&gt;, &lt;An Empirical Analysis of Lane-Changing on Multilane Highways, {eid: 0014711692}&gt;, &lt;Mechanics of the Passing Maneuver and the Impact of Large Trucks, {eid: 0025399799}&gt;, &lt;A Model for the Structure of Lane-Changing Decisions, {eid: 0022925885}&gt;, &lt;Modelling Lane Changing and Merging in Microscopic Traffic Simulation, {eid: 0036816211}&gt;, &lt;Integrated Driving Behavior Modeling, {eid: 34247603042}&gt;, &lt;Estimation of an Integrated Driving Behavior Model, {eid: 67349136091}&gt;, &lt;A Cellular Automaton Model for Freeway Traffic, {eid: 0001232636}&gt;, &lt;A Cellular Automata Traffic Flow Model Combined With a BP Neural Network Based Microscopic Lane Changing Decision Model, {eid: 85069930144}&gt;, &lt;Cooperative Lane-Changing Rules on Multilane Under Condition of Cooperative Vehicle and Infrastructure System, {eid: 84907244644}&gt;, &lt;General Lane Changing Model MOBIL for Car-Following Models, {eid: 38349174591}&gt;, &lt;Modeling Vehicle Interactions During Lane-Changing Behavior on Arterial Streets, {eid: 78651486653}&gt;, &lt;Modeling Lane-Changing Behavior in a Connected Environment: A Game Theory Approach, {eid: 84942988991}&gt;, &lt;Parametric Study of Microscopic Two-Dimensional Traffic Flow Models: A Literature Review, {eid: 85056093193}&gt;, &lt;Characteristics and Models of Vehicle Lane Changing Interaction Based on Molecular Dynamics, {eid: 85070739804}&gt;, &lt;Bayesian Dynamic Extreme Value Modeling for Conflict-Based Real-Time Safety Analysis, {eid: 85121834454}&gt;, &lt;A Human-Like Game Theory-Based Controller for Automatic Lane Changing, {eid: 85044666604}&gt;, &lt;Concept, Principle and Modeling of Driving Risk Field Based on Driver-VehicleRoad Interaction, {eid: 84960900063}&gt;, &lt;Driver’s Visual Attention as a Function of Driving Experience and Visibility Using a Driving Simulator to Explore Drivers’ Eye Movements in Day, Night and Rain Driving, {eid: 77950312724}&gt;, &lt;Vehicle’s Velocity Time Series Prediction Using Neural Network, {eid: 84988389948}&gt;, &lt;Multi Parameter Prediction of Drivers’ Lane-Changing Behaviour With Neural Network Model, {eid: 84928896629}&gt;, &lt;Planning Method of Road Network Density Based on Urban Area Position Potential Energy, {eid: 34347263785}&gt;, &lt;None, {eid: 85173100007}&gt;, &lt;None, {eid: 85173100563}&gt;, &lt;Dynamic Potential-Model-Based Feature for Lane Change Prediction, {eid: 85009781678}&gt;, &lt;Driving Angle Prediction of Lane Changes Based on Extremely Randomized Decision Trees Considering the Harmonic Potential Field Method, {eid: 85173125080}&gt;, &lt;Dynamic Lane Changing Trajectory Planning for CAV: A Multi-Agent Model With Path Preplanning, {eid: 85117573044}&gt;, &lt;Autonomous Ground Vehicle Control System for High-Speed and Safe Operation, {eid: 52449096378}&gt;, &lt;Exact Robot Navigation Using Artificial Potential Functions, {eid: 0026938332}&gt;, &lt;Artificial Potential Functions for Highway Driving With Collision Avoidance, {eid: 51649109707}&gt;, &lt;Vehicle Headway Modeling and its Inferences in Macroscopic/Microscopic Traffic Flow Theory: A Survey, {eid: 85009837031}&gt;, &lt;Modelling Vehicular Interactions for Heterogeneous Traffic Flow Using Cellular Automata With Position Preference, {eid: 85029069076}&gt;</t>
  </si>
  <si>
    <t>SAGE Publications Ltd</t>
  </si>
  <si>
    <t>2-s2.0-85141744576</t>
  </si>
  <si>
    <t>Mahmood N. (AUID: 58863141500), Cimtalay S. (AUID: 6507716228), Mavris D.N. (AUID: 57201567978)</t>
  </si>
  <si>
    <t>Model Based Systems Engineering (MBSE) Applied to Fault Detection Analysis of Vehicle Subsystems</t>
  </si>
  <si>
    <t>2022 IEEE Aerospace Conference, AERO 2022</t>
  </si>
  <si>
    <t>10.1109/AERO53065.2022.9843533</t>
  </si>
  <si>
    <t>https://www.doi.org/10.1109/AERO53065.2022.9843533</t>
  </si>
  <si>
    <t>&lt;Northrop Grumman Aeronautics Systems&gt;, &lt;Georgia Institute of Technology&gt;</t>
  </si>
  <si>
    <t>© 2022 IEEE.As the field of Model Based Systems Engineering (MBSE) continues to advance in the aerospace industry and far beyond, company executives in all aspects of the program lifecycle now have the opportunity to investigate and begin implementing meaningful applications of the digital thread to ideally realize time and cost savings for both current and future company efforts. One such portion of the product lifecycle often overlooked when allocating resources for digital thread implementation is the logistics and sustainment phase, which in many cases can account for the majority of the total program cost over the lifespan of the product. This paper in particular examines, as a case study, an opportunity for program sustainment to benefit directly from the digital thread by focusing on modeling subsystem block diagrams in SysML, and using those models to assess, verify, and ultimately generate deliverables assessing the Built-In-Test (BIT) capability of a given system. This information in the form of system models or paper deliverables can greatly expedite routine maintenance procedures for example by allowing technicians to quickly locate faulty cable harnesses in the field, or by enabling reliability engineers to verifiably and instantly ensure that BIT faults have complete coverage over all possible failures, including new ones resulting from costly lessons learned in operational usage. The goal of this effort is to outline a specific concept under which BIT behaviors may be modeled in SysML and how they relate to already established subsystem models, but the broader idea of the paper is to present an argument for the very tangible benefits of investing in and establishing a digital thread not just in the design phase of a program, but also across typical company silos and into the product support and sustainment organizations as well.</t>
  </si>
  <si>
    <t>&lt;Harrier Failure Survival, Built-In Test Equipment (BITE) Unit, {eid: 85137581796}&gt;, &lt;Testequipmentdepot.com, {eid: 85137592400}&gt;, &lt;None, {eid: 85137599484}&gt;, &lt;None, {eid: 85137561488}&gt;, &lt;None, {eid: 85137547414}&gt;, &lt;None, {eid: 85137585764}&gt;, &lt;None, {eid: 85137589731}&gt;, &lt;Bridging the Gap between Fault Trees and UML State Machine Diagrams for Safety Analysis, {eid: 79951765295, doi: 10.1109/apsec.2010.31}&gt;, &lt;None, {eid: 85137553419}&gt;, &lt;A formal method approach to analyze the design of aircraft Flight Control Systems, {eid: 67650112535, doi: 10.1109/SYSTEMS.2009.4815773}&gt;, &lt;Experimental Evaluation of PICAS: An Electro-Optical Array for Non-Cooperative Collision Sensing on Unmanned Aircraft Systems, {eid: 85088771981, doi: 10.2514/6.2017-0907}&gt;, &lt;None, {eid: 85137566034}&gt;, &lt;Autonomous Guidance and Flight Control on a Partial-Authority Black Hawk Helicopter, {eid: 85092651196}&gt;, &lt;Electrical Cable Design for Urban Air Mobility, {eid: 85091778352, doi: 10.2514/6.2020-0014}&gt;, &lt;Maintenance Considerations for Electric Aircraft and Feedback from Aircraft Maintenance Technicians, {eid: 85051623420, doi: 10.2514/6.2018-3053}&gt;</t>
  </si>
  <si>
    <t>2022-03-05</t>
  </si>
  <si>
    <t>2-s2.0-85137582748</t>
  </si>
  <si>
    <t>not about Dts</t>
  </si>
  <si>
    <t>Talks about digitalization but is a primary study</t>
  </si>
  <si>
    <t>Christofi N. (AUID: 57986627900), Pucel X. (AUID: 23393626100)</t>
  </si>
  <si>
    <t>A novel methodology to construct digital twin models for spacecraft operations using fault and behaviour trees</t>
  </si>
  <si>
    <t>25th ACM/IEEE International Conference on Model Driven Engineering Languages and Systems, MODELS 2022</t>
  </si>
  <si>
    <t>10.1145/3550356.3561550</t>
  </si>
  <si>
    <t>https://www.doi.org/10.1145/3550356.3561550</t>
  </si>
  <si>
    <t>&lt;Federal University of Toulouse, IRT Saint Exupery, LAAS-CNRS, INSA Toulouse, Airbus Defence Space&gt;, &lt;Federal University of Toulouse&gt;</t>
  </si>
  <si>
    <t>© 2022 ACM.Successful satellite data reception requires the nominal operation of the ground stations in charge of their health monitoring as much as the spacecrafts themselves. Although the concept of Model-Based Diagnosis (MBD) in the field of autonomous systems -such as satellites, has long been researched and developed, that is not the case for their ground systems. Both satellites and ground stations operate autonomously. The latter however, are not equipped with the advanced Fault Detection, Isolation and Recovery (FDIR) capabilities one finds today on-board all orbiting spacecrafts. The aim of the study presented in this paper is the improvement of ground stations' operational diagnostics by providing the operators with ad-hock, Operations-Dedicated Models (ODMs). The latter serve as a basis for the construction of the system's Digital Twin (DT) models. These models allow the operators react more quickly and more precisely to alarms raised by the station. By helping the operators identify the malfunction and correct it in the quickest delays, they can avoid loosing the next satellite telemetry (TM) data, thus saving precious time and costs. This would increase both the availability and maintainability of the system. In a larger framework, ODMs are ideally concurrently built and connected with the engineering and safety models of the system, in a sort of virtual continuous improvement loop. While the utter purpose of ODMs is their usage as the system's DTs during operations, they also contribute to the stations' architecture and robustness continuous improvement, through increasing its fault detection and mitigation capabilities.</t>
  </si>
  <si>
    <t>Behaviour trees (BTs), Digital twins (DTs), Fault trees (FTs), Ground systems operations, MBSA, MBSE, Model-based diagnosis (MBD), Model-based operations (MBO), Operational diagnosis</t>
  </si>
  <si>
    <t>&lt;Subsea Risk and Reliability, {eid: 85099274669}&gt;, &lt;Overview of fault diagnosis methods based on Petri net models, {eid: 84911485987}&gt;, &lt;Model Based Systems Engineering on the Europa mission concept study, {eid: 84861140796}&gt;, &lt;A comparison among tools for the diagnosability of discrete event systems, {eid: 84872541301}&gt;, &lt;2022 Towards an agile, model-based multidisciplinary process to improve operational diagnosis in complex systems, {eid: 85142925799}&gt;, &lt;None, {eid: 85049606923}&gt;, &lt;Pytrees Development Community, {eid: 85142925025}&gt;, &lt;2017 Emergence of digital twins, {eid: 85142935766}&gt;, &lt;2019 Model-based fault diagnosis and prognosis of dynamic systems: A review, {eid: 85067299672}&gt;, &lt;None, {eid: 85142921970}&gt;, &lt;Fault diagnosis and identification of discrete event systems using Petri nets, {eid: 53149139303}&gt;, &lt;Inheriting Curiosity: Leveraging MBSE to Build Mars2020, {eid: 84960329424}&gt;, &lt;Fault diagnosis in discrete-event systems: Framework and model reduction, {eid: 0032258412}&gt;, &lt;Fault Tree Analysis, {eid: 85083963451}&gt;, &lt;Toward an Experiential Design Language: Augmenting Modelbased Systems Engineering with Technical Storytelling in Virtual Worlds, {eid: 84897978831}&gt;, &lt;2018 Model-based systems engineering: Motivation, current status, and research opportunities, {eid: 85046694426}&gt;, &lt;2021 Digital Twin models in industrial operations: State-of-The-Art and future research directions, {eid: 85104100632}&gt;, &lt;Structured fault-detection and diagnosis using finite-state automaton, {eid: 0032317840}&gt;, &lt;Experimentable digital twins for model-based systems engineering and simulation-based development, {eid: 85021452617}&gt;, &lt;2020 Plant Model-Based Fault Detection during Aircraft Takeoff Using Non-Deterministic Finite-State Automata, {eid: 85089848595}&gt;, &lt;Fault Diagnosis for Timed Automata, {eid: 84974696065}&gt;</t>
  </si>
  <si>
    <t>2022-10-23</t>
  </si>
  <si>
    <t>2-s2.0-85142931868</t>
  </si>
  <si>
    <t>Talks about DT but is a primary study</t>
  </si>
  <si>
    <t>Fend A. (AUID: 57439842500), Bork D. (AUID: 56202518300)</t>
  </si>
  <si>
    <t>CPSAML: A Language and Code Generation Framework for Digital Twin based Monitoring of Mobile Cyber-Physical Systems</t>
  </si>
  <si>
    <t>10.1145/3550356.3563134</t>
  </si>
  <si>
    <t>https://www.doi.org/10.1145/3550356.3563134</t>
  </si>
  <si>
    <t>&lt;Tu Wien, Business Informatics Group&gt;</t>
  </si>
  <si>
    <t>© 2022 Owner/Author.Cyber-physical systems (CPS) are finding increasing use, whether in factories, autonomous vehicles, or smart buildings. Monitoring the execution of CPSs is crucial since CPSs directly influence their physical environment. Like the actual system, the monitoring application must be designed, developed, and tested. Mobile CPSs, in contrast to stationary CPSs, bring the additional requirement that instances can dynamically join, leave, or fail during execution time. This dynamic behavior must also be considered in the monitoring application. This paper presents CPSAML, a language and code generation framework for the model-driven development of mobile CPS systems, including a cockpit application for monitoring and interacting with such a system. The pipeline starts with the formulation of the system and the CPSs it contains at an abstract level by the system architect using a domain-specific modeling language. Next, this model is transformed into SysML 2 for further extension and richer specificity by system engineers on a more technical level. In the last step of the pipeline, the SysML 2 model is used to generate code for the CPS devices, a system-wide digital twin, and the cockpit application mentioned above. This cockpit enables the operator to configure and apply the monitoring and interaction with the system during runtime. We evaluate our CPSAML language and code generation framework on an Indoor Transport System case study with Roomba vacuum cleaner robots.</t>
  </si>
  <si>
    <t>cyber-physical systems, digital twin, model-driven engineering, multi-paradigm modeling</t>
  </si>
  <si>
    <t>&lt;2019. Enterprise Information Systems in Academia and Practice-Lessons learned from a MBSE Project, {eid: 85142938536}&gt;, &lt;2021 Multi-paradigm modelling for cyberphysical systems: A descriptive framework, {eid: 85107508780}&gt;, &lt;2018. Specification-based monitoring of cyber-physical systems: A survey on theory, tools and applications, {eid: 85042072854}&gt;, &lt;2020. A Model-Driven Approach to Unravel the Interoperability Problem of the Internet of Things, {eid: 85083744618}&gt;, &lt;2018. Systematic analysis and evaluation of visual conceptual modeling language notations, {eid: 85050851769}&gt;, &lt;2020 A survey of modeling language specification techniques, {eid: 85070716326}&gt;, &lt;2017 Model-driven software engineering in practice, {eid: 84878326137}&gt;, &lt;2017 Architectural programming with montiarcautomaton, {eid: 85142929890}&gt;, &lt;2022 Model-driven engineering for mobile robotic systems: A systematic mapping study, {eid: 85112060247}&gt;, &lt;2020. Towards a Model-Driven Architecture for Interactive Digital Twin Cockpits, {eid: 85097375593}&gt;, &lt;2017. A modular CPS architecture design based on ROS and Docker, {eid: 84964196260}&gt;, &lt;2017 Mobile cyber physical systems: Current challenges and future networking applications, {eid: 85038845465}&gt;, &lt;2016. ThingML: A language and code generation framework for heterogeneous targets, {eid: 85008457888}&gt;, &lt;2020. TwinOps-DevOps meets model-based engineering and digital twins for the engineering of CPS, {eid: 85096747019}&gt;, &lt;2019. TRILATERAL: A Model-Based Approach for Industrial CPS-Monitoring and Control, {eid: 85078481864}&gt;, &lt;2017. Visualization support for requirements monitoring in systems of systems, {eid: 85041444205}&gt;, &lt;Conceptual modelling and Telos, {eid: 0042211798}&gt;, &lt;None, {eid: 85142933532}&gt;, &lt;ROS: An open-source Robot Operating System, {eid: 77957352104}&gt;, &lt;None, {eid: 85142932973}&gt;, &lt;None, {eid: 85142922295}&gt;, &lt;2007 the model transformation language of the VIATRA2 framework, {eid: 34548501253}&gt;, &lt;2018. Monitoring CPS at runtime-A case study in the UAV domain, {eid: 85056510669}&gt;, &lt;2021. Towards a Model-Integrated Runtime Monitoring Infrastructure for Cyber-Physical Systems, {eid: 85115603171}&gt;, &lt;2016. ReMinds: A flexible runtime monitoring framework for systems of systems, {eid: 84937882015}&gt;, &lt;Experimentation in software engineering, {eid: 84937867646}&gt;</t>
  </si>
  <si>
    <t>2-s2.0-85142923460</t>
  </si>
  <si>
    <t>Walravens G. (AUID: 57986585000), Muctadir H.M. (AUID: 35435734000), Cleophas L. (AUID: 6505969850)</t>
  </si>
  <si>
    <t>Virtual Soccer Champions: A Case Study on Artifact Reuse in Soccer Robot Digital Twin Construction</t>
  </si>
  <si>
    <t>10.1145/3550356.3561586</t>
  </si>
  <si>
    <t>https://www.doi.org/10.1145/3550356.3561586</t>
  </si>
  <si>
    <t>&lt;Software Engineering and Technology Cluster, Department of Mathematics and Computer Science, Eindhoven University of Technology&gt;</t>
  </si>
  <si>
    <t>© 2022 Owner/Author.A Digital Twin (DT) can be described as a pairing of a physical and virtual entity, in which the latter 'mimicks' the former in some sense, using data from its physical counterpart-whether real-Time or historical-, for various purposes including better understanding of the physical entity's behaviour, predictive maintenance, and whatif scenario exploration. Here, we focus on the development of the virtual part of the DT in a context where the physical entity already exists, offering the potential for design and engineering artifacts from the physical entity to be reused. We performed a case study on the Turtle soccer robots developed by Eindhoven University of Technology's Tech United [6] team, to explore the possibilities of reusing artifacts for the development of the corresponding virtual entity. In this paper, we present our experiences from this case study and discuss the benefits, drawbacks, and challenges we faced.</t>
  </si>
  <si>
    <t>artifact reuse, digital twin development, turtle soccer robot</t>
  </si>
  <si>
    <t>&lt;Coordinating Distributed Autonomous Agents with a Real-Time Database: The CAMBADA Project, {eid: 35048815976}&gt;, &lt;A Survey on Digital Twin: Definitions, Characteristics, Applications, and Design Implications, {eid: 85076680404}&gt;, &lt;Computationally efficient analysis of SMA sensory particles embedded in complex aerostructures using a substructure approach, {eid: 84966658958}&gt;, &lt;Customer experience challenges: Bringing together digital, physical and social realms, {eid: 85053283291}&gt;, &lt;None, {eid: 84944689700}&gt;, &lt;None, {eid: 85076899841}&gt;, &lt;Towards a Reference Architecture for Leveraging Model Repositories for Digital Twins, {eid: 85093356602}&gt;, &lt;Digital twin for CNC machine tool: Modeling and using strategy, {eid: 85050765931}&gt;, &lt;Mass-produced software components, {eid: 0002099505}&gt;, &lt;None, {eid: 85009651120}&gt;, &lt;None, {eid: 85142922806}&gt;, &lt;Differentiating Digital Twin from Digital Shadow: Elucidating a Paradigm Shift to Expedite a Smart Sustainable Built Environment, {eid: 85104190401}&gt;, &lt;Digital Twin in Industry: Stateof-The-Art, {eid: 85054374767}&gt;, &lt;None, {eid: 85126961301}&gt;, &lt;None, {eid: 85142921268}&gt;, &lt;High poly to low poly workflows for real-Time rendering, {eid: 85018863737}&gt;, &lt;Digital Twin-based Anomaly Detection in Cyber-physical Systems, {eid: 85107958133}&gt;</t>
  </si>
  <si>
    <t>2-s2.0-85142934945</t>
  </si>
  <si>
    <t>Vainionpää F. (AUID: 57217046280), Kinnula M. (AUID: 22334091400), Kuutti K. (AUID: 55913924600), Hosio S. (AUID: 15044553200), Kinnula A. (AUID: 22334346000)</t>
  </si>
  <si>
    <t>HCI and Digital Twins - A Critical Look: A Literature Review</t>
  </si>
  <si>
    <t>25th International Academic Mindtrek Conference, Academic Mindtrek 2022</t>
  </si>
  <si>
    <t>10.1145/3569219.3569376</t>
  </si>
  <si>
    <t>https://www.doi.org/10.1145/3569219.3569376</t>
  </si>
  <si>
    <t>&lt;INTERACT Research Unit, University of Oulu&gt;, &lt;VTT Technical Research Center of Finland&gt;</t>
  </si>
  <si>
    <t>© 2022 Owner/Author.Digital twins (DTs) are one form of datafication. They are virtual reflections of physical world entities, of objects and phenomena, and are rapidly becoming an asset for innovation. There is a growing body of literature on DTs in various technology-related fields. A critical thread has emerged within this body, warning on the danger to forget that the digital part is always only a partial representation of real life, and that this partiality is always selective and biased for a specific purpose. It may thus serve some group of stakeholders better than others. We contribute with a literature review on the current understanding and use of the DT concept in the field of HCI. Our results consolidate the current understanding of DTs' potential in HCI and note the omission of the critical perspective within the reviewed literature. The paper opens discussion of what HCI can bring to DT development and use.</t>
  </si>
  <si>
    <t>Artificial intelligence, Data, Datafication, Digital model, Digital shadow, Digital twin, Intelligent technologies, Machine learning</t>
  </si>
  <si>
    <t>&lt;Leaders wanted: Experts at change at a moment of truth. Technical Report, {eid: 85142602684}&gt;, &lt;Future (post-COVID) digital smart and sustainable cities in the wake of 6G: Digital twins immersive realities and new urban economies, {eid: 85097131077}&gt;, &lt;Socio-technical Dynamics: Cooperation of Emergent and Established Organisations in Crises and Disasters, {eid: 85067625820}&gt;, &lt;Sensor-based adaptive instructional systems in live simulation training, {eid: 85088752190}&gt;, &lt;A survey on digital twin: Definitions, characteristics, applications, and design implications, {eid: 85076680404}&gt;, &lt;Human digital twin for fitness management, {eid: 85081154665}&gt;, &lt;Socio-technical systems: From design methods to systems engineering, {eid: 78650293998}&gt;, &lt;P for Political, {eid: 84964759346}&gt;, &lt;From Interaction to Trajectories: Designing Coherent Journeys Through User Experiences, {eid: 84892468747}&gt;, &lt;Digital twin-the simulation aspect, {eid: 85016457439}&gt;, &lt;Digital twins in health care: Ethical implications of an emerging engineering paradigm, {eid: 85042098524}&gt;, &lt;The challenges of data quality and data quality assessment in the big data era, {eid: 84973293300}&gt;, &lt;A scheme for anomalous RFID trajectory detection based on improved clustering algorithm under digital-twin-driven, {eid: 85079831814}&gt;, &lt;Virtual engineering approaches in product and process design, {eid: 33846251982}&gt;, &lt;The Cognitive Study of Immersive Experience in Science and Art Exhibition, {eid: 85112217814}&gt;, &lt;Digital twins of cities and evasive futures, {eid: 85117189103}&gt;, &lt;The data driven lives of wargaming miniatures, {eid: 84951121564}&gt;, &lt;Are Digital Twins Becoming Our Personal (Predictive) Advisors? Human Aspects of IT for the Aged Population, {eid: 85142609062}&gt;, &lt;Interacting with Intelligent Digital Twins, {eid: 85069812445}&gt;, &lt;What we talk about when we talk about context, {eid: 33845422335}&gt;, &lt;Digital Twins: The Convergence of Multimedia Technologies, {eid: 85051272175}&gt;, &lt;Digital Twin for maintenance: A literature review, {eid: 85092055078}&gt;, &lt;None, {eid: 0003542988}&gt;, &lt;A Learning Engineering Model for Learner-Centered Adaptive Systems, {eid: 85092911908}&gt;, &lt;Exploring the Future of Data-Driven Product Design, {eid: 85091270927}&gt;, &lt;Participation, the camel and the elephant of design: An introduction, {eid: 84861630581}&gt;, &lt;Digital twin: Mitigating unpredictable, undesirable emergent behavior in complex systems, {eid: 85006339863}&gt;, &lt;Modular based flexible digital twin for factory design, {eid: 85050657407}&gt;, &lt;PD and the Challenge of AI in Health-Care, {eid: 85087405304}&gt;, &lt;Institutioning: Participatory Design, Co-Design and the public realm, {eid: 85026678960}&gt;, &lt;Increasing User Engagement in Virtual Reality:The Role of Interactive Digital Narratives to Trigger Emotional Responses, {eid: 85123041117}&gt;, &lt;Characterising the Digital Twin: A systematic literature review, {eid: 85081219520}&gt;, &lt;A Digital Twin- Based Multi-modal UI Adaptation Framework for Assistance Systems in Industry 4.0, {eid: 85069873204}&gt;, &lt;Toward a Framework for Ecologies of Artifacts: How Are Digital Artifacts Interconnected within a Personal Life?, {eid: 70049098980}&gt;, &lt;Infrastructuring in participatory design, {eid: 85011659629}&gt;, &lt;Artful Infrastructuring in Two Cases of Community PD, {eid: 27644453478}&gt;, &lt;Design as meaning making: From making things to the design of thinking, {eid: 31344460530}&gt;, &lt;Steering Representations- Towards a Critical Understanding of Digital Twins, {eid: 85116856610}&gt;, &lt;Digital Twin in manufacturing: A categorical literature review and classification, {eid: 85052915281}&gt;, &lt;Remote guidance for machine maintenance supported by physical LEDs and virtual reality, {eid: 85072808145}&gt;, &lt;Review of digital twin about concepts, technologies, and industrial applications, {eid: 85087693875}&gt;, &lt;Research on Application of Interaction Design in Landscape Design, {eid: 85142630581}&gt;, &lt;What is it that makes participation in design participatory design?, {eid: 85055620085}&gt;, &lt;Digital twins of human robot collaboration in a production setting, {eid: 85060466179}&gt;, &lt;Building a digital twin for additive manufacturing through the exploitation of blockchain: A case analysis of the aircraft industry, {eid: 85065156908}&gt;, &lt;Digital Twins: A Critical Discussion on Their Potential for Supporting Policy-Making and Planning in Urban Logistics, {eid: 85098129074}&gt;, &lt;Cardio twin: A digital twin of the human heart running on the edge, {eid: 85071721781}&gt;, &lt;High Tempo Work: Design Challenges for Head-worn Displays in Quick Service Restaurants, {eid: 85091308161}&gt;, &lt;None, {eid: 84876494973}&gt;, &lt;Drive by maintenance: Towards adaptive work environments with improved industrial HCI, {eid: 85069150006}&gt;, &lt;Knowledge Discovery in Smart City Digital Twins, {eid: 85093964246}&gt;, &lt;Preferred reporting items for systematic reviews and metaanalyses: The PRISMA statement, {eid: 73849092832}&gt;, &lt;Encoding materials and data for iterative personalization, {eid: 85067619792}&gt;, &lt;A Socio-Technical Perspective on Urban Analytics: The Case of City-Scale Digital Twins, {eid: 85090949427}&gt;, &lt;"All Celebrities and Sports on Top": Prototyping Automation for and with Editors, {eid: 85086889269}&gt;, &lt;Intelligence Augmentation for Educators, Training Professionals, and Learners, {eid: 85112189517}&gt;, &lt;Intelligence Augmentation for Educators, Training Professionals, and Learners, {eid: 85112189517}&gt;, &lt;A Digital Twin for Human-Robot Interaction, {eid: 85063979461}&gt;, &lt;Surfacing the Arctic: Politics of Participation in Infrastructuring, {eid: 85055560342}&gt;, &lt;Fluid Interface Concept for Automated Driving, {eid: 85089162688}&gt;, &lt;Corsican Twin: Authoring in Situ Augmented Reality Visualisations in Virtual Reality, {eid: 85123042108}&gt;, &lt;Digital Twin and Big Data Towards Smart Manufacturing and Industry 4.0: 360 Degree Comparison, {eid: 85041173790}&gt;, &lt;Digital twin: Values challenges and enablers from a modeling perspective, {eid: 85081090770}&gt;, &lt;The Design Challenges of Drone Swarm Control, {eid: 85112171565}&gt;, &lt;Storytelling with data in the context of industry 4.0: A power bi-based case study on the shop floor, {eid: 85092203609}&gt;, &lt;Digital twin: A machine learning approach to predict individual stress levels in extreme environments, {eid: 85091865034}&gt;, &lt;Shaping the digital twin for design and production engineering, {eid: 85018723536}&gt;, &lt;Head-worn displays for healthcare and industry workers: A review of applications and design, {eid: 85107732920}&gt;, &lt;None, {eid: 85138883527}&gt;, &lt;Digital twin paradigm: A systematic literature review, {eid: 85105600759}&gt;, &lt;None, {eid: 85072648094}&gt;, &lt;The Digital Twin Concept in Industry - A Review and Systematization, {eid: 85093358253}&gt;, &lt;Representing functional relationships of adaptive instructional systems in a conceptual model, {eid: 85088745531}&gt;, &lt;Located accountabilities in technology production Located accountabilities in technology production, {eid: 23444453630}&gt;, &lt;None, {eid: 0003979915}&gt;, &lt;Chasing luck: Data-driven prediction, faith, hunch, and cultural norms in rural beting practices, {eid: 85106705820}&gt;, &lt;UNITY-Things: An Internet-of-Things Software Framework Integrating Arduino-Enabled Remote Devices with the UNITY Game Engine, {eid: 85112167717}&gt;, &lt;Digital twin-driven product design, manufacturing and service with big data, {eid: 85015707925}&gt;, &lt;Digital Twin Shop-Floor: A New Shop-Floor Paradigm Towards Smart Manufacturing, {eid: 85030752762}&gt;, &lt;Product lifecycle management-from its history to its new role, {eid: 78149333894}&gt;, &lt;Transurbanism: Smart cities for transhumans, {eid: 85090503982}&gt;, &lt;Drone-Based AI and 3D Reconstruction for Digital Twin Augmentation, {eid: 85112196102}&gt;, &lt;Augmented reality supported modeling of industrial systems to infer software configuration, {eid: 85065649500}&gt;, &lt;Home Studio: A Mixed Reality Staging Tool for Interior Design, {eid: 85105794346}&gt;, &lt;Digital twins in smart farming, {eid: 85099806423}&gt;, &lt;City services management methodology based on sociocyber- physical approach, {eid: 85082512627}&gt;, &lt;AI Creativity and the Human-AI Co-creation Model, {eid: 85112224892}&gt;, &lt;Driving Innovation with the Application of Industrial AI in the R&amp;D Domain, {eid: 85088752980}&gt;, &lt;6G indicators of value and performance, {eid: 85086303752}&gt;</t>
  </si>
  <si>
    <t>2022-11-16</t>
  </si>
  <si>
    <t>2-s2.0-85142615528</t>
  </si>
  <si>
    <t>Shi L. (AUID: 57214244817), Krishnan S. (AUID: 57206592838), Wen S. (AUID: 37108669800)</t>
  </si>
  <si>
    <t>Study Cybersecurity of Cyber Physical System in the Virtual Environment: A Survey and New Direction</t>
  </si>
  <si>
    <t>2022 Australasian Computer Science Week, ACSW 2022</t>
  </si>
  <si>
    <t>10.1145/3511616.3513098</t>
  </si>
  <si>
    <t>https://www.doi.org/10.1145/3511616.3513098</t>
  </si>
  <si>
    <t>&lt;Swinburne University Of Technology&gt;</t>
  </si>
  <si>
    <t>© 2022 ACM.The Industry 4.0 is defined as connecting the physical system to the cyber world with the help of transformative technologies. As a result, the number of cyber-attacks have grown exponentially. Cybersecurity has been identified as one of main challenges in applying the transformative technologies of Industry 4.0. An industrial system within the context of Industry 4.0 generally, a cyber physical system (CPS), is incredibly complex and involves heterogeneous devices. How to detect the attacks and analyse the vulnerability of the system are actively explored and researched. However, because of the high cost and difficulty to access real industrial CPS, it is difficult for researchers to get opportunities to use real industrial systems in the research. For this reason, a variety of software tools and virtualization methods have been used to create virtual or hybrid systems for researchers. This paper study and review existing cybersecurity research on CPS in the virtual environment. Then authors point out four challenges in the state-of-the-art research based on the findings and discussion. From this, Digital Twin (DT), one of the main enabling technologies in Industry 4.0, has been identified to have the great potential in solving these challenges. DT sheds light on the real fusion of the cyber world and the physical world, and it has the potential to be used as a technology to help people build virtulized system with high-fidelity, hence greatly lower bar on the cybersecurity research of the cyber physical system and create other DT based cybersecurity applications.</t>
  </si>
  <si>
    <t>CPS, cybersecurity, Digital Twin, emulation, ICS, SCADA, simulation, virtualization</t>
  </si>
  <si>
    <t>&lt;None, {eid: 85054972800}&gt;, &lt;SCADAVT-A framework for SCADA security testbed based on virtualization technology, {eid: 84898045366}&gt;, &lt;Virtualization of industrial control system testbeds for cybersecurity, {eid: 85014859477}&gt;, &lt;Virtualization of SCADA testbeds for cybersecurity research: A modular approach, {eid: 85047728597}&gt;, &lt;Using virtualization for cyber security education and experimentation, {eid: 85060252742}&gt;, &lt;Towards high-interaction virtual ICS honeypots-in-A-box, {eid: 85001819543}&gt;, &lt;MiniCPS: A toolkit for security research on CPS networks, {eid: 84964840467}&gt;, &lt;Cyber physical systems security: Analysis, challenges and solutions, {eid: 85017591210}&gt;, &lt;Experimental evaluation of cyber attacks on automatic generation control using a CPS security testbed, {eid: 84956857590}&gt;, &lt;None, {eid: 85127406890}&gt;, &lt;CyberFactory# 1-Securing the industry 4.0 with cyber-ranges and digital twins, {eid: 85050025311}&gt;, &lt;Cyber-attack and defense simulation framework, {eid: 84954513970}&gt;, &lt;A simulation-based platform for assessing the impact of cyber-threats on smart manufacturing systems, {eid: 85052885684}&gt;, &lt;An open-source extendable, highly-accurate and security aware CPS simulator, {eid: 85039431935}&gt;, &lt;Attacks against process control systems: Risk assessment, detection, and response, {eid: 79956009493}&gt;, &lt;Simulation of network attacks on SCADA systems, {eid: 84919602498}&gt;, &lt;Simulation and platform tools to develop safe flock of UAVs: A CPS application-driven research, {eid: 84904580815}&gt;, &lt;None, {eid: 85127430846}&gt;, &lt;None, {eid: 85127449985}&gt;, &lt;None, {eid: 85127447976}&gt;, &lt;None, {eid: 85127380271}&gt;, &lt;A digital twin-based privacy enhancement mechanism for the automotive industry, {eid: 85065981827}&gt;, &lt;None, {eid: 85127388879}&gt;, &lt;Unleashing the digital twins potential for ics security, {eid: 85078433052}&gt;, &lt;None, {eid: 85117542440}&gt;, &lt;Quantitative security risk assessment for industrial control systems: Research opportunities and challenges, {eid: 85074782692}&gt;, &lt;A specification-based state replication approach for digital twins, {eid: 85056743057}&gt;, &lt;Towards security-aware virtual environments for digital twins, {eid: 85056740434}&gt;, &lt;None, {eid: 85149551859}&gt;, &lt;Digital twins for cyber-physical systems security: State of the art and outlook, {eid: 85149551859}&gt;, &lt;Simulation platform for cyber-security and vulnerability analysis of critical infrastructures, {eid: 85018628211}&gt;, &lt;None, {eid: 85044363872}&gt;, &lt;Lowering the barriers to industrial control system security with {GRFICS}, {eid: 85071920515}&gt;, &lt;The design of ics testbed based on emulation, physical, and simulation (eps-ics testbed), {eid: 84904515614}&gt;, &lt;None, {eid: 85127415662}&gt;, &lt;Security and privacy in cyber-physical systems: A survey of surveys, {eid: 85023618092}&gt;, &lt;Pains, gains and PLCs: Ten lessons from building an industrial control systems testbed for security research, {eid: 85084163881}&gt;, &lt;Softgrid: A software-based smart grid testbed for evaluating substation cybersecurity solutions, {eid: 85001875425}&gt;, &lt;Development of the powercyber SCADA security testbed, {eid: 78349259735}&gt;, &lt;Combining simulation and emulation systems for smart grid planning and evaluation, {eid: 85053207349}&gt;, &lt;Verifying attack graphs through simulation, {eid: 85040230485}&gt;, &lt;Cyber physical systems security, {eid: 85029396841}&gt;, &lt;UAVSim: A simulation testbed for unmanned aerial vehicle network cyber security analysis, {eid: 84902968424}&gt;, &lt;Assessing der network cybersecurity defences in a power-communication co-simulation environment, {eid: 85091332455}&gt;, &lt;Characterising the Digital Twin: A systematic literature review, {eid: 85081219520}&gt;, &lt;None, {eid: 85127393195}&gt;, &lt;Modelbased security analysis of a water treatment system, {eid: 84973450834}&gt;, &lt;SURE: A modeling and simulation integration platform for evaluation of secure and resilient cyber-physical systems, {eid: 85028448058}&gt;, &lt;Cloud-based testbed for simulation of cyber attacks, {eid: 84904175284}&gt;, &lt;Cy-through: Toward a cybersecurity simulation for supporting live, virtual, and constructive interoperability, {eid: 85099594632}&gt;, &lt;An isolated virtual cluster for SCADA network security research, {eid: 84940493756}&gt;, &lt;An idea of using Digital Twin to perform the functional safety and cybersecurity analysis, {eid: 85081088419}&gt;, &lt;Simulating cyber-physical systems: Identifying vulnerabilities for design and manufacturing through simulated additive manufacturing environments, {eid: 85086579990}&gt;, &lt;None, {eid: 85050618274}&gt;, &lt;SWaT: A water treatment testbed for research and training on ICS security, {eid: 84974661416}&gt;, &lt;Industrial control system simulation and data logging for intrusion detection system research, {eid: 85022328289}&gt;, &lt;None, {eid: 85090502979}&gt;, &lt;Integrated simulation testbed for security and resilience of CPS, {eid: 85050532585}&gt;, &lt;A cyber-security methodology for a cyber- physical industrial control system testbed, {eid: 85099724920}&gt;, &lt;Detection of integrity attacks in cyber-physical critical infrastructures using ensemble modeling, {eid: 84923052970}&gt;, &lt;Evaluating the effects of cyber-attacks on cyber physical systems using a hardware-in-The-loop simulation testbed, {eid: 85040224380}&gt;, &lt;None, {eid: 85101575520}&gt;, &lt;None, {eid: 85083086604}&gt;, &lt;Implementation and evaluation of physical, hybrid, and virtual testbeds for cybersecurity analysis of industrial control systems, {eid: 85103833182}&gt;, &lt;On the implementation of iot-based digital twin for networked microgrids resiliency against cyber attacks, {eid: 85094810910}&gt;, &lt;None, {eid: 85101137837}&gt;, &lt;None, {eid: 85096873194}&gt;, &lt;Cybersecurity vulnerability analysis via virtualization, {eid: 85061336933}&gt;, &lt;From simulation to experimentable digital twins: Simulation-based development and operation of complex technical systems, {eid: 85006371785}&gt;, &lt;Validation of complex control systems with heterogeneous digital models in industry 4.0 framework, {eid: 85103239779}&gt;, &lt;Comprehensive fault simulation method in active distribution network with the consideration of cyber security, {eid: 85101168501}&gt;, &lt;Main enabling technologies in industry 4.0 and cybersecurity threats, {eid: 85078516159}&gt;, &lt;EPIC: A testbed for scientifically rigorous cyber-physical security experimentation, {eid: 84913609374}&gt;, &lt;On practical threat scenario testing in an electric power ICS testbed, {eid: 85061379960}&gt;, &lt;GridAttackSim: A cyber attack simulation framework for smart grids, {eid: 85090676841}&gt;, &lt;Assessment of cyber physical system risks with domain specific modelling and simulation, {eid: 85052381163}&gt;, &lt;Virtualization and cyber security: Arming future security practitioners, {eid: 84966746573}&gt;, &lt;CLaaS: Cybersecurity lab as a service, {eid: 84987628457}&gt;, &lt;None, {eid: 85127399003}&gt;, &lt;Security-aware functional modeling of cyber-physical systems, {eid: 84952922399}&gt;, &lt;A simulation environment for SCADA security analysis and assessment, {eid: 77953170814}&gt;, &lt;None, {eid: 85096423525}&gt;, &lt;None, {eid: 85115062320}&gt;, &lt;The design of simulation platform for ad hoc based cyber-physical system, {eid: 84862940939}&gt;, &lt;None, {eid: 85107958133}&gt;, &lt;A digital-twinassisted fault diagnosis using deep transfer learning, {eid: 85062237403}&gt;, &lt;Integrated simulation and emulation platform for cyber-physical system security experimentation, {eid: 84860624742}&gt;, &lt;Developing a hands-on cybersecurity laboratory with virtualization, {eid: 85081629150}&gt;, &lt;Digital twin framework and its application to power grid online analysis, {eid: 85077253897}&gt;</t>
  </si>
  <si>
    <t>2022-02-14</t>
  </si>
  <si>
    <t>2-s2.0-85127454204</t>
  </si>
  <si>
    <t>Schöne R. (AUID: 6507059095), Mey J. (AUID: 57062224100), Ebert S. (AUID: 57220073880), Götz S. (AUID: 36753248200), Aßmann U. (AUID: 6603009666)</t>
  </si>
  <si>
    <t>Incremental causal connection for self-adaptive systems based on relational reference attribute grammars</t>
  </si>
  <si>
    <t>10.1145/3550355.3552460</t>
  </si>
  <si>
    <t>https://www.doi.org/10.1145/3550355.3552460</t>
  </si>
  <si>
    <t>&lt;Technische Universität Dresden&gt;</t>
  </si>
  <si>
    <t>© 2022 ACM.Even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</si>
  <si>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causal connection, cyber-physical system, model-driven software engineering, models@run.time, reference attribute grammar</t>
  </si>
  <si>
    <t>&lt;ArchJava: connecting software architecture to implementation, {eid: 0036036783}&gt;, &lt;A domain-specifc language for fltering in application-level gateways, {eid: 85097655222}&gt;, &lt;A Survey on Digital Twin: Defnitions, Characteristics, Applications, and Design Implications, {eid: 85076680404}&gt;, &lt;Mod-els@run.time, {eid: 84941067484}&gt;, &lt;Models@run.time: a guided tour of the state of the art and research challenges, {eid: 85059780955}&gt;, &lt;Models@run.time, {eid: 85008066028}&gt;, &lt;A scene graph based shared 3D world model for robotic applications, {eid: 84887267807}&gt;, &lt;Reference Attribute Grammar Controlled Graph Rewriting: Motivation &amp; Overview, {eid: 84962570255}&gt;, &lt;On the Need for Extended Transactional Models@Run.Time, {eid: 84954532027}&gt;, &lt;Digital Twin for maintenance: A literature review, {eid: 85092055078}&gt;, &lt;Automatic generation of fxed-point-fnding evaluators for circular, but well-defned, attribute grammars, {eid: 84976731288}&gt;, &lt;Control strategies for self-adaptive software systems, {eid: 85017638966}&gt;, &lt;An Eclipse Modelling Framework Alternative to Meet the Models@Runtime Requirements, {eid: 84867650983}&gt;, &lt;None, {eid: 85108911100}&gt;, &lt;Engineering tagging languages for DSLs, {eid: 84961634193}&gt;, &lt;A model-based approach for developing event-driven architectures with AsyncAPI, {eid: 85096967025}&gt;, &lt;None, {eid: 84868359117}&gt;, &lt;Reference attributed grammars, {eid: 0034268727}&gt;, &lt;JastAdd: an aspect-oriented compiler construction system, {eid: 0037374916}&gt;, &lt;None, {eid: 0003423840}&gt;, &lt;MAPE-K formal templates to rigorously design behaviors for self-adaptive systems, {eid: 84940991650}&gt;, &lt;Characterising the Digital Twin: A systematic literature review, {eid: 85081219520}&gt;, &lt;Parallel and Distributed Incremental Attribute Evaluation Algorithms for Multiuser Software Development Environments, {eid: 0027348001}&gt;, &lt;None, {eid: 85141860344}&gt;, &lt;Model-driven digital twin construction: synthesizing the integration of cyber-physical systems with their information systems, {eid: 85096992990}&gt;, &lt;Semantics of context-free languages, {eid: 0001538613}&gt;, &lt;The Notion of Self-aware Computing, {eid: 85055399765}&gt;, &lt;None, {eid: 85108026798}&gt;, &lt;Reactors: A Deterministic Model for Composable Reactive Systems, {eid: 85081181679}&gt;, &lt;Concepts and Experiments in Computational Refection, {eid: 85027181850}&gt;, &lt;Demand-driven evaluation of collection attributes, {eid: 67349121878}&gt;, &lt;Reusing Static Analysis across Diferent Domain-Specifc Languages using Reference Attribute Grammars. The Art, {eid: 85097712856}&gt;, &lt;Relational Reference Attribute Grammars: Improving Continuous Model Validation, {eid: 85079355622}&gt;, &lt;Using Specifcation Models for RunTime Adaptations, {eid: 84891412655}&gt;, &lt;Model-Driven Engineering, {eid: 33344465743}&gt;, &lt;Incremental Runtime-generation of Optimisation Problems using RAG-controlled Rewriting, {eid: 85006167831}&gt;, &lt;Connecting conceptual models using relational reference attribute grammars, {eid: 85096784651}&gt;, &lt;Artifact for Paper, {eid: 85141843623}&gt;, &lt;Generating synchronization engines between running systems and their model-based views, {eid: 78349266355}&gt;, &lt;None, {eid: 85141874228}&gt;, &lt;None, {eid: 74549142762}&gt;, &lt;None, {eid: 84891319427}&gt;, &lt;None, {eid: 84882345068}&gt;, &lt;Topology-Level Reactivity in Distributed Reactive Programs. The Art, {eid: 85136538297}&gt;, &lt;Higher order attribute grammars. In, {eid: 0024701745}&gt;, &lt;Software Engineering of Self-adaptive Systems, {eid: 85083949468}&gt;, &lt;A Meta-model and Toolchain for Improved Interoperability of Robotic Frameworks, {eid: 84868020126}&gt;, &lt;Digital Twin Networks: A Survey, {eid: 85105850614}&gt;</t>
  </si>
  <si>
    <t>2-s2.0-85141832184</t>
  </si>
  <si>
    <t>No DT and primary study</t>
  </si>
  <si>
    <t>Cao Z. (AUID: 57217625606), Wang R. (AUID: 57219756984), Zhou X. (AUID: 57211683348), Wen Y. (AUID: 7401777066)</t>
  </si>
  <si>
    <t>Reducio: Model Reduction for Data Center Predictive Digital Twins via Physics-Guided Machine Learning</t>
  </si>
  <si>
    <t>9th ACM International Conference on Systems for Energy-Efficient Buildings, Cities, and Transportation, BuildSys 2022</t>
  </si>
  <si>
    <t>10.1145/3563357.3564050</t>
  </si>
  <si>
    <t>https://www.doi.org/10.1145/3563357.3564050</t>
  </si>
  <si>
    <t>&lt;Nanyang Technological University&gt;</t>
  </si>
  <si>
    <t>© 2022 ACM.The digital twin, as a digital counterpart of a physical entity, has shown great potential in data center prototyping and predictive thermal management. In this regard, Computational Fluid Dynamics/Heat Transfer (CFD/HT) models have been widely adopted. However, the computing time of the CFD/HT simulation is prohibitively long in practice. The Proper Orthogonal Decomposition (POD) has been explored to approximate the CFD/HT simulation by a linear combination of POD modes and coefficients. Existing approaches to calculating the POD coefficients use either the black-box interpolation or the simplified physical model, leading to unsatisfactory generalization ability. To advance existing approaches, this paper proposes Reducio, a physics-guided model reduction approach based on the POD to predict the temperature field by following two key phases of i) offline POD modes calculation and coefficients interpolation and ii) online coefficients extrapolation supervised by the principle of energy balance. To extrapolate the coefficients with limited training data, we adopt the Gaussian Process (GP) model to learn a nonlinear map between the boundary conditions and POD coefficients. We conduct two case studies in two data centers with different scales. Evaluation results in the edge data center show that Reducio achieves sub-1°C mean absolute error (MAE) in temperature field prediction compared with the CFD/HT simulation result, outperforming the existing method based on the simplified physical model by 1.5 °C. When evaluating in the industry-grade hyper-scale data center with the sensor measurements, around 1°C temperature prediction MAE is observed. Furthermore, Reducio can predict the full-fledged temperature field in real-time, making it a strong candidate for building data center predictive digital twins.</t>
  </si>
  <si>
    <t>computational fluid dynamics, data center, digital twin, gaussian process, proper orthogonal decomposition</t>
  </si>
  <si>
    <t>&lt;Comparison of data driven modeling approaches for temperature prediction in data centers, {eid: 85061825154}&gt;, &lt;Toward a Systematic Survey for Carbon Neutral Data Centers, {eid: 85127077398}&gt;, &lt;EnergyPlus: Creating a new-generation building energy simulation program, {eid: 0034825352}&gt;, &lt;CVXPY: A Python-embedded modeling language for convex optimization, {eid: 84979920226}&gt;, &lt;Dynamic reduced order thermal modeling of data center air temperatures, {eid: 84860325809}&gt;, &lt;None, {eid: 84944106377}&gt;, &lt;Gdcsim: A tool for analyzing green data center design and resource management techniques, {eid: 80053197084}&gt;, &lt;An open source fast fluid dynamics model for data center thermal management, {eid: 85095916124}&gt;, &lt;OpenFOAM: A C++ library for complex physics simulations, {eid: 80052747234}&gt;, &lt;Computational and experimental validation of a vortex-superposition-based buoyancy approximation for the COMPACT code in data centers, {eid: 84887577445}&gt;, &lt;Thermocast: A cyber-physical forecasting model for datacenters, {eid: 80052661285}&gt;, &lt;Creating a calibrated CFD model of a midsize data center, {eid: 84954040173}&gt;, &lt;Optlayerpractical constrained optimization for deep reinforcement learning in the real world, {eid: 85062258932}&gt;, &lt;CFD modeling of an existing raised-floor data center, {eid: 84880761009}&gt;, &lt;Multi-parameter model reduction in multi-scale convective systems, {eid: 76749093026}&gt;, &lt;Proper orthogonal decomposition for reduced order thermal modeling of air cooled data centers, {eid: 77954771145}&gt;, &lt;Reduced order thermal modeling of data centers via distributed sensor data, {eid: 84857160306}&gt;, &lt;Modeling, simulation, information technology &amp; processing roadmap, {eid: 84885413599}&gt;, &lt;CFD-Based Operational Thermal Efficiency Improvement of a Production Data Center, {eid: 84893960482}&gt;, &lt;Turbulence and the dynamics of coherent structures. I. Coherent structures, {eid: 0000246863}&gt;, &lt;Modal analysis of fluid flows: An overview, {eid: 85023598789}&gt;, &lt;Fast and self-learning indoor airflow simulation based on in situ adaptive tabulation, {eid: 85013124231}&gt;, &lt;Kalibre: Knowledge-based Neural Surrogate Model Calibration for Data Center Digital Twins, {eid: 85097164711}&gt;, &lt;None, {eid: 25444448065}&gt;, &lt;Validation of fast fluid dynamics for room airflow, {eid: 84869850067}&gt;</t>
  </si>
  <si>
    <t>2022-11-09</t>
  </si>
  <si>
    <t>2-s2.0-85144620236</t>
  </si>
  <si>
    <t>Proposes numerical method</t>
  </si>
  <si>
    <t>Ricci A. (AUID: 7202337846), Croatti A. (AUID: 57009094200), Mariani S. (AUID: 14421332900), Montagna S. (AUID: 35178038100), Picone M. (AUID: 35208818500)</t>
  </si>
  <si>
    <t>Web of Digital Twins</t>
  </si>
  <si>
    <t>ACM Transactions on Internet Technology</t>
  </si>
  <si>
    <t>10.1145/3507909</t>
  </si>
  <si>
    <t>https://www.doi.org/10.1145/3507909</t>
  </si>
  <si>
    <t>© 2022 Association for Computing Machinery.In recent years, digital twins have been pervading different application domains - from manufacturing to healthcare - as an approach for virtualising different kinds of physical entities (things, products, machines). The dominant view developed in the literature so far is about the virtualisation of individual physical assets in a closed-system perspective. In this article, we introduce and explore a broader perspective that we call Web of Digital Twins (WoDT), in which the digital twin paradigm is exploited for the pervasive softwarisation of possibly large-scale interrelated physical realities. A WoDT can be conceived as an open, distributed and dynamic ecosystem of connected digital twins, functioning as an interoperable service-oriented layer for applications running on top, especially smart applications and multiagent systems. The article introduces an abstract model and architecture aimed to capture key aspects of the idea not bound to any specific application domains or implementing technologies and discusses their adoption in engineering real-world systems. To this purpose, two concrete case studies are considered, in the context of healthcare and smart mobility. Finally, the article includes a discussion of a selected set of research directions.</t>
  </si>
  <si>
    <t>agents, Digital twins, MAS, web, WoDT</t>
  </si>
  <si>
    <t>&lt;COGNITWIN-Hybrid and cognitive digital twins for the process industry, {eid: 85091994848}&gt;, &lt;Abductive design of BDI agent-based digital twins of organizations, {eid: 85102731433}&gt;, &lt;Application-driven network-aware digital twin management in industrial edge environments, {eid: 85103239228, doi: 10.1109/TII.2021.3067447}&gt;, &lt;JADE-A java agent development framework, {eid: 37249026890}&gt;, &lt;The first twenty years of agent-based software development with JADE, {eid: 85084482194}&gt;, &lt;Multi-agent oriented programming with JaCaMo, {eid: 84875735836}&gt;, &lt;Digital twin-the simulation aspect, {eid: 85016457439}&gt;, &lt;A decade in hindsight: The missing bridge between multi-agent systems and the world wide web, {eid: 85076162268}&gt;, &lt;On the integration of agents and digital twins in healthcare, {eid: 85088988374}&gt;, &lt;BDI personal medical assistant agents: The case of trauma tracking and alerting, {eid: 85058662276}&gt;, &lt;Towards practical reasoning agents for the semantic web, {eid: 1142268247}&gt;, &lt;A multiagent approach to autonomous intersection management, {eid: 44449142496}&gt;, &lt;Enhancing cognition for digital twins, {eid: 85093073572}&gt;, &lt;None, {eid: 85140653646}&gt;, &lt;None, {eid: 0004197808}&gt;, &lt;The digital twin paradigm for future NASA and US air force vehicles, {eid: 84881388851}&gt;, &lt;None, {eid: 85006339863}&gt;, &lt;Knowledge graphs, {eid: 85101524472}&gt;, &lt;Knowledge graphs, {eid: 85108965182}&gt;, &lt;An agent-based approach for building complex software systems, {eid: 0003062036}&gt;, &lt;Tutorial: Distributed knowledge graphs for the web of things, {eid: 85151509610}&gt;, &lt;Digital twin for adaptation of robots behavior in flexible robotic assembly lines, {eid: 85071655549}&gt;, &lt;Digital twin based synchronised control and simulation of the industrial robotic cell using virtual reality, {eid: 85064769107}&gt;, &lt;A novel cloud-based framework for the elderly healthcare services using digital twin, {eid: 85065103886}&gt;, &lt;Architectural aspects of digital twins in IIoT systems, {eid: 85062630045}&gt;, &lt;Coordination of autonomous vehicles: Taxonomy and survey, {eid: 85105377292}&gt;, &lt;None, {eid: 85150269189}&gt;, &lt;Digital twin in the IoT context: A survey on technical features, scenarios, and architectural models, {eid: 85087488936}&gt;, &lt;Real-time tracking and documentation in trauma management, {eid: 85061744374}&gt;, &lt;Agent-Oriented programming with underlying ontological reasoning, {eid: 33745766222}&gt;, &lt;Large-Scale semantic integration of linked data: A survey, {eid: 85072373568}&gt;, &lt;A review of the roles of digital twin in CPS-based production systems, {eid: 85029833606}&gt;, &lt;The knowledge level, {eid: 49049136479}&gt;, &lt;Artifacts in the A&amp;A meta-model for multi-agent systems, {eid: 52949149709}&gt;, &lt;Coordinating with the future: The anticipatory nature of representation, {eid: 44349151557}&gt;, &lt;WIP: preliminary evaluation of digital twins on MEC software architecture, {eid: 85112417906}&gt;, &lt;Querying distributed RDF data sources with SPARQL, {eid: 45449100722}&gt;, &lt;Modeling rational agents within a BDI-Architecture, {eid: 0002572155}&gt;, &lt;Pervasive and connected digital twins-A vision for digital health, {eid: 85099732635, doi: 10.1109/MIC.2021.3052039}&gt;, &lt;The mirror world: Preparing for mixed-reality living, {eid: 84928644612}&gt;, &lt;Feeding the digital twin: Basics, models and lessons learned from building an IoT analytics toolbox (Invited Talk), {eid: 85062634850}&gt;, &lt;Towards actionable cognitive digital twins for manufacturing, {eid: 85086444510}&gt;, &lt;Digital twins: Bridging physical space and cyberspace, {eid: 85075743259}&gt;, &lt;City digital twin potentials: A review and research agenda, {eid: 85103506867}&gt;, &lt;A digital twin method for automated behavior analysis of large-scale distributed IoT systems, {eid: 85069795719}&gt;, &lt;IEEE 1451 smart sensor digital twin federation for IoT/CPS research, {eid: 85065922537}&gt;, &lt;A digital twin architecture based on the industrial internet of things technologies, {eid: 85063782240}&gt;, &lt;Digital twin generation: Re-Conceptualizing agent systems for behavior-centered cyberphysical system development, {eid: 85100473353}&gt;, &lt;Internet of things ontology for digital twin in cyber physical systems, {eid: 85065093309}&gt;, &lt;Make more digital twins, {eid: 85072672277}&gt;, &lt;Digital twin in industry: State-of-the-Art, {eid: 85054374767}&gt;, &lt;The digital twin: Realizing the cyber-physical production system for Industry 4. 0, {eid: 85019987476}&gt;, &lt;Environment as a first-class abstraction in multi-agent systems, {eid: 35148899434}&gt;, &lt;Intelligent agents: Theory and practice, {eid: 84972263711}&gt;, &lt;A digital-twin-assisted fault diagnosis using deep transfer learning, {eid: 85062237403}&gt;, &lt;Concepts of Digital Twin Network, {eid: 85111444956}&gt;</t>
  </si>
  <si>
    <t>2-s2.0-85132159083</t>
  </si>
  <si>
    <t>Paredis R. (AUID: 57222735301), Vangheluwe H. (AUID: 6602402077)</t>
  </si>
  <si>
    <t>Towards a digital Z framework based on a family of architectures and a virtual knowledge graph</t>
  </si>
  <si>
    <t>10.1145/3550356.3561543</t>
  </si>
  <si>
    <t>https://www.doi.org/10.1145/3550356.3561543</t>
  </si>
  <si>
    <t>&lt;University of Antwerp-Flanders MAKE&gt;</t>
  </si>
  <si>
    <t>© 2022 ACM.The purpose of systems engineering is to, often collaboratively and following complex workflows, analyse, design, optimize, operate, and evolve complex, cyber-physical systems. This paper proposes a vision of a general framework for the design, deployment and operation of Digital Z (where Z can be model, shadow, twin, passport, avatar...). Different Digital Zs are used, often in combination, for various purposes during systems engineering. That is why we propose a family of architectures for different Digital Zs. Each Digital Z architecture is constructed based on the engineers' goals. These goals can always be reduced to the observation, satisfaction, or optimization of some Properties of Interest (PoIs). Example PoIs are safety, and average energy consumption. We propose to have one Digital Z architecture per PoI. The different Digital Zs may be combined into an ecosystem. More variability is introduced when we zoom into the deployment of Digital Zs. Common choices for network communication such as DDS and MQTT each have their own strengths and weaknesses which must be taken into account when trying to satisfy non-functional properties such as meeting real-time deadlines. We also introduce the Modelverse, a Virtual (Federated) Knowledge Graph (VKG). It is used as a source of knowledge to aid in the construction of "experiments"which answer user's questions about PoIs. These, possibly concurrent, experiments are in essence particular Digital Z ecosystems/architectures. When the experiments provide answers, these are added to the VKG knowledge base in the form (question, experiment architecture, answer). The glue between the above is a template workflow. We sketch the above concepts by means of concrete examples and compare them with existing Digital Z definitions and frameworks such as the "5D model".</t>
  </si>
  <si>
    <t>digital twins, System architectures, System engineering</t>
  </si>
  <si>
    <t>&lt;2019 A featurebased framework for structuring industrial digital twins, {eid: 85077802084}&gt;, &lt;Digital twin-The simulation aspect, {eid: 85016457439}&gt;, &lt;Digital twin: Mitigating unpredictable, undesirable emergent behavior in complex systems, {eid: 85006339863}&gt;, &lt;2020 Characterising the Digital Twin: A systematic literature review, {eid: 85081219520}&gt;, &lt;Feature-oriented domain analysis (FODA) feasibility study, {eid: 0003512056}&gt;, &lt;Variability modeling, {eid: 84904571448}&gt;, &lt;2018 Digital Twin in Manufacturing: A Categorical Literature Review and Classification, {eid: 85052915281}&gt;, &lt;2021 Towards Development Platforms for Digital Twins: A Model-Driven Low-Code Approach, {eid: 85115225554}&gt;, &lt;2017 A review of the roles of digital twin in CPS-based production systems, {eid: 85029833606}&gt;, &lt;2021 Specifying and Executing the Combination of Timed Finite State Automata and Causal-Block Diagrams by Mapping onto DEVS, {eid: 85126126778}&gt;, &lt;2022 Multi-Paradigm Modelling for Model-Based Systems Engineering: Extending the FTG+PM, {eid: 85138029889}&gt;, &lt;2021 Towards a Family of Digital Model/Shadow/TwinWorkflows and Architectures, {eid: 85125194285}&gt;, &lt;2021 Exploring a Digital Shadow Design Workflow by Means of a Line Following Robot Use-Case, {eid: 85117394052}&gt;, &lt;Dependency Modeling and Model Management in Mechatronic Design, {eid: 84884620987}&gt;, &lt;None, {eid: 85142920399}&gt;, &lt;2017 Digital twin shop-floor: A new shop-floor paradigm towards smart manufacturing, {eid: 85030752762}&gt;, &lt;2020 Systems architecture design pattern catalog for developing digital twins, {eid: 85090276654}&gt;, &lt;2021 Models Meet Data: Challenges to Create Virtual Entities for Digital Twins, {eid: 85124001119}&gt;, &lt;2017 the Modelverse: A Tool for Multi-Paradigm Modelling and Simulation, {eid: 85044546477}&gt;</t>
  </si>
  <si>
    <t>2-s2.0-85142927915</t>
  </si>
  <si>
    <t>Cen W. (AUID: 57222731169), Haas P.J. (AUID: 13307780100)</t>
  </si>
  <si>
    <t>Enhanced Simulation Metamodeling via Graph and Generative Neural Networks</t>
  </si>
  <si>
    <t>2022 Winter Simulation Conference, WSC 2022</t>
  </si>
  <si>
    <t>10.1109/WSC57314.2022.10015361</t>
  </si>
  <si>
    <t>https://www.doi.org/10.1109/WSC57314.2022.10015361</t>
  </si>
  <si>
    <t>&lt;Manning College of Information and Computer Sciences, University of Massachusetts Amherst&gt;</t>
  </si>
  <si>
    <t>© 2022 IEEE.For large, complex simulation models, simulation metamodeling is crucial for enabling simulation-based-optimization under uncertainty in operational settings where results are needed quickly. We enhance simulation metamodeling in two important ways. First, we use graph neural networks (GrNN) to allow the graphical structure of a simulation model to be treated as a metamodel input parameter that can be varied along with real-valued and integer-ordered inputs. Second, we combine GrNNs with generative neural networks so that a metamodel can rapidly produce not only a summary statistic like E[Y], but also a sequence of i.i.d. samples of Y or even a stochastic process that mimics dynamic simulation outputs. Thus a single metamodel can be used to estimate multiple statistics for multiple performance measures. Our metamodels can potentially serve as surrogate models in digital-twin settings. Preliminary experiments indicate the promise of our approach.</t>
  </si>
  <si>
    <t>&lt;Approximation of a Discrete Event Stochastic Simulation Using an Evolutionary Artificial Neural Network, {eid: 84883150202}&gt;, &lt;Stochastic Kriging for Simulation Metamodeling, {eid: 77951184800}&gt;, &lt;Tutorial: Metamodeling for Simulation, {eid: 85103894922}&gt;, &lt;None, {eid: 85147451958}&gt;, &lt;NIM: Modeling and Generation of Simulation Inputs Via Generative Neural Networks, {eid: 85100584554}&gt;, &lt;Metamodel-based Simulation Optimization: A Systematic Literature Review, {eid: 85114745588}&gt;, &lt;Graph Neural Networks for Social Recommendation, {eid: 85066890405}&gt;, &lt;Dropout as a Bayesian Approximation: Representing Model Uncertainty in Deep Learning, {eid: 84998879817}&gt;, &lt;Neural Message Passing for Quantum Chemistry, {eid: 85045254838}&gt;, &lt;None, {eid: 0013070437}&gt;, &lt;None, {eid: 84867720412}&gt;, &lt;Long Short-term Memory, {eid: 0031573117}&gt;, &lt;None, {eid: 85147410848}&gt;, &lt;Neural Networks as a Metamodeling Technique for Discrete Event Stochastic Simulation, {eid: 0028731802}&gt;, &lt;Neural Predictive Intervals for Simulation Metamodeling, {eid: 85126115142}&gt;, &lt;None, {eid: 84963739872}&gt;, &lt;Indolence is Fatal: Research Opportunities in Designing Digital Shadows and Twins for Decision Support, {eid: 85126113941}&gt;, &lt;None, {eid: 85147445278}&gt;, &lt;None, {eid: 85095081592}&gt;, &lt;None, {eid: 25444448065}&gt;, &lt;Gaussian Markov Random Fields for Discrete Optimization via Simulation: Framework and Algorithms, {eid: 85060582018}&gt;, &lt;The Graph Neural Network Model, {eid: 58649113008}&gt;, &lt;How to Tell the Difference Between a Model and a Digital Twin, {eid: 85081715350}&gt;, &lt;Neural Network-Assisted Simulation Optimization with Covariates, {eid: 85126091927}&gt;</t>
  </si>
  <si>
    <t>2022-12-11</t>
  </si>
  <si>
    <t>2-s2.0-85147453844</t>
  </si>
  <si>
    <t>Metamodel Simulation</t>
  </si>
  <si>
    <t>Koulalis I. (AUID: 54410838800), Dourvas N. (AUID: 55840851900), Triantafyllidis T. (AUID: 57929165600), Ioannidis K. (AUID: 54890480200), Vrochidis S. (AUID: 23052810300), Kompatsiaris I. (AUID: 7004756014)</t>
  </si>
  <si>
    <t>A survey for image based methods in construction: from images to digital twins</t>
  </si>
  <si>
    <t>19th International Conference on Content-based Multimedia Indexing, CBMI 2022</t>
  </si>
  <si>
    <t>10.1145/3549555.3549594</t>
  </si>
  <si>
    <t>https://www.doi.org/10.1145/3549555.3549594</t>
  </si>
  <si>
    <t>&lt;Information Technologies Institute - Certh&gt;</t>
  </si>
  <si>
    <t>© 2022 ACM.In the construction domain, Digital twins are mostly used for facilities management of buildings, but their applications are still very limited. The virtualization of buildings and bridges in the last 15 years in the form of Building or Bridge Information Models is clearly identified as the starting point for the DTs. The industry has erected a frame with semantically rich 3D reference models that are now heavily enriched with visual sensor data captured on construction sites. This article provides an overview of the research and current practices of computer vision methods in the construction industry and presents typical examples of their applications for 3D reconstruction, safety management and structural monitoring for quality assurance. It then highlights the dominant achievements presented in the literature and concludes with the challenges and research directions applicable to digital twins that need to be addressed and exploited in the future.</t>
  </si>
  <si>
    <t>3D Reconstruction, Computer Vision, Digital Twins, Safety Management, Structural Health Monitoring</t>
  </si>
  <si>
    <t>&lt;Assessing on-site construction personnel hazard perception in a Middle Eastern developing country: An interactive graphical approach, {eid: 85036479980}&gt;, &lt;How to set up the pillars of digital twins technology in our business: Entities, challenges and solutions, {eid: 85112618755}&gt;, &lt;Reconstruction of extreme topography from UAV structure from motion photogrammetry, {eid: 85042939031}&gt;, &lt;Structural crack detection using deep convolutional neural networks, {eid: 85116927479}&gt;, &lt;None, {eid: 85139981401}&gt;, &lt;SURF: Speeded up robust features, {eid: 33745827782}&gt;, &lt;None, {eid: 85139946933}&gt;, &lt;Digital twinning of asphalt pavement surfacings using Visual Simultaneous Localization and Mapping2020, {eid: 85115769073}&gt;, &lt;Binet: Bridge visual inspection dataset and approach for damage detection, {eid: 85121901781}&gt;, &lt;Autonomous structural visual inspection using region-based deep learning for detecting multiple damage types, {eid: 85035234880}&gt;, &lt;Deep learning in computer vision: A critical review of emerging techniques and application scenarios, {eid: 85139407070}&gt;, &lt;Visual-based defect detection and classification approaches for industrial applications—a survey, {eid: 85081608496}&gt;, &lt;Digital Twins for the built environment: Learning from conceptual and process models in manufacturing, {eid: 85107992986}&gt;, &lt;ImageNet: A large-scale hierarchical image database, {eid: 85198028989}&gt;, &lt;How do neural networks see depth in single images?, {eid: 85081922537}&gt;, &lt;Fast feature pyramids for object detection, {eid: 84903622275}&gt;, &lt;Hard hat detection in video sequences based on face features, motion and color information, {eid: 79957565633}&gt;, &lt;Detecting non-hardhat-use by a deep learning method from far-field surveillance videos, {eid: 85030674770}&gt;, &lt;Computer vision algorithms and hardware implementations: A survey, {eid: 85074743948}&gt;, &lt;Multi-view stereo: A tutorial, {eid: 84933513367}&gt;, &lt;A featureless approach to 3D polyhedral building modeling from aerial images, {eid: 79551476787}&gt;, &lt;Image-based 3D object reconstruction: State-of-the-art and trends in the deep learning era, {eid: 85103803325}&gt;, &lt;Digital twin and virtual reality for safety training, {eid: 85096353792}&gt;, &lt;Deep learning, {eid: 84930630277}&gt;, &lt;Digital twins-based smart manufacturing system design in Industry 4.0: A review, {eid: 85106504389}&gt;, &lt;None, {eid: 85084045900}&gt;, &lt;Digital twin-driven virtual sensor approach for safe construction operations of trailing suction hopper dredger, {eid: 85115307160}&gt;, &lt;Microsoft coco: Common objects in context, {eid: 84906493406}&gt;, &lt;Deep3D reconstruction: Methods, data, and challenges, {eid: 85107236325}&gt;, &lt;SSD: Single shot multibox detector, {eid: 84990068627}&gt;, &lt;Research on surface defect detection based on semantic segmentation, {eid: 85081581565}&gt;, &lt;Digital twin-based safety evaluation of prestressed steel structure, {eid: 85091996553}&gt;, &lt;Distinctive image features from scale-invariant keypoints, {eid: 3042535216}&gt;, &lt;Automated hardhat detection for construction safety applications, {eid: 85030320050}&gt;, &lt;Deep learning for site safety: Real-time detection of personal protective equipment, {eid: 85077950555}&gt;, &lt;Towards an automated photogrammetry-based approach for monitoring and controlling construction site activities, {eid: 85044122834}&gt;, &lt;Computer vision applications in construction: Current state, opportunities &amp; challenges, {eid: 85114765919}&gt;, &lt;Hardhat-wearing detection for enhancing on-site safety of construction workers, {eid: 84939552314}&gt;, &lt;3D reconstruction from a single image, {eid: 85085859487}&gt;, &lt;Computer-vision based crack detection and analysis, {eid: 84861150666}&gt;, &lt;Vision-based progress monitoring of building structures using point-intensity approach, {eid: 85127597590}&gt;, &lt;Computer vision-based construction progress monitoring, {eid: 85127703759}&gt;, &lt;Faster R-CNN: Towards real-time object detection with region proposal networks, {eid: 84960980241}&gt;, &lt;An object-based 3D walk-through model for interior construction progress monitoring, {eid: 78649333572}&gt;, &lt;Automatic detection of helmet uses for construction safety, {eid: 85013668245}&gt;, &lt;Structure-from-motion revisited, {eid: 84986328012}&gt;, &lt;Hard-hat detection for construction safety visualization, {eid: 84978248174}&gt;, &lt;Building information modelling framework: A research and delivery foundation for industry stakeholders, {eid: 59049095324}&gt;, &lt;None, {eid: 77954740485}&gt;, &lt;An intelligent vision-based approach for helmet identification for work safety, {eid: 85047216428}&gt;, &lt;Automatic detection of hardhats worn by construction personnel: A deep learning approach and benchmark dataset, {eid: 85068922595}&gt;, &lt;A convolutional neural network based approach towards real-time hard hat detection, {eid: 85065920044}&gt;, &lt;Automatic inspection of pavement cracking distress, {eid: 85079031635}&gt;, &lt;Deconvolutional networks, {eid: 77956001004}&gt;, &lt;Automated pixel-level pavement crack detection on 3D asphalt surfaces using a deep-learning network, {eid: 85029008687}&gt;, &lt;Road crack detection using deep convolutional neural network, {eid: 85006722293}&gt;, &lt;IoT and digital twin enabled smart tracking for safety management, {eid: 85098078607}&gt;, &lt;Mapping computer vision research in construction: Developments, knowledge gaps and implications for research, {eid: 85069863311}&gt;, &lt;None, {eid: 85030672896}&gt;, &lt;Detection of delaminated and cracked concrete with unmanned aerial vehicles, {eid: 85121912638}&gt;</t>
  </si>
  <si>
    <t>2022-09-14</t>
  </si>
  <si>
    <t>2-s2.0-85139919555</t>
  </si>
  <si>
    <t>Phalak C. (AUID: 39861982700), Mishra M. (AUID: 57205914416), Kunde S. (AUID: 55935168700), Singhal R. (AUID: 36069730400), Iqbal S. (AUID: 57607248600)</t>
  </si>
  <si>
    <t>Metamodel driven acceleration of actor-based simulation</t>
  </si>
  <si>
    <t>2022 International Workshop on Big Data in Emergent Distributed Environments, BiDEDE 2022 - In conjunction with the 2022 ACM SIGMOD/PODS Conference</t>
  </si>
  <si>
    <t>10.1145/3530050.3532921</t>
  </si>
  <si>
    <t>https://www.doi.org/10.1145/3530050.3532921</t>
  </si>
  <si>
    <t>&lt;Tcs Research&gt;</t>
  </si>
  <si>
    <t>© 2022 ACM.Agent-Based Modeling (ABM) is a simulation technique that captures model interactions in dynamic real-world application environments. ABMs may incur significant simulation times for large-scale business applications in the real world. A primary challenge is to reduce the simulation time while ensuring the functional correctness of the simulated application on the underlying hardware. This paper illustrates how a correct functional architecture of an application can significantly improve the application's simulation performance in terms of scalability and simulation time. We propose a metamodel to capture the communication patterns among various agents of an application deployed over ABM. This knowledge on learning communication patterns is used to design an optimally distributed software architecture for the application to minimize the number of messages communicated among agents. Further, we propose a performance model-based deployment of the architected application on the underlying hardware. We illustrate the efficacy of our approach with a use case from the telecom domain. We validate our results via detailed empirical analysis achieving a 517× gain for 1 million users in simulation time. We also scale to 50M users in barely 3.7 hours. The insights obtained from our experiments can serve as guidelines for system engineers, facilitating the process of scaling applications simulated using ABM simulators.</t>
  </si>
  <si>
    <t>agent based model, agent interactions, capacity planning, performance acceleration, software design</t>
  </si>
  <si>
    <t>&lt;None, {eid: 85131164292}&gt;, &lt;None, {eid: 85131151172}&gt;, &lt;Evaluation of Simulation Techniques for Modeling Progression of Construction Claims, {eid: 85116429812}&gt;, &lt;Balanced graph edge partition, {eid: 84907033604}&gt;, &lt;Recent advances in graph partitioning, {eid: 84995543402}&gt;, &lt;None, {eid: 84888730712}&gt;, &lt;ESL: An Actor-Based Platform for Developing Emergent Behaviour Organisation Simulations, {eid: 85131206483}&gt;, &lt;Decision support in productive processes through DES and ABS in the Digital Twin era: A systematic literature review, {eid: 85102693068}&gt;, &lt;Application Driven Graph Partitioning, {eid: 85086229454}&gt;, &lt;Flows in Agro-food Networks (FAN): An agent-based model to simulate local agricultural material flows, {eid: 85079519925}&gt;, &lt;None, {eid: 85131206630}&gt;, &lt;Easing the adoption of agent-based modelling (ABM) in tourism research, {eid: 84979538865}&gt;, &lt;None, {eid: 85131213523}&gt;, &lt;Integrating simulation into design: An experiment in pedagogical environments, {eid: 85108222161}&gt;, &lt;TopoX: Topology refactorization for efficient graph partitioning and processing, {eid: 85073970456}&gt;, &lt;Adaptive multi-resource prediction in distributed resource sharing environment, {eid: 4544339019}&gt;, &lt;Leveraging Digital Twin Technology in Model-Based Systems Engineering, {eid: 85111581098}&gt;, &lt;A scalable distributed graph partitioner, {eid: 84953872322}&gt;, &lt;An Actor-Based Software Framework for Developing and Simulating Complex Systems, {eid: 84868691262}&gt;, &lt;Virtual resource prediction in cloud environment: A Bayesian approach, {eid: 84960333087}&gt;, &lt;Fast Online Next Best Offers using Deep Learning, {eid: 85061114405}&gt;, &lt;Digital Twin Generation: Re-Conceptualizing Agent Systems for Behavior-Centered Cyber-Physical System Development, {eid: 85100473353}&gt;, &lt;An ensemble CPU load prediction algorithm using a Bayesian information criterion and smooth filters in a cloud computing environment, {eid: 85053735862}&gt;, &lt;FENNEL: Streaming graph partitioning for massive scale graphs, {eid: 84906877464}&gt;, &lt;A computing resources prediction approach based on ensemble learning for complex system simulation in cloud environment, {eid: 85096461036}&gt;, &lt;None, {eid: 85131165976}&gt;, &lt;Optimizing agent-based transmission models for infectious diseases, {eid: 84930656488}&gt;, &lt;Virtualising Space-New Directions for Applications of Agent-Based Modelling in Spatial Economics, {eid: 85131206300}&gt;, &lt;An agent-based model for simulating COVID-19 transmissions on university campus and its implications on mitigation interventions: A case study, {eid: 85106250296}&gt;, &lt;Topologies of agents interactions in knowledge intensive multi-agent systems for networked information services, {eid: 33644700417}&gt;, &lt;Agent-based modelling and flood risk management: A compendious literature review, {eid: 85092315127}&gt;</t>
  </si>
  <si>
    <t>2022-06-12</t>
  </si>
  <si>
    <t>2-s2.0-85131209163</t>
  </si>
  <si>
    <t>Paranjape A.A. (AUID: 10241128000), Barat S. (AUID: 22633698400), Basu A. (AUID: 57890436800), Kulkarni V. (AUID: 8542305000), Salvi R. (AUID: 58091052100), Ghosh S. (AUID: 57222346068)</t>
  </si>
  <si>
    <t>MODELING AND SIMULATION FOR THE SPREAD OF COVID-19 IN AN INDIAN CITY: A CASE STUDY</t>
  </si>
  <si>
    <t>10.1109/WSC57314.2022.10015485</t>
  </si>
  <si>
    <t>https://www.doi.org/10.1109/WSC57314.2022.10015485</t>
  </si>
  <si>
    <t>&lt;Software Systems &amp; Services, TCS Research Tata Research Development and Design Centre, Hadapsar Industrial Estate&gt;, &lt;School of Information Sciences, University of Illinois at Urbana-Champaign&gt;, &lt;Decision &amp; Data Sciences, TCS Research Tata Research Development and Design, Centre Hadapsar Industrial Estate&gt;</t>
  </si>
  <si>
    <t>© 2022 IEEE.We present a case study on modeling and predicting the course of Covid-19 in the Indian city of Pune. The results presented in this paper are concerned primarily with the wave of infections triggered by the Delta variant during the period between February and June 2021. Our work demonstrates the necessity for bringing together compartmental stock-and-flow and agent-based models and the limitations of each approach when used individually. Some of the work presented here was carried out in the process of advising the local city administration and reflects the challenges associated with employing these models in a real-world environment with its uncertainties and time pressures. Our experience, described in the paper, also highlights the risks associated with forecasting the course of an epidemic with evolving variants.</t>
  </si>
  <si>
    <t>&lt;SUTRA: A Novel Approach to Modelling Pandemics with Undetected (Asymptomatic) Patients, and Applications to COVID-19, {eid: 85126039068}&gt;, &lt;None, {eid: 0003677583}&gt;, &lt;An Agent-Based Digital Twin for Exploring Localized Non-pharmaceutical Interventions to Control COVID-19 Pandemic, {eid: 85116416487}&gt;, &lt;Allocating Resources to Control Infectious Diseases, {eid: 81855188536}&gt;, &lt;Estimation of Parameters in a Structured SIR Model, {eid: 85010886961}&gt;, &lt;ESL: An Actor-Based Platform for Developing Emergent Behaviour Organisation Simulations, {eid: 85021775368}&gt;, &lt;An Agent-Based Model to Evaluate the COVID-19 Transmission Risks in Facilities, {eid: 85084863235}&gt;, &lt;Link removal for the Control of Stochastically Evolving Epidemics Over Networks: A Comparison of Approaches, {eid: 84924390370}&gt;, &lt;Modelling Disease Outbreaks in Realistic Urban Social Networks, {eid: 2442686815}&gt;, &lt;Impact of Non-Pharmaceutical Interventions (NPIs) to Reduce COVID19 Mortality and Healthcare Demand, {eid: 85082548731}&gt;, &lt;Individual-Based Perspectives on R0, {eid: 0034615510}&gt;, &lt;A Contribution to the Mathematical Theory of Epidemics, {eid: 0000998185}&gt;, &lt;Covasim: An Agent-Based Model of COVID-19 dynamics and interventions, {eid: 85111759630}&gt;, &lt;Bifurcation Analysis of Periodic SEIR and SIR Epidemic Models, {eid: 0027978417}&gt;, &lt;Permanence of an SIR Epidemic Model with Distributed Time Delays, {eid: 0036986139}&gt;, &lt;A Multi-Method Approach to Modeling COVID-19 Disease Dynamics in the United States, {eid: 85107991440}&gt;, &lt;A Population Data-Driven Workflow for COVID-19 Modeling and Learning, {eid: 85115273299}&gt;, &lt;Predictions, Role of Interventions and Effects of a Historic National Lockdown in Indias Response to the COVID-19 Pandemic: Data Science Call to Arms, {eid: 85090923963}&gt;, &lt;Transmission Dynamics of the Etiological Agent of SARS in Hong Kong: Impact of Public Health Interventions, {eid: 12444260277}&gt;, &lt;COVID-ABS: An Agent-Based Model of COVID-19 Epidemic to Simulate Health and Economic Effects of Social Distancing Interventions, {eid: 85087587605}&gt;, &lt;An Agent-Based Model of COVID-19, {eid: 85083812288}&gt;</t>
  </si>
  <si>
    <t>2-s2.0-85147445932</t>
  </si>
  <si>
    <t>Lu Q. (AUID: 56431802100), Zhu L. (AUID: 7404202229), Xu X. (AUID: 55706225900), Whittle J. (AUID: 23006933800), Xing Z. (AUID: 8347413500)</t>
  </si>
  <si>
    <t>Towards a Roadmap on Software Engineering for Responsible AI</t>
  </si>
  <si>
    <t>1st International Conference on AI Engineering - Software Engineering for AI, CAIN 2022</t>
  </si>
  <si>
    <t>10.1145/3522664.3528607</t>
  </si>
  <si>
    <t>https://www.doi.org/10.1145/3522664.3528607</t>
  </si>
  <si>
    <t>&lt;Data61, CSIRO&gt;</t>
  </si>
  <si>
    <t>© 2022 ACM.Although AI is transforming the world, there are serious concerns about its ability to behave and make decisions responsibly. Many ethical regulations, principles, and frameworks for responsible AI have been issued recently. However, they are high level and difficult to put into practice. On the other hand, most AI researchers focus on algorithmic solutions, while the responsible AI challenges actually crosscut the entire engineering lifecycle and components of AI systems. To close the gap in operationalizing responsible AI, this paper aims to develop a roadmap on software engineering for responsible AI. The roadmap focuses on (i) establishing multi-level governance for responsible AI systems, (ii) setting up the development processes incorporating process-oriented practices for responsible AI systems, and (iii) building responsible-AI-by-design into AI systems through system-level architectural style, patterns and techniques. CCS CONCEPTS • Software and its engineering;</t>
  </si>
  <si>
    <t>AI, DevOps, ethics, machine learning, MLOps, requirement engineering, responsible AI, software architecture, software engineering</t>
  </si>
  <si>
    <t>&lt;Peeking Inside the Black-Box: A Survey on Explainable Artificial Intelligence (XAI), {eid: 85053352477}&gt;, &lt;Software Engineering for Machine Learning: A Case Study, {eid: 85072111655}&gt;, &lt;GenEth: a general ethical dilemma analyzer, {eid: 85056900104}&gt;, &lt;Basic Concepts and Taxonomy of Dependable and Secure Computing, {eid: 12344308304}&gt;, &lt;None, {eid: 85051191497}&gt;, &lt;None, {eid: 85119844350}&gt;, &lt;None, {eid: 85119869347}&gt;, &lt;None, {eid: 85079671589}&gt;, &lt;None, {eid: 85119833667}&gt;, &lt;Software architecture in practice, {eid: 84982789228}&gt;, &lt;None, {eid: 85133452972}&gt;, &lt;Four investment areas for ethical AI: Transdisciplinary opportunities to close the publication-to-practice gap, {eid: 85115045455}&gt;, &lt;From Efficiency to Effectiveness: Delivering Business Value Through Software, {eid: 85076178078}&gt;, &lt;None, {eid: 85076605530}&gt;, &lt;None, {eid: 85107072797}&gt;, &lt;Assessing the Alignment of Social Robots with Trustworthy AI Design Guidelines: A Preliminary Research Study, {eid: 85104947220}&gt;, &lt;Analysing and Extending Privacy Patterns with Architectural Context, {eid: 85105004554}&gt;, &lt;None, {eid: 85126936067}&gt;, &lt;AI Certification: Advancing Ethical Practice by Reducing Information Asymmetries, {eid: 85110444407}&gt;, &lt;None, {eid: 85127025199}&gt;, &lt;None, {eid: 85133494999}&gt;, &lt;None, {eid: 85164759951}&gt;, &lt;None, {eid: 85133446414}&gt;, &lt;Validation of Autonomous Systems, {eid: 85071003647}&gt;, &lt;Beyond the promise: implementing ethical AI, {eid: 85103234052}&gt;, &lt;None, {eid: 85102111688}&gt;, &lt;The Ethics of Artificial Intelligence in Pathology and Laboratory Medicine: Principles and Practice, {eid: 85101149634}&gt;, &lt;AI and Ethics-Operationalising Responsible AI, {eid: 85130784115}&gt;, &lt;Opening the Software Engineering Toolbox for the Assessment of Trustworthy AI, {eid: 85127061054}&gt;, &lt;None, {eid: 85127082706}&gt;, &lt;Accountable system design architecture for embodied AI: a focus on physical human support robots, {eid: 85075135772}&gt;, &lt;Developing an Artificial Intelligence Maturity Model for Auditing, {eid: 85127432148}&gt;, &lt;None, {eid: 85126667201}&gt;, &lt;None, {eid: 85118642232}&gt;, &lt;Simulation Driven Design and Test for Safety of AI Based Autonomous Vehicles, {eid: 85116035142}&gt;, &lt;Towards An Artificial Intelligence Maturity Model: From Science Fiction To Business Facts, {eid: 85089236180}&gt;, &lt;None, {eid: 85109492413}&gt;, &lt;Design Methods for Artificial Intelligence Fairness and Transparency, {eid: 85127039315}&gt;, &lt;None, {eid: 85127049541}&gt;, &lt;Human Values in Software Engineering: Contrasting Case Studies of Practice, {eid: 85097162634}&gt;, &lt;None, {eid: 85105585770}&gt;, &lt;None, {eid: 85110804932}&gt;, &lt;Governing AI safety through independent audits, {eid: 85111104244}&gt;, &lt;None, {eid: 85127069130}&gt;, &lt;None, {eid: 85133427772}&gt;, &lt;Reflexive Design for Fairness and Other Human Values in Formal Models, {eid: 85112407365}&gt;, &lt;None, {eid: 85078891321}&gt;, &lt;AI Education Matters: A Modular Approach to AI Ethics Education, {eid: 85104944925}&gt;, &lt;Assuring the Safety of Machine Learning for Pedestrian Detection at Crossings, {eid: 85090093263}&gt;, &lt;How to Write Ethical User Stories? Impacts of the ECCOLA Method, {eid: 85111394929}&gt;, &lt;Dual humanness and trust in conversational AI: A person-centered approach, {eid: 85101146114}&gt;, &lt;Towards Accountability for Machine Learning Datasets: Practices from Software Engineering and Infrastructure, {eid: 85102646173}&gt;, &lt;Operationalising AI ethics: how are companies bridging the gap between practice and principles?, {eid: 85141486969}&gt;, &lt;None, {eid: 85133439373}&gt;, &lt;ISO/IEC25010: 2011 systems and software engineering-systems and software quality requirements and evaluation (square)-system and software quality models, {eid: 84889021889}&gt;, &lt;Formalizing Trust in Artificial Intelligence: Prerequisites, Causes and Goals of Human Trust in AI, {eid: 85102636939}&gt;, &lt;Conversational interfaces for explainable AI: a human-centred approach, {eid: 85072865604}&gt;, &lt;None, {eid: 84951748703}&gt;, &lt;Improving of User Trust in Machine Learning Recommender-Based Business Applications Through UI Design: A Case Study, {eid: 85050471713}&gt;, &lt;The global landscape of AI ethics guidelines, {eid: 85089606091}&gt;, &lt;None, {eid: 44649122227}&gt;, &lt;None, {eid: 85119833990}&gt;, &lt;We Need a Building Code for Building Code, {eid: 84922502729}&gt;, &lt;AI Healthcare System Interface: Explanation Design for Non-Expert User Trust, {eid: 85110537156}&gt;, &lt;Towards trustworthy AI: safe-visor architecture for uncertified controllers in stochastic cyber-physical systems, {eid: 85110753198}&gt;, &lt;Risk Identification Questionnaire for Detecting Unintended Bias in the Machine Learning Development Lifecycle, {eid: 85112443461}&gt;, &lt;Questioning the AI: Informing Design Practices for Explainable AI User Experiences, {eid: 85082464591}&gt;, &lt;Human Perceptions on Moral Responsibility of AI, {eid: 85119835148}&gt;, &lt;A Multi-Faceted Approach for Trustworthy AI in Cybersecurity, {eid: 85127058240}&gt;, &lt;Recommendations for the ethical use and design of artificial intelligent care providers, {eid: 84926260011}&gt;, &lt;Co-Designing Checklists to Understand Organizational Challenges and Opportunities around Fairness in AI, {eid: 85090879545}&gt;, &lt;The Accountability Fabric: A Suite of Semantic Tools For Managing AI System Accountability and Audit, {eid: 85117730338}&gt;, &lt;Developing and Operating Artificial Intelligence Models in Trustworthy Autonomous Systems, {eid: 85111105153}&gt;, &lt;An embedded ethics approach for AI development, {eid: 85089018953}&gt;, &lt;None, {eid: 85081380548}&gt;, &lt;Putting accountability of AI systems into practice, {eid: 85097341322}&gt;, &lt;None, {eid: 85119387579}&gt;, &lt;Architecture-based Software Reliability Incorporating Fault Tolerant Machine Learning, {eid: 85090454422}&gt;, &lt;ASemantic Framework to Support AI System Accountability and Audit, {eid: 85111162978}&gt;, &lt;None, {eid: 85133462421}&gt;, &lt;None, {eid: 85126965478}&gt;, &lt;Deploying AI Governance Practices: A Revelatory Case Study, {eid: 85115137725}&gt;, &lt;A Study on the Prevalence of Human Values in Software Engineering Publications, 2015-2018, {eid: 85092688975}&gt;, &lt;PyExplainer: Explaining the Predictions of Just-In-Time Defect Models, {eid: 85125479945}&gt;, &lt;Achieving Trustworthy Artificial Intelligence: Multi-Source Trust Transfer in Artificial Intelligence-capable Technology, {eid: 85179588342}&gt;, &lt;None, {eid: 85127024039}&gt;, &lt;None, {eid: 85133489421}&gt;, &lt;None, {eid: 85133417262}&gt;, &lt;Organic and dynamic tool for use with knowledge base of AI ethics for promoting engineers practice of ethical AI design, {eid: 85055564259}&gt;, &lt;Designing safety critical software systems to manage inherent uncertainty, {eid: 85066487272}&gt;, &lt;Value Cards: An Educational Toolkit for Teaching Social Impacts of Machine Learning through Deliberation, {eid: 85102640873}&gt;, &lt;Bridging the Gap Between Ethics and Practice: Guidelines for Reliable, Safe, and Trustworthy Human-Centered AI Systems, {eid: 85096998670}&gt;, &lt;SAIaaS: A Blockchain-Based Solution for Secure Artificial Intelligence as-a-Service, {eid: 85113517749}&gt;, &lt;Children of Colors Perceptions of Fairness in AI: An Exploration of Equitable and Inclusive Co-Design, {eid: 85114954532}&gt;, &lt;None, {eid: 0003707118}&gt;, &lt;Sources of Risk and Design Principles of Trustworthy Artificial Intelligence, {eid: 85112026639}&gt;, &lt;None, {eid: 85074763788}&gt;, &lt;None, {eid: 85119888276}&gt;, &lt;None, {eid: 85119828722}&gt;, &lt;None, {eid: 85071304363}&gt;, &lt;None, {eid: 85127082904}&gt;, &lt;Design for Values: An Introduction, {eid: 84943144584}&gt;, &lt;Sociotechnical Approach for Accountability by Design in AI Systems, {eid: 85127079536}&gt;, &lt;Requirements engineering for machine learning: Perspectives from data scientists, {eid: 85078017230}&gt;, &lt;None, {eid: 85133429868}&gt;, &lt;Using the Design of Adversarial Chatbots as a Means to Expose Computer Science Students to the Importance of Ethics and Responsible Design of AI Technologies, {eid: 85115224886}&gt;, &lt;The case for an ethical black box, {eid: 85026724914}&gt;, &lt;Collaborative Model-Based Process Assessment for Trustworthy AI in Robotic Platforms, {eid: 85116340732}&gt;, &lt;Why Do You Trust Siri?: The Factors Affecting Trustworthiness of Intelligent Personal Assistant, {eid: 85127057258}&gt;, &lt;A New Approach to Better Consensus Building and Agreement Implementation for Trustworthy AI Systems, {eid: 85115189700}&gt;, &lt;Towards Certifying Trustworthy Machine Learning Systems, {eid: 85105922009}&gt;, &lt;Value-Sensitive Algorithm Design: Method, Case Study, and Lessons, {eid: 85062791440}&gt;, &lt;Z-InspectionR: A Process to Assess Trustworthy AI, {eid: 85110566315}&gt;</t>
  </si>
  <si>
    <t>2022-05-16</t>
  </si>
  <si>
    <t>2-s2.0-85133462466</t>
  </si>
  <si>
    <t>responsible AI</t>
  </si>
  <si>
    <t>Dessevre G. (AUID: 57215300903), Martinez C. (AUID: 57203009898), Fontanili F. (AUID: 6507954741), Zhang L. (AUID: 57215287636), Bortolaso C. (AUID: 35263552100)</t>
  </si>
  <si>
    <t>Simulation and Analysis of Disruptive Events on a Deterministic Home Health Care Routing and Scheduling Solution</t>
  </si>
  <si>
    <t>10.1109/WSC57314.2022.10015263</t>
  </si>
  <si>
    <t>https://www.doi.org/10.1109/WSC57314.2022.10015263</t>
  </si>
  <si>
    <t>&lt;Industrial Engineering Center, IMT Mines Albi&gt;, &lt;Berger- Levrault&gt;</t>
  </si>
  <si>
    <t>© 2022 IEEE.Due to the aging of populations and a desire to relieve the growing demand on medical structures in recent years, the demand for home health care services has been increasing, and the Home Health Care Routing and Scheduling Problem (HHCRSP) is now among the most intensely studied optimization problems. However, most studies on the HHCRSP are based on deterministic models that do not consider any disruptions that may compromise the execution of the schedules. In this paper, we analyze the impact of different sources of disturbances on a deterministic schedule: delays at the start of the route, variability of travel time, and variability of service processing time. Simulation has been chosen because it helps to easily model and analyze complex environments with several sources of variability. Graphical representations and an analysis of variance are presented to interpret the results, leading to several managerial insights and openings for future research.</t>
  </si>
  <si>
    <t>&lt;A Multi-Objective Approach to the Optimization of Home Care Visits Scheduling, {eid: 85147445601}&gt;, &lt;Scheduling of Home Health Care Services Based on Multi-Agent Systems, {eid: 85049373441}&gt;, &lt;An Integrated Spatial DSS for Scheduling and Routing Home-Health-Care Nurses, {eid: 0040651973}&gt;, &lt;A Hybrid Setup for a Hybrid Scenario: Combining Heuristics for the Home Health Care Problem, {eid: 32144456857}&gt;, &lt;La population de la France métropolitaine en 2050 : Un vieillissement inéluctable, {eid: 0344549110}&gt;, &lt;Home Care Optimization: Impact of Pattern Generation Policies on Scheduling and Routing Decisions, {eid: 84879731723}&gt;, &lt;Demand Uncertainty in Robust Home Care Optimization, {eid: 85030232822}&gt;, &lt;A Cardinality-Constrained Robust Model for the Assignment Problem in Home Care Services, {eid: 84896489756}&gt;, &lt;None, {eid: 32144436516}&gt;, &lt;OR problems related to Home Health Care: A review of relevant routing and scheduling problems, {eid: 85024861944}&gt;, &lt;The Truck Dispatching Problem, {eid: 0001953950}&gt;, &lt;Routing and Scheduling in Home Health Care: A Literature Survey and Bibliometric Analysis, {eid: 85107811861}&gt;, &lt;A Set of Efficient Heuristics for a Home Healthcare Problem, {eid: 85062715070}&gt;, &lt;Home Health Care Routing and Scheduling: A Review, {eid: 84980347924}&gt;, &lt;Operational Research Applied to Decisions in Home Health Care: A Systematic Literature Review, {eid: 85115283107}&gt;, &lt;A Decision Support System for Home Dialysis Visit Scheduling and Nurse Routing, {eid: 85076562098}&gt;, &lt;Jointly Rostering, Routing, and Rerostering for Home Health Care Services: A Harmony Search Approach with Genetic, Saturation, Inheritance, and Immigrant Schemes, {eid: 85034020967}&gt;, &lt;A Branch-and-Price Algorithm for the Home-Caregiver Scheduling and Routing Problem with Stochastic Travel and Service Times, {eid: 85053806061}&gt;, &lt;Grid-Enabled Evolution Strategies for Large-Scale Home Care Crew Scheduling, {eid: 85055629189}&gt;, &lt;A Multi-agent System Based on Reactive Decision Rules for Solving the Caregiver Routing Problem in Home Health Care, {eid: 85016066170}&gt;, &lt;Continuity of Care in Home Services: A Client-centered Heuristic for the Home Health Care Routing and Scheduling Problem, {eid: 85050202235}&gt;, &lt;An Analysis of Generalised Heuristics for Vehicle Routing and Personnel Rostering Problems, {eid: 84928150521}&gt;, &lt;None, {eid: 0003486756}&gt;, &lt;Flexible Home Care Scheduling, {eid: 85041911393}&gt;, &lt;Simulation in the Design and Operation of Manufacturing Systems: State of the Art and New Trends, {eid: 85068546250}&gt;, &lt;A Robust-MILP for Synchronized-mTSPTW: Application to Home Health Care under Uncertainties, {eid: 85045569460}&gt;, &lt;Solving a More Flexible Home Health Care Scheduling and Routing Problem with Joint Patient and Nursing Staff Selection, {eid: 85040190112}&gt;, &lt;None, {eid: 84944580146}&gt;, &lt;Staff Dimensioning in Homecare Services with Uncertain Demands, {eid: 84980356615}&gt;, &lt;A Robust Optimization for a Home Health Care Routing and Scheduling Problem with Consideration of Uncertain Travel and Service Times, {eid: 85066751017}&gt;, &lt;A Feasible Nurse Routing Plan for the Elderly: Quality and Spatial Trade-Offs, {eid: 85120713735}&gt;, &lt;Securing Home Health Care in Times of Natural Disasters, {eid: 79959711997}&gt;, &lt;Optimization of Daily Scheduling for Home Health Care Services, {eid: 84887187631}&gt;, &lt;Optimizing Home Hospital Health Service Delivery in Norway Using a Combined Geographical Information System, Agent Based, Discrete Event Simulation Model, {eid: 85044506859}&gt;, &lt;Patient-Based Nurse Rostering in Home Care, {eid: 84960154923}&gt;, &lt;A Periodic Repair Algorithm for Dynamic Scheduling in Home Health Care Using Agent-based Model, {eid: 85034117276}&gt;, &lt;The Patient Assignment Problem in Home Health Care: Using a Data-Driven Method to Estimate the Travel Times of Care Givers, {eid: 84957968598}&gt;, &lt;Disruption Management for the Real-Time Home Caregiver Scheduling and Routing Problem, {eid: 85034971494}&gt;, &lt;A Branch-and-price Algorithm for the Home Health Care Scheduling and Routing Problem with Stochastic Service Times and Skill Requirements, {eid: 84991034202}&gt;, &lt;Stakeholders Tolerance-Based Linear Model for Home Health Care Coordination, {eid: 85120699180}&gt;</t>
  </si>
  <si>
    <t>2-s2.0-85147443631</t>
  </si>
  <si>
    <t>simulation model</t>
  </si>
  <si>
    <t>Hopf A. (AUID: 58026461500), Ismail A. (AUID: 57386858200), Ehm H. (AUID: 24334403600), Schneider D. (AUID: 57220191229), Reinhart G. (AUID: 7101858932)</t>
  </si>
  <si>
    <t>Energy-Efficient Semiconductor Manufacturing: Establishing an Ecological Operating Curve</t>
  </si>
  <si>
    <t>10.1109/WSC57314.2022.10015333</t>
  </si>
  <si>
    <t>https://www.doi.org/10.1109/WSC57314.2022.10015333</t>
  </si>
  <si>
    <t>&lt;Infineon Technologies Ag&gt;, &lt;Technical University of Munich&gt;</t>
  </si>
  <si>
    <t>© 2022 IEEE.Latest governmental policies aim to mitigate the carbon impact on climate and accelerate the transition towards carbon neutrality by imposing stronger regulations for companies. The semiconductor industry emits carbon dioxide caused by its large amounts of consumed energy. At the same time, machine sensors tracking consumption are rare, and the share of fixed and variable energy consumption is often unknown. To detect the individual energy consumption types of a wafer fab, a process- and infrastructure-oriented discrete-event simulation model is developed that serves as a tool to determine the plant energy consumption within a fab. The obtained shares are validated with existing data. In parallel, a novel enery efficiency curve is constructed and verified by extending the concept of the well-studied Operating Curve. It incorporates the relationship between utilization and energy efficiency and adds an ecological viewpoint to the so far only economically motivated concept.</t>
  </si>
  <si>
    <t>&lt;The Operating Curve: A Method to Measure and Benchmark Manufacturing Line Productivity, {eid: 0031382160}&gt;, &lt;None, {eid: 0003990308}&gt;, &lt;Generating Operating Curves in Complex Systems Using Machine Learning, {eid: 84940542411}&gt;, &lt;Energy Efficiency in Discrete-Manufacturing Systems: Insights, Trends, and Control Strategies, {eid: 85068456781}&gt;, &lt;The Global Supply Chain is Our New Fab: Integration and Automation Challenges, {eid: 79960342148}&gt;, &lt;None, {eid: 85124451482}&gt;, &lt;None, {eid: 85131035229}&gt;, &lt;Efficient Cycle Time-Throughput Curve Generation Using a Fixed Sample Size Procedure, {eid: 0035883122}&gt;, &lt;Energy Analysis in Semiconductor Manufacturing, {eid: 77149139484}&gt;, &lt;None, {eid: 84962799782}&gt;, &lt;A Digital Twin-Based Flexible Cellular Manufacturing for Optimization of Air Conditioner Line, {eid: 85089001454}&gt;, &lt;Flexibility as an Enabler for Carbon Dioxide Reduction in a Global Supply Chain: A Case Study from the Semiconductor Industry, {eid: 85062606060}&gt;, &lt;Modeling and Analyses of Energy Consumption for Machining Features with Flexible Machining Configurations, {eid: 85122643030}&gt;, &lt;None, {eid: 0004253213}&gt;, &lt;The Cycle Time of Frontend IC Manufacturing and AMHS Variability, {eid: 85069467570}&gt;, &lt;Energy Savings Approaches for High-Tech Manufacturing Factories, {eid: 85076225833}&gt;, &lt;Modeling Green Fabs-A Queuing Theory Approach for Evaluating Energy Performance, {eid: 84896079249}&gt;, &lt;The Single Server Queue in Heavy Traffic, {eid: 84959637968}&gt;, &lt;Cleanroom Energy Efficiency Strategies: Modeling and Simulation, {eid: 72649107563}&gt;, &lt;None, {eid: 85103988565}&gt;, &lt;Petri Net Model of a Smart Factory in the Frame of Industry 4. 0, {eid: 85046684151}&gt;, &lt;Measurement and Optimization on the Energy Consumption of Fans in Semiconductor Cleanrooms, {eid: 85103981191}&gt;, &lt;A Survey of Problems, Solution Techniques, and Future Challenges in Scheduling Semiconductor Manufacturing Operations, {eid: 84855921402}&gt;, &lt;A Simulation-Based Evaluation of the Cost of Cycle Time Reduction in Agere Systems Wafer Fabrication Facility-A Case Study, {eid: 28444461369}&gt;, &lt;A Hybrid Simulation Approach for Predicting Energy Flows in Production Lines, {eid: 84961321903}&gt;, &lt;Reconfigurable Digitalized and Servitized Production Systems: Requirements and Challenges, {eid: 85090174856}&gt;, &lt;A Five-Step Approach to Planning Data-Driven Digital Twins for Discrete Manufacturing Systems, {eid: 85104931860}&gt;, &lt;Sustainability Assessment of Manufacturing Systems-A Review-Based Systematisation, {eid: 85119416810}&gt;, &lt;A Framework for Modelling Energy Consumption within Manufacturing Systems, {eid: 82955221803}&gt;, &lt;None, {eid: 84865700704}&gt;, &lt;Optimizing Your Position on the Operating Curve: How Can a Fab Truly Maximize Its Performance?, {eid: 76849101617}&gt;, &lt;Improvement of Production Logistics for Backend Manufacturing, {eid: 0033336886}&gt;, &lt;Simulation Study for Semiconductor Manufacturing System: Dispatching Policies for a Wafer Test Facility, {eid: 85062145635}&gt;</t>
  </si>
  <si>
    <t>2-s2.0-85147437020</t>
  </si>
  <si>
    <t>Chong C.S. (AUID: 7202196492), Tan C.S. (AUID: 56435025600), Tan P.Y. (AUID: 58091154300), Tnay G.L. (AUID: 56392961300), Lin Y.K. (AUID: 55580875800)</t>
  </si>
  <si>
    <t>Development of a Data-Driven Simulation Model for an Assembly-To-Order System</t>
  </si>
  <si>
    <t>10.1109/WSC57314.2022.10015426</t>
  </si>
  <si>
    <t>https://www.doi.org/10.1109/WSC57314.2022.10015426</t>
  </si>
  <si>
    <t>&lt;Singapore Institute of Manufacturing Technology, A*Star&gt;, &lt;Feng Chia University, Department of Industrial Engineering Management and Systems&gt;</t>
  </si>
  <si>
    <t>© 2022 IEEE.This paper presents the development of a simulation model for an Assembly-To-Order (ATO) system. The model can be used to identify potential conflicts or bottlenecks in the system, to assist in the decision-making process, and to improve on the existing manual orders planning process. The process flow in the ATO system is complex as the system needs to handle a variety of products, different process routings, high product mix, and shared resources. The simulation model is developed using an existing commercial software platform. The model is designed to be fully data-driven, with sets of input and output data schema tables. This approach will make the simulation modeling more accessible to manufacturing community, and enable integration to factory's Manufacturing Execution System (MES) for real-time data and Real Time Dashboard (RTD) for displaying multiple scenarios of simulation results. The integration is accomplished through a central database server via Application Programming Interface (API).</t>
  </si>
  <si>
    <t>&lt;Grand Challenges in Modeling and Simulation of Complex Manufacturing Systems, {eid: 11844277628}&gt;, &lt;Interoperating Autosched AP Using the High Level Architecture, {eid: 33846676237}&gt;, &lt;Operations Planning and Scheduling Problems in Advanced Manufacturing Systems, {eid: 0027577264}&gt;, &lt;Implementing a Hybrid Simulation Model for a Kanban-based Material Handling System, {eid: 46749096878}&gt;, &lt;Literature Review of JIT-Kanban System, {eid: 33847363196}&gt;, &lt;A Study of a Kanban-based Assembly Line Feeding System Through Integration of Simulation and Particle Swarm Optimization, {eid: 85063319851}&gt;, &lt;Simulation of Manufacturing Systems, {eid: 0032266422}&gt;, &lt;None, {eid: 0004312378}&gt;, &lt;History and Perspective of Simulation In Manufacturing, {eid: 85044519395}&gt;, &lt;None, {eid: 0004009033}&gt;, &lt;Development of Manufacturing Simulation Model for Semiconductor Fabrication, {eid: 85147452964}&gt;, &lt;Modeling of A Pull-Push Assembly Control System to Minimize Inventory and Demand Delay Costs, {eid: 77749299184}&gt;, &lt;Modelling Complex Manufacturing Systems Using Discrete Event Simulation, {eid: 0024144963}&gt;</t>
  </si>
  <si>
    <t>2-s2.0-85147411871</t>
  </si>
  <si>
    <t>Belsare S. (AUID: 57483381400), Badilla E.D. (AUID: 58091269200), Dehghanimohammadabadi M. (AUID: 56415021900)</t>
  </si>
  <si>
    <t>Reinforcement Learning with Discrete Event Simulation: The Premise, Reality, and Promise</t>
  </si>
  <si>
    <t>10.1109/WSC57314.2022.10015503</t>
  </si>
  <si>
    <t>https://www.doi.org/10.1109/WSC57314.2022.10015503</t>
  </si>
  <si>
    <t>&lt;Northeastern University, Mechanical and Industrial Engineering Department&gt;</t>
  </si>
  <si>
    <t>© 2022 IEEE.Several studies have shown the success of Reinforcement Learning (RL) for solving sequential decision-making problems in domains like robotics, autonomous vehicles, manufacturing, supply chain, and health care. For such applications, uncertainty in real-life environments presents a significant challenge in training an RL agent. RL requires a large number of trials (training examples) to learn a good policy. One of the approaches to tackle these obstacles is augmenting RL with a Discrete Event Simulation (DES) model. Learning from a simulated environment, makes the training process of the RL agent more efficient, faster, and even safer by alleviating the need for expensive real-world trials. Therefore, integrating RL algorithms with simulation environments has inspired many researchers in recent years. In this paper, we analyze the existing literature on RL models using DES to put forward the benefits, application areas, challenges, and scope for future work in developing such models for industrial use cases.</t>
  </si>
  <si>
    <t>&lt;A Deep Reinforcement Learning Approach for Optimal Replenishment Policy in A Vendor Managed Inventory Setting For Semiconductors, {eid: 85103875725}&gt;, &lt;Optimal Sequential Decision Making with Probabilistic Digital Twins, {eid: 85137100779}&gt;, &lt;Deep Reinforcement Learning: A Brief Survey, {eid: 85040312540}&gt;, &lt;Optimising Discrete Event Simulation Models Using a Reinforcement Learning Agent, {eid: 0036923783}&gt;, &lt;Modeling and Control of Discrete Event Dynamic Systems: A Simulator-Based Reinforcement-Learning Paradigm, {eid: 33745227898}&gt;, &lt;Integrating Production Planning with Truck-Dispatching Decisions through Reinforcement Learning While Managing Uncertainty, {eid: 85106872083}&gt;, &lt;Reinforcement Learning in Anylogic Simulation Models: A Guiding Example Using Pathmind, {eid: 85103893652}&gt;, &lt;Simulation-Based Deep Reinforcement Learning For Modular Production Systems, {eid: 85103891394}&gt;, &lt;Reinforcement Learning: ATutorial Survey and Recent Advances, {eid: 67649964731}&gt;, &lt;Architectures for Combining Discrete-event Simulation and Machine Learning, {eid: 85091802171}&gt;, &lt;Real-Time Decision Making for a Car Manufacturing Process Using Deep Reinforcement Learning, {eid: 85103878644}&gt;, &lt;None, {eid: 85098812374}&gt;, &lt;A Reinforcement Learning Algorithm to Minimize the Mean Tardiness of a Single Machine with Controlled Capacity, {eid: 46149121551}&gt;, &lt;On Scheduling a Photolithograhy Toolset Based on a Deep Reinforcement Learning Approach with Action Filter, {eid: 85126095083}&gt;, &lt;Integration of Deep Reinforcement Learning and Discrete-Event Simulation for Real-Time Scheduling of a Flexible Job Shop Production, {eid: 85103875699}&gt;, &lt;Task Selection by Autonomous Mobile Robots in a Warehouse Using Deep Reinforcement Learning, {eid: 85081137505}&gt;, &lt;Dynamic Multi-Objective Scheduling for Flexible Job Shop by Deep Reinforcement Learning, {eid: 85123364951}&gt;, &lt;A Review on Reinforcement Learning: Introduction and Applications in Industrial Process Control, {eid: 85084367877}&gt;, &lt;None, {eid: 85093370361}&gt;, &lt;A Reinforcement Learning Approach for a Decision Support System for Logistics Networks, {eid: 84962868631}&gt;, &lt;Fabricatio-Rl: A Reinforcement Learning Simulation Framework for Production Scheduling, {eid: 85126126475}&gt;, &lt;Optimizing Earth Moving Operations Via Reinforcement Learning, {eid: 85081133327}&gt;, &lt;None, {eid: 0004102479}&gt;, &lt;Optimization of Global Production Scheduling with Deep Reinforcement Learning, {eid: 85048864239}&gt;, &lt;Development of a Reinforcement Learning-Based Adaptive Scheduling Algorithm for Block Assembly Production Line, {eid: 85126100865}&gt;, &lt;Real-time Batching in Job Shops Based on Simulation and Reinforcement Learning, {eid: 85062641751}&gt;, &lt;Flexible Control of Discrete Event Systems Using Environment Simulation and Reinforcement Learning, {eid: 85111066351}&gt;</t>
  </si>
  <si>
    <t>2-s2.0-85147457182</t>
  </si>
  <si>
    <t>Reifrocement Learning</t>
  </si>
  <si>
    <t>RL</t>
  </si>
  <si>
    <t>Brauner P. (AUID: 35228685600), Dalibor M. (AUID: 57204979669), Jarke M. (AUID: 7006359305), Kunze I. (AUID: 57195218382), Koren I. (AUID: 55820473400), Lakemeyer G. (AUID: 6603571701), Liebenberg M. (AUID: 56358649500), Michael J. (AUID: 55341586200), Pennekamp J. (AUID: 57195223332), Rumpe B. (AUID: 55861872700), Van Der Aalst W. (AUID: 7007153024), Wehrle K. (AUID: 56253795600), Wortmann A. (AUID: 56581745100), Ziefle M. (AUID: 6602475572), Quix C. (AUID: 23398177400)</t>
  </si>
  <si>
    <t>A Computer Science Perspective on Digital Transformation in Production</t>
  </si>
  <si>
    <t>10.1145/3502265</t>
  </si>
  <si>
    <t>https://www.doi.org/10.1145/3502265</t>
  </si>
  <si>
    <t>&lt;RWTH Aachen University&gt;, &lt;Fraunhofer FIT&gt;, &lt;University of Stuttgart&gt;</t>
  </si>
  <si>
    <t>© 2022 Copyright held by the owner/author(s). Publication rights licensed to ACM.The Industrial Internet-of-Things (IIoT) promises significant improvements for the manufacturing industry by facilitating the integration of manufacturing systems by Digital Twins. However, ecological and economic demands also require a cross-domain linkage of multiple scientific perspectives from material sciences, engineering, operations, business, and ergonomics, as optimization opportunities can be derived from any of these perspectives. To extend the IIoT to a true Internet of Production, two concepts are required: first, a complex, interrelated network of Digital Shadows which combine domain-specific models with data-driven AI methods; and second, the integration of a large number of research labs, engineering, and production sites as a World Wide Lab which offers controlled exchange of selected, innovation-relevant data even across company boundaries. In this article, we define the underlying Computer Science challenges implied by these novel concepts in four layers: Smart human interfaces provide access to information that has been generated by model-integrated AI. Given the large variety of manufacturing data, new data modeling techniques should enable efficient management of Digital Shadows, which is supported by an interconnected infrastructure. Based on a detailed analysis of these challenges, we derive a systematized research roadmap to make the vision of the Internet of Production a reality.</t>
  </si>
  <si>
    <t>Digital shadows, Industrial internet of things, Internet of production, World wide lab</t>
  </si>
  <si>
    <t>&lt;Deploying fog computing in industrial internet of things and industry 4. 0, {eid: 85049803971}&gt;, &lt;Peeking inside the black-box: A survey on explainable artificial intelligence, {eid: 85053352477}&gt;, &lt;A framework for explainable concept drift detection in process mining, {eid: 85115178805}&gt;, &lt;Explainable artificial intelligence: Concepts, taxonomies, opportunities and challenges toward responsible AI, {eid: 85077515399}&gt;, &lt;Blockchain-based privacy preservation for supply chains supporting lightweight multi-hop information accountability, {eid: 85100453781}&gt;, &lt;Ironies of automation, {eid: 0020843464}&gt;, &lt;The Physical Internet, {eid: 84923153575}&gt;, &lt;A survey on digital twin: Definitions, characteristics, applications, and design implications, {eid: 85076680404}&gt;, &lt;The ironies of automation: Still going strong at 30?, {eid: 84875427820}&gt;, &lt;A conceptual model for digital shadows in industry and its application, {eid: 85118142665}&gt;, &lt;Edge cloud as an enabler for distributed AI in industrial IoT applications: The experience of the IoTwins project, {eid: 85075928612}&gt;, &lt;None, {eid: 85054023050}&gt;, &lt;Model-driven development of a digital twin for injection molding, {eid: 85086228557}&gt;, &lt;How context and design shape human-robot trust and attributions, {eid: 85097184876}&gt;, &lt;A digital twin for production planning based on cyber-physical systems: A case study for a cyber-physical system-based creation of a digital twin, {eid: 85065427421}&gt;, &lt;Domain-specific language for sensors in the internet of production, {eid: 85165962517}&gt;, &lt;None, {eid: 84995466560}&gt;, &lt;The road to european digital sovereignty with gaia-x and IDSA, {eid: 85103448059}&gt;, &lt;What happens when decision support systems fail?-The importance of usability on performance in erroneous systems, {eid: 85062364168}&gt;, &lt;None, {eid: 80054884442}&gt;, &lt;Towards a continuously improving composites manufacturing by employing the internet of production, {eid: 85124263660}&gt;, &lt;Process prediction with digital twins, {eid: 85121810059}&gt;, &lt;Challenges in automotive software engineering, {eid: 34247127701}&gt;, &lt;Digital twins in health care: Ethical implications of an emerging engineering paradigm, {eid: 85042098524}&gt;, &lt;Holarchy for line-less mobile assembly systems operation in the context of the internet of production, {eid: 85106412122}&gt;, &lt;None, {eid: 84946229140}&gt;, &lt;Modeling language variability with reusable language components, {eid: 85055591621}&gt;, &lt;A compositional framework for systematic modeling language reuse, {eid: 85096955321}&gt;, &lt;Reducing complexity with simplicity-usability methods for industry 4. 0, {eid: 84986543578}&gt;, &lt;None, {eid: 85127453330}&gt;, &lt;Towards low latency industrial robot control in programmable data planes, {eid: 85091982375}&gt;, &lt;Goal-oriented modelling of relations and dependencies in data marketplaces, {eid: 85049320311}&gt;, &lt;Concern-oriented language development: Fostering reuse in language engineering, {eid: 85048276792}&gt;, &lt;None, {eid: 85112723943}&gt;, &lt;Internet of things in industries: A survey, {eid: 84906834039}&gt;, &lt;Industry 4. 0: State of the art and future trends, {eid: 85064005739}&gt;, &lt;None, {eid: 0003939293}&gt;, &lt;Easing the conscience with OPC UA: An internet-wide study on insecure deployments, {eid: 85097285990}&gt;, &lt;Missed opportunities: Measuring the untapped TLS support in the industrial Internet of Things, {eid: 85133169932}&gt;, &lt;Transparent end-to-end security for publish/subscribe communication in cyber-physical systems, {eid: 85107432740}&gt;, &lt;Towards sustainable systems engineering-integrating tools via component and connector architectures, {eid: 85127185370}&gt;, &lt;Model-driven systems engineering for virtual product design, {eid: 85075936044}&gt;, &lt;Towards a modeldriven architecture for interactive digital twin cockpits, {eid: 85097375593}&gt;, &lt;Hybrid intelligence, {eid: 85069455009}&gt;, &lt;What does explainable AI really mean? A new conceptualization of perspectives, {eid: 85050245201}&gt;, &lt;From here to autonomy: Lessons learned from human-automation research, {eid: 85011629132}&gt;, &lt;Placing the operator at the centre of industry 4. 0 design: Modelling and assessing human activities within cyber-physical systems, {eid: 85046130678}&gt;, &lt;Cloud manufacturing as a sustainable process manufacturing route, {eid: 85044438129}&gt;, &lt;Model-driven development of complex software: A research roadmap, {eid: 34748861160}&gt;, &lt;Towards socio-cyberphysical systems in production networks, {eid: 84883852241}&gt;, &lt;None, {eid: 85107187033}&gt;, &lt;Continuous requirementsmanagement for organisation networks: A (dis) trust-based approach, {eid: 26944484554}&gt;, &lt;Service-oriented manufacturing: A new product pattern and manufacturing paradigm, {eid: 79958785956}&gt;, &lt;Continuous transition from model-driven prototype to full-size real-world enterprise information systems, {eid: 85096970269}&gt;, &lt;A case for integrated data processing in large-scale cyber-physical systems, {eid: 85108268408}&gt;, &lt;Towards executing computer vision functionality on programmable network devices, {eid: 85078956735}&gt;, &lt;FactDAG: Formalizing data interoperability in an internet of production, {eid: 85083740453}&gt;, &lt;Automation bias: A systematic review of frequency, effect mediators, and mitigators, {eid: 84856788472}&gt;, &lt;Distributed persistent identifiers system design, {eid: 85017314341}&gt;, &lt;APICS Dictionary, (16th ed.), {eid: 85127446194}&gt;, &lt;None, {eid: 85127404637}&gt;, &lt;Compositional language engineering using generated, extensible, static type-safe visitors, {eid: 84977498652}&gt;, &lt;The quest for secure and privacy-preserving cloud-based industrial cooperation, {eid: 85090151373}&gt;, &lt;Tailoring onion routing to the internet of things: Security and privacy in untrusted environments, {eid: 85074970478}&gt;, &lt;Trust in automation: Integrating empirical evidence on factors that influence trust, {eid: 84928311805}&gt;, &lt;Winning the robocup logistics league with fast navigation, precise manipulation, and robust goal reasoning, {eid: 85076928933}&gt;, &lt;None, {eid: 85127425893}&gt;, &lt;Software language engineering in the large: Towards composing and deriving languages, {eid: 85053063379}&gt;, &lt;Model-based design workflows for cyber-physical systems applied to an electric-mechanical coolant pump, {eid: 85114308911}&gt;, &lt;To pull or not to pull: What is the question?, {eid: 25144508112}&gt;, &lt;None, {eid: 85127375401}&gt;, &lt;None, {eid: 85127384673}&gt;, &lt;Data sovereignty and the internet of production, {eid: 85086271667}&gt;, &lt;None, {eid: 85051091635}&gt;, &lt;Development of manufacturing execution systems in accordance with industry 4. 0 requirements: A review of standard-and ontologybased methodologies and tools, {eid: 85090014332}&gt;, &lt;None, {eid: 78149277875}&gt;, &lt;Characterising the digital twin: A systematic literature review, {eid: 85081219520}&gt;, &lt;Current research and future perspectives on human factors and ergonomics in industry 4. 0, {eid: 85070389767}&gt;, &lt;Production logistics visibility-perspectives, principles and prospects, {eid: 85098635883}&gt;, &lt;Semantic data management for experimental manufacturing technologies, {eid: 85071382388}&gt;, &lt;Model-driven digital twin construction: Synthesizing the integration of cyber-physical systems with their information systems, {eid: 85096992990}&gt;, &lt;A standalone webassembly development environment for the internet of things, {eid: 85111153954}&gt;, &lt;Dynamic strategic modeling for alliancedriven data platforms: The case of smart farming, {eid: 85111368514}&gt;, &lt;Learn-as-you-go: New ways of cloud-based micro-learning for the mobile web, {eid: 84857303563}&gt;, &lt;A novel digital twin-centric approach for driver intention prediction and traffic congestion avoidance, {eid: 85062692056}&gt;, &lt;Investigating the applicability of in-network computing to industrial scenarios, {eid: 85108233443}&gt;, &lt;Detecting out-of-control sensor signals in sheet metal forming using in-network computing, {eid: 85118771899}&gt;, &lt;A knowledge-based digital shadow for machining industry in a digital twin perspective, {eid: 85089084575}&gt;, &lt;Building machines that learn and think like people, {eid: 84996868095}&gt;, &lt;None, {eid: 84944405978}&gt;, &lt;Smart agents in industrial cyber-physical systems, {eid: 84977992593}&gt;, &lt;Information systems engineering with digital shadows: Concept and case studies, {eid: 85086253990}&gt;, &lt;Delegation of moral tasks to automated agents-The impact of risk and context on trusting a machine to perform a task, {eid: 85127402053}&gt;, &lt;A state-of-the-art survey of digital twin: Techniques, engineering product lifecycle management and business innovation perspectives, {eid: 85075384583}&gt;, &lt;Digital manufacturing tools in the simulation of collaborative robots: Towards industry 4. 0, {eid: 85085079406}&gt;, &lt;When to collect what? Optimizing data load via process-driven data collection, {eid: 85090776650}&gt;, &lt;Industry 4. 0 and cloud manufacturing: A comparative analysis, {eid: 84994056562}&gt;, &lt;None, {eid: 84986332148}&gt;, &lt;OWL Web Ontology Language Overview, {eid: 1842550305}&gt;, &lt;Adapting golog for composition of semantic web services, {eid: 0011491265}&gt;, &lt;None, {eid: 85041625018}&gt;, &lt;Human digital shadow: Data-based modeling of users and usage in the internet of production, {eid: 85116036344}&gt;, &lt;Interdisciplinary data driven production process analysis for the internet of production, {eid: 85052892358}&gt;, &lt;Towards privacy-preserving IoT systems using model driven engineering, {eid: 85072779130}&gt;, &lt;Human behavior, goals and model-driven software engineering for assistive systems, {eid: 85094179134}&gt;, &lt;Digital twin in the IoT context: A survey on technical features, scenarios, and architectural models, {eid: 85087488936}&gt;, &lt;None, {eid: 84984655115}&gt;, &lt;None, {eid: 85127398650}&gt;, &lt;Toward a physical internet: Meeting the global logistics sustainability grand challenge, {eid: 85174698947}&gt;, &lt;Prerequisites and incentives for digital information sharing in industry 4. 0-an international comparison across data types, {eid: 85089532987}&gt;, &lt;None, {eid: 85007218223}&gt;, &lt;Designing a multi-sided data platform: Findings from the international data spaces case, {eid: 85072032697}&gt;, &lt;Industrial frameworks for internet of things: A survey, {eid: 85102736071}&gt;, &lt;Humans and automation: Use, misuse, disuse, abuse, {eid: 0031171736}&gt;, &lt;Digital industrial platforms, {eid: 85102357369}&gt;, &lt;EXPRESS to OWL for construction industry: Towards a recommendable and usable ifcOWL ontology, {eid: 84952362213}&gt;, &lt;Secure end-to-end sensing in supply chains, {eid: 85090158616}&gt;, &lt;Private multi-hop accountability for supply chains, {eid: 85090159235}&gt;, &lt;Privacy-preserving production process parameter exchange, {eid: 85098082854}&gt;, &lt;Security considerations for collaborations in an industrial IoT-based lab of labs, {eid: 85083694152}&gt;, &lt;Towards an infrastructure enabling the internet of production, {eid: 85070900711}&gt;, &lt;Dataflow challenges in an Internet of Production: A Security &amp; Privacy Perspective, {eid: 85075014511}&gt;, &lt;The road to accountable and dependable manufacturing, {eid: 85121769302}&gt;, &lt;Revisiting the privacy needs of real-world applicable company benchmarking, {eid: 85100475088}&gt;, &lt;None, {eid: 84978799276}&gt;, &lt;None, {eid: 0003806577}&gt;, &lt;A survey of automated web service composition methods, {eid: 24144441759}&gt;, &lt;The digital shadow as enabler for data analytics in product life cycle management, {eid: 85067176432}&gt;, &lt;None, {eid: 85032933256}&gt;, &lt;None, {eid: 85127425328}&gt;, &lt;None, {eid: 0003584577}&gt;, &lt;Towards in-network industrial feedback control, {eid: 85056432829}&gt;, &lt;Four responsibility gaps with artificial intelligence: Why they matter and how to address them, {eid: 85105933604}&gt;, &lt;Enabling industry 4. 0 service-oriented architecture through digital twins, {eid: 85091500311}&gt;, &lt;Effizientere produktion mit digitalen schatten, {eid: 85087124263}&gt;, &lt;None, {eid: 85127431599}&gt;, &lt;Enabling the electric future ofmobility: Robotic automation for electric vehicle battery assembly, {eid: 85078407099}&gt;, &lt;Domain specific models as system links, {eid: 85055442265}&gt;, &lt;Cloudmanufacturing: A service-oriented manufacturing paradigm. A review paper, {eid: 85055765852}&gt;, &lt;Industrial internet of things: Challenges, opportunities, and directions, {eid: 85049358359}&gt;, &lt;Web service composition via the customization of golog programs with user preferences, {eid: 69049113038}&gt;, &lt;Opportunities of sustainable manufacturing in industry 4. 0, {eid: 84966671373}&gt;, &lt;Digital twin in industry: State-of-the-art, {eid: 85054374767}&gt;, &lt;Additive manufacturing: Scientific and technological challenges, market uptake and opportunities, {eid: 85026328884}&gt;, &lt;None, {eid: 85010010230}&gt;, &lt;Comparative process mining in education: An approach based on process cubes, {eid: 84923646652}&gt;, &lt;Interdisciplinary engineering of cyberphysical production systems: Highlighting the benefits of a combined interdisciplinary modelling approach on the basis of an industrial case, {eid: 85082075091}&gt;, &lt;None, {eid: 33748331276}&gt;, &lt;Reconfigurable smart factory for drug packing in healthcare industry 4. 0, {eid: 85048029054}&gt;, &lt;None, {eid: 0003636986}&gt;, &lt;None, {eid: 85127381886}&gt;, &lt;Modeling languages in industry 4. 0: An extended systematic mapping study, {eid: 85074431675}&gt;, &lt;From cloud computing to cloud manufacturing, {eid: 80052032966}&gt;, &lt;An analytical study on service-oriented manufacturing strategies, {eid: 84863193933}&gt;, &lt;The applications of industry 4. 0 technologies in manufacturing context: Asystematic literature review, {eid: 85093949784}&gt;</t>
  </si>
  <si>
    <t>2-s2.0-85121783951</t>
  </si>
  <si>
    <t>systematized research roadmap</t>
  </si>
  <si>
    <t>Mouelhi S. (AUID: 35070019100), Consilvio A. (AUID: 57015664400), Sacco N. (AUID: 35615294600), Di Febbraro A. (AUID: 57207860581), Bugarinovic M. (AUID: 56320751900), Voss E. (AUID: 58510047900), Schneider S. (AUID: 58509311500), Bregeon M. (AUID: 58510304600)</t>
  </si>
  <si>
    <t>STAFFER: Skill Training Alliance for the Future European Rail System</t>
  </si>
  <si>
    <t>6th International Conference on Education and E-Learning, ICEEL 2022</t>
  </si>
  <si>
    <t>10.1145/3578837.3578886</t>
  </si>
  <si>
    <t>https://www.doi.org/10.1145/3578837.3578886</t>
  </si>
  <si>
    <t>&lt;ESTACA, ISAE Group&gt;, &lt;DIME, University of Genoa&gt;, &lt;TTE, University of Belgrade&gt;, &lt;WMP Consult - Wilke Maack GmbH&gt;, &lt;Siemens Mobility GmbH&gt;, &lt;CESI Ile-de-France&gt;</t>
  </si>
  <si>
    <t>© 2022 ACM.Rail is becoming the backbone of the European sustainable smart mobility. Nevertheless, Europe is experiencing a severe staff shortage for a rapidly developing but increasingly aging sector. In order to meet the rail development trends and to rejuvenate human resources, the STAFFER project aims to identify current and future skills requirements, and to support educational and training establishments in their efforts of curricula adaptation, and mobility programmes implementation. This paper presents the current achievements of the project namely, the identification of skills and competence needs from the perspectives of both operators and suppliers, the development of mobility and training programmes, and their validation for effectively increasing employability and career opportunities.</t>
  </si>
  <si>
    <t>Education, Europe, Mobility., New technologies, Rail, Skills, Staff shortage, Training</t>
  </si>
  <si>
    <t>&lt;Data analysis of current and emerging skills development and training schemes in the rail transport sector, {eid: 85096212469}&gt;, &lt;None, {eid: 85165938801}&gt;, &lt;None, {eid: 85166000834}&gt;, &lt;None, {eid: 85166021791}&gt;, &lt;None, {eid: 85087919001}&gt;, &lt;None, {eid: 85086483361}&gt;, &lt;None, {eid: 85165956209}&gt;, &lt;None, {eid: 84980367563}&gt;, &lt;None, {eid: 85165981572}&gt;, &lt;None, {eid: 85166030947}&gt;, &lt;None, {eid: 85103823789}&gt;, &lt;None, {eid: 85165956860}&gt;, &lt;None, {eid: 85118865075}&gt;, &lt;None, {eid: 85166026474}&gt;, &lt;None, {eid: 79959292768}&gt;, &lt;None, {eid: 85024192955}&gt;, &lt;None, {eid: 85165961207}&gt;, &lt;Rail 2030-Research &amp; Innovation Priorities, {eid: 85166012374}&gt;, &lt;None, {eid: 85094591514}&gt;, &lt;European Rail Traffic Management System (ERTMS), {eid: 85165956421}&gt;, &lt;None, {eid: 85165992910}&gt;, &lt;Existing training initiatives, {eid: 85165966727}&gt;, &lt;None, {eid: 85166005609}&gt;</t>
  </si>
  <si>
    <t>2022-11-21</t>
  </si>
  <si>
    <t>2-s2.0-85165986078</t>
  </si>
  <si>
    <t>Lv Z. (AUID: 55925162500), Chen D. (AUID: 57218828066), Feng H. (AUID: 23392323100), Wei W. (AUID: 55045423600), Lv H. (AUID: 57020785300)</t>
  </si>
  <si>
    <t>Artificial Intelligence in Underwater Digital Twins Sensor Networks</t>
  </si>
  <si>
    <t>ACM Transactions on Sensor Networks</t>
  </si>
  <si>
    <t>10.1145/3519301</t>
  </si>
  <si>
    <t>https://www.doi.org/10.1145/3519301</t>
  </si>
  <si>
    <t>&lt;Department of Game Design, Faculty of Arts, Uppsala University&gt;, &lt;College of Computer Science and Technology, Qingdao University&gt;, &lt;School of Information Engineering, Zhejiang A &amp; F University&gt;, &lt;School of Computer Science and Engineering, Xian University of Technology&gt;, &lt;North China Sea Offshore Engineering Survey Institute, Ministry of Natural Resources North Sea Bureau&gt;</t>
  </si>
  <si>
    <t>© 2022 Copyright held by the owner/author(s). Publication rights licensed to ACM.The particularity of the marine underwater environment has brought many challenges to the development of underwater sensor networks (UWSNs). This research realized the effective monitoring of targets by UWSNs and achieved higher quality of service in various applications such as communication, monitoring, and data transmission in the marine environment. After analysis of the architecture, the marine integrated communication network system (MICN system) is constructed based on the maritime wireless Mesh network (MWMN) by combining with the UWSNs. A distributed hybrid fish swarm optimization algorithm (FSOA) based on mobility of underwater environment and artificial fish swarm (AFS) theory is proposed in response to the actual needs of UWSNs. The proposed FSOA algorithm makes full use of the perceptual communication of sensor nodes and lets the sensor nodes share the information covered by each other as much as possible, enhancing the global search ability. In addition, a reliable transmission protocol NC-HARQ is put forward based on the combination of network coding (NC) and hybrid automatic repeat request (HARQ). In this work, three sets of experiments are performed in an area of 200 × 200 × 200 m. The simulation results show that the FSOA algorithm can fully cover the events, effectively avoid the blind movement of nodes, and ensure consistent distribution density of nodes and events. The NC-HARQ protocol proposed uses relay nodes for retransmission, and the probability of successful retransmission is much higher than that of the source node. At a distance of more than 2,000 m, the successful delivery rate of data packets is as high as 99.6%. Based on the MICN system, the intelligent ship constructed with the digital twins framework can provide effective ship operating state prediction information. In summary, this study is of great value for improving the overall performance of UWSNs and advancing the monitoring of marine data information.</t>
  </si>
  <si>
    <t>artificial intelligence, digital twins, Marine monitoring, underwater sensor networks</t>
  </si>
  <si>
    <t>&lt;Overviewof ocean power technology, {eid: 85063081478}&gt;, &lt;A high-availability data collection scheme based on multi-AUVs for underwater sensor networks, {eid: 85083115536}&gt;, &lt;Survey on high reliability wireless communication for underwater sensor networks, {eid: 85073926226}&gt;, &lt;GCORP: Geographic and cooperative opportunistic routing protocol for underwater sensor networks, {eid: 85101478268}&gt;, &lt;Ahoi: Inexpensive, low-power communication and localization for underwater sensor networks and, {eid: 85079502604}&gt;, &lt;Node localization with AoA assistance in multi-hop underwater sensor networks, {eid: 85047724794}&gt;, &lt;Feedback-based target localization in underwater sensor networks: A multisensor fusion approach, {eid: 85051791024}&gt;, &lt;Digital twin driven prognostics and health management for complex equipment, {eid: 85047291024}&gt;, &lt;Digital twin: Current scenario and a case study on a manufacturing process, {eid: 85084031553}&gt;, &lt;Defining a digital twin-based cyber-physical production system for autonomous manufacturing in smart shop floors, {eid: 85060183300}&gt;, &lt;From surveillance to digital twin: Challenges and recent advances of signal processing for Industrial Internet of Things, {eid: 85053235550}&gt;, &lt;Digital twin and Internet of Things-current standards landscape, {eid: 85091974569}&gt;, &lt;Cyber-physical systems and digital twins in the Industrial Internet of Things cyber-physical systems, {eid: 85061050520}&gt;, &lt;Protocol stack of underwater wireless sensor network: Classical approaches and new trends, {eid: 85055919340}&gt;, &lt;Survey on communication and networks for autonomous marine systems, {eid: 85045733995}&gt;, &lt;Lessons learned in marine governance: Case studies of marine spatial planning practice in the US, {eid: 85047378526}&gt;, &lt;Unmanned aerial vehicle based wireless sensor network for marine-coastal environment monitoring, {eid: 85014282774}&gt;, &lt;Compact CPW-fed asymmetric UWB antenna with sufficient WLANband rejection, {eid: 85100191748}&gt;, &lt;Energy-efficient shortest path routing protocol for underwater acoustic wireless sensor network, {eid: 85027876452}&gt;, &lt;GCORP: Geographic and cooperative opportunistic routing protocol for underwater sensor networks, {eid: 85101478268}&gt;, &lt;OSSE for a sustainable marine observing network in the Sea of Marmara, {eid: 85050919008}&gt;, &lt;Small steps high leaps: Bio-economical effects of changing cod end mesh size in the North Sea brown shrimp fishery, {eid: 85095725617}&gt;, &lt;Sea-land interdependence in the global maritime network: The case of Australian port cities, {eid: 85047932113}&gt;, &lt;Design and implementation of heterogeneous surface gateway for underwater acoustic sensor network, {eid: 85059984545}&gt;, &lt;A dynamic surface gateway placement scheme for mobile underwater networks, {eid: 85065502285}&gt;, &lt;Protocol stack of underwater wireless sensor network: Classical approaches and new trends, {eid: 85055919340}&gt;, &lt;Machine learning based data agglomeration in underwater wireless sensor networks, {eid: 85078263734}&gt;, &lt;Observing the unwatchable: Integrating automated sensing, naturalistic observations and animal social network analysis in the age of big data, {eid: 85092774375}&gt;, &lt;Developing a policy management algorithm for ship provision: A Delphi technique integrated with hesitant fuzzy set (DTIHFS) approach, {eid: 85087004485}&gt;, &lt;Maritime over the horizon sensor integration: High frequency surfacewave-radar and automatic identification system data integration algorithm, {eid: 85045183013}&gt;, &lt;AI-empowered maritime Internet of Things: A parallel-network-driven approach, {eid: 85091734103}&gt;, &lt;Design of a practical underwater sensor network for offshore fish farm cages, {eid: 85089350214}&gt;, &lt;Coverage enhancing of 3D underwater sensor networks based on improved fruit fly optimization algorithm, {eid: 85020532650}&gt;, &lt;An energy-efficient multi-level adaptive clustering routing algorithm for underwater wireless sensor networks, {eid: 85043359833}&gt;, &lt;Underwater sensor networks localization based on mobility-constrained beacon, {eid: 85066093349}&gt;, &lt;Event coverage hole repair algorithm based on multi-AUVs in multi-constrained three-dimensional underwater wireless sensor networks, {eid: 85096384952}&gt;, &lt;Cellular clustering-based interference-aware data transmission protocol for underwater acoustic sensor networks, {eid: 85082043500}&gt;, &lt;Aswarm intelligence based coverage hole healing approach forwireless sensor networks, {eid: 85122001857}&gt;, &lt;Swarm intelligent data aggregation in wireless sensor network, {eid: 85078221304}&gt;, &lt;Analysis of network coverage optimization based on feedback k-means clustering and artificial fish swarm algorithm, {eid: 85081992860}&gt;, &lt;Artificial fish swarm algorithm: A survey of the state-of-The-Art, hybridization, combinatorial and indicative applications, {eid: 84924406244}&gt;, &lt;A routing protocol of underwater cognitive acoustic networks for marine mammals, {eid: 85019872326}&gt;, &lt;Energy harvesting hybrid acoustic-optical underwater wireless sensor networks localization, {eid: 85039738888}&gt;, &lt;A Q-learning-based delay-aware routing algorithm to extend the lifetime of underwater sensor networks, {eid: 85025686440}&gt;, &lt;An underwater cognitive acoustic network strategy for efficient spectrum utilization, {eid: 85099000259}&gt;, &lt;Energy efficient shortest path routing protocol for underwater acoustic wireless sensor network, {eid: 85027876452}&gt;, &lt;Cellular clustering-based interference-aware data transmission protocol for underwater acoustic sensor networks, {eid: 85082043500}&gt;, &lt;A reliable energy-efficient pressure-based routing protocol for underwater wireless sensor network, {eid: 85011664740}&gt;, &lt;Systems engineering and digital twin: A vision for the future of cruise ships design, production and operations, {eid: 85074479906}&gt;, &lt;Developing a digital twin and digital thread framework for an Industry 4.0Shipyard, {eid: 85100095230}&gt;</t>
  </si>
  <si>
    <t>2022-04-18</t>
  </si>
  <si>
    <t>2-s2.0-85140823733</t>
  </si>
  <si>
    <t>Reitz J. (AUID: 16442153300), Osterloh T. (AUID: 57205064419), Robmann J. (AUID: 56251698200)</t>
  </si>
  <si>
    <t>Modeling and Simulation of Cyber-Physical Systems using An Extensible Co-Simulation Framework</t>
  </si>
  <si>
    <t>10.1109/WSC57314.2022.10015481</t>
  </si>
  <si>
    <t>https://www.doi.org/10.1109/WSC57314.2022.10015481</t>
  </si>
  <si>
    <t>&lt;Institute for Man-Machine Interaction, RWTH Aachen University&gt;</t>
  </si>
  <si>
    <t>© 2022 IEEE.Modern systems increasingly utilize software and especially computer networking to create new functionality, resulting in Cyber-Physical Systems (CPS). Due to the rapid progress in hardware as well as software technology, the range of applications of CPS is ever increasing. Despite the potential of simulation technology, there are several distinct challenges arising when simulating CPS, which mostly stem from their heterogeneity. In this paper, we present an approach to modeling and simulation of CPS that embraces this heterogeneity by integrating component models realized in domain-specific simulation tools in a cosimulation framework using a flexible plugin system. The framework includes an active simulation database that is used for modeling and communication, and a DE scheduler to orchestrate the co-simulation scenario. The approach is applied to a modular spacecraft where computational hardware is emulated and computer networks are simulated. This results in a comprehensive simulation of both physical and information processing systems.</t>
  </si>
  <si>
    <t>&lt;QEMU, a Fast and Portable Dynamic Translator, {eid: 85063636742}&gt;, &lt;Modeling Cyber-Physical Systems, {eid: 84155172767}&gt;, &lt;Taming Heterogeneity-The Ptolemy Approach, {eid: 0242444222}&gt;, &lt;Co-simulation: A Survey, {eid: 85051436184}&gt;, &lt;Rapid Synthesis of High-Level Architecture-based Heterogeneous Simulation: A Model-based Integration Approach, {eid: 84855646869}&gt;, &lt;Cyber Physical Systems: Design Challenges, {eid: 49649119406}&gt;, &lt;System of Systems Approach to Formal Modeling of CPS for Simulation-Based Analysis, {eid: 84921914647}&gt;, &lt;Integrated Simulation Testbed for Security and Resilience of CPS, {eid: 85050532585}&gt;, &lt;Agent-Based Modeling and Simulation of Hybrid Cyber-Physical Systems, {eid: 85027835564}&gt;, &lt;Virtual Testbed for Development, Test and Validation of Modular Satellites, {eid: 85051413910}&gt;, &lt;Virtual Hardware in the Loop: Hybrid Simulation of Dynamic Systems with a Virtualization Platform, {eid: 85103905858}&gt;, &lt;Combining Supervisory Control, Object-oriented Petri-Nets and 3D Simulation for Hybrid Simulation Systems using a Flexible Meta Data Approach, {eid: 84888406982}&gt;, &lt;The Virtual Testbed Approach towards Modular Satellite Systems, {eid: 85065328815}&gt;, &lt;Cyber-Physical Systems: A Literature Review, {eid: 85060302764}&gt;, &lt;New Horizons for Exploration Via Flexible Concepts Based On Building Blocks Using The Standardized iSSI (Intelligent Space System Interface) Modular Coupling Kit By iBOSS, {eid: 85121282139}&gt;, &lt;CPS-Sim: Co-Simulation for Cyber-Physical Systems with Accurate Time Synchronization, {eid: 85058437477}&gt;, &lt;An Intelligent Building Blocks Concept for On-Orbit-Satellite Servicing, {eid: 84884875625}&gt;</t>
  </si>
  <si>
    <t>2-s2.0-85147433136</t>
  </si>
  <si>
    <t>Xie W. (AUID: 36976517000), Pedrielli G. (AUID: 44061775500)</t>
  </si>
  <si>
    <t>From Discovery to Production: Challenges and Novel Methodologies for Next Generation Biomanufacturing</t>
  </si>
  <si>
    <t>10.1109/WSC57314.2022.10015464</t>
  </si>
  <si>
    <t>https://www.doi.org/10.1109/WSC57314.2022.10015464</t>
  </si>
  <si>
    <t>&lt;Mechanical and Industrial Engineering, Northeastern University&gt;, &lt;School of Computing and Augmented Intelligence, Arizona State University&gt;</t>
  </si>
  <si>
    <t>© 2022 IEEE.The increasingly pressing demand of novel bio-drugs (e.g., gene therapies) with unprecedented levels of personalization, has put a remarkable pressure on the traditionally long time required by the pharma R&amp;D and manufacturing to go from design to production of new products. In fact, practitioners are increasingly moving away from the classical paradigm of large-scale batch production to continuous biomanufacturing with flexible and modular design, which is further supported by the recent technology advance in single-use equipment. In contrast to long design processes, low product variability (one-fits-all), and highly rigid systems, modern pharma players are answering the question: can we bring design and process control up to the speed that novel production technologies give us to quickly set up a flexible production run? In this tutorial, we present key challenges and potential solutions in terms of new bioprocess modeling and control strategies for integrated design and manufacturing of next generation bio-drugs.</t>
  </si>
  <si>
    <t>&lt;Ensemble-based Prediction of RNA Secondary Structures, {eid: 84876671796}&gt;, &lt;Machine-Learning Scoring Functions to Improve Structure-based Binding Affinity Prediction and Virtual Screening, {eid: 84945475267}&gt;, &lt;AlphaFold at CASP13, {eid: 85070695711}&gt;, &lt;Computational Approaches for RNA Energy Parameter Estimation, {eid: 78649653300}&gt;, &lt;Computationally Reconstructing Cotranscriptional RNA Folding from Experimental Data Reveals Rearrangement of Non-Native Folding Intermediates, {eid: 85100047076}&gt;, &lt;Quantification of Model Uncertainty: Calibration, Model Discrepancy, and Identifiability, {eid: 84867010927}&gt;, &lt;A Machine Learning Approach to Predicting Protein-Ligand Binding Affinity with Applications to Molecular Docking, {eid: 77952825581}&gt;, &lt;A General Probabilistic Framework for Uncertainty and Global Sensitivity Analysis of Deterministic Models: A Hydrological Case Study, {eid: 84886063731}&gt;, &lt;Nanomaterial Delivery Systems for mRNA Vaccines, {eid: 85099933612}&gt;, &lt;Machine Learning a Model for RNA Structure Prediction, {eid: 85113835548}&gt;, &lt;Structure and Function of Noncanonical Nucleobases, {eid: 84863829096}&gt;, &lt;PyRosetta: A Script-based Interface for Implementing Molecular Modeling Algorithms Using Rosetta, {eid: 77949617607}&gt;, &lt;None, {eid: 84952363661}&gt;, &lt;Unbiased Metamodeling via Likelihood Ratios, {eid: 85062616644}&gt;, &lt;Green Simulation: Reusing the Output of Repeated Experiments, {eid: 85033222978}&gt;, &lt;None, {eid: 85130169400}&gt;, &lt;Glide: A New Approach for Rapid, Accurate Docking and Scoring. 1. Method and Assessment of Docking Accuracy, {eid: 12144289984}&gt;, &lt;None, {eid: 77950798184}&gt;, &lt;Single-Stranded DNA and RNA Origami, {eid: 85040195228}&gt;, &lt;A Multiple-start Monte Carlo Docking Method, {eid: 0026780930}&gt;, &lt;Scoring Functions and Their Evaluation Methods for Protein-Ligand Docking: Recent Advances and Future Directions, {eid: 77957898063}&gt;, &lt;AWSEM-Suite: A Protein Structure Prediction Server Based on Template-Guided, Coevolutionary-Enhanced Optimized Folding Landscapes, {eid: 85087320547}&gt;, &lt;Development and Validation of A Genetic Algorithm for Flexible Docking, {eid: 0031552362}&gt;, &lt;PubChem 2019 Update: Improved Access to Chemical Data, {eid: 85057747380}&gt;, &lt;PLANTS: Application of Ant Colony Optimization to Structure-based Drug Design, {eid: 33751358567}&gt;, &lt;A Modular Approach for Modeling Active Pharmaceutical Ingredient Manufacturing Plant: A Case Study, {eid: 84962895436}&gt;, &lt;PEP-FOLD3: Faster De Novo Structure Prediction for Linear Peptides in Solution and in Complex, {eid: 85047822904}&gt;, &lt;None, {eid: 85130117714}&gt;, &lt;An Automated Planning Engine for Biopharmaceutical Production, {eid: 84901194274}&gt;, &lt;Review of Statistical Model Calibration and Validation-from the Perspective of Uncertainty Structures, {eid: 85065676225}&gt;, &lt;ExpertRNA: A New Framework for RNA Secondary Structure Prediction, {eid: 85134402148}&gt;, &lt;Multiplexed RNA Structure Characterization with Selective 2-Hydroxyl Acylation Analyzed by Primer Extension Sequencing (SHAPE-Seq), {eid: 79960571755}&gt;, &lt;Performance Guarantees and Optimal Purification Decisions for Engineered Proteins, {eid: 85042860577}&gt;, &lt;Auxiliary Likelihood-based Approximate Bayesian Computation in State Space Models, {eid: 85062349437}&gt;, &lt;Method of the Year: Protein Structure Prediction, {eid: 85122806421}&gt;, &lt;Automated Manufacturing of Chimeric Antigen Receptor T Cells for Adoptive Immunotherapy Using CliniMACS Prodigy, {eid: 84991821264}&gt;, &lt;Natural Products as Starting Points for the Synthesis of Complex and Diverse Compounds, {eid: 84890069342}&gt;, &lt;Directory of Useful Decoys, Enhanced (DUD-E): Better Ligands and Decoys for Better Benchmarking, {eid: 84864264343}&gt;, &lt;Natural Products as Sources of New Drugs over the Nearly Four Decades from 01/1981 to 09/2019, {eid: 85082339091}&gt;, &lt;PSI-DOCK: Towards Highly Efficient and Accurate Flexible Ligand Docking, {eid: 33644843080}&gt;, &lt;A Fast Flexible Docking Method Using an Incremental Construction Algorithm, {eid: 0030599010}&gt;, &lt;RNAstructure: Software for RNA Secondary Structure Prediction and Analysis, {eid: 77949447172}&gt;, &lt;Counting on Natural Products for Drug Design, {eid: 84971283836}&gt;, &lt;None, {eid: 84889461919}&gt;, &lt;Strategy for the Adoption of Single-Use Technology, {eid: 85130195193}&gt;, &lt;Virtual Libraries for Docking Methods: Guidelines for the Selection and the Preparation, {eid: 85126824362}&gt;, &lt;Review on Natural Products Databases: Where to Find Data in 2020, {eid: 85083674585}&gt;, &lt;Use of Molecular Docking Computational Tools in Drug Discovery, {eid: 85106556015}&gt;, &lt;ZINC 15-Ligand Discovery for Everyone, {eid: 84948442908}&gt;, &lt;Predicting Cotranscriptional Folding Kinetics for Riboswitch, {eid: 85049856618}&gt;, &lt;Approximate Bayesian Computation Scheme for Parameter Inference and Model Selection in Dynamical Systems, {eid: 58149142997}&gt;, &lt;Bayesian Sequential Data Collection for Stochastic Simulation Calibration, {eid: 85061896024}&gt;, &lt;FARFAR2: Improved De Novo Rosetta Prediction of Complex Global RNA Folds, {eid: 85086920155}&gt;, &lt;RNA Secondary Structure Packages Ranked and Improved by High-throughput Experiments, {eid: 85098814568}&gt;, &lt;Interpretable Biomanufacturing Process Risk and Sensitivity Analyses for Quality-by-Design and Stability Control, {eid: 85112751091}&gt;, &lt;None, {eid: 85134367782}&gt;, &lt;NUPACK: Analysis and Design of Nucleic Acid Systems, {eid: 78149355812}&gt;, &lt;Variance Reduction based Partial Trajectory Reuse to Accelerate Policy Gradient Optimization, {eid: 85134381093}&gt;, &lt;None, {eid: 85147442643}&gt;, &lt;None, {eid: 85118310295}&gt;, &lt;None, {eid: 85130181737}&gt;, &lt;Closed-System Manufacturing of CD19 and Dual-targeted CD20/19 Chimeric Antigen Receptor T cells Using the CliniMACS Prodigy Device at an Academic Medical Center, {eid: 85130146287}&gt;</t>
  </si>
  <si>
    <t>2-s2.0-85147416689</t>
  </si>
  <si>
    <t>Sobhy D. (AUID: 55650774800), Minku L. (AUID: 35762343000), Bahsoon R. (AUID: 6508251119), Kazman R. (AUID: 7004264219)</t>
  </si>
  <si>
    <t>Continuous and Proactive Software Architecture Evaluation: An IoT Case</t>
  </si>
  <si>
    <t>ACM Transactions on Software Engineering and Methodology</t>
  </si>
  <si>
    <t>10.1145/3492762</t>
  </si>
  <si>
    <t>https://www.doi.org/10.1145/3492762</t>
  </si>
  <si>
    <t>&lt;Computer Engineering Department, Arab Academy of Science and Technologyand Maritime Transport&gt;, &lt;University of Birmingham&gt;, &lt;FRSA and University of Birmingham&gt;, &lt;SEI/CMU and University of Hawaii&gt;</t>
  </si>
  <si>
    <t>© 2022 Copyright held by the owner/author(s). Publication rights licensed to ACM.Design-Time evaluation is essential to build the initial software architecture to be deployed. However, experts' assumptions made at design-Time are unlikely to remain true indefinitely in systems that are characterized by scale, hyperconnectivity, dynamism, and uncertainty in operations (e.g. IoT). Therefore, experts' design-Time decisions can be challenged at run-Time. A continuous architecture evaluation that systematically assesses and intertwines design-Time and run-Time decisions is thus necessary. This paper proposes the first proactive approach to continuous architecture evaluation of the system leveraging the support of simulation. The approach evaluates software architectures by not only tracking their performance over time, but also forecasting their likely future performance through machine learning of simulated instances of the architecture. This enables architects to make cost-effective informed decisions on potential changes to the architecture. We perform an IoT case study to show how machine learning on simulated instances of architecture can fundamentally guide the continuous evaluation process and influence the outcome of architecture decisions. A series of experiments is conducted to demonstrate the applicability and effectiveness of the approach. We also provide the architect with recommendations on how to best benefit from the approach through choice of learners and input parameters, grounded on experimentation and evidence.</t>
  </si>
  <si>
    <t>Continuous evaluation, IoT, software architecture evaluation, time series forecasting</t>
  </si>
  <si>
    <t>&lt;None, {eid: 85015736776}&gt;, &lt;None, {eid: 85130731390}&gt;, &lt;None, {eid: 85058315734}&gt;, &lt;A quality-driven systematic approach for architecting distributed software applications, {eid: 85084774290}&gt;, &lt;13th AnnualWorldwide Infrastructure Security Report, {eid: 85130689210}&gt;, &lt;ArcheOpterix: An extendable tool for architecture optimization of AADL models, {eid: 70349898605}&gt;, &lt;Software architecture optimization methods: A systematic literature review, {eid: 84877245642}&gt;, &lt;A practical guide for using statistical tests to assess randomized algorithms in software engineering, {eid: 79959871222}&gt;, &lt;Fault tolerance by design diversity: Concepts and experiments, {eid: 0021471901}&gt;, &lt;Basic concepts and taxonomy of dependable and secure computing, {eid: 12344308304}&gt;, &lt;None, {eid: 85130687091}&gt;, &lt;None, {eid: 85130737451}&gt;, &lt;Introduction to runtime verification, {eid: 85042085747}&gt;, &lt;None, {eid: 84943326563}&gt;, &lt;DIVERSIFY: Ecology-inspired software evolution for diversity emergence, {eid: 84898477308}&gt;, &lt;The Palladio component model for model-driven performance prediction, {eid: 55249125447}&gt;, &lt;Scenario-based software architecture reengineering, {eid: 0031681804}&gt;, &lt;Architecture level prediction of software maintenance, {eid: 0032675806}&gt;, &lt;Architecture-level modifiability analysis (ALMA, {eid: 0242636605}&gt;, &lt;Continuous architecting of stream-based systems, {eid: 84983339996}&gt;, &lt;Botnets and Internet of Things security, {eid: 85012917393}&gt;, &lt;MOA: Massive online analysis, {eid: 77953527363}&gt;, &lt;Dioptase: A distributed data streaming middleware for the future Web of Things, {eid: 84916613099}&gt;, &lt;Mobility-Aware application scheduling in fog computing, {eid: 85019246676}&gt;, &lt;Models@ run.Time, {eid: 85008066028}&gt;, &lt;Software economics: A roadmap, {eid: 85013589577}&gt;, &lt;Software architecture: The next step, {eid: 35048903201}&gt;, &lt;The tradeoffs of large scale learning, {eid: 85162035281}&gt;, &lt;Finding knees in multi-objective optimization, {eid: 35048874287}&gt;, &lt;Reliability prediction for fault-Tolerant software architectures, {eid: 79960510679}&gt;, &lt;Radar: A lightweight tool for requirements and architecture decision analysis, {eid: 85027715334}&gt;, &lt;CloudSim: A toolkit for modeling and simulation of cloud computing environments and evaluation of resource provisioning algorithms, {eid: 78650777991}&gt;, &lt;Emerging techniques for the engineering of self-Adaptive high-integrity software, {eid: 84873857495}&gt;, &lt;None, {eid: 84948002011}&gt;, &lt;Models@ runtime to support the iterative and continuous design of autonomic reasoners, {eid: 84924026082}&gt;, &lt;Performance evaluation of IoT protocols under a constrained wireless access network, {eid: 84981309769}&gt;, &lt;None, {eid: 70349716566}&gt;, &lt;None, {eid: 85130763093}&gt;, &lt;Proactive self-Adaptation for improving the reliability of mission-critical, embedded, and mobile software, {eid: 84890048535}&gt;, &lt;Knowledge-Aware and service-oriented middleware for deploying pervasive services, {eid: 84856234010}&gt;, &lt;Internet of Things in industries: A survey, {eid: 84906834039}&gt;, &lt;Software engineering for self-Adaptive systems: A second research roadmap, {eid: 77953794996}&gt;, &lt;A fast and elitist multiobjective genetic algorithm: NSGA-II, {eid: 0036530772}&gt;, &lt;Statistical comparisons of classifiers over multiple data sets, {eid: 29644438050}&gt;, &lt;Learning in nonstationary environments: A survey, {eid: 84945281802}&gt;, &lt;A survey on software architecture analysis methods, {eid: 0036648558}&gt;, &lt;FUSION: A framework for engineering self-Tuning selfadaptive software systems, {eid: 78751536309}&gt;, &lt;Evolutionary search-based test generation for software product line feature models, {eid: 84867835895}&gt;, &lt;Model evolution by run-Time parameter adaptation, {eid: 77949405114}&gt;, &lt;A learning-based framework for engineering featureoriented self-Adaptive software systems, {eid: 84887877241}&gt;, &lt;GuideArch: Guiding the exploration of architectural solution space under uncertainty, {eid: 84881373907}&gt;, &lt;Hyper-heuristic based product selection for software product line testing, {eid: 85018497624}&gt;, &lt;Learning with drift detection, {eid: 33750725544}&gt;, &lt;A survey on concept drift adaptation, {eid: 84901228061}&gt;, &lt;Rainbow: Architecture-based self-Adaptation with reusable infrastructure, {eid: 7244223259}&gt;, &lt;Architecture-based software reliability analysis: Overview and limitations, {eid: 33847737071}&gt;, &lt;Internet of Things (IoT): A vision, architectural elements, and future directions, {eid: 84876943063}&gt;, &lt;Energy-Aware simulation with DVFS, {eid: 84885955130}&gt;, &lt;IFogSim: A toolkit for modeling and simulation of resourcemanagement techniques in the Internet of Things, Edge and Fog computing environments, {eid: 85021248358}&gt;, &lt;None, {eid: 0003522409}&gt;, &lt;Applying design diversity to aspects of system architectures and deployment configurations to enhance system dependability, {eid: 77953599966}&gt;, &lt;None, {eid: 0003890315}&gt;, &lt;None, {eid: 84858197925}&gt;, &lt;Learning model trees from evolving data streams, {eid: 79960103750}&gt;, &lt;Revisiting service-oriented architecture for the IoT: A middleware perspective, {eid: 84989350537}&gt;, &lt;Transfer learning for improving model predictions in highly configurable software, {eid: 85027096954}&gt;, &lt;Software architecture as a set of architectural design decisions, {eid: 33947154413}&gt;, &lt;Defeating denial-of-service attacks in a self-managing N-variant system, {eid: 85071091713}&gt;, &lt;A systematic review of software development cost estimation studies, {eid: 33845788381}&gt;, &lt;Quantifying the costs and benefits of architectural decisions, {eid: 0035009547}&gt;, &lt;Managing energy consumption as an architectural quality attribute, {eid: 85054371600}&gt;, &lt;None, {eid: 0003680794}&gt;, &lt;Reinforcement learning-based dynamic adaptation planning method for architecture-based self-managed software, {eid: 70349912234}&gt;, &lt;Using additive expert ensembles to cope with concept drift, {eid: 31844453033}&gt;, &lt;Sustainability evaluation of software architectures: A systematic review, {eid: 79960500194}&gt;, &lt;A survey on engineering approaches for self-Adaptive systems, {eid: 84924224388}&gt;, &lt;Sparse online learning via truncated gradient, {eid: 64149115569}&gt;, &lt;A brief account of runtime verification, {eid: 67349182373}&gt;, &lt;Fog computing: A taxonomy, survey and future directions, {eid: 85082363829}&gt;, &lt;Architecture-based reliability evaluation under uncertainty, {eid: 79960549877}&gt;, &lt;Efficient decision-making under uncertainty for proactive self-Adaptation, {eid: 84991696841}&gt;, &lt;Comparing model-based predictive approaches to self-Adaptation: CobRA and PLA, {eid: 85027190822}&gt;, &lt;Models@ run.Time to support dynamic adaptation, {eid: 70350345225}&gt;, &lt;Internet of Mobile Things: Mobility-driven challenges, designs and implementations, {eid: 84977621183}&gt;, &lt;None, {eid: 50249186591}&gt;, &lt;Time series forecasting in the presence of concept drift: A PSO-based approach, {eid: 85048476670}&gt;, &lt;None, {eid: 85130762234}&gt;, &lt;Quality-Attribute based economic valuation of architectural patterns, {eid: 36049001458}&gt;, &lt;A survey on transfer learning, {eid: 77956031473}&gt;, &lt;Applying multiobjective evolutionary algorithms to dynamic software product lines for reconfiguring mobile applications, {eid: 84924992041}&gt;, &lt;Guidelines for conducting systematic mapping studies in software engineering: An update, {eid: 84929464206}&gt;, &lt;CPASA: Continuous performance assessment of software architecture, {eid: 77953208614}&gt;, &lt;Mining cross product line rules with multi-objective search and machine learning, {eid: 85026422242}&gt;, &lt;How theWeb of Things challenges requirements engineering, {eid: 84870946121}&gt;, &lt;None, {eid: 0003854577}&gt;, &lt;None, {eid: 85073058562}&gt;, &lt;Stochastic methods for l1-regularized loss minimization, {eid: 79960131832}&gt;, &lt;Scalable prediction of non-functional properties in software product lines: Footprint andmemory consumption, {eid: 84872961131}&gt;, &lt;Diversifying software architecture for sustainability: A value-based perspective, {eid: 84998678860}&gt;, &lt;Run-Time evaluation of architectures: A case study of diversification in IoT, {eid: 85073076930}&gt;, &lt;Systematic literature review of the objectives, techniques, kinds, and architectures of models at runtime, {eid: 84956643403}&gt;, &lt;None, {eid: 70349441583}&gt;, &lt;Using machine learning to infer constraints for product lines, {eid: 84991711490}&gt;, &lt;Reinforcement learning in autonomic computing: A manifesto and case studies, {eid: 33847379922}&gt;, &lt;Design decisions: The bridge between rationale and architecture, {eid: 34547172887}&gt;, &lt;Robust service compositions with functional and location diversity, {eid: 84963891409}&gt;, &lt;Resampling-based ensemble methods for online class imbalance learning, {eid: 84926617955}&gt;, &lt;Quality prediction and assessment for product lines, {eid: 33745311907}&gt;, &lt;ML-KNN: A lazy learning approach to multi-label learning, {eid: 33947681316}&gt;</t>
  </si>
  <si>
    <t>2-s2.0-85130680776</t>
  </si>
  <si>
    <t>Kunde S. (AUID: 55935168700), Choudhry S.R. (AUID: 57773270800), Pandit A. (AUID: 57219439643), Singhal R. (AUID: 36069730400)</t>
  </si>
  <si>
    <t>Learning-to-learn efficiently with self-learning</t>
  </si>
  <si>
    <t>6th Workshop on Data Management for End-To-End Machine Learning, DEEM 2022 - In conjunction with the 2022 ACM SIGMOD/PODS Conference</t>
  </si>
  <si>
    <t>10.1145/3533028.3533307</t>
  </si>
  <si>
    <t>https://www.doi.org/10.1145/3533028.3533307</t>
  </si>
  <si>
    <t>© 2022 ACM.Digital Twins of industrial process plants enable various what-if and if-what scenarios of the plants' functioning for fault diagnosis and general monitoring in the real-world. They do so through machine learning (ML) models built using data from sensors fitted in the plant. Over time, environmental factors cause variations in sensor readings, adversely affecting quality of the models' predictions. This triggers the self-learning loop, leading to the re-tuning/re-training of models. Reducing the time spent in self-learning of the models is a challenging task since there exist multiple models that need to be trained repeatedly using multiple algorithms which translates into large training time. We propose a metalearner which recommends the optimal regression algorithm for a model, thereby eliminating the need for training the model on multiple algorithms for every self-learning instance. The metalearner is trained on metafeatures extracted from the data which makes it application agnostic. We introduce domain metafeatures, which enhance metalearner prediction accuracy and propose machine learning and deep learning based approaches for selecting optimal metafeatures. To ensure relevance of selected metafeatures, we introduce novel static and dynamic reward functions for dynamic metafeature selection using a Q-Learning based approach. Our metalearning approach accelerates the time for determining the optimal regressor among 5 potential regressors from 5X to 27X over the traditional self-learning approaches. The incremental pre-processing approach achieves a speed-up of 25X over the traditional approach. The proposed metalearner achieves an AUC of 0.989, 0.954 and 0.998 for ML, DL and RL based approaches for metafeature selection respectively. We illustrate our findings on 3 datasets from the industrial process domain.</t>
  </si>
  <si>
    <t>acceleration, domain metafeatures, metalearning, self-learning</t>
  </si>
  <si>
    <t>&lt;Speeding up algorithm selection using average ranking and active testing by introducing runtime, {eid: 85032356146}&gt;, &lt;MFE: Towards reproducible meta-feature extraction, {eid: 85087334636}&gt;, &lt;A case-based meta-learning and reasoning framework for classifiers selection, {eid: 85065756889}&gt;, &lt;Algorithm selection based on landmarking meta-feature, {eid: 85053040872}&gt;, &lt;Simulating complexity measures on imbalanced datasets, {eid: 85094170161}&gt;, &lt;None, {eid: 85015444377}&gt;, &lt;SMOTE: Synthetic minority over-sampling technique, {eid: 0346586663}&gt;, &lt;None, {eid: 85099219025}&gt;, &lt;BloomFlash: Bloom filter on flash-based storage, {eid: 80051872816}&gt;, &lt;Forecasting of fouling in air pre-heaters through deep learning, {eid: 85113389181}&gt;, &lt;AutoML: A survey of the stateof- The-art, {eid: 85097576363}&gt;, &lt;Balancing exploration and exploitation in learning to rank online, {eid: 84996484566}&gt;, &lt;Dataset2vec: Learning dataset meta-features, {eid: 85101741574}&gt;, &lt;Predicting co and no x emissions from gas turbines: Novel data and a benchmark pems, {eid: 85076639070}&gt;, &lt;A literature survey and empirical study of meta-learning for classifier selection, {eid: 85078493926}&gt;, &lt;Data complexity meta-features for regression problems, {eid: 85038631056}&gt;, &lt;Smartml: A meta learning-based framework for automated selection and hyperparameter tuning for machine learning algorithms, {eid: 85064909859}&gt;, &lt;None, {eid: 85094004988}&gt;, &lt;None, {eid: 85133194055}&gt;, &lt;Assassin: An automatic classification system based on algorithm selection, {eid: 85119956288}&gt;, &lt;Area under the curve as a measure of discounting, {eid: 0035464146}&gt;, &lt;TPOT: A tree-based pipeline optimization tool for automating machine learning, {eid: 85040290232}&gt;, &lt;Scikit-learn: Machine learning in python, {eid: 80555140075}&gt;, &lt;Towards automatic generation of metafeatures, {eid: 84964009556}&gt;, &lt;Automatic classifier selection for non-experts, {eid: 84893092370}&gt;, &lt;None, {eid: 85054500264}&gt;, &lt;The application of machine learning in self-adaptive systems: A systematic literature review, {eid: 85101002659}&gt;, &lt;Open domain generalization with domain-augmented meta-learning, {eid: 85115694080}&gt;, &lt;A review of data complexity measures and their applicability to pattern classification problems, {eid: 70350508261}&gt;, &lt;Digital twin in industry: State-of-The-art, {eid: 85054374767}&gt;, &lt;Single and multi-objective optimizations of rotary regenerative air preheater for coalfired power plant considering the ammonium bisulfate deposition, {eid: 85054866283}&gt;, &lt;Q-learning, {eid: 34249833101}&gt;, &lt;Improved bottleneck features using pretrained deep neural networks, {eid: 84865785753}&gt;</t>
  </si>
  <si>
    <t>2-s2.0-85133158442</t>
  </si>
  <si>
    <t>Model-Driven IoT App Stores: Deploying Customizable Software Products to Heterogeneous Devices</t>
  </si>
  <si>
    <t>Proceedings of the 21st ACM SIGPLAN International Conference on Generative Programming: Concepts and Experiences</t>
  </si>
  <si>
    <t>10.1145/3564719.3568689</t>
  </si>
  <si>
    <t>https://www.doi.org/10.1145/3564719.3568689</t>
  </si>
  <si>
    <t>Internet of Things (IoT) devices and the software they execute are often strongly coupled with vendors preinstalling their software at the factory. Future IoT applications are expected to be distributed via app stores. A strong coupling between hard- and software hinders the rise of such app stores. Existing model-driven approaches for developing IoT applications focus largely on the behavior specification and message exchange but generate code that targets a specific set of devices. By raising the level of abstraction, models can be utilized to decouple hard- and software and adapt to various infrastructures. We present a concept for a model-driven app store that decouples hardware and software development of product lines of IoT applications.</t>
  </si>
  <si>
    <t>model-driven engineering, low-code, internet of things, architecture description language, app store</t>
  </si>
  <si>
    <t>Fuertes J.J. (AUID: 15925163800), Prada M.Á. (AUID: 23397997700), Rodríguez-Ossorio J.R. (AUID: 57310572700), González-Herbón R. (AUID: 57311484400), Pérez D. (AUID: 56686236600), Domínguez M. (AUID: 57204033757)</t>
  </si>
  <si>
    <t>Environment for Education on Industry 4.0</t>
  </si>
  <si>
    <t>10.1109/ACCESS.2021.3120517</t>
  </si>
  <si>
    <t>https://www.doi.org/10.1109/ACCESS.2021.3120517</t>
  </si>
  <si>
    <t>&lt;Suppress Research Group, Escuela de Ingenierías, Universidad de León&gt;</t>
  </si>
  <si>
    <t>© 2021 Institute of Electrical and Electronics Engineers Inc.. All rights reserved.A new industrial production model based on digitalization, system interconnection, virtualization and data exploitation, has emerged. Upgrade of production processes towards this Industry 4.0 model is one of the critical challenges for the industrial sector and, consequently, the training of students and professionals has to address these new demands. To carry out this task, it is essential to develop educational tools that allow students to interact with real equipment that implements, in an integrated way, new enabling technologies, such as connectivity with standard protocols, storage and data processing in the cloud, machine learning, digital twins and industrial cybersecurity measures. For that reason, in this work, we present an educational environment on Industry 4.0 that incorporates these technologies reproducing realistic industrial conditions. This environment includes cutting-edge industrial control system technologies, such as an industrial firewall and a virtual private network (VPN) to strengthen cybersecurity, an Industrial Internet of Things (IIoT) gateway to transfer process information to the cloud, where it can be stored and analyzed, and a digital twin that virtually reproduces the system. A set of hands-on tasks for an introductory automation course have been proposed, so that students acquire a practical understanding of the enabling technologies of Industry 4.0 and of its function in a real automation. This course has been taught in a master’s degree and students have assessed its usefulness by means of an anonymous survey. The results of the educational experience have been useful both from the students’ and faculty’s viewpoint.</t>
  </si>
  <si>
    <t>cyber-physical system, Engineering education, IIoT, industrial Internet of Things, industry 4.0</t>
  </si>
  <si>
    <t>&lt;Industry 4.0: State of the art and future trends, {eid: 85064005739}&gt;, &lt;Industry 4.0: A bibliometric analysis and detailed overview, {eid: 85058153358}&gt;, &lt;Industry 4.0 technologies: Implementation patterns in manufacturing companies, {eid: 85060082633}&gt;, &lt;Industry 4.0-A Glimpse, {eid: 85042481468}&gt;, &lt;Comprehensive analysis of design principles in the context of industry 4.0, {eid: 85087312022}&gt;, &lt;Service innovation and smart analytics for industry 4.0 and big data environment, {eid: 84905408361}&gt;, &lt;Industry 4.0: A survey on technologies, applications and open research issues, {eid: 85020118455}&gt;, &lt;Learning industrial cyber-physical systems and industry 4.0-compliant solutions, {eid: 85098719459}&gt;, &lt;Internet of Things (IoT): A vision, architectural elements, and future directions, {eid: 84876943063}&gt;, &lt;Towards smart factory for Industry 4.0: A self-organized multi-agent system with big data based feedback and coordination, {eid: 84956858823}&gt;, &lt;Requirements for education and qualification of people in industry 4.0, {eid: 85029864104}&gt;, &lt;An effect analysis of industry 4.0 to higher education, {eid: 85007323746}&gt;, &lt;Adapting engineering education to industry 4.0 vision, {eid: 85147584883}&gt;, &lt;Engineering education for smart 4.0 technology: A review, {eid: 85088829517}&gt;, &lt;Literature review of industry 4.0 and related technologies, {eid: 85050613632}&gt;, &lt;None, {eid: 85049949184}&gt;, &lt;Engineering education 4.0:-Proposal for a new curricula, {eid: 85048100855}&gt;, &lt;Smart education in the context of industry 4.0, {eid: 85067437745}&gt;, &lt;None, {eid: 85091694618}&gt;, &lt;Analysis of education requirements for electronics manufacturing within concept industry 4.0, {eid: 85053351424}&gt;, &lt;Learning factory: The path to industry 4.0, {eid: 85020934245}&gt;, &lt;Learning factory for industry 4.0 to provide future skills beyond technical training, {eid: 85050638445}&gt;, &lt;Impact of training methods on distributed situation awareness of industrial operators, {eid: 84916895100}&gt;, &lt;CyTrONE: An integrated cybersecurity training framework, {eid: 85042645542}&gt;, &lt;A mixed-reality learning environment, {eid: 84964076404}&gt;, &lt;Remote and virtual labs for engineering education 4.0: Achievements of the ELLI project at the TU Dortmund University, {eid: 85052880296}&gt;, &lt;Virtual and remote labs in control education: A survey, {eid: 84995593679}&gt;, &lt;Active learning in engineering education. A review of fundamentals, best practices and experiences, {eid: 85061612708}&gt;, &lt;Active learning based laboratory towards engineering education 4.0, {eid: 85074207619}&gt;, &lt;A practical approach to teaching industry 4.0 technologies, {eid: 85052904686}&gt;, &lt;Using digital twin technology in engineering education-Course concept to explore benefits and barriers, {eid: 85085576872}&gt;, &lt;Analysis of control architectures in the context of industry 4.0, {eid: 85020758083}&gt;, &lt;Programmable logic controllers in the context of industry 4.0, {eid: 85099652684}&gt;, &lt;Asurvey of commercial frameworks for the Internet of Things, {eid: 84952907595}&gt;, &lt;A survey on visual programming languages in Internet of Things, {eid: 85015868642}&gt;, &lt;Learning data engineering: Creating IoT apps using the node-RED and the RPI technologies, {eid: 85037105773}&gt;, &lt;Industrial communication based on modbus and node-RED, {eid: 85051260782}&gt;, &lt;Modbus-OPC UA wrapper using node-RED and IoT-2040 with application in the water industry, {eid: 85057977378}&gt;, &lt;Leveraging eclipse IoT in the arrowhead framework, {eid: 85086761893}&gt;, &lt;None, {eid: 84940984266}&gt;, &lt;Analysis of CoAP implementations for industrial Internet of Things: A survey, {eid: 85049605049}&gt;, &lt;Integrating OPC UA with web technologies to enhance interoperability, {eid: 85046721631}&gt;, &lt;An analysis of RESTful APIs offerings in the industry, {eid: 85034101448}&gt;, &lt;None, {eid: 55549116194}&gt;, &lt;Towards an in-depth understanding of deep packet inspection using a suite of industrial control systems protocol packets, {eid: 85051747908}&gt;, &lt;Cybersecurity for industry 4.0 in the current literature: A reference framework, {eid: 85054073202}&gt;, &lt;Digital twin: Values, challenges and enablers from a modeling perspective, {eid: 85081090770}&gt;, &lt;Digital twindriven product design, manufacturing and service with big data, {eid: 85015707925, doi: 10.1007/s00170-017-0233-1}&gt;, &lt;Big Data and virtualization for manufacturing cyber-physical systems: A survey of the current status and future outlook, {eid: 84977950760}&gt;, &lt;Digital twin in industry: Stateof- the-art, {eid: 85054374767}&gt;, &lt;A systematic review of immersive virtual reality applications for higher education: Design elements, lessons learned, and research agenda, {eid: 85076769076}&gt;, &lt;A survey on cloud computing, {eid: 85031429232}&gt;, &lt;Maqueta industrial para docencia e investigación, {eid: 38149060697}&gt;, &lt;None, {eid: 85080706036}&gt;, &lt;None, {eid: 85071069846}&gt;, &lt;None, {eid: 84978774351}&gt;, &lt;An empirical evaluation of the system usability scale, {eid: 48849113355}&gt;</t>
  </si>
  <si>
    <t>2021-01-01</t>
  </si>
  <si>
    <t>2-s2.0-85117795683</t>
  </si>
  <si>
    <t>teaching framework</t>
  </si>
  <si>
    <t>Morey P. (AUID: 55584040400), Affolter J.F. (AUID: 6701661423), Carpita M. (AUID: 6603270189)</t>
  </si>
  <si>
    <t>Optimizing transformer parasitics in an inductor-less resonant converter</t>
  </si>
  <si>
    <t>23rd European Conference on Power Electronics and Applications, EPE 2021 ECCE Europe</t>
  </si>
  <si>
    <t>https://doi.org/10.23919/EPE21ECCEEurope50061.2021.9570468</t>
  </si>
  <si>
    <t>&lt;HEIG-VD/IESE&gt;</t>
  </si>
  <si>
    <t>© 2021 EPE Association.In this paper, the optimization of a 10 kW serial MPPT DC/DC converter designed to inject solar power into a low-voltage DC-microgrid is presented. The prototype was designed as two cascaded stages; an interleaved multi-branch boost topology followed by an inductor-less resonant topology. Traditionally, resonant converters use an external inductor, separating the resonant tank from the transformer. This has practical reasons but also has the drawback of an additional component and added weight. For this reason, the design exploits the leakage inductance of the transformer. However, the first prototype was overheating even in no-load conditions.This paper presents the optimization study conducted to eliminate this overheating. The analysis and simulations performed allowed to identify and pinpoint the source of the issue, namely highlighting the role of the parasitic capacitances in the high di/dt current step in the transformer. Simulations where first done to rough out the problem and get a better understanding of the different interactions between various parasitic elements. A literature review was conducted, and a theoretical analysis method was then applied. This allowed to estimate the order of magnitude of the transformer's parasitic capacitances and helped fine tune the simulation model. Based on the performed analysis, recommendations and specifications were prepared for a new transformer. An new optimized transformer was then built and tested. The results were better than expected. The parasitics were reduced by 90%, showing that the issue had correctly been identified and addressed.</t>
  </si>
  <si>
    <t>Converter circuit, High frequency power converter, Interleaved converters, Silicon Carbide (SiC), Transformer</t>
  </si>
  <si>
    <t>&lt;Modular ict based energy management system for a lvdc-microgrid with local pv production and integrated electrochemical storage, {eid: 85028681677, doi: 10.1109/ICDCM.2017.8001056}&gt;, &lt;Power electronics for a lvdc-microgrid with local pv production and electrolytic converter, {eid: 85098231164, doi: 10.1109/ICDCM45535.2019.9232816}&gt;, &lt;A bidirectional dc/dc interleaved converter for supercapacitor applications, {eid: 84882287714, doi: 10.1109/EDERC.2012.6532244}&gt;, &lt;Dynamic modeling of a bidirectional dc/dc interleaved converter working in discontinuous mode for stationary and traction supercapacitor applications, {eid: 84866923148, doi: 10.1109/SPEEDAM.2012.6264504}&gt;, &lt;None, {eid: 85049110238}&gt;, &lt;Experimental determination of stray capacitances in high frequency transformers, {eid: 0141675988, doi: 10.1109/TPEL.2003.816186}&gt;, &lt;Stray capacitances of two winding transformers: Equivalent circuit, measurements, calculation and lowering, {eid: 0028756195, doi: 10.1109/ias.1994.377552}&gt;, &lt;Testing methods for measuring the effects of stray capacitances on high-voltage current transformers, {eid: 85027948347, doi: 10.1109/TIM.2015.2393395}&gt;, &lt;Experimental extraction of parasitic capacitances for high-frequency transformers, {eid: 85013028662, doi: 10.1109/TPEL.2016.2597498}&gt;, &lt;Modeling and analysis of parasitic capacitance of secondary winding in high-frequency high-voltage transformer using finite-element method, {eid: 85041679810, doi: 10.1109/TASC.2018.2794476}&gt;, &lt;A finite-element analysis approach to determine the parasitic capacitances of high-frequency multiwinding transformers for photovoltaic inverters, {eid: 84877822619, doi: 10.1109/PECI.2013.6506044}&gt;, &lt;Numerical modeling of capacitive effects in hf multiwinding transformers-part II: Identification using the finite-element method, {eid: 84877847375}&gt;, &lt;Numerical modeling of capacitive effects in hf multiwinding transformers-part i: A rigorous formalism based on the electrostatic equations, {eid: 84877863822, doi: 10.1109/TMAG.2013.2243421}&gt;, &lt;Lumped parameter models for single-and multiple-layer inductors, {eid: 0029747796, doi: 10.1109/pesc.1996.548595}&gt;, &lt;Self-capacitance of inductors, {eid: 0031175866, doi: 10.1109/63.602562}&gt;, &lt;Using transformer parasitics for resonant converters-a review of the calculation of the stray capacitance of transformers, {eid: 39849095428, doi: 10.1109/TIA.2007.912722}&gt;</t>
  </si>
  <si>
    <t>2021-09-06</t>
  </si>
  <si>
    <t>2-s2.0-85119079898</t>
  </si>
  <si>
    <t>electrical engineering</t>
  </si>
  <si>
    <t>Challenges to Asset Information Requirements Development Supporting Digital Twin Creation</t>
  </si>
  <si>
    <t>18th IFIP WG 5.1 International Conference on Product Lifecycle Management, PLM 2021</t>
  </si>
  <si>
    <t>10.1007/978-3-030-94335-6_34</t>
  </si>
  <si>
    <t>https://www.doi.org/10.1007/978-3-030-94335-6_34</t>
  </si>
  <si>
    <t>© 2022, IFIP International Federation for Information Processing.The creation of a digital twin of rail infrastructure assets places greater emphasis on requirements engineering, model-based delivery methods, and digital information management to support the creation of both physical and virtual deliverables. However, requirements engineering capabilities are latent in comparison to complex discrete manufacturing. In this paper, we explore requirements engineering practices in Australian rail infrastructure projects creating digital twins for asset management and operations. An investigation of the challenges encountered by project teams during the development of asset information requirements for physical and digital deliverables was conducted using an in-depth literature review together with semi-structured interviews with rail project delivery teams. Challenges to the maturity of requirements engineering were categorised according to their main characteristics. The process, technology and supply chain issues identified provide empirical evidence of the pain points faced by delivery teams in developing asset information requirements in support of the creation of a digital twin. Findings serve as a starting point for further research into the development of requirements engineering methods distinguished by systems-based approaches.</t>
  </si>
  <si>
    <t>Asset management, Digital twin, Rail infrastructure, Requirements engineering, Systems engineering</t>
  </si>
  <si>
    <t>&lt;None, {eid: 85125280323}&gt;, &lt;BS EN ISO 19650:2018: Organization and digitization of information about buildings and civil engineering works, including building information modelling (BIM), {eid: 85125239760}&gt;, &lt;BS EN ISO 19650-2:2018: Organization and digitization of information about buildings and civil engineering works, including building information modelling (BIM), {eid: 85125263095}&gt;, &lt;Model-based systems engineering and through-life information management in complex construction, {eid: 85058519758}&gt;, &lt;Digital twin: Manufacturing excellence through virtual factory replication, {eid: 84944689700}&gt;, &lt;A review of the roles of digital twin in CPS-based production systems, {eid: 85029833606}&gt;, &lt;Industry 4.0 and the digital twin: Manufacturing meets its match (2017), {eid: 85125275641}&gt;, &lt;Digital twin-driven product design, manufacturing and service with big data, {eid: 85015707925}&gt;, &lt;The digital twin paradigm for future NASA and US Air Force vehicles, {eid: 84881388851}&gt;, &lt;Recent advances and trends in predictive manufacturing systems in big data environment, {eid: 84892717180}&gt;, &lt;None, {eid: 85125247390}&gt;, &lt;An alternate view of the systems engineering “V” in a model-based engineering environment, {eid: 85056169963}&gt;, &lt;None, {eid: 85079434853}&gt;, &lt;None, {eid: 85082387061}&gt;, &lt;An evaluation of software requirements tools, {eid: 85046951032}&gt;, &lt;None, {eid: 85125232115}&gt;, &lt;None, {eid: 85125274808}&gt;, &lt;None, {eid: 85125219587}&gt;, &lt;BIM and through-life information management: A systems engineering perspective, {eid: 85073930598}&gt;, &lt;The role of building information modelling on assessing healthcare design, {eid: 85109132201}&gt;, &lt;Supporting building owners and facility managers in the validation and visualisation of asset information models (AIM) through open standards and open technologies, {eid: 85001043352}&gt;, &lt;Managing employers’ requirements in construction industry: Experiences and challenges, {eid: 77952701982}&gt;, &lt;A requirements engineering content model for cyber-physical systems, {eid: 84870985577}&gt;, &lt;Design for excellence in the context of very large-scale requirements engineering, {eid: 84965081685}&gt;, &lt;BIM for facility management: A review and a case study investigating the value and challenges, {eid: 85006714829}&gt;, &lt;Informing the information requirements of a digital twin: A rail industry case study, {eid: 85125222957}&gt;, &lt;An empirical study of the complexity of requirements management in construction projects, {eid: 84907157063}&gt;, &lt;BIM for facilities management: Evaluating BIM standards in asset register creation and service life planning, {eid: 84979562033}&gt;, &lt;BIM-FM and information requirements management: Missing links in the AEC and FM interface, {eid: 85039457218}&gt;, &lt;Developing owner information requirements for BIM-enabled project delivery and asset management, {eid: 85027396980}&gt;, &lt;Interoperability specification development for integrated BIM use in performance based design, {eid: 85032444459}&gt;, &lt;A building information modelling approach to the alignment of organizational objectives to asset information requirements, {eid: 85063992240}&gt;, &lt;A requirements data model for product service systems, {eid: 84900853524}&gt;, &lt;Challenges in integrating requirements management with PLM, {eid: 84904383490}&gt;, &lt;Case study: A model based systems engineering (MBSE) framework for characterising transportation systems over the full life cycle, {eid: 85159315964}&gt;, &lt;Lifecycle information transformation and exchange for delivering and managing digital and physical assets, {eid: 85079834793}&gt;, &lt;Requirements management – how 110,000 requirements are managed on Northwest Rapid Transit, {eid: 85125259371}&gt;, &lt;An examination of clients and project teams developing information requirements for the Asset Information Model (AIM), {eid: 85106320410}&gt;, &lt;Model-document coupling in a PS engineering: Challenges and requirements engineering use case, {eid: 85019578243}&gt;, &lt;None, {eid: 0003673547}&gt;, &lt;Organizational factors that drive to BIM effectiveness: Technological learning, collaborative culture, and senior management support, {eid: 85098626983}&gt;, &lt;Critical barriers to BIM implementation in the AEC industry, {eid: 85008871591}&gt;, &lt;Cyber-physical product-service systems – challenges for requirements engineering, {eid: 85010910563}&gt;, &lt;The future of systems integration within civil infrastructure: A review and directions for research, {eid: 85030985167}&gt;, &lt;Improving the use of BIM using system engineering for infrastructure projects, {eid: 85125243482}&gt;, &lt;Method for requirements elicitation and traceability in a factory building conversion, {eid: 85099839846}&gt;</t>
  </si>
  <si>
    <t>2021-07-11</t>
  </si>
  <si>
    <t>2-s2.0-85125238551</t>
  </si>
  <si>
    <t>this is borderline; they conduct LR but also interviews</t>
  </si>
  <si>
    <t>Čech M. (AUID: 44261326900), Beltman A.J. (AUID: 55638596200), Ozols K. (AUID: 57208987064)</t>
  </si>
  <si>
    <t>Pushing mechatronic applications to the limits via smart motion control</t>
  </si>
  <si>
    <t>Applied Sciences (Switzerland)</t>
  </si>
  <si>
    <t>10.3390/app11188337</t>
  </si>
  <si>
    <t>https://www.doi.org/10.3390/app11188337</t>
  </si>
  <si>
    <t>&lt;NTIS Research Center, University of West Bohemia&gt;, &lt;Sioux CCM&gt;, &lt;Institute of Electronics and Computer Science&gt;</t>
  </si>
  <si>
    <t>© 2021 by the authors. Licensee MDPI, Basel, Switzerland.Modern machines strive to run at limit performance and dependability while their operational area and size are getting restricted. To achieve those objectives, often swift integration of custom-made subsystems is required, either actuators, sensors, electronic, or SW modules. Such a diverse suite of elements needs specific approaches and tools for fast optimization and adjustment following model-based system engineering (MBSE) and digital twinning principles. The large-scale I-MECH project was an industry-driven initiative striving to give a scientific response to those demands. The intermediate results were summarized in the authors’ previous work. The purpose of this paper is to report on final project results, namely specific performance achievements and figures based on measurable KPIs. After a brief description of key technologies, special focus is given to industrial printing technology based on a generic substrate carrier. However, it is shown that similar and consistent methodology can be applicable in many other industrial domains, such as semiconductors, healthcare robotics, machining, packaging, etc. Thus, the main merit of this survey is a holistic approach to motion control design.</t>
  </si>
  <si>
    <t>Application specific integrated circuit (ASIC), Computer vision, Cyber-physical systems, Digital twin, Edge computing, Electronics, Industrial communication, Low-power sensing, Mechatronics, Motion control, Real-time (RT) control, Robotics, Service-oriented architecture (SOA), Smart system integration</t>
  </si>
  <si>
    <t>&lt;None, {eid: 84891584031}&gt;, &lt;None, {eid: 54549117337}&gt;, &lt;None, {eid: 84953763862}&gt;, &lt;None, {eid: 33747076068}&gt;, &lt;None, {eid: 85114709929}&gt;, &lt;Design and Verification of IEEE 802. 11ah for IoT and M2M Applications, {eid: 85020028880}&gt;, &lt;I-MECH—Smart System Integration for Mechatronic Applications, {eid: 85074193152}&gt;, &lt;Composable and predictable dynamic loading for time-critical partitioned systems on multiprocessor architectures, {eid: 84930422030}&gt;, &lt;Data collection in wireless sensor networks, {eid: 80055113226}&gt;, &lt;A Wide-Range Velocity Measurement Method for Motion Control, {eid: 60449087490}&gt;, &lt;Command shaping for flexible systems: A review of the first 50 years, {eid: 76849099510}&gt;, &lt;An Acceleration-based State Observer for Robot Manipulators with Elastic Joints, {eid: 36348980012}&gt;, &lt;Vibration damping for machine tool servo drives by load acceleration feedback, {eid: 78650378289}&gt;, &lt;Survey of iterative learning control: A learning-based method for high-performance tracking control, {eid: 33744927936}&gt;, &lt;Robust iterative learning control for vibration suppression of industrial robot manipulators, {eid: 85034669348}&gt;, &lt;Dual arm manipulation—A survey, {eid: 84865681366}&gt;, &lt;Robust PID Control of Electrical Drive with Compliant Load, {eid: 84929833285}&gt;, &lt;Composable Platform-Aware Embedded Control Systems on a Multi-core Architecture, {eid: 84958191373}&gt;, &lt;An autotuning procedure for motion control of oscillatory mechatronic systems, {eid: 85074197560}&gt;, &lt;Model-based control system design for steam turbine based on Functional Mock-up interface (FMI/FMU), {eid: 85050215788}&gt;, &lt;On the Inclusion of Temperature in the Friction Model of Industrial Robots, {eid: 85031801232}&gt;, &lt;Modelling the temperature in joint friction of industrial manipulators, {eid: 85034608152}&gt;, &lt;Novel tools for model-based control system design based on FMI/FMU standard with application in energetics, {eid: 85027505694}&gt;, &lt;Design and performance evaluation of smart vibration sensor for industrial applications with built-in MEMS accelerometers, 2018, {eid: 85062731406}&gt;, &lt;Vibration Characterisation for Fault Detection and Isolation in Linear Synchronous Motor based Conveyor Systems, {eid: 85070632199}&gt;, &lt;On the potential for Electromagnetic Energy Harvesting for a Linear Synchronous Motor based Transport System in Factory Automation, {eid: 85074209505}&gt;, &lt;PI Control, PI-Based State Space Control, and Model-Based Predictive Control for Drive Systems with Elastically Coupled Loads—A Comparative Study, {eid: 79960357070}&gt;, &lt;Sensorless Torsion Control of Elastic-Joint Robots with Hysteresis and Friction, {eid: 84962393639}&gt;, &lt;Application of Impedance Control in Robotic Manipulators for Spacecraft On-orbit Servicing, {eid: 85074199959}&gt;, &lt;Acceleration Feedback in PID Controlled Elastic Drive Systems, {eid: 85048814368}&gt;, &lt;On the use of Wireless Sensor Networks in Preventative Maintenance for Industry 4.0, {eid: 85061485342}&gt;, &lt;Developing a hierarchical decomposition methodology to increase manufacturing process and equipment health awareness, {eid: 85044254926}&gt;, &lt;Trends in Fault Diagnosis for Electrical Machines: A Review of Diagnostic Techniques, {eid: 84903176130}&gt;, &lt;Advance Detection of Faults in Drives Using MEMS, {eid: 85074200930}&gt;, &lt;None, {eid: 85114724364}&gt;, &lt;Model-based system engineering in control education using HIL simulators, {eid: 85114741965}&gt;, &lt;Essential challenges in motion control education, {eid: 85074211619}&gt;, &lt;Reviews of wearable healthcare systems: Materials, devices and system integration, {eid: 85076536894}&gt;, &lt;A Route toward Smart System Integration: From Fiber Design to Device Construction, {eid: 85069895098}&gt;, &lt;Raspberry Pi-based HIL simulators for control education, {eid: 85074209110}&gt;, &lt;Real-Time Virtualization for Industrial Automation, {eid: 85093365977}&gt;, &lt;Identification of n-link inverted pendulum on a cart, {eid: 85027511817}&gt;, &lt;Modular Signal Processing Unit for Motion Control Applications Based on System-on-Chip with FPGA, {eid: 85074202698}&gt;, &lt;Survey of Low-Power Wireless Network Technologies for the Internet of Things, {eid: 85105797812}&gt;, &lt;Prognosis and Health Management in electric drives applications implemented in existing systems with limited data rate, {eid: 85074189146}&gt;, &lt;Bode-like control loop performance index evaluated for a class of fractional-order processes, {eid: 84929783126}&gt;, &lt;Vibration damping in gantry crane systems: Finite horizon optimal control approach, {eid: 85074195879}&gt;, &lt;Simplified input-output inversion control of a double pendulum overhead crane for residual oscillations reduction, {eid: 85055138568}&gt;, &lt;Beyond Performance/Cost Tradeoffs in Motion Control: A Multirate Feedforward Design with Application to a Dual-Stage Wafer System, {eid: 85058883496}&gt;, &lt;LFT-Structured Uncertainty State-Space Modeling for State Feedback Robust Control of the Ultra-Precision Wafer Stage, {eid: 85068884239}&gt;, &lt;Iterative learning control in high-performance motion systems: From theory to implementation, {eid: 85074209777}&gt;, &lt;Feedforward Motion Control: From Batch-to-Batch Learning to Online Parameter Estimation, {eid: 85072268214}&gt;, &lt;Comparing Platform-aware Control Design Flows for Composable and Predictable TDM-based Execution Platforms, {eid: 85065778688}&gt;, &lt;Evaluation Platform of Platoon Control Algorithms in Complex Communication Scenarios, {eid: 85068967190}&gt;, &lt;Delay-based Design of Feedforward Tracking Control for Predictable Embedded Platforms, {eid: 85072292319}&gt;, &lt;Analytical Characterization of End-to-End Communication Delays with Logical Execution Time, {eid: 85050177372}&gt;, &lt;Beyond decentralized wafer/reticle stage control design: A double-Youla approach for enhancing synchronized motion, {eid: 85055876726}&gt;, &lt;LPV control for a wafer stage: Beyond the theoretical solution, {eid: 11144295613}&gt;, &lt;Monitoring system design of high-speed carton packaging machine based on PCC and servo control, {eid: 84868353669}&gt;, &lt;Iterative optimal control of liquid slosh in an industrial packaging machine, {eid: 0034438975}&gt;, &lt;Tracking and contour error control in CNC servo systems, {eid: 10444226514}&gt;, &lt;Development of a 3-axis desktop milling machine and a CNC system using advanced modern control algorithms, {eid: 77952896389}&gt;, &lt;Development and implementation of a control system for a retrofitted CNC machine by using Arduino, {eid: 85021098424}&gt;, &lt;Task-space region-reaching control for medical robot manipulator, {eid: 85012918743}&gt;, &lt;Mechanical chest compression with a medical parallel manipulator for cardiopulmonary resuscitation, {eid: 84961302458}&gt;</t>
  </si>
  <si>
    <t>2021-09-01</t>
  </si>
  <si>
    <t>2-s2.0-85114735077</t>
  </si>
  <si>
    <t>Lai L.Y. (AUID: 57223043126), Huang M.P. (AUID: 57203510147), Shu J. (AUID: 14018844600), Su S. (AUID: 55321701900)</t>
  </si>
  <si>
    <t>Liver Fibrosis Staging with Gadolinium Ethoxybenzyl Diethylenetriamine Penta-Acetic Acid-enhanced: A Systematic Review and Meta-analysis</t>
  </si>
  <si>
    <t>Current medical imaging</t>
  </si>
  <si>
    <t>10.2174/1573405616666201130101229</t>
  </si>
  <si>
    <t>https://www.doi.org/10.2174/1573405616666201130101229</t>
  </si>
  <si>
    <t>&lt;Department of Radiology, Affiliated Hospital of Southwest Medical University&gt;, &lt;Department of Hepatobiliary Surgery, Affiliated Hospital of Southwest Medical University&gt;</t>
  </si>
  <si>
    <t>Copyright© Bentham Science Publishers; For any queries, please email at epub@benthamscience.net.OBJECTIVE: While liver biopsy is the golden standard for liver-fibrosis diagnosis, it is also invasive and has many limitations. Non-invasive techniques such as Magnetic Resonance Imaging (MRI) need to be further developed for liver fibrosis staging. This study aimed to evaluate the diagnostic accuracy of Gadolinium Ethoxybenzyl Diethylenetriamine Penta-acetic Acid (Gd-EOBDTPA)- enhanced MRI for liver fibrosis through systematic review and meta-analysis. METHODS: This study comprehensively searched relevant article in PubMed, Embase, and the Cochrane Library published from 2004 to 2018 to find studies analyzing the diagnostic accuracy of Gd-EOB-DTPA-enhanced MRI for liver fibrosis. Two reviewers independently screened the retrieved articles, extracted the required data from the included studies, and evaluated the methodological quality of the studies. The pooled sensitivity, specificity, positive likelihood ratio, negative likelihood ratio, diagnostic odds ratio, and Summary Receiver Operating Characteristics (SROC) curve were assessed. RESULTS: This study finally included 16 studies (n = 1,599) and selected a random-effects model based on the results of the I2 statistic to combine them. The areas under the SROC curve for the detection of F1 or greater, F2 or greater, F3 or greater, or F4 liver fibrosis were 0.8669, 0.8399, 0.8481, and 0.8858, respectively. CONCLUSION: Gd-EOB-DTPA-enhanced MRI showed a good diagnostic performance for staging liver fibrosis, especially for F4 liver fibrosis.</t>
  </si>
  <si>
    <t>contrast media, gadolinium ethoxybenzyl DTPA., liver cirrhosis, liver diseases, magnetic resonance imaging, Radiology</t>
  </si>
  <si>
    <t>NLM (Medline)</t>
  </si>
  <si>
    <t>2-s2.0-85114753410</t>
  </si>
  <si>
    <t>medicine paper</t>
  </si>
  <si>
    <t>Wang Y. (AUID: 57221664931), Wu M. (AUID: 57221661082), Ma Y. (AUID: 57224087590), Yang L. (AUID: 57221661331), Meng C. (AUID: 57221663721), Peng B. (AUID: 35620789000), Wang L. (AUID: 57222089489), Sun Y. (AUID: 57217084287), Zhong L. (AUID: 57497425300), Hossain M.A. (AUID: 57204242028)</t>
  </si>
  <si>
    <t>Prediction model for the risk of osteoporosis incorporating factors of disease history and living habits in physical examination of population in Chongqing, Southwest China: based on artificial neural network</t>
  </si>
  <si>
    <t>BMC Public Health</t>
  </si>
  <si>
    <t>10.1186/s12889-021-11002-5</t>
  </si>
  <si>
    <t>https://www.doi.org/10.1186/s12889-021-11002-5</t>
  </si>
  <si>
    <t>&lt;Department of Epidemiology and Health Statistics, School of Public Health and Management, Chongqing Medical University&gt;, &lt;School of Basic Medicine, Kunming Medical University&gt;, &lt;The First Affiliated Hospital of Chongqing Medical University Health Management Center&gt;, &lt;The First Affiliated Hospital of Chongqing Medical University, Department of Urology&gt;</t>
  </si>
  <si>
    <t>© 2021, The Author(s).Background: Osteoporosis is a gradually recognized health problem with risks related to disease history and living habits. This study aims to establish the optimal prediction model by comparing the performance of four prediction models that incorporated disease history and living habits in predicting the risk of Osteoporosis in Chongqing adults. Methods: We conduct a cross-sectional survey with convenience sampling in this study. We use a questionnaire From January 2019 to December 2019 to collect data on disease history and adults’ living habits who got dual-energy X-ray absorptiometry. We established the prediction models of osteoporosis in three steps. Firstly, we performed feature selection to identify risk factors related to osteoporosis. Secondly, the qualified participants were randomly divided into a training set and a test set in the ratio of 7:3. Then the prediction models of osteoporosis were established based on Artificial Neural Network (ANN), Deep Belief Network (DBN), Support Vector Machine (SVM) and combinatorial heuristic method (Genetic Algorithm - Decision Tree (GA-DT)). Finally, we compared the prediction models’ performance through accuracy, sensitivity, specificity, and the area under the receiver operating characteristic curve (AUC) to select the optimal prediction model. Results: The univariate logistic model found that taking calcium tablet (odds ratio [OR] = 0.431), SBP (OR = 1.010), fracture (OR = 1.796), coronary heart disease (OR = 4.299), drinking alcohol (OR = 1.835), physical exercise (OR = 0.747) and other factors were related to the risk of osteoporosis. The AUCs of the training set and test set of the prediction models based on ANN, DBN, SVM and GA-DT were 0.901, 0.762; 0.622, 0.618; 0.698, 0.627; 0.744, 0.724, respectively. After evaluating four prediction models’ performance, we selected a three-layer back propagation neural network (BPNN) with 18, 4, and 1 neuron in the input layer, hidden and output layers respectively, as the optimal prediction model. When the probability was greater than 0.330, osteoporosis would occur. Conclusions: Compared with DBN, SVM and GA-DT, the established ANN model had the best prediction ability and can be used to predict the risk of osteoporosis in physical examination of the Chongqing population. The model needs to be further improved through large sample research.</t>
  </si>
  <si>
    <t>Artificial neural network, Disease history, Living habits, Osteoporosis, Physical examination, Prediction model</t>
  </si>
  <si>
    <t>&lt;How to manage osteoporosis before the age of 50, {eid: 85084809484, doi: 10.1016/j.maturitas.2020.05.004}&gt;, &lt;Epidemiology, etiology, and diagnosis of osteoporosis, {eid: 31444443689, doi: 10.1016/j.ajog.2005.08.047}&gt;, &lt;Regulating life-style &amp; improving living habits can control Osteoporosis, {eid: 85107214462}&gt;, &lt;Genome-wide association study of extreme high bone mass: contribution of common genetic variation to extreme BMD phenotypes and potential novel BMD-associated genes, {eid: 85048726810, doi: 10.1016/j.bone.2018.06.001}&gt;, &lt;An artificial neural network to predict resting energy expenditure in obesity, {eid: 85028799527}&gt;, &lt;Application of an artificial neural network in the diagnosis of chronic lymphocytic leukemia, {eid: 85078889664}&gt;, &lt;Low bone mineral density and its predictors in type 1 diabetic patients evaluated by the classic statistics and artificial neural network analysis, {eid: 84860806361, doi: 10.2337/dc11-0764}&gt;, &lt;Prediction model of artificial neural network for the risk of hyperuricemia incorporating dietary risk factors in a Chinese adult study, {eid: 85078903667}&gt;, &lt;Osteoporosis and osteopenia among patients with type 2 diabetes aged ≥50: role of sex and clinical characteristics, {eid: 85065464855, doi: 10.1016/j.jocd.2019.04.004}&gt;, &lt;None, {eid: 0003911968}&gt;, &lt;Environmental determinants of physical activity and sedentary behavior, {eid: 0034304466}&gt;, &lt;A study on physical fitness of professional young and middle-aged women with mental or manual labour, {eid: 85107188695}&gt;, &lt;Analysis of meal patterns with the use of supervised data mining techniques - artificial neural networks and decision trees, {eid: 57449104411, doi: 10.3945/ajcn.2008.26619}&gt;, &lt;Development and validation of a Risk calculator predicting postoperative respiratory failure, {eid: 81055141262, doi: 10.1378/chest.11-0466}&gt;, &lt;Sharkey Scott P, {eid: 85107201855}&gt;, &lt;Introduction to ROC analysis, {eid: 33646023117, doi: 10.1016/j.patrec.2005.10.010}&gt;, &lt;Modelling the prevalence of diabetes mellitus risk factors based on artificial neural network and multiple regression, {eid: 85055080856}&gt;, &lt;An artificial neural network to predict resting energy expenditure in obesity, {eid: 85028799527, doi: 10.1016/j.clnu.2017.07.017}&gt;, &lt;Application of three statistical models in predicting the Risk of diabetes individuals, {eid: 85077627365}&gt;, &lt;Alcohol consumption, physical activity, and chronic disease risk factors: a population-based cross-sectional survey, {eid: 33745119424, doi: 10.1186/1471-2458-6-118}&gt;, &lt;Artificial neural networks in medical diagnosis, {eid: 84874221936, doi: 10.2478/v10136-012-0031-x}&gt;, &lt;Development and validation of an artificial neural network prognostic model after gastrectomy for gastric carcinoma: an international multicenter cohort study, {eid: 85087890152, doi: 10.1002/cam4.3245}&gt;, &lt;An artificial neural network prediction model of congenital heart disease based on risk factors: a hospital-based case-control study, {eid: 85013978474, doi: 10.1097/MD.0000000000006090}&gt;, &lt;Assessment of risk based on variant pathways and establishment of an artificial neural network model of thyroid cancer, {eid: 85066403314, doi: 10.1186/s12881-019-0829-4}&gt;, &lt;A comparative study on the prediction of the BP artificial neural network model and the ARIMA model in the incidence of AIDS, {eid: 85087473835, doi: 10.1186/s12911-020-01157-3}&gt;, &lt;Application of an artificial neural network in the prognosis of chronic myeloid leukemia, {eid: 84861006385}&gt;, &lt;None, {eid: 0001307907}&gt;, &lt;Osteoporosis among household women: a growing but neglected phenomenon, {eid: 85040354622, doi: 10.1016/j.mjafi.2016.09.007}&gt;, &lt;Aging and osteoporosis, {eid: 85107193791}&gt;, &lt;Low height and low weight correlates better with osteoporosis than low body mass index in postmenopausal women, {eid: 78651591289, doi: 10.1016/j.ics.2004.05.041}&gt;, &lt;Clinical evaluation for osteoporosis, {eid: 0037406814, doi: 10.1016/S0749-0690(02)00068-X}&gt;, &lt;Integrating a gender dimension into Osteoporosis and fracture Risk research, {eid: 37449017137, doi: 10.1016/S1550-8579(07)80055-6}&gt;, &lt;Diabetes mellitus a risk for osteoporosis?, {eid: 0034972050, doi: 10.1055/s-2001-18605}&gt;, &lt;None, {eid: 85107183642}&gt;, &lt;Smoking is a Risk factor for Osteoporosis in women with inflammatory bowel disease, {eid: 0029869139, doi: 10.3109/00365529609006412}&gt;, &lt;Smoking and alcohol abuse as risk factors causing low-energy fractures in males suffering from primary Osteoporosis, {eid: 85092061837}&gt;, &lt;Effects of smoking habit change on hospitalized fractures: a retrospective cohort study in a male population, {eid: 85080115535, doi: 10.1007/s11657-020-0686-y}&gt;</t>
  </si>
  <si>
    <t>2021-12-01</t>
  </si>
  <si>
    <t>2-s2.0-85106925411</t>
  </si>
  <si>
    <t>ML paper</t>
  </si>
  <si>
    <t>Hänel A. (AUID: 57195808320), Seidel A. (AUID: 40462302100), Frieß U. (AUID: 39261204400), Teicher U. (AUID: 12241667000), Wenkler E. (AUID: 57208641522), Penter L. (AUID: 22958311500), Hellmich A. (AUID: 55203996200), Ihlenfeldt S. (AUID: 6506721503), Wiemer H. (AUID: 15078105100), Wang D. (AUID: 57129286200)</t>
  </si>
  <si>
    <t>Digital twins for high-tech machining applications—a model-based analytics-ready approach</t>
  </si>
  <si>
    <t>Journal of Manufacturing and Materials Processing</t>
  </si>
  <si>
    <t>10.3390/jmmp5030080</t>
  </si>
  <si>
    <t>https://www.doi.org/10.3390/jmmp5030080</t>
  </si>
  <si>
    <t>&lt;Fraunhofer Institute for Machine Tools and Forming Technology IWU&gt;, &lt;Chair of Machine Tools Development and Adaptive Controls, Institute of Mechatronic Engineering, Technische Universität Dresden&gt;</t>
  </si>
  <si>
    <t>© 2021 by the authors. Licensee MDPI, Basel, Switzerland.This paper presents a brief introduction to competition-driven digital transformation in the machining sector. On this basis, the creation of a digital twin for machining processes is approached firstly using a basic digital twin structure. The latter is sub-grouped into information and data models, specific calculation and process models, all seen from an application-oriented perspective. Moreover, digital shadow and digital twin are embedded in this framework, being discussed in the context of a state-of-the-art literature review. The main part of this paper addresses models for machine and path inaccuracies, material removal and tool engagement, cutting force, process stability, thermal behavior, workpiece and surface properties. Furthermore, these models are superimposed towards an integral digital twin. In addition, the overall context is expanded towards an integral software architecture of a digital twin providing information system. The information system, in turn, ties in with existing forward-oriented planning from operational practice, leading to a significant expansion of the initially presented basic structure for a digital twin. Consequently, a time-stratified data layer platform is introduced to prepare for the resulting shadow-twin transformation loop. Finally, subtasks are defined to assure functional interfaces, model integrability and feedback measures.</t>
  </si>
  <si>
    <t>Cyber-physical production, Digital manufacturing system, Digital shadow, Digital twin, Digital twin integration, Information model, Machining processes</t>
  </si>
  <si>
    <t>&lt;The Digital Twin: Demonstrating the Potential of Real Time Data Acquisition in Production Systems, {eid: 85020876167}&gt;, &lt;None, {eid: 85105822933}&gt;, &lt;None, {eid: 85048221225}&gt;, &lt;Integration of virtual and on-line machining process control and monitoring, {eid: 85018660790}&gt;, &lt;Information Model of a Digital Process Twin for Machining Processes, {eid: 85093357343}&gt;, &lt;Some Types and Uses of Data Models, {eid: 85111920778}&gt;, &lt;Information modeling: From design to implementation, {eid: 85111920072}&gt;, &lt;None, {eid: 85006391498}&gt;, &lt;C2PS: A digital twin architecture reference model for the cloud-based cyber-physical systems, {eid: 85015767302}&gt;, &lt;A Cyber Physical Interface for Automation Systems—Methodology and Examples, {eid: 85048391353}&gt;, &lt;Virtualisation process of a sheet metal punching machine within the Industry 4.0 vision, {eid: 85018352966}&gt;, &lt;Building digital twins of 3D printing machines, {eid: 85008410735}&gt;, &lt;The Digital Twin: Realizing the Cyber-Physical Production System for Industry 4.0, {eid: 85019987476}&gt;, &lt;Standardized Coordinate System for Factory and Production Planning, {eid: 85020850701}&gt;, &lt;An overview of the HDF5 technology suite and its applications, {eid: 79956025832}&gt;, &lt;Development of an edge computing-based cyber-physical machine tool, {eid: 85088824345}&gt;, &lt;Cutting Parameter Optimization for Reducing Carbon Emissions Using Digital Twin, {eid: 85103132627}&gt;, &lt;Prediction of cutting force in five-axis flat-end milling, {eid: 85040695727}&gt;, &lt;Data-Driven Anomaly Diagnosis for Machining Processes, {eid: 85069657977}&gt;, &lt;Digital twin-driven product design, manufacturing and service with big data, {eid: 85015707925}&gt;, &lt;New high-speed machine tool structure by holistic mechatronic systems design, {eid: 84879192882}&gt;, &lt;Machine tool feed drives, {eid: 80051670756}&gt;, &lt;Advanced calculation of static and dynamic stiffness in mechatronic machine tools, {eid: 79960804333}&gt;, &lt;Thermal issues in machine tools, {eid: 84865702007}&gt;, &lt;Uncertainties in Heat Loss Models of Rolling Bearings of Machine Tools, {eid: 84978832087}&gt;, &lt;Experimental evaluation of mechanical and electrical power consumption of feed drive systems driven by a ball-screw, {eid: 85084176128}&gt;, &lt;None, {eid: 85109997122}&gt;, &lt;Fast High-Resolution FE-based Simulation of Thermo-Elastic Behaviour of Machine Tool Structures, {eid: 84978821789}&gt;, &lt;Structure Model Based Correction of Thermally Induced Motion Errors of Machine Tools, {eid: 85037078949}&gt;, &lt;Virtual process systems for part machining operations, {eid: 84905913417}&gt;, &lt;Determining the Width and Depths of Cut in Milling on the Basis of a Multi-Dexel Model, {eid: 85111946198}&gt;, &lt;The development of a digital twin for machining processes for the application in aerospace industry, {eid: 85098740070}&gt;, &lt;Cutting force estimation in sculptured surface milling, {eid: 4544231248}&gt;, &lt;Monitoring and Control of Cutting Forces in Machining Processes: A Review, {eid: 85164841693}&gt;, &lt;Performance of a new piezoceramic thick film sensor for measurement and control of cutting forces during milling, {eid: 85046354935}&gt;, &lt;None, {eid: 0003756803}&gt;, &lt;5-axis milling of complex parts with barrel-shape cutter: Cutting force model and experimental validation, {eid: 85089415522}&gt;, &lt;A General Mechanics and Dynamics Model for Helical End Mills, {eid: 0029694461}&gt;, &lt;Spezifische Schnittkräfte bei der Metallbearbeitung, {eid: 0004022528}&gt;, &lt;Modeling cutting forces for five axis milling of sculptured surfaces, {eid: 79956271500}&gt;, &lt;A Mechanistic Cutting Force Model for New Barrel End Mills, {eid: 84962821706}&gt;, &lt;Modeling and prediction of cutting forces during the turning of red brass (C23000) using ANN and regression analysis, {eid: 85021338426}&gt;, &lt;Simultaneous measurement of forces and machine tool position for diagnostic of machining tests, {eid: 28044468471}&gt;, &lt;Position-oriented process monitoring in freeform milling, {eid: 56449095412}&gt;, &lt;Cutting torque and tangential cutting force coefficient identification from spindle motor current, {eid: 84874290311}&gt;, &lt;Development of a method to determine cutting forces based on planning and process data as a contribution for the creation of digital process twins, {eid: 85075029611}&gt;, &lt;New Approaches for the Determination of Specific Values for Process Models in Machining Using Artificial Neural Networks, {eid: 85029882990}&gt;, &lt;Chatter in machining processes: A review, {eid: 79952439836}&gt;, &lt;Prediction of cumulative surface location error at the contact zone of in-process workpiece and milling tool, {eid: 85080068743}&gt;, &lt;A New Metric for Automated Stability Identification in Time Domain Milling Simulation, {eid: 84963851984}&gt;, &lt;None, {eid: 85111905633}&gt;, &lt;Enhanced manufacturing possibilities using multi-materials in laser metal deposition, {eid: 85049126293}&gt;, &lt;None, {eid: 85111903230}&gt;, &lt;Completing the picture through correlative characterization, {eid: 85068070053}&gt;, &lt;Evaluation of 3D-printed parts by means of high-performance computer tomography, {eid: 85048982727}&gt;, &lt;Quantitative analysis and benchmarking of positional accuracies of neutron strain scanners, {eid: 85102968773}&gt;, &lt;None, {eid: 85111938048}&gt;, &lt;The Dependence of 3D Surface Roughness Parameters on High-Speed Milling Technological Parameters and Machining Strategy, {eid: 84926317409}&gt;, &lt;Predicting surface roughness in machining: A review, {eid: 0038298770}&gt;, &lt;None, {eid: 85111924422}&gt;, &lt;Modelling of surface roughness in inclined milling operations with circle-segment end mills, {eid: 85053433649}&gt;, &lt;On-machine and in-process surface metrology for precision manufacturing, {eid: 85066947925}&gt;, &lt;Cyber-physical approach toward semiautonomous postprocessing of additive manufactured parts and components, {eid: 85099495321}&gt;, &lt;None, {eid: 84889999620}&gt;, &lt;Prediction of cutting forces in 3-axes milling of sculptured surfaces directly from CAM tool path, {eid: 84870934168}&gt;, &lt;Influence of cutting parameters on tool wear and surface roughness in hard turning of AISI H11 tool steel using ceramic tools, {eid: 84863893211}&gt;, &lt;Solid subtraction model for the surface topography prediction in flank milling of thin-walled integral blade rotors (IBRs), {eid: 84986301144}&gt;, &lt;Surface roughness prediction with new barrel-shape mills considering runout: Modelling and validation, {eid: 85095810318}&gt;, &lt;Surface roughness analysis in milling machining using design of experiment, {eid: 85100798758}&gt;, &lt;Predictive modeling of surface roughness and tool wear in hard turning using regression and neural networks, {eid: 12444249998}&gt;, &lt;Surface roughness prediction in turning using three artificial intelligence techniques; A comparative study, {eid: 85061997979}&gt;, &lt;Smart Machining Process Using Machine Learning: A Review and Perspective on Machining Industry, {eid: 85052233025}&gt;, &lt;Study on prediction of surface quality in machining process, {eid: 44749087329}&gt;, &lt;Toolpath selection based on the minimum deflection cutting forces in the programming of complex surfaces milling, {eid: 33750947461}&gt;, &lt;Modeling of Surface Location Errors in a Multi-scale Milling Simulation System Using a Tool Model Based on Triangle Meshes, {eid: 84966686797}&gt;, &lt;Current understanding of surface effects in microcutting, {eid: 85082767128}&gt;, &lt;Messen der Oberflächengüte, {eid: 85083633112}&gt;, &lt;Surface roughness and its prediction in high speed milling of aluminum alloys with PCD and cemented carbide tools, {eid: 85074692223}&gt;, &lt;Entstehung der Oberflächenrauheit beim Feindrehen, {eid: 0042857397}&gt;, &lt;An Iterative Size Effect Model of Surface Generation in Finish Machining, {eid: 85092300585}&gt;, &lt;Toward a Science of Cyber Physical System Integration, {eid: 84155167285}&gt;, &lt;Discussion of Machine Tool Intelligence, Based on Selected Concepts and Research, {eid: 84991026854}&gt;, &lt;OPC UA Based ERP Agents: Enabling Scalable Communication Solutions in Heterogeneous Automation Environments, {eid: 85021745192}&gt;, &lt;An enabling digital foundation towards smart machining, {eid: 84886789550}&gt;, &lt;Digital Twin of a Cutting Tool, {eid: 85049590588}&gt;, &lt;Analysis of high frequency data of a machine tool via edge computing, {eid: 85085485865}&gt;, &lt;A Cyber-Physical Machine Tools Platform using OPC UA and MTConnect, {eid: 85064397986}&gt;, &lt;Digital Twin: Mitigating Unpredictable, Undesirable Emergent Behavior in Complex Systems, {eid: 85006339863}&gt;</t>
  </si>
  <si>
    <t>MDPI AG</t>
  </si>
  <si>
    <t>2-s2.0-85111928107</t>
  </si>
  <si>
    <t>Milošević M.D.G. (AUID: 57223390670), Pålsson B.A. (AUID: 38461572100), Nielsen J.C.O. (AUID: 58753130600), Johansson H. (AUID: 57208062609), Nissen A. (AUID: 36754265100)</t>
  </si>
  <si>
    <t>Demonstration of a Digital Twin Framework for Model-Based Operational Condition Monitoring of Crossing Panels</t>
  </si>
  <si>
    <t>27th Symposium of the International Association of Vehicle System Dynamics, IAVSD 2021</t>
  </si>
  <si>
    <t>10.1007/978-3-031-07305-2_11</t>
  </si>
  <si>
    <t>https://www.doi.org/10.1007/978-3-031-07305-2_11</t>
  </si>
  <si>
    <t>&lt;Department of Mechanics and Maritime Sciences, Chalmers University of Technology&gt;, &lt;The Swedish Transport Administration&gt;</t>
  </si>
  <si>
    <t>© 2022, The Author(s), under exclusive license to Springer Nature Switzerland AG.The wheel transition area in railway crossings is subjected to impact loads that cause an accumulation of structural degradation in crossing panels over time. This degradation leads to high maintenance costs and possibly traffic disturbances. There is therefore a demand from infrastructure managers to monitor the condition and predict maintenance needs for these assets without the need for regular on-site inspections. One solution for operational condition monitoring is to observe the structural response of the crossing under traffic loading via embedded accelerometers. From these measurements, relative changes in track dynamics over time can be observed. To derive a condition or predict maintenance needs, however, these measured accelerations need to be related to the status of the asset. A framework for this where measurement data, simulation models and maintenance history are combined to build an online model that can assess the status and predict future maintenance needs for a material asset is often called a Digital Twin. This paper will present a Digital Twin framework that uses measured accelerations, climate data, scanned running surface geometry and a multi-body simulation (MBS) model to estimate the status and degradation rate of crossing panels. Method developments for this framework are demonstrated for two in situ crossings.</t>
  </si>
  <si>
    <t>Condition monitoring, Crossing panel, Digital Twin demonstrator, Multi-body simulations</t>
  </si>
  <si>
    <t>&lt;None, {eid: 84973611512}&gt;, &lt;None, {eid: 84905464697}&gt;, &lt;In2Track, Deliverable 2.2: Enhanced S&amp;C whole system analysis, design and virtual validation, {eid: 85136983984}&gt;, &lt;None, {eid: 85136992650}&gt;, &lt;On tailored signal processing tools for operational condition monitoring of railway switches and crossings, {eid: 85105825913}&gt;, &lt;A parameterized turnout model for simulation of dynamic vehicle-turnout interaction with an application to crossing geometry assessment, {eid: 85123557934}&gt;, &lt;3D – BLACK Series: The truly portable metrology-grade 3D scanners, {eid: 85136927428}&gt;, &lt;None, {eid: 85136925487}&gt;, &lt;Simulation of track-ground vibrations due to a high-speed train: The case of X-2000 at Ledsgård, {eid: 0037468843}&gt;, &lt;The effect of track and vehicle parameters on wheel/rail vertical dynamic forces, {eid: 0015990707}&gt;</t>
  </si>
  <si>
    <t>2021-08-17</t>
  </si>
  <si>
    <t>2-s2.0-85136939837</t>
  </si>
  <si>
    <t>Schlör H. (AUID: 23570049600), Venghaus S. (AUID: 55955465400), Fischer W. (AUID: 57213807410)</t>
  </si>
  <si>
    <t>The German capability index—An operationalization of sen’s capability approach</t>
  </si>
  <si>
    <t>Environmental Footprints and Eco-Design of Products and Processes</t>
  </si>
  <si>
    <t>10.1007/978-981-16-0239-9_6</t>
  </si>
  <si>
    <t>https://www.doi.org/10.1007/978-981-16-0239-9_6</t>
  </si>
  <si>
    <t>&lt;Institute of Energy and Climate Research, Systems Analysis, IEK-STE, Forschungszentrum Jülich&gt;, &lt;Department for Political Sciences and Sociology, University of Bonn&gt;</t>
  </si>
  <si>
    <t>© The Author(s), under exclusive license to Springer Nature Singapore Pte Ltd. 2021.When reflecting on the global call for sustainable development (Gutteres in Davos speech 2019, January 24. World Economic Forum, Davos, 2019 [29]), a question posed by Amartya Sen actuates further thought—namely that for who has to be sustained (Anand and Sen in World Dev 28:2029–2049, 2000a [4])? This question was answered by himself, proposing “it is not so much that humanity is trying to sustain the natural world but rather that humanity is trying to sustain itself (Sen in J Hum Dev Capabil 14:6–20, 2013 [66])”. Against this background, in our research we addressed this question of who has to be sustained using Sen’s capability approach for the case study of Germany. For this purpose, the German household survey (Einkommens- und Verbrauchsstichprobe (EVS)) of the German Federal Statistical Office is used to analyse five social household groups (all households, single households, single parents, couples without children, couples with children) according to their income (nine income classes) (Federal Statistical Office Germany in Wirtschaftsrechnungen. Einkommens- und Verbrauchsstichprobe Einnahmen und Ausgaben privater Haushalte 2018, 2020a [19]; Federal Statistical Office Germany in Wirtschaftsrechnungen. Einkommens- und Verbrauchsstichprobe Konsumausgaben privater Haushalte 2018, 2020b [20]). Based on this survey, the question of who needs to be sustained will be analysed as follows: 1.First, the “worldwide reach (Rosa in Resonanz: Eine Soziologie der Weltbeziehung. Suhrkamp, Berlin, 2019 [62])” of the consumption patterns of the German household groups will be measured by their ecological and water footprints.2.Second, an operationalization is derived for Amartya Sen’s sustainable development definition using the food–energy–water nexus as the core of sustainable development (United Nations (UN Water) in Water, food and energy. United Nations, 2020 [73]), and to reveal botha.potential contradictions between the FEW sectors and other sectors of the German society which can negatively affect sustainable development in Germany, andb.the degree of inequality in functionings and capabilities among German households.3.Finally, those household groups will be identified which “have to be sustained” the most according to Sen’s definition. In the presented model, based on ul Haq (Fukuda-Parr in Fem Econ 9:301–317, 2003 [24]; Haq in Human development in a changing world. UNDP, New York, 1992 [30]; Haq in Reflections on human development. Oxford University Press, Oxford, 1995 [31]) and Sen (Anand and Sen in Human development index: methodology and measurement. Occasional papers. UNDP, New York, 1994 [3]; Sen in Ökonomie für den Menschen [Economy for the people], 2nd edn. dtv, Munch, 2003 [59]), the German capability index (GCI) is used to reveal both the capabilities and functionings of German society and the underlying justice structure of the German society. The capabilities (realization opportunities) in this context describe people’s opportunities of using their functionings (abilities) to achieve a place in society (Venkatapuram in Health justice. Polity Press, Cambridge, 2011 [81]) given their personal capabilities, while simultaneously maintaining a sustainable use of the food–energy–water resources. The aim of the German capability index (GCI) is to make the capabilities of the various German households comparable and establish the GCI as an index of revealed capabilities.</t>
  </si>
  <si>
    <t>Capability approach, Food–energy–water nexus, Germany, Sustainable development</t>
  </si>
  <si>
    <t>&lt;None, {eid: 85105542198}&gt;, &lt;Capabilities and achievements: An empirical study, {eid: 33144476126}&gt;, &lt;None, {eid: 0344972167}&gt;, &lt;Human development and economic sustainability, {eid: 0034531972}&gt;, &lt;The income component of the human development index, {eid: 85089756177}&gt;, &lt;None, {eid: 85105518051}&gt;, &lt;Viewpoint: Weak versus strong sustainability, {eid: 67650458112}&gt;, &lt;Strong versus weak sustainability: Economics, natural sciences, and “consilience, {eid: 0012680176}&gt;, &lt;Social diffusion of energy-related practices and representations: Patterns and policies in Portugal and Belgium, {eid: 84949661281}&gt;, &lt;Energy justice, unequal access to affordable warmth, and capability deprivation: A quantitative analysis for Belgium, {eid: 85048468201}&gt;, &lt;Sustainable development and the water–energy–food nexus: A perspective on livelihoods, {eid: 84939620732}&gt;, &lt;None, {eid: 85105528963}&gt;, &lt;Human development means realizing the full potential of every life, {eid: 85105429958}&gt;, &lt;None, {eid: 79955869673}&gt;, &lt;Does economic growth improve the human lot? Some empirical evidence, {eid: 0003082703}&gt;, &lt;None, {eid: 77957243777}&gt;, &lt;None, {eid: 85105467361}&gt;, &lt;None, {eid: 85105484877}&gt;, &lt;None, {eid: 85105538101}&gt;, &lt;None, {eid: 85105538101}&gt;, &lt;None, {eid: 85105430746}&gt;, &lt;The human development paradigm: Operationalizing Sen’s ideas on capabilities, {eid: 23244457302}&gt;, &lt;None, {eid: 85105497544}&gt;, &lt;None, {eid: 85105447343}&gt;, &lt;National footprint and biocapacity accounts, 2019 edn, {eid: 85105511368}&gt;, &lt;None, {eid: 85105430178}&gt;, &lt;None, {eid: 85105485383}&gt;, &lt;None, {eid: 85045327791}&gt;, &lt;None, {eid: 0004013327}&gt;, &lt;None, {eid: 84904007505}&gt;, &lt;Why affordable clean energy is not enough. A capability perspective on the sustainable development goals, {eid: 85050130579}&gt;, &lt;Global warming of 1.5°C—summary for policymakers. IPCC, {eid: 85105531691}&gt;, &lt;IPCC special report on climate change, desertification, land degradation, sustainable land management, food security, {eid: 85105439005}&gt;, &lt;None, {eid: 85101742513}&gt;, &lt;None, {eid: 0004305896}&gt;, &lt;None, {eid: 85105497308}&gt;, &lt;None, {eid: 69249230292}&gt;, &lt;None, {eid: 33746869423}&gt;, &lt;Conditions of life, functionings and capability: Similarities, differences and complementary features, {eid: 84857879427}&gt;, &lt;Contraindre le fort pour affranchir le faible, {eid: 85105487552}&gt;, &lt;Sustainable consumption in capability perspective: Operational-ization and empirical illustration, {eid: 84929407483}&gt;, &lt;None, {eid: 85105519592}&gt;, &lt;None, {eid: 85082608242}&gt;, &lt;Strategic planning to improve the human development index in disenfranchised communities through satisfying food, water and energy needs, {eid: 85068025567}&gt;, &lt;None, {eid: 85105426884}&gt;, &lt;None, {eid: 85105542035}&gt;, &lt;None, {eid: 85105431635}&gt;, &lt;Weak versus strong sustainability, {eid: 84882015428}&gt;, &lt;Human rights and human capabilities, {eid: 70350070811}&gt;, &lt;None, {eid: 0003839410}&gt;, &lt;None, {eid: 0004048289}&gt;, &lt;The capability approach: A theoretical survey, {eid: 85089761658}&gt;, &lt;None, {eid: 84866028051}&gt;, &lt;None, {eid: 84996549068}&gt;, &lt;None, {eid: 85105444751}&gt;, &lt;None, {eid: 85105532616}&gt;, &lt;None, {eid: 0004130519}&gt;, &lt;None, {eid: 0004274013}&gt;, &lt;None, {eid: 70449118614}&gt;, &lt;The ends and means of sustainability, {eid: 84874546470}&gt;, &lt;Utilitarianism and welfarism, {eid: 0000654038}&gt;, &lt;None, {eid: 0003583145}&gt;, &lt;None, {eid: 85105429656}&gt;, &lt;None, {eid: 4243477403}&gt;, &lt;Does rapid economic growth improve the human lot? Some empirical evidence, {eid: 0038311257}&gt;, &lt;Nature as a life support system. Renewable resources and environmental disruption, {eid: 0344003888}&gt;, &lt;Energy justice: conceptual insights and practical applications, {eid: 84921754064}&gt;, &lt;Measuring human development. A primer. Guidelines and tools for statistical research, {eid: 85105444844}&gt;, &lt;None, {eid: 84941046436}&gt;, &lt;None, {eid: 85105529756}&gt;, &lt;None, {eid: 0042250828}&gt;, &lt;None, {eid: 85105507452}&gt;, &lt;None, {eid: 84866178912}&gt;, &lt;None, {eid: 85105472317}&gt;, &lt;None, {eid: 13244265909}&gt;, &lt;None, {eid: 85105539385}&gt;, &lt;None, {eid: 33847114407}&gt;, &lt;None, {eid: 85096289801}&gt;, &lt;None, {eid: 0004118737}&gt;, &lt;None, {eid: 0004118737}&gt;, &lt;None, {eid: 0003669643}&gt;, &lt;Tracking the ecological overshoot of the human economy, {eid: 18444404627}&gt;, &lt;None, {eid: 85105514923}&gt;, &lt;None, {eid: 85105494025}&gt;</t>
  </si>
  <si>
    <t>2-s2.0-85105475108</t>
  </si>
  <si>
    <t>Xu H. (AUID: 16199134500), Zhou Q. (AUID: 56136932700)</t>
  </si>
  <si>
    <t>Artificial intelligence technologies for engine control development: State-of-the-art review and outlook 人工智能在发动机控制开发中的应用及前景</t>
  </si>
  <si>
    <t>Journal of Automotive Safety and Energy</t>
  </si>
  <si>
    <t>10.3969/j.issn.1674-8484.2021.02.002</t>
  </si>
  <si>
    <t>https://www.doi.org/10.3969/j.issn.1674-8484.2021.02.002</t>
  </si>
  <si>
    <t>&lt;Vehicle Research Centre, University of Birmingham&gt;</t>
  </si>
  <si>
    <t>© 2021 Tsinghua University Press. All Rights Reserved.Connection, automation, sharing and electrification (CASE) are the future of vehicle and mobility systems. International Energy Agency (IEA) predicts that electric vehicles including plug-in hybrid vehicles will count for 97% of the market by 2050. The increasingly stringent emission legislations for CO2 reduction, especially when involving real driving emissions (RDE) testing are the main challenges to the control system of the vehicle powertrains. This paper focus on artificial intelligence (AI) technologies for engine control developments that follow the standard model-based routine. By reviewing state-of-the-art AI technologies for feedforward control, feedback control, and global optimization at system level, the advantage and disadvantage of the AI technologies are compared and summarized. An outlook is provided based on the literature survey. It indicates that AI will promote the fusion of technologies in three representative domains, 1) fusion of cyber systems and physical systems, e.g., digital twin of engine; 2) fusion of machine learning systems and classical control systems, e.g., AI-based calibration of engine controllers; and 3) fusion of information from multiple sources, e.g., powertrain domain control network. The technology fusions in these three domains are expected to promote the development of advanced engines which aims to achieve zero emissions.</t>
  </si>
  <si>
    <t>Artificial intelligence (AI), Controller calibration, Engine control, Model-based development, System optimization</t>
  </si>
  <si>
    <t>&lt;None, {eid: 85095935917}&gt;, &lt;Development trend for technology of vehicle internal combustion engine, {eid: 85071948351}&gt;, &lt;Technical roadmap of new energy vehicles (2021-2035), {eid: 85125743654}&gt;, &lt;Engine-control methods and calibration, {eid: 84930898189}&gt;, &lt;An interdisciplinary review on calibration strategies of engine management system for diverse alternative fuels in IC engine applications J/OL, {eid: 85086364193, doi: 10.1016/j.fuel.2020.118236}&gt;, &lt;Model-based design for embedded control systems, {eid: 85125754885}&gt;, &lt;Meta-Heuristic algorithms in car engine design: A literature survey, {eid: 84975490646}&gt;, &lt;Modeling of an internal combustion engine for control analysis, {eid: 0024054806}&gt;, &lt;Zero-dimensional prediction comubstion modelling of a turbocharging diesel engine, {eid: 84981485788}&gt;, &lt;Genetic programming approach to predict torque and brake specific fuel consumption of a gasoline engine J/OL, {eid: 77955176594, doi: 10.1016/j.apenergy.2010.04.027}&gt;, &lt;Robust constrained optimization for RCCI engines using nested penalized particle swarm J/OL, {eid: 85083496605, doi: 10.1016/j.conengprac.2020.104411}&gt;, &lt;None, {eid: 84942343000}&gt;, &lt;Model-based multi-objective evolutionary algorithm optimization for HCCI engines, {eid: 85125692898}&gt;, &lt;A review on higher alcohol of fusel oil as a renewable fuel for internal combustion engines: Applications, challenges, and global potential J, {eid: 85087424403}&gt;, &lt;Modeling of the air conditions effects on the power and fuel consumption of the SI engine using neural networks and regression, {eid: 85008912392}&gt;, &lt;Fault diagnosis algorithm of diesel engine cooling system based on physical model and support vector machine, {eid: 85125755340}&gt;, &lt;Investigation on diesel engine modelling based on MATLAB and EU VI calibration method, {eid: 85009756629}&gt;, &lt;Stablishment of control-oriented model for multiinjection diesel engine, {eid: 85094937695}&gt;, &lt;A review on recent progress in computational and empirical studies of compression ignition internal combustion engine J/OL, {eid: 85086940101, doi: 10.1016/j.fuel.2020.118469}&gt;, &lt;Predictive neural network model of diesel combustion based on bayesian regularization, {eid: 85125740604}&gt;, &lt;Virtual calibration of injection parameters for a heavy-duty common rail diesel engine at different altitudes, {eid: 85097272012}&gt;, &lt;Prediction of diesel engine NOxemissions based on long-short term memory neural network, {eid: 85094939022}&gt;, &lt;Prediction of hydrogen-added combustion process in T-GDI engine using artificial neural network J/OL, {eid: 85090408428, doi: 10.1016/j.applthermaleng.2020.115974}&gt;, &lt;Experimental and artificial neural network (ANN) study of hydrogen enriched compressed natural gas (HCNG) engine under various ignition timings and excess air ratios J/OL, {eid: 85049335791, doi: 10.1016/j.apenergy.2018.06.085}&gt;, &lt;Joint use of artificial neural networks and particle swarm optimization to determine optimal performance of an ethanol SI engine operating with negative valve overlap strategy J/OL, {eid: 85085753050, doi: 10.1016/j.energy.2020.117892}&gt;, &lt;None, {eid: 85014698854}&gt;, &lt;CO2emissions and energy demands of vehicles tested under the NEDC and the new WLTP type approval test procedures J/OL, {eid: 84979944501, doi: 10.1016/j.apenergy.2016.05.110}&gt;, &lt;On-line PID tuning for engine idle-speed control using continuous action reinforcement learning automata, {eid: 0033895635}&gt;, &lt;Intelligent transient calibration of a dual-loop EGR diesel engine using chaos-enhanced accelerated particle swarm optimization algorithm J, {eid: 85047963129}&gt;, &lt;Enhanced intelligent proportional-integral-like fuzzy knowledge-based controller using chaos-enhanced accelerated particle swarm optimization algorithm for transient calibration of air-fuel ratio control system, {eid: 85070247986}&gt;, &lt;An explicit model predictive control framework for turbocharged diesel engines, {eid: 84894086855}&gt;, &lt;Intelligent air/fuel ratio control strategy with a PI-like fuzzy knowledge-based controller for gasoline direct injection engines, {eid: 85049043062}&gt;, &lt;Simulation on performance matching of two-stage turbochargning system and common-rail fuel system at high altitudes, {eid: 85083373853}&gt;, &lt;Fast nonlinear model predictive control on FPGA using particle swarm optimization, {eid: 84960940793}&gt;, &lt;Optimization and control of a dual-loop EGR system in a modern diesel engine, {eid: 85125708920}&gt;, &lt;The modular electric drive matrix, {eid: 85085917773}&gt;, &lt;CHANGAN opens a new test centre and unveil blue core 1.5T engine, {eid: 85125697614}&gt;, &lt;Mahle reveals modular, scalable integrated hybrid powertrain, {eid: 85125720856}&gt;, &lt;A computational concept generation method for a modular vehicle fleet design, {eid: 84979255708}&gt;, &lt;Review of optimization strategies for system-level design in hybrid electric vehicles, {eid: 85009865182}&gt;, &lt;Convex optimization methods for powertrain sizing of electrified vehicles by using different levels of modeling details, {eid: 85044283093}&gt;, &lt;Multiobjective optimal sizing of hybrid energy storage system for electric vehicles, {eid: 85042541838}&gt;, &lt;Pareto front of energy storage size and series hev fuel economy using bandwidth-based control strategy, {eid: 85042541317}&gt;, &lt;Automatic enumeration of feasible configuration for the dedicated hybrid transmission with multi-degree-offreedom and multiplanetary gear set, {eid: 85065800450}&gt;, &lt;Intelligent sizing of a series hybrid electric power-train system based on Chaos-enhanced accelerated particle swarm optimization, {eid: 85008699050, doi: 10.1016/j.apenergy.2016.12.074}&gt;, &lt;Energy management strategy for plug-in hybrid electric vehicles via bidirectional vehicle-to-grid, {eid: 85030456026}&gt;, &lt;Levenberg-marquardt backpropagation training of multilayer neural networks for state estimation of a safety-critical cyber-physical system, {eid: 85036499830}&gt;, &lt;Driving-style-based codesign optimization of an automated electric vehicle: a cyber-physical system approach, {eid: 85049339660}&gt;, &lt;An integrated design and control optimization framework for hybrid military vehicle using lithium-ion battery and supercapacitor as energy storage devices, {eid: 85052856652}&gt;, &lt;Modified particle swarm optimization with chaotic attraction strategy for modular design of hybrid powertrains, {eid: 85089381344}&gt;, &lt;Energy saving control strategy of PHEV based on multicondition analysis, {eid: 85125746616}&gt;, &lt;A review of power management strategies and component sizing methods for hybrid vehicles, {eid: 85050971778, doi: 10.1016/j.rser.2018.07.020}&gt;, &lt;Reinforcement learning tracking control for robotic manipulator with kernel-based dynamic model, {eid: 85090252250}&gt;, &lt;Driver-identified supervisory control system of hybrid electric vehicles based on spectrum-guided fuzzy feature extraction, {eid: 85082704571}&gt;, &lt;Rule based energy management strategy for a series-parallel plug-in hybrid electric bus optimized by dynamic programming J/OL, {eid: 84954285775}&gt;, &lt;Equivalent Consumption Minimization Strategy for PHEV Based on Driving Condition Adaptation, {eid: 85117903581}&gt;, &lt;Multiobjective co-optimization of cooperative adaptive cruise control and energy management strategy for PHEVs, {eid: 85079616228}&gt;, &lt;Adaptive intelligent energy management system of plug-in hybrid electric vehicle J/OL, {eid: 84901492472, doi: 10.1016/j.energy.2014.03.020}&gt;, &lt;Cyberphysical energy-saving control for hybrid aircraft-towing tractor based on online swarm intelligent programming, {eid: 85038406208}&gt;, &lt;A hierarchical energy management strategy for hybrid energy storage via vehicle-to-cloud connectivity J/OL, {eid: 85073810658, doi: 10.1016/j.apenergy.2019.113900}&gt;, &lt;A review of power management strategies and component sizing methods for hybrid vehicles, {eid: 85050971778}&gt;, &lt;Model predictive control power management strategies for HEVs: A review, {eid: 85003935989}&gt;, &lt;Integrated Energy Management for Electrified Vehicles, {eid: 85082311907, doi: 10.1016/B978-0-12-815010-8.00002-8}&gt;, &lt;Mastering the game of Go with deep neural networks and tree search, {eid: 84963949906}&gt;, &lt;Dynamic programming and a new formalism in the calculus of variations, {eid: 77954474628}&gt;, &lt;Data-driven model-free slip control of anti-lock braking systems using reinforcement Q-learning, {eid: 85029168035}&gt;, &lt;Reinforcement learning of adaptive energy management with transition probability for a hybrid electric tracked vehicle, {eid: 84947601121}&gt;, &lt;Optimal power management based on Q-learning and neuro-dynamic programming for plug-in hybrid electric vehicles, {eid: 85085904847}&gt;, &lt;Heuristic action execution for energy efficient charge-sustaining control of connected hybrid vehicles with model-free double Q-learning J, {eid: 85082718746}&gt;, &lt;Energy management based on reinforcement learning with double deep Q- learning for a hybrid electric tracked vehicle J/OL, {eid: 85072286775, doi: 10.1016/j.apenergy.2019.113708}&gt;, &lt;Multi-step reinforcement learning for model-free predictive energy management of an electrified off-highway vehicle, {eid: 85071321446}&gt;, &lt;Intelligent energy management for hybrid electric tracked vehicles using online reinforcement learning J/OL, {eid: 85066292426, doi: 10.1016/j.apenergy.2019.113388}&gt;, &lt;Comparative analysis of energy management strategies for HEV: Dynamic programming and reinforcement learning J, {eid: 85084123392}&gt;, &lt;Reinforcement learning for hybrid and plug-in hybrid electric vehicle energy management: recent advances and prospects, {eid: 85072611405}&gt;, &lt;Computational intelligence non-model-based calibration approach for internal combustion engines J/OL, {eid: 85034088170}&gt;, &lt;Intrusion detection systems for intra-vehicle networks: A review, {eid: 85063918139}&gt;, &lt;Digital twin in the automotive industry: Driving physical-digital convergence R, {eid: 85125713835}&gt;, &lt;Virtual Calibration, {eid: 85125699298}&gt;, &lt;None, {eid: 85125697368}&gt;, &lt;Using vehicle-to-cloud connectivity to extend electric vehicle range, {eid: 85125707451}&gt;, &lt;Connected Vehicles and the cloud - Enabling the future of the mobility user experience R, {eid: 85125721180}&gt;</t>
  </si>
  <si>
    <t>Tsinghua University Press</t>
  </si>
  <si>
    <t>2-s2.0-85125705011</t>
  </si>
  <si>
    <t>Aslanyan A. (AUID: 55775547100), Ganiev B. (AUID: 55530878100), Lutfullin A. (AUID: 35176057900), Farhutdinov I.Z. (AUID: 57322319300), Gulyaev D. (AUID: 24471004200), Farakhova R. (AUID: 57184324300), Zinurov L. (AUID: 57215113062), Nikonorova A. (AUID: 57322165100)</t>
  </si>
  <si>
    <t>The integrated technology of residual reserves localization and profit increase on brownfields</t>
  </si>
  <si>
    <t>SPE Europec featured at 82nd EAGE Conference and Exhibition, EURO 2021</t>
  </si>
  <si>
    <t>https://doi.org/10.2118/205172-MS</t>
  </si>
  <si>
    <t>&lt;Nafta College&gt;, &lt;Tatneft&gt;, &lt;Sofoil, Gubkin University&gt;, &lt;PolyKod&gt;</t>
  </si>
  <si>
    <t>Copyright © 2021 Society of Petroleum Engineers.Brown fields that are currently experiencing production decline can benefit a lot from production enhancement operations based on localization of residual reserves and geology clarification. The set of solutions includes targeted recommendations for additional well surveys followed by producers and injectors workovers, like whole wellbore or selective stimulation, polymer flow conformance, hydraulic fracturing and side tracking. As a result, previously poorly drained areas are involved in production, which increases current rates and ultimate recovery. The integrated technology of residual reserves localization and production increase includes: 1. Primary analysis of the production history for reservoir blocks ranking by production increase potential. 2. Advanced bottom-hole pressures and production history analysis by multiwell deconvolution for pressure maintenance system optimization and production enhancement. 3. Advanced production logging for flow profile and production layer-by-layer allocation. 4. Conducting pulse-code interference testing for average saturation between wells estimation. 5. 3D reservoir dynamic model calibration on advanced tests findings. 6. Multi-scenario development planning for the scenario with biggest NPV regarding surface infrastructure. The presented integrated technology is carried stage by stage. Based on the data analysis at the first stage (the Prime analysis) it is possible to get three types of results. The top-level assessment of the current development opportunities of the area, evaluation of current residual reserves on base of displacement sweep efficiency estimation, and evaluation of the potential production increase for various blocks of the field. Results of the second stage were obtained for the block deemed with the highest potential for production increase. Those results may reveal possible complications, and relevant workovers can be advised along with additional surveys that can further help to locate current reserves. The last stage of Prime analysis provides the most suitable choice was to perform an advanced logging and well-testing, as they include both single-well and multi-well tests. Pulse-code interference tests, multi-well retrospective tests and reservoir-oriented production logging make it possible to scan the reservoir laterally and vertically, which is especially important for multi-layered fields. The reservoir parameters obtained from the test results are used to calibrate the dynamic reservoir model. The effects of production enhancement operations are calculated from the 3D model. The set of possible activities is evaluated in terms of their financial efficiency based on the economic model of the operator company using multi-scenario approach on a specifically created digital twin of the field. The unique feature of this approach lies in an integrated usage of advanced production history analysis, advanced logging and well-testing technologies, as well as further calibration of the dynamic reservoir model based on test results and used-friendly interface for field digital twin interaction. This paper demonstrates on how to use the field tests results to calibrate the reservoir model and increase the accuracy of production forecasting by reducing the model uncertainty, with intent to increase profit of brownfields.</t>
  </si>
  <si>
    <t>&lt;None, {eid: 85117721477}&gt;, &lt;None, {eid: 85118453338}&gt;, &lt;None, {eid: 85118450771}&gt;, &lt;None, {eid: 85094967875}&gt;, &lt;None, {eid: 85118432761}&gt;, &lt;None, {eid: 85118450839}&gt;, &lt;None, {eid: 85118458294}&gt;, &lt;Dynamic Reservoir-Pressure Maintenance System Study in Carbonate Reservoir with Complicated Pore Structure by Production Analysis, {eid: 85088203820}&gt;, &lt;None, {eid: 85118447407}&gt;, &lt;None, {eid: 85118457538}&gt;, &lt;Interference and Pulse Testing-A Review, {eid: 0020943904, doi: 10.2118/10042-PA}&gt;, &lt;None, {eid: 78650505720}&gt;, &lt;Application of Multi Well Pressure Pulse-Code Testing for 3D Model Calibration, {eid: 84994092389, doi: 10.2118/181555-MS}&gt;, &lt;Verifying Reserves Opportunities with Multi-Well Pressure Pulse-Code Testing, {eid: 85088074454, doi: 10.2118/187927-MS}&gt;, &lt;Carbonate Reservoir Waterflood Efficiency Monitoring with Cross-Well Pulse-Code Pressure Testing, {eid: 85086687573, doi: 10.2118/189258-MS}&gt;, &lt;None, {eid: 85118427308}&gt;, &lt;None, {eid: 85118433587}&gt;, &lt;None, {eid: 85118469236}&gt;, &lt;None, {eid: 85108071424}&gt;, &lt;None, {eid: 85118461249}&gt;</t>
  </si>
  <si>
    <t>Society of Petroleum Engineers</t>
  </si>
  <si>
    <t>2021-10-18</t>
  </si>
  <si>
    <t>2-s2.0-85118429170</t>
  </si>
  <si>
    <t>Zheng Y. (AUID: 57218602904), Cong L. (AUID: 56542797000), Sun Q. (AUID: 57205099094), Wu N. (AUID: 57203792129), Cong X. (AUID: 15831159900), Sun H. (AUID: 55640292500), Liu C. (AUID: 54401295100)</t>
  </si>
  <si>
    <t>Prognostic Value of ctDNA Mutation in Melanoma: A Meta-Analysis</t>
  </si>
  <si>
    <t>Journal of Oncology</t>
  </si>
  <si>
    <t>10.1155/2021/6660571</t>
  </si>
  <si>
    <t>https://www.doi.org/10.1155/2021/6660571</t>
  </si>
  <si>
    <t>&lt;Department of Dermatology, China-Japan Union Hospital of Jilin University&gt;, &lt;Biobank, China-Japan Union Hospital of Jilin University&gt;</t>
  </si>
  <si>
    <t>© 2021 Yang Zheng et al.Purpose. Melanoma is the most aggressive form of skin cancer. Circulating tumor DNA (ctDNA) is a diagnostic and prognostic marker of melanoma. However, whether ctDNA mutations can independently predict survival remains controversial. This meta-analysis assessed the prognostic value of the presence or change in ctDNA mutations in melanoma patients. Methods. We identified studies from the PubMed, EMBASE, Web of Science, and Cochrane databases. We estimated the combined hazard ratios (HRs) for overall survival (OS) and progression-free survival (PFS) using either fixed-effect or random-effect models based on heterogeneity. Results. Sixteen studies including 1,781 patients were included. Both baseline and posttreatment detectable ctDNA were associated with poor OS (baseline detectable vs. undetectable, pooled HR = 1.97, 95% CI = 1.64-2.36, P&lt;0.00001; baseline undetectable vs. detectable, pooled HR = 0.19, 95% CI = 0.11-0.36, P&lt;0.00001; posttreatment detectable vs. undetectable, pooled HR = 2.36, 95% CI = 1.30-4.28, P=0.005). For PFS, baseline detectable ctDNA may be associated with adverse PFS (baseline detectable vs. undetectable, pooled HR = 1.41, 95% CI = 0.84-2.37, P=0.19; baseline undetectable vs. detectable, pooled HR = 0.43, 95% CI = 0.19-0.95, P=0.04) and baseline high ctDNA and increased ctDNA were significantly associated with adverse PFS (baseline high vs. low/undetectable, pooled HR = 3.29, 95% CI = 1.73-6.25, P=0.0003; increase vs. decrease, pooled HR = 4.48, 95% CI = 2.45-8.17, P&lt;0.00001). The baseline BRAFV600 ctDNA mutation-positive group was significantly associated with adverse OS compared with the baseline ctDNA-negative group (pooled HR = 1.90, 95% CI = 1.58-2.29, P&lt;0.00001). There were no significant differences in PFS between the baseline BRAFV600 ctDNA mutation-detectable group and the undetectable group (pooled HR = 1.02, 95% CI = 0.72-1.44, P=0.92). Conclusion. The presence or elevation of ctDNA mutation or BRAFV600 ctDNA mutation was significantly associated with worse prognosis in melanoma patients.</t>
  </si>
  <si>
    <t>&lt;Vemurafenib in patients with BRAFV600mutated metastatic melanoma: an open-label, multicentre, safety study, {eid: 84897458716, doi: 10.1016/s1470-2045(14)70051-8}&gt;, &lt;Dabrafenib in BRAF-mutated metastatic melanoma: a multicentre, open-label, phase 3 randomised controlled trial, {eid: 84864285704, doi: 10.1016/s0140-6736(12)60868-x}&gt;, &lt;Checkpoint blockade for the treatment of advanced melanoma, {eid: 84948807267, doi: 10.1007/978-3-319-22539-5_9}&gt;, &lt;Pembrolizumab versus investigator-choice chemotherapy for ipilimumab-refractory melanoma (KEYNOTE-002): a randomised, controlled, phase 2 trial, {eid: 84938205998, doi: 10.1016/s1470-2045(15)00083-2}&gt;, &lt;Survival, durable tumor remission, and long-term safety in patients with advanced melanoma receiving nivolumab, {eid: 84898973055, doi: 10.1200/jco.2013.53.0105}&gt;, &lt;Acquired resistance and clonal evolution in melanoma during BRAF inhibitor therapy, {eid: 84891898344, doi: 10.1158/2159-8290.cd-13-0642}&gt;, &lt;Efficacy and safety of ipilimumab monotherapy in patients with pretreated advanced melanoma: a multicenter single-arm phase II study, {eid: 77955256254, doi: 10.1093/annonc/mdq013}&gt;, &lt;Plasma DNA integrity as a biomarker for primary and metastatic breast cancer and potential marker for early diagnosis, {eid: 84903692972, doi: 10.1007/s10549-014-2946-2}&gt;, &lt;Comparative clinical utility of tumor genomic testing and cell-free DNA in metastatic breast cancer, {eid: 85019256116, doi: 10.1007/s10549-017-4257-x}&gt;, &lt;Clinical utility of circulating tumor DNA for molecular assessment in pancreatic cancer, {eid: 84950241706, doi: 10.1038/srep18425}&gt;, &lt;Prognostic implications of multiplex detection of KRAS mutations in cell-free DNA from patients with pancreatic ductal adenocarcinoma, {eid: 85044630778, doi: 10.1373/clinchem.2017.283721}&gt;, &lt;Circulating tumor DNA to monitor treatment response and detect acquired resistance in patients with metastatic melanoma, {eid: 84951757209, doi: 10.18632/oncotarget.5788}&gt;, &lt;Prediction and monitoring of relapse in stage III melanoma using circulating tumor DNA, {eid: 85067440221, doi: 10.1093/annonc/mdz048}&gt;, &lt;Circulating tumor DNA predicts survival in patients with resected high-risk stage II/III melanoma, {eid: 85042558316, doi: 10.1093/annonc/mdx717}&gt;, &lt;Undetectable circulating tumor DNA (ctDNA) levels correlate with favorable outcome in metastatic melanoma patients treated with anti-PD1 therapy, {eid: 85071764810, doi: 10.1186/s12967-019-2051-8}&gt;, &lt;ctDNA detected by ddPCR reveals changes in tumour load in metastatic malignant melanoma treated with bevacizumab, {eid: 85075576796, doi: 10.1038/s41598-019-53917-5}&gt;, &lt;Detection of BRAF mutations in the tumour and serum of patients enrolled in the AZD6244 (ARRY-142886) advanced melanoma phase II study, {eid: 70449535638, doi: 10.1038/sj.bjc.6605371}&gt;, &lt;Mutational heterogeneity in cancer and the search for new cancer-associated genes, {eid: 84880507665, doi: 10.1038/nature12213}&gt;, &lt;Critical evaluation of the Newcastle-Ottawa scale for the assessment of the quality of nonrandomized studies in meta-analyses, {eid: 77957661914, doi: 10.1007/s10654-010-9491-z}&gt;, &lt;Extracting summary statistics to perform meta-analyses of the published literature for survival endpoints, {eid: 0032583387, doi: 10.1002/(sici)1097-0258(19981230)17:24&lt;2815::aid-sim110&gt;3.0.co;2-8}&gt;, &lt;Quantifying heterogeneity in a meta-analysis, {eid: 0037098199, doi: 10.1002/sim.1186}&gt;, &lt;Cell-free DNA BRAF V600E measurements during BRAF inhibitor therapy of metastatic melanoma: long-term analysis, {eid: 85079149757, doi: 10.1177/0300891619900928}&gt;, &lt;Application of circulating cell-free tumor DNA profiles for therapeutic monitoring and outcome prediction in genetically heterogeneous metastatic melanoma, {eid: 85067321800, doi: 10.1200/PO.18.00229}&gt;, &lt;MMP-9 as a candidate marker of response to BRAF inhibitors in melanoma patients with BRAF(V600E) mutation detected in circulating-free DNA, {eid: 85051634813, doi: 10.3389/fphar.2018.00856}&gt;, &lt;Correlation between circulating tumour DNA and metabolic tumour burden in metastatic melanoma patients, {eid: 85049811159, doi: 10.1186/s12885-018-4637-6}&gt;, &lt;Elevated levels of BRAFV600mutant circulating tumor DNA and circulating hepatocyte growth factor are associated with poor prognosis in patients with metastatic melanoma, {eid: 85077480651}&gt;, &lt;Quantitative monitoring of circulating tumor DNA predicts response of cutaneous metastatic melanoma to anti-PD1 immunotherapy, {eid: 85047223938, doi: 10.18632/oncotarget.25404}&gt;, &lt;Early evolution of BRAFV600status in the blood of melanoma patients correlates with clinical outcome and identifies patients refractory to therapy, {eid: 85046546611, doi: 10.1097/cmr.0000000000000432}&gt;, &lt;Circulating tumour DNA predicts response to anti-PD1 antibodies in metastatic melanoma, {eid: 85025463481, doi: 10.1093/annonc/mdx026}&gt;, &lt;Correlation of BRAF mutation status in circulating-free DNA and tumor and association with clinical outcome across four BRAFi and MEKi clinical trials, {eid: 84958978046, doi: 10.1158/1078-0432.ccr-15-0321}&gt;, &lt;Utility of circulating B-raf DNA mutation in serum for monitoring melanoma patients receiving biochemotherapy, {eid: 34247537858, doi: 10.1158/1078-0432.ccr-06-2120}&gt;, &lt;Cancer incidence and mortality worldwide: sources, methods and major patterns in GLOBOCAN 2012, {eid: 84918815964, doi: 10.1002/ijc.29210}&gt;, &lt;Melanoma epidemiology, biology and prognosis, {eid: 84884938466, doi: 10.1016/j.ejcsup.2013.07.012}&gt;, &lt;Survival of patients with metastatic melanoma and brain metastases in the era of MAP-kinase inhibitors and immunologic checkpoint blockade antibodies: a systematic review, {eid: 84960465733, doi: 10.1016/j.ctrv.2016.03.003}&gt;, &lt;The prognostic value of BRAF mutation in colorectal cancer and melanoma: a systematic review and meta-analysis, {eid: 84867298938, doi: 10.1371/journal.pone.0047054}&gt;, &lt;Nuclear acids in human blood plasma not available, {eid: 84957852098}&gt;, &lt;Signatures of mutational processes in human cancer, {eid: 84882837534, doi: 10.1038/nature12477}&gt;, &lt;Mutations of the BRAF gene in human cancer, {eid: 18444374405, doi: 10.1038/nature00766}&gt;, &lt;Mutant V599eb-raf regulates growth and vascular development of malignant melanoma tumors, {eid: 16844362816, doi: 10.1158/0008-5472.can-04-2423}&gt;, &lt;Genomic classification of cutaneous melanoma, {eid: 84935009372, doi: 10.1016/j.cell.2015.05.044}&gt;, &lt;Melanoma: what do all the mutations mean?, {eid: 85054917728, doi: 10.1002/cncr.31345}&gt;, &lt;Non-invasive analysis of acquired resistance to cancer therapy by sequencing of plasma DNA, {eid: 84877579861, doi: 10.1038/nature12065}&gt;, &lt;Digital PCR, {eid: 0033529765, doi: 10.1073/pnas.96.16.9236}&gt;, &lt;Multiplex picodroplet digital PCR to detect KRAS mutations in circulating DNA from the plasma of colorectal cancer patients, {eid: 84884176329, doi: 10.1373/clinchem.2013.206359}&gt;, &lt;Circulating tumour DNA (ctDNA) as a liquid biopsy for melanoma, {eid: 85025468650, doi: 10.1016/j.canlet.2017.06.030}&gt;, &lt;Guidelines for the preanalytical conditions for analyzing circulating cell-free DNA, {eid: 85065499076, doi: 10.1373/clinchem.2018.298323}&gt;, &lt;Origin and quantification of circulating DNA in mice with human colorectal cancer xenografts, {eid: 78049435890, doi: 10.1093/nar/gkq421}&gt;, &lt;Final version of 2009 AJCC melanoma staging and classification, {eid: 74949143594, doi: 10.1200/jco.2009.23.4799}&gt;, &lt;A synopsis of serum biomarkers in cutaneous melanoma patients, {eid: 84866060696, doi: 10.1155/2012/260643}&gt;, &lt;Circulating tumor DNA: a promising biomarker in the liquid biopsy of cancer, {eid: 84982782719, doi: 10.18632/oncotarget.9453}&gt;, &lt;Detection of circulating tumor DNA in early- And late-stage human malignancies, {eid: 84896371874, doi: 10.1126/scitranslmed.3007094}&gt;, &lt;Predictive utility of circulating methylated DNA in serum of melanoma patients receiving biochemotherapy, {eid: 33644828776, doi: 10.1200/jco.2005.02.9876}&gt;, &lt;Estrogen receptor- α methylation predicts melanoma progression, {eid: 33746159061, doi: 10.1158/0008-5472.can-06-0801}&gt;</t>
  </si>
  <si>
    <t>Hindawi Limited</t>
  </si>
  <si>
    <t>2-s2.0-85106355240</t>
  </si>
  <si>
    <t>Ndwandwe D. (AUID: 36612016600), Nnaji C.A. (AUID: 57204873792), Mashunye T. (AUID: 57207694695), Wiysonge C.S. (AUID: 6507441509), Uthman O.A. (AUID: 23026328100)</t>
  </si>
  <si>
    <t>Incomplete vaccination and associated factors among children aged 12–23 months in South Africa: an analysis of the South African demographic and health survey 2016</t>
  </si>
  <si>
    <t>Human Vaccines and Immunotherapeutics</t>
  </si>
  <si>
    <t>10.1080/21645515.2020.1791509</t>
  </si>
  <si>
    <t>https://www.doi.org/10.1080/21645515.2020.1791509</t>
  </si>
  <si>
    <t>&lt;Cochrane South Africa, South African Medical Research Council&gt;, &lt;School of Public Health and Family Medicine, University of Cape Town&gt;, &lt;Centre for Evidence-based Health Care, Division of Epidemiology and Biostatistics, Stellenbosch University&gt;, &lt;Warwick-Centre for Applied Health Research and Delivery (WCAHRD), University of Warwick Medical School&gt;</t>
  </si>
  <si>
    <t>© 2020 The Author(s). Published with license by Taylor &amp; Francis Group, LLC.Background: Socioeconomic and health inequalities remain a huge problem in post-apartheid South Africa. Despite substantial efforts at ensuring universal access to vaccines, many children remain under-vaccinated in the country. This study aimed to assess the prevalence and factors associated with incomplete vaccination in the first year of life, among children aged 12–23 months in South Africa. Methods: The study is a secondary analysis of the 2016 South African Demographic and Health Survey. A multivariable logistic regression model was applied to the data on 708 children aged 12–23 months. The study outcome, vaccination completeness, was assessed using a composite assessment of nine doses of four vaccines; Bacillus Calmette–Guérin (BCG) (one dose), Polio (four doses), diphtheria-tetanus-pertussis containing vaccines (DTP) (three doses) and measles-containing vaccines (MCV) (one dose). Children who received all the nine doses were categorized as completely vaccinated. Independent variables included child, maternal, and demographic characteristics. Variables were included in the model based on literature findings. Bivariate analyses were used to examine the crude association between each independent variable and incomplete vaccination, while the multivariable logistic regression model was used to examine the adjusted association after controlling for other variables. Measures of association were presented as odds ratios (OR) with their 95% confidence intervals (CI). Results: About two-fifths (40.8%) of the children were incompletely vaccinated. The prevalence of incomplete vaccination was significantly high among children whose mothers did not receive antenatal care (ANC) during pregnancy (57.5%), and children living in Gauteng Province (52.2%). From the bivariate analyses, the odds of being incompletely vaccinated were three times higher in children whose mothers did not attend ANC compared with children whose mothers attended ANC (crude OR = 2.93; 95% CI 1.42–6.03). The odds were about three times higher in children living in Mpumalanga province (OR = 2.58; 95% CI 1.27–5.25) and in those living in Gauteng province (OR = 2.76; 95% CI 1.30–5.91), compared with those living in Free State province. Conversely, the odds were 32% lower in children from rich households, compared with those from poor households (OR = 0.68; 95% CI 0.47–0.98). In the adjusted model, the higher odds of incomplete vaccination in children whose mothers did not attend ANC were maintained in both magnitude and direction (adjusted OR [aOR] = 2.87; 95% CI 1.31–6.25). Similarly, compared with children living in Free State province, the higher odds of a child being incompletely vaccinated in Mpumalanga (aOR = 2.30; 95% CI 1.03–5.14) and in Gauteng (aOR = 3.10; 95% CI 1.35–7.15) provinces were maintained in both magnitude and direction. Conclusions: There is a substantial burden of incomplete childhood vaccination in South Africa. Maternal ANC attendance during pregnancy and area of residence significantly influences this burden. Interventions that promote broader health service utilization, such as ANC attendance, can help improve the awareness and uptake of routine childhood vaccination. It is also imperative to take into consideration the provincial disparities in childhood vaccination completeness, in planning and implementing interventions to improve vaccination coverage in the country.</t>
  </si>
  <si>
    <t>Children, coverage, determinants, factors, incomplete vaccination</t>
  </si>
  <si>
    <t>&lt;global routine vaccination coverage - 2017, {eid: 85056662405, doi: 10.15585/mmwr.mm6745a2}&gt;, &lt;Progress towards obtaining valid vaccination coverage data in South Africa, {eid: 85066504720, doi: 10.17159/sajs.2019/6060}&gt;, &lt;None, {eid: 84891726528}&gt;, &lt;The health and health system of South Africa: historical roots of current public health challenges, {eid: 69549083506, doi: 10.1016/S0140-6736(09)60951-X}&gt;, &lt;Achieving the health millennium development goals for South Africa: challenges and priorities, {eid: 70249111088, doi: 10.1016/S0140-6736(09)61122-3}&gt;, &lt;Incomplete childhood immunization in Nigeria: a multilevel analysis of individual and contextual factors, {eid: 85014514976, doi: 10.1186/s12889-017-4137-7}&gt;, &lt;Does it really matter where you live? A multilevel analysis of factors associated with missed opportunities for vaccination in sub-Saharan Africa, {eid: 85053249489, doi: 10.1080/21645515.2018.1504524}&gt;, &lt;Factors associated with complete immunization coverage in children aged 12-23 months in Ambo Woreda, Central Ethiopia, {eid: 84864228101, doi: 10.1186/1471-2458-12-566}&gt;, &lt;Incomplete childhood vaccination and associated factors among children aged 12-23 months in Gondar city administration, Northwest, Ethiopia 2018, {eid: 85065232545, doi: 10.1186/s13104-019-4276-2}&gt;, &lt;Immunization coverage and factors associated with incomplete vaccination in children aged 12 to 59 months in health structures in Lome, {eid: 85061562973, doi: 10.1186/s13104-019-4115-5}&gt;, &lt;Immunisation coverage in the rural Eastern Cape–are we getting the basics of primary care right? Results from a longitudinal prospective cohort study, {eid: 85007367946}&gt;, &lt;Challenges faced by professional nurses when implementing the Expanded Programme on Immunisation at rural clinics in Capricorn District, Limpopo, {eid: 85011665534, doi: 10.4102/phcfm.v8i2.923}&gt;, &lt;None, {eid: 85100363750}&gt;, &lt;None, {eid: 85100366898}&gt;, &lt;Universal health coverage as a distinct sustainable development goals target: dispelling doubts and underlining implications, {eid: 85033227675, doi: 10.3389/fpubh.2015.00238}&gt;, &lt;Health in the sustainable development goals: ready for a paradigm shift?, {eid: 84926662259, doi: 10.1186/s12992-015-0098-8}&gt;, &lt;None, {eid: 85065075587}&gt;, &lt;Monitoring well-baby visits in primary healthcare facilities in a middle-income country, {eid: 85048314955}&gt;, &lt;None, {eid: 85065075587}&gt;, &lt;None, {eid: 85088534287}&gt;, &lt;Measuring living standards with proxy variables, {eid: 0034185504, doi: 10.2307/2648118}&gt;, &lt;None, {eid: 0003393711}&gt;, &lt;Antenatal care among ethnic populations in Louang Namtha Province, Lao PDR, {eid: 77954751105}&gt;, &lt;Minding the immunization gap: family characteristics associated with completion rates in rural Ethiopia, {eid: 76449105235, doi: 10.1007/s10900-009-9192-2}&gt;, &lt;Strategies to improve child immunization via antenatal care visits in india: a propensity score matching analysis, {eid: 84879129607, doi: 10.1371/journal.pone.0066175}&gt;, &lt;Assessing changes in social determinants of health inequalities in South Africa: a decomposition analysis, {eid: 85058291797, doi: 10.1186/s12939-018-0885-y}&gt;, &lt;Health in South Africa: changes and challenges since 2009, {eid: 84870555298, doi: 10.1016/S0140-6736(12)61814-5}&gt;, &lt;Health and health care in South Africa–20 years after Mandela, {eid: 84907790142, doi: 10.1056/NEJMsr1405012}&gt;, &lt;Missed opportunities for immunisation in health facilities in Cape Town, South Africa, {eid: 84946732353, doi: 10.7196/SAMJ.2015.v105i11.10194}&gt;, &lt;Challenges of quality improvement in the healthcare of South Africa post-apartheid: A critical review, {eid: 85067517641, doi: 10.4102/curationis.v42i1.1901}&gt;, &lt;Social media and HPV vaccination: unsolicited public comments on a Facebook post by the Western Cape Department of Health provide insights into determinants of vaccine hesitancy in South Africa, {eid: 85071976929, doi: 10.1016/j.vaccine.2019.09.019}&gt;, &lt;Factors associated with incomplete childhood immunization in Arbegona district, southern Ethiopia: a case–control study, {eid: 84954396545, doi: 10.1186/s12889-015-2678-1}&gt;, &lt;Childhood vaccination in informal urban settlements in Nairobi, Kenya: who gets vaccinated?, {eid: 78650767152, doi: 10.1186/1471-2458-11-6}&gt;, &lt;Timely immunization completion among children in Vietnam from 2000 to 2011: a multilevel analysis of individual and contextual factors, {eid: 84969211147, doi: 10.3402/gha.v9.29189}&gt;, &lt;Socioeconomic inequalities and vaccination coverage: results of an immunisation coverage survey in 27 Brazilian capitals, 2007-2008, {eid: 84866050667, doi: 10.1136/jech-2011-200341}&gt;, &lt;Inequity in childhood immunization in India: a systematic review, {eid: 84863089893, doi: 10.1007/s13312-012-0063-z}&gt;, &lt;None, {eid: 85059774659, doi: 10.1186/s13643-018-0922-3}&gt;, &lt;The future of routine immunization in the developing world: challenges and opportunities, {eid: 84990929508, doi: 10.9745/GHSP-D-14-00137}&gt;, &lt;Psychosocial factors associated with early initiation and frequency of antenatal care (ANC) visits in a rural and urban setting in South Africa: a cross-sectional survey, {eid: 84958875752, doi: 10.1186/s12884-016-0807-1}&gt;, &lt;The MONARCH intervention to enhance the quality of antenatal and postnatal primary health services in rural South Africa: protocol for a stepped-wedge cluster-randomised controlled trial, {eid: 85051195861, doi: 10.1186/s12913-018-3404-3}&gt;, &lt;Antenatal care in The Gambia: missed opportunity for information, education and communication, {eid: 42449162624, doi: 10.1186/1471-2393-8-9}&gt;, &lt;Towards national health insurance: alignment of strategic human resources in South Africa, {eid: 85072749200, doi: 10.4102/phcfm.v11i1.1928}&gt;, &lt;Interventions to increase the distribution of vaccines in Sub-Saharan Africa: a scoping review, {eid: 85064055912, doi: 10.11604/pamj.2019.32.14.17225}&gt;, &lt;South Africa’s first national vaccination coverage survey since 1994, {eid: 85066808296, doi: 10.7196/SAMJ.2019.v109i3.13510}&gt;</t>
  </si>
  <si>
    <t>Bellwether Publishing, Ltd.</t>
  </si>
  <si>
    <t>2-s2.0-85088537896</t>
  </si>
  <si>
    <t>Mataei B. (AUID: 57194286214), Nejad F.M. (AUID: 35272687900), Zakeri H. (AUID: 36496166100)</t>
  </si>
  <si>
    <t>Pavement maintenance and rehabilitation optimization based on cloud decision tree</t>
  </si>
  <si>
    <t>International Journal of Pavement Research and Technology</t>
  </si>
  <si>
    <t>10.1007/s42947-020-0306-7</t>
  </si>
  <si>
    <t>https://www.doi.org/10.1007/s42947-020-0306-7</t>
  </si>
  <si>
    <t>&lt;Department of Civil &amp; Environmental Engineering, Amirkabir University of Technology&gt;</t>
  </si>
  <si>
    <t>© 2020, Chinese Society of Pavement Engineering. Production and hosting by Springer Nature.The pavement management system (PMS) consists of several components including data collection, analysis, and reporting procedures. This system helps make decisions about the prioritization of road sections and selecting optimal maintenance strategy for the related road pavement networks. Considering the deteriorating rate of pavement sections and the limited budget and resources, it is important to find the most optimal maintenance and rehabilitation (M&amp;R) scenarios for each pavement section. This study presents a model based on the cloud decision tree (CDT) theory for selecting the most optimal M&amp;R strategies. A CDT system is presented for Iran’s national road network. The system includes a general decision-making model and various decision trees for every province of the country. Exclusive decision-making models were presented for freeways, highways, and main roads. Furthermore, different decision tree models are presented based on roads Annual Average Daily Traffic (AADT). Using the presented theory resulted in a general model with an accuracy of 80%. Evaluation of acquired decision trees showed that fatigue cracking and International Roughness Index (IRI) are the mo st important parameters to determine the appropriate M&amp;R scenarios. Using these parameters provided results close to the re suits of experts’ surveys under real conditions, regardless of rank and traffic volume of the road sections.</t>
  </si>
  <si>
    <t>Classification, Cloud DT, Maintenance, PMS, Rehabilitation</t>
  </si>
  <si>
    <t>&lt;Pavement management systems lead the way for infrastructure management systems, {eid: 85098618684}&gt;, &lt;Modeling the Pavement Present Serviceability Index of Flexible Highway Pavements Using Data Mining, {eid: 33644622577, doi: 10.3923/jas.2006.193.197}&gt;, &lt;Network-level pavement roughness prediction model for rehabilitation recommendations, {eid: 78651314426, doi: 10.3141/2155-14}&gt;, &lt;Simultaneous network optimization approach for pavement management systems, {eid: 84929208389, doi: 10.1061/(ASCE)IS.1943-555X.0000149}&gt;, &lt;Integration of GIS and data mining technology to enhance the pavement management decision making, {eid: 77953336330, doi: 10.1061/(ASCE)TE.1943-5436.0000092}&gt;, &lt;Jointly optimal policies for pavement maintenance, resurfacing and reconstruction, {eid: 84986896127, doi: 10.1007/s13676-014-0065-1}&gt;, &lt;Optimum analysis of pavement maintenance using multi-objective genetic algorithms, {eid: 85142929217, doi: 10.1016/j.hbrcj.2014.02.008}&gt;, &lt;Multi-objective optimization for asphalt pavement maintenance plans at project level: Integrating performance, cost and environment, {eid: 84943739240, doi: 10.1016/j.trd.2015.09.016}&gt;, &lt;Integrated fuzzy analytic hierarchy process and VIKOR method in the prioritization of pavement maintenance activities, {eid: 84966470712, doi: 10.1016/j.ijprt.2016.03.002}&gt;, &lt;Optimal pavement maintenance programs based on a hybrid greedy randomized adaptive search procedure algorithm, {eid: 84970002389, doi: 10.3846/13923730.2015.1120770}&gt;, &lt;A multi-objective optimization-based pavement management decision-support system for enhancing pavement sustainability, {eid: 85027504439, doi: 10.1016/j.jclepro.2017.07.027}&gt;, &lt;A general iterative approach for the system-level joint optimization of pavement maintenance, rehabilitation, and reconstruction planning, {eid: 85042149769, doi: 10.1016/j.trb.2017.09.014}&gt;, &lt;Pavement Maintenance Optimization Strategies for National Road Network in Indonesia Applying Genetic Algorithm, {eid: 85042648531, doi: 10.1016/j.proeng.2017.11.074}&gt;, &lt;Analysis of cost effective pavement treatment and budget optimization for arterial roads in the city of Chattanooga, {eid: 85027339333, doi: 10.1007/s11709-017-0419-5}&gt;, &lt;None, {eid: 84906862181}&gt;, &lt;C5. 0 classification algorithm and application on individual credit evaluation of banks, {eid: 74249089469, doi: 10.1016/S1874-8651(10)60092-0}&gt;, &lt;Comparison of C5. 0 &amp; CART classification algorithms using pruning technique, {eid: 84888197174}&gt;</t>
  </si>
  <si>
    <t>2021-11-01</t>
  </si>
  <si>
    <t>2-s2.0-85098659494</t>
  </si>
  <si>
    <t>Kasperkiewicz M. (AUID: 23570621800), Kim G. (AUID: 55268318800), Declerck B. (AUID: 55263715400), Woodley D.T. (AUID: 7005390870), Lai O. (AUID: 57189308503), Zillikens D. (AUID: 7005214133), Recke A. (AUID: 22136442600)</t>
  </si>
  <si>
    <t>Immunoglobulin and Complement Immunohistochemistry on Paraffin Sections in Autoimmune Bullous Diseases: A Systematic Review and Meta-analysis</t>
  </si>
  <si>
    <t>American Journal of Dermatopathology</t>
  </si>
  <si>
    <t>10.1097/DAD.0000000000001817</t>
  </si>
  <si>
    <t>https://www.doi.org/10.1097/DAD.0000000000001817</t>
  </si>
  <si>
    <t>&lt;Department of Dermatology, Keck School of Medicine, University of Southern California&gt;, &lt;Department of Dermatology, University of Illinois at Chicago&gt;, &lt;Department of Dermatology, University of Lübeck&gt;</t>
  </si>
  <si>
    <t>© 2021 Lippincott Williams and Wilkins. All rights reserved.Immunohistochemistry (IHC) on formalin-fixed, paraffin-embedded tissue has been proposed as a potential tool in the diagnosis of autoimmune bullous diseases (AIBDs) in lieu of standard direct immunofluorescence (DIF) microscopy. To comprehensively determine the diagnostic accuracy of immunoglobulin and complement IHC for diagnosis of AIBDs, we conducted a systematic review and multivariate Bayesian model-based meta-analysis of the literature. Quality and heterogeneity assessment of studies was performed using the Quality Assessment of Diagnostic Accuracy Studies (QUADAS-2) checklist and the I2index, respectively. Electronic searches using PubMed from April 1964 to July 2020 identified 14 articles meeting predetermined inclusion and exclusion criteria. Median sensitivities with 95% credible intervals in pemphigus and pemphigoid were 0.24 (0.01-0.89) and 0.22 (0.02-0.77) with immunoglobulin G (IgG), 0.77 (0.39-0.95) and 0.25 (0.02-0.85) with IgG4, 0.11 (0.02-0.32) and 0.86 (0.56-0.98) with C3d, and 0.84 (0.56-0.97) and 0.75 (0.37-0.94) with C4d, respectively. Specificities were 1.00 (0.00-1.00) with IgG, 0.98 (0.89-1.00) with IgG4, 0.99 (0.97-1.00) with C3d, and 0.99 (0.97-1.00) with C4d. The risk of bias and heterogeneity among studies was a serious problem, decreasing the level of evidence. Our work suggests that, in selected cases, paraffin-based IHC may be a helpful procedure to screen for AIBDs, especially when specialized laboratories and/or biopsy specimens for DIF do not exist. Nevertheless, more studies with a refined quality design are needed to explore the true usefulness of this diagnostic method in AIBDs.</t>
  </si>
  <si>
    <t>immunohistochemistry, pemphigoid, pemphigus</t>
  </si>
  <si>
    <t>&lt;Diagnosis of autoimmune blistering diseases, {eid: 85060270822}&gt;, &lt;The use of paraffin-processed tissue and the immunoperoxidase technique in the diagnosis of bullous diseases, lupus erythematosus and vasculitis, {eid: 0020083174}&gt;, &lt;Diagnosis of dermatitis herpetiformis by an avidin-biotin-peroxidase method, {eid: 0029047194}&gt;, &lt;The use of C3d and C4d immunohistochemistry on formalin-fixed tissue as a diagnostic adjunct in the assessment of inflammatory skin disease, {eid: 53349141014}&gt;, &lt;C4d immunohistochemical stain is a sensitive method to confirm immunoreactant deposition in formalin-fixed paraffin-embedded tissue in bullous pemphigoid, {eid: 65949097052}&gt;, &lt;C3d immunohistochemistry on formalin-fixed tissue is a valuable tool in the diagnosis of bullous pemphigoid of the skin, {eid: 77950821228}&gt;, &lt;Immunohistochemistry for immunoglobulin G4 on paraffin sections for the diagnosis of pemphigus, {eid: 84870893296}&gt;, &lt;The utility of C4d immunohistochemistry on formalin-fixed paraffin-embedded tissue in the distinction of polymorphic eruption of pregnancy from pemphigoid gestationis, {eid: 84890857317}&gt;, &lt;Simultaneous immunolocalization of desmoglein 3 and IgG4 in oral pemphigus vulgaris: IgG4 predominant autoantibodies in its pathogenesis, {eid: 84946710711}&gt;, &lt;Application of C4d immunohistochemistry on routinely processed tissue sections for the diagnosis of autoimmune bullous dermatoses, {eid: 84959101891}&gt;, &lt;Diagnostic value of immunohistochemistry on formalin-fixed, paraffin-embedded skin biopsy specimens for bullous pemphigoid, {eid: 84997848443}&gt;, &lt;Can immunohistochemistry replace immunofluorescence in diagnosis of skin bullous diseases?, {eid: 85007595805}&gt;, &lt;Immunohistochemical diagnosis of mucous membrane pemphigoid, {eid: 85047721068}&gt;, &lt;C4d immunohistochemical stain of formalin-fixed paraffin-embedded tissue as a sensitive method in the diagnosis of bullous pemphigoid, {eid: 85066900991}&gt;, &lt;Comparison of C3d immunohistochemical staining to ELISA and immunofluorescence for diagnosis of bullous pemphigoid, {eid: 85082682748}&gt;, &lt;QUADAS-2: a revised tool for the quality assessment of diagnostic accuracy studies, {eid: 80054740636}&gt;, &lt;Approximate Bayesian inference for latent Gaussian models by using integrated nested Laplace approximations, {eid: 62849120031}&gt;, &lt;Bivariate analysis of sensitivity and specificity produces informative summary measures in diagnostic reviews, {eid: 24944498883}&gt;, &lt;Bivariate meta-analysis of sensitivity and specificity with sparse data: a generalized linear mixed model approach, {eid: 33750696367}&gt;, &lt;Quantifying the impact of between-study heterogeneity in multivariate meta-analyses, {eid: 84870066370}&gt;, &lt;The role of complement in organ transplantation, {eid: 85073656983}&gt;, &lt;C4d and C3d immunohistochemical evaluation on formalin-fixed paraffin-embedded tissue for the diagnosis of bullous pemphigoid: systematic review of the literatures, {eid: 85066909394}&gt;</t>
  </si>
  <si>
    <t>Lippincott Williams and Wilkins</t>
  </si>
  <si>
    <t>2021-10-01</t>
  </si>
  <si>
    <t>2-s2.0-85117426392</t>
  </si>
  <si>
    <t>Song J. (AUID: 57203766966), Wang J. (AUID: 57447641500), Moon Y.B. (AUID: 56119405700)</t>
  </si>
  <si>
    <t>Blockchain applications of manufacturing systems: A survey</t>
  </si>
  <si>
    <t>ASME 2021 International Mechanical Engineering Congress and Exposition, IMECE 2021</t>
  </si>
  <si>
    <t>10.1115/IMECE2021-73159</t>
  </si>
  <si>
    <t>https://www.doi.org/10.1115/IMECE2021-73159</t>
  </si>
  <si>
    <t>&lt;Syracuse University&gt;</t>
  </si>
  <si>
    <t>Copyright © 2021 by ASME.In recent years, future manufacturing systems following a vision of Industry 4.0 has been accelerated in order to enable more personalized, smart, and sustainable production. However, unsolved security challenges from their enlarged accessibility and connectivity have delayed realizing such systems. To address the emerging issues, the blockchain technology can be adopted to utilize its inherent generic security capabilities. However, research regarding the use of blockchain in manufacturing systems has only begun in the past few years while their research findings have been disseminated through a wide range of different outlets. This paper presents a literature review covering how manufacturing systems can adopt the blockchain technology while maintaining their production capacity, flexibility, and cost-efficiency. In addition to the survey, five categories of manufacturing systems striving to achieve the goal of Industry 4.0 are defined to provide a system model-based analysis. Also, a technology roadmap—that visualizes the chronological history of the technology—has been adopted to present the research trend and identify opportunities for future studies.</t>
  </si>
  <si>
    <t>Additive manufacturing, Blockchain, Cloud manufacturing, Cyber manufacturing system, Industrial internet of things, Supply chain management</t>
  </si>
  <si>
    <t>&lt;Reference architectures for smart manufacturing: A critical review, {eid: 85056448761, doi: 10.1016/j.jmsy.2018.10.006}&gt;, &lt;A Secure CyberManufacturing System Augmented by the Blockchain, {eid: 85078724013, doi: 10.1115/IMECE2019-10366}&gt;, &lt;None, {eid: 85078759000, doi: 10.1115/IMECE2019-10135}&gt;, &lt;IoT security: Review, blockchain solutions, and open challenges, {eid: 85035321551, doi: 10.1016/j.future.2017.11.022}&gt;, &lt;Blockchain technology innovations, {eid: 85028525259, doi: 10.1109/TEMSCON.2017.7998367}&gt;, &lt;Engineering and Manufacturing on the Blockchain: A Systematic Review, {eid: 85077897298, doi: 10.1109/EMR.2020.2964224}&gt;, &lt;Technology Roadmap for Eco-Friendly Building Materials Industry, {eid: 85062406945, doi: 10.3390/en12050804}&gt;, &lt;Performance analysis of CyberManufacturing Systems, {eid: 85046029933, doi: 10.1177/0954405417706996}&gt;, &lt;Establishment of intrusion detection testbed for CyberManufacturing systems, {eid: 85052860116, doi: 10.1016/j.promfg.2018.07.142}&gt;, &lt;Assessing sustainability benefits of cybermanufacturing systems, {eid: 84988689815, doi: 10.1007/s00170-016-9428-0}&gt;, &lt;Security Enhancement Against Insiders in Cyber-Manufacturing Systems, {eid: 85095109567, doi: 10.1016/j.promfg.2020.05.124}&gt;, &lt;DACDI (Define, Audit, Correlate, Disclose, and Improve) framework to address cyber-manufacturing attacks and intrusions, {eid: 85038961550, doi: 10.1016/j.mfglet.2017.12.009}&gt;, &lt;KCAD: Kinetic Cyber-attack detection method for Cyber-physical additive manufacturing systems, {eid: 85000981895, doi: 10.1145/2966986.2967050}&gt;, &lt;Introduction to cyber manufacturing, {eid: 84968820897, doi: 10.1016/j.mfglet.2016.05.002}&gt;, &lt;Towards a theory of supply chain management: The constructs and measurements, {eid: 1842582547, doi: 10.1016/j.jom.2003.12.007}&gt;, &lt;DEFINING SUPPLY CHAIN MANAGEMENT, {eid: 85063852217, doi: 10.1002/j.2158-1592.2001.tb00001.x}&gt;, &lt;Issues in supply chain management, {eid: 0033634592, doi: 10.1016/S0019-8501(99)00113-3}&gt;, &lt;Understanding supply chain management: Critical research and a theoretical framework, {eid: 1142304556, doi: 10.1080/00207540310001602865}&gt;, &lt;Blockchain for supply chain quality management: challenges and opportunities in context of open manufacturing and industrial internet of things, {eid: 85092364882, doi: 10.1080/0951192X.2020.1815853}&gt;, &lt;BLIC: A blockchain protocol for manufacturing and supply chain management of ICS, {eid: 85066882950, doi: 10.1109/Cybermatics_2018.2018.00229}&gt;, &lt;Blockchain in Supply Chain Management: Australian Manufacturer Case Study, {eid: 85075563553, doi: 10.1007/978-3-030-32242-7_8}&gt;, &lt;Internet of Things (IoT): A vision, architectural elements, and future directions, {eid: 84876943063, doi: 10.1016/j.future.2013.01.010}&gt;, &lt;The Internet of Things: A survey, {eid: 77956877124, doi: 10.1016/j.comnet.2010.05.010}&gt;, &lt;Efficient Traceability Systems of Steel Products Using Blockchain-Based Industrial Internet of Things, {eid: 85086067761, doi: 10.1109/TII.2019.2942211}&gt;, &lt;A Discrete Stress–Strength Interference Theory-Based Dynamic Supplier Selection Model for Maintenance Service Outsourcing, {eid: 84960155828, doi: 10.1109/TEM.2016.2527684}&gt;, &lt;Cloud manufacturing: A computing and service-oriented manufacturing model, {eid: 84862908560, doi: 10.1177/0954405411405575}&gt;, &lt;Toward a blockchain cloud manufacturing system as a peer to peer distributed network platform, {eid: 85049495584, doi: 10.1016/j.rcim.2018.05.011}&gt;, &lt;Increasing the utilization of additive manufacturing resources through the use of blockchain technology for a production network, {eid: 85054937480}&gt;, &lt;Additive manufacturing of metals, {eid: 84979498229, doi: 10.1016/j.actamat.2016.07.019}&gt;, &lt;Additive manufacturing of metallic components – Process, structure and properties, {eid: 85032217980, doi: 10.1016/j.pmatsci.2017.10.001}&gt;, &lt;Towards agile enterprise rights management in engineering collaboration, {eid: 85010469509, doi: 10.1504/IJASM.2016.081564}&gt;, &lt;A framework of credit assurance mechanism for manufacturing services under social manufacturing context, {eid: 85044934675, doi: 10.1109/COASE.2017.8256072}&gt;, &lt;M2M Security Technology of CPS Based on Blockchains, {eid: 85029460981, doi: 10.3390/sym9090193}&gt;, &lt;An Architecture for Easy Onboarding and Key Life-Cycle Management in Blockchain Applications, {eid: 85087802419, doi: 10.1109/ACCESS.2020.3003995}&gt;, &lt;Blockchain for forming technology – tamper-proof exchange of production data, {eid: 85078262368, doi: 10.1088/1757-899X/651/1/012046}&gt;, &lt;A Blockchain-based Framework for Collaborative Production in Distributed and Social Manufacturing, {eid: 85078843958, doi: 10.1109/SOLI48380.2019.8955075}&gt;, &lt;ManuChain: Combining Permissioned Blockchain with a Holistic Optimization Model as Bi-Level Intelligence for Smart Manufacturing, {eid: 85077732979, doi: 10.1109/TSMC.2019.2930418}&gt;, &lt;Blockchain for Cyber-Physical System in Manufacturing, {eid: 85077820237, doi: 10.1145/3368926.3369656}&gt;, &lt;Blockchain Network Based Topic Mining Process for Cognitive Manufacturing, {eid: 85054156570, doi: 10.1007/s11277-018-5979-8}&gt;, &lt;Operation modes of smart factory for high-end equipment manufacturing in the Internet and Big Data era, {eid: 85044245970, doi: 10.1109/SMC.2017.8122594}&gt;, &lt;Safety Framework Based on Blockchain for Intelligent Manufacturing Cyber Physical System, {eid: 85085952057, doi: 10.1109/IAI47267.2019.9085328}&gt;, &lt;Blockchain Dividing Based on Node Community Clustering in Intelligent Manufacturing CPS, {eid: 85078700216, doi: 10.1109/Blockchain.2019.00025}&gt;, &lt;Applying Blockchain in Industry 4.0 Applications, {eid: 85062222483, doi: 10.1109/CCWC.2019.8666558}&gt;, &lt;Robonomics Based on Blockchain as a Principle of Creating Smart Factories, {eid: 85059972937, doi: 10.1109/IoTSMS.2018.8554864}&gt;, &lt;Design of a Smart Manufacturing System with the Application of Multi-Access Edge Computing and Blockchain Technology, {eid: 85079752249, doi: 10.1109/ACCESS.2020.2972284}&gt;, &lt;Blockchain-based shared manufacturing in support of cyber physical systems: concept, framework, and operation, {eid: 85077951862, doi: 10.1016/j.rcim.2019.101931}&gt;, &lt;Process Traceability in Distributed Manufacturing using Blockchains, {eid: 85065674987, doi: 10.1145/3297280.3297546}&gt;, &lt;Distributed ledger technology for decentralization of manufacturing processes, {eid: 85050126565, doi: 10.1109/ICPHYS.2018.8390792}&gt;, &lt;A blockchain enabled Cyber-Physical System architecture for Industry 4.0 manufacturing systems, {eid: 85066168835, doi: 10.1016/j.mfglet.2019.05.003}&gt;, &lt;Consensus aware manufacturing service collaboration optimization under blockchain based Industrial Internet platform, {eid: 85066925758, doi: 10.1016/j.cie.2019.05.039}&gt;, &lt;Towards Smart Manufacturing Using Spiral Digital Twin Framework and Twinchain, {eid: 85099096606, doi: 10.1109/TII.2020.3047840}&gt;, &lt;Improving Collaboration in Industry 4.0: The Usage of Blockchain for Knowledge Representation.” Highlights in Practical Applications of Agents, Multi-Agent Systems, and Trust-worthiness, {eid: 85088506766, doi: 10.1007/978-3-030-51999-5_19}&gt;, &lt;Upgradeability Concept for Collaborative Blockchain-Based Business Process Execution Framework, {eid: 85124418593, doi: 10.1007/978-3-030-59638-5_9}&gt;, &lt;Consortium blockchain-driven decentralized organization and operation for manufacturing community in social manufacturing, {eid: 85094141296, doi: 10.1109/CASE48305.2020.9216738}&gt;, &lt;Blockchain-based customization towards decentralized consensus on product requirement, quality, and price, {eid: 85098451729, doi: 10.1016/j.mfglet.2020.12.001}&gt;, &lt;Toward open manufacturing: A cross-enterprises knowledge and services exchange framework based on blockchain and edge computing, {eid: 85041121184, doi: 10.1108/IMDS-04-2017-0142}&gt;, &lt;Physical Data Auditing for Attack Detection in Cyber-Manufacturing Systems: Blockchain for Machine Learning Process, {eid: 85078802058, doi: 10.1115/IMECE2019-10442}&gt;, &lt;DesignChain: A Smart Contract-based Customized Production Model, {eid: 85091344332, doi: 10.1109/ZINC50678.2020.9161430}&gt;, &lt;Digital twin and blockchain enhanced smart manufacturing service collaboration and management, {eid: 85097070087, doi: 10.1016/j.jmsy.2020.11.008}&gt;, &lt;Evaluation of waste electronic product trade-in strategies in predictive twin disassembly systems in the era of blockchain, {eid: 85088022589, doi: 10.3390/su12135416}&gt;, &lt;Toward blockchain and fog computing collaborative design and manufacturing platform: Support customer view, {eid: 85088819435, doi: 10.1016/j.rcim.2020.102043}&gt;, &lt;Design and implementation of distributed traceability system for smart factories based on blockchain technology, {eid: 85077219851, doi: 10.1145/3338840.3355646}&gt;, &lt;Blockchain-based ubiquitous manufacturing: a secure and reliable cyber-physical system, {eid: 85074690707, doi: 10.1080/00207543.2019.1680899}&gt;, &lt;Blockchain-based reputation management for custom manufacturing service in the peer-to-peer networking environment, {eid: 85065744826, doi: 10.1007/s12083-019-00730-6}&gt;, &lt;Antecedents to the success of block chain technology adoption in manufacturing supply chains, {eid: 85058650362, doi: 10.1145/3278252.3278273}&gt;, &lt;Dual Token Blockchain Economy Framework: The Garment Use Case, {eid: 85124402293, doi: 10.1007/978-3-030-23404-1_11}&gt;, &lt;Manufacturing industry supply chain management based on the ethereum blockchain, {eid: 85081113159, doi: 10.1109/IUCC/DSCI/SmartCNS.2019.00124}&gt;, &lt;BUSINESS VALUE OF SMART CONTRACT: CASE OF INVENTORY INFORMATION DISCREPANCIES, {eid: 85097713086}&gt;, &lt;Traceability system for capturing, processing and providing consumer-relevant information about wood products: system solution and its economic feasibility, {eid: 84949661722, doi: 10.1016/j.jclepro.2015.02.034}&gt;, &lt;Blockchain Ready Manufacturing Supply Chain Using Distributed Ledger, {eid: 85028593103, doi: 10.15623/ijret.2016.0509001}&gt;, &lt;Blockchain-based supply chain traceability: Token recipes model manufacturing processes, {eid: 85067872571, doi: 10.1109/Cybermatics_2018.2018.00267}&gt;, &lt;Creating a Traceable Product Story in Manufacturing Supply Chains Using IPFS, {eid: 85099725489, doi: 10.1109/NCA51143.2020.9306719}&gt;, &lt;Tracing manufacturing processes using blockchain-based token compositions, {eid: 85068508156, doi: 10.1016/j.dcan.2019.01.007}&gt;, &lt;The impact of block-chain on collaborative product innovation of manufacturing supply chain, {eid: 85088752231, doi: 10.1007/978-3-030-50350-5_7}&gt;, &lt;Investigating the Applicability of Distributed Ledger/Blockchain Technology in Manufacturing and Perishable Goods Supply Chains, {eid: 85066609924, doi: 10.1109/IEA.2019.8715005}&gt;, &lt;Implications of blockchain in industry 4.O, {eid: 85066494850, doi: 10.1109/CEET1.2019.8711819}&gt;, &lt;Servitization in the Era of Blockchain: the Ice Cream Supply Chain Business Case, {eid: 85094866601, doi: 10.1109/ICTE47868.2020.9215539}&gt;, &lt;Blockchain as Middleware+, {eid: 85072990568, doi: 10.1007/978-3-030-30000-5_55}&gt;, &lt;Opportunities for use of blockchain technology in supply chains: Australian manufacturer case study, {eid: 85067232540}&gt;, &lt;Integration of blockchain and internet of things in a car supply chain, {eid: 85070923223, doi: 10.1109/DAPPCON.2019.00028}&gt;, &lt;Private multi-hop accountability for supply chains, {eid: 85090159235, doi: 10.1109/ICCWorkshops49005.2020.9145100}&gt;, &lt;Integrated innovative product design and supply chain tactical planning within a blockchain platform, {eid: 85070793961, doi: 10.1080/00207543.2019.1651947}&gt;, &lt;Smart contract based framework to increase transparency of manufacturing networks, {eid: 85091709689, doi: 10.1016/j.procir.2020.02.177}&gt;, &lt;Adoption of blockchain in the supply chain to improve quality of product and customer service in manufacturing sectors, {eid: 85093096102, doi: 10.23919/ICOMBI48604.2020.9203060}&gt;, &lt;Sustainable waste management for a city multifloor manufacturing cluster: A framework for designing a smart supply chain, {eid: 85100514822, doi: 10.3390/su13031540}&gt;, &lt;Blockchain-Based Solution for the Traceability of Spare Parts in Manufacturing, {eid: 85086314484, doi: 10.1109/ACCESS.2020.2998159}&gt;, &lt;Traceability blockchain prototype for regulated manufacturing industries, {eid: 85090904967, doi: 10.1145/3409934.3409937}&gt;, &lt;Smart Pharmaceutical Manufacturing: Ensuring End-to-End Traceability and Data Integrity in Medicine Production, {eid: 85099646510, doi: 10.1016/j.bdr.2020.100172}&gt;, &lt;BPIIoT: A Light-Weighted Blockchain-Based Platform for Industrial IoT, {eid: 85065903157, doi: 10.1109/ACCESS.2019.2914223}&gt;, &lt;Blockchain-based Secure and Reliable Manufacturing System, {eid: 85099477026, doi: 10.1109/iThings-GreenCom-CPSCom-SmartData-Cybermatics50389.2020.00052}&gt;, &lt;Security Architecture for Defining and Enforcing Security Profiles in DLT/SDN-Based IoT Systems, {eid: 85082792671, doi: 10.3390/s20071882}&gt;, &lt;A generic framework for a Peer to Peer Blockchain based Fog Architecture in Industrial Automation, {eid: 85076368451, doi: 10.1109/SEEDA-CECNSM.2019.8908360}&gt;, &lt;Private-Blockchain-Based Industrial IoT for Material and Product Tracking in Smart Manufacturing, {eid: 85091763744, doi: 10.1109/MNET.011.1900537}&gt;, &lt;Towards Secure Data Fusion in Industrial IoT using Transfer Learning, {eid: 85097155297, doi: 10.1109/TII.2020.3038780}&gt;, &lt;State-of-the-Art, Challenges, and Open Issues in the Integration of Internet of Things and Cloud Computing, {eid: 84976266081, doi: 10.1016/j.jnca.2016.01.010}&gt;, &lt;Integration of Next Generation IIoT with Blockchain for the Development of Smart Industries, {eid: 85092463151, doi: 10.28991/esj-2020-SP1-01}&gt;, &lt;Blockchain-Based Trust Mechanism for IoT-Based Smart Manufacturing System, {eid: 85067620595, doi: 10.1109/TCSS.2019.2918467}&gt;, &lt;Blockchain Enabled Traceability – Securing Process Quality in Manufacturing Chains in the Age of Autonomous Driving, {eid: 85065035107, doi: 10.1109/ITMC.2018.8691242}&gt;, &lt;Fog Computing Architecture Based Blockchain for Industrial IoT, {eid: 85067822022, doi: 10.1007/978-3-030-22744-9_46}&gt;, &lt;On IOTA as a potential enabler for an M2M economy in manufacturing, {eid: 85065441356, doi: 10.1016/j.procir.2019.02.096}&gt;, &lt;BoSMoS: A Blockchain-Based Status Monitoring System for Defending Against Unauthorized Software Updating in Industrial Internet of Things, {eid: 85079751109, doi: 10.1109/JIOT.2019.2947339}&gt;, &lt;An Edge Decentralized Security Architecture for Industrial IoT Applications, {eid: 85095568408, doi: 10.1109/WF-IoT48130.2020.9221176}&gt;, &lt;Intelligent manufacturing security model based on improved blockchain, {eid: 85091397773, doi: 10.3934/MBE.2020303}&gt;, &lt;Decentralized Industrial IoT Data Management Based on Blockchain and IPFS, {eid: 85090176520, doi: 10.1007/978-3-030-57997-5_26}&gt;, &lt;An IoT Expert System Shell in Block-Chain Technology with ELM as Inference Engine, {eid: 85052993812, doi: 10.1142/S0219622018500499}&gt;, &lt;Industrial Blockchain of Things: A Solution for Trustless Industrial Data Sharing and Beyond, {eid: 85094145226, doi: 10.1109/CASE48305.2020.9216817}&gt;, &lt;Internet of Things and Blockchain Technology in Apparel Manufacturing Supply Chain Data Management, {eid: 85085547057, doi: 10.1016/j.procs.2020.03.088}&gt;, &lt;Estimation of Greenhouse Gas Emissions in Cement Manufacturing Process Through Blockchain and SSL Based IoT Data Analysis, {eid: 85093115933, doi: 10.1007/978-3-030-58802-1_46}&gt;, &lt;Blockchain-Assisted Secure Device Authentication for Cross-Domain Industrial IoT, {eid: 85084925188, doi: 10.1109/JSAC.2020.2980916}&gt;, &lt;Manufacturing Blockchain of Things for the Configuration of a Data- and Knowledge-Driven Digital Twin Manufacturing Cell, {eid: 85091685980, doi: 10.1109/JIOT.2020.3005729}&gt;, &lt;Blockchain-Based Massive Data Dissemination Handling in IIoT Environment, {eid: 85089443104, doi: 10.1109/MNET.011.2000355}&gt;, &lt;BC-Mobile Device Cloud: A Blockchain-Based Decentralized Truthful Framework for Mobile Device Cloud, {eid: 85096674373, doi: 10.1109/TII.2020.2983209}&gt;, &lt;None, {eid: 85124420523}&gt;, &lt;Decentralized cloud manufacturing-as-a-service (CMaaS) platform architecture with configurable digital assets, {eid: 85086632452, doi: 10.1016/j.jmsy.2020.05.017}&gt;, &lt;Consensus-oriented cloud manufacturing based on blockchain technology: An exploratory study, {eid: 85078082723, doi: 10.1016/j.pmcj.2020.101113}&gt;, &lt;Blockchain-Based Cloud Manufacturing: Decentralization, {eid: 85057965582, doi: 10.3233/978-1-61499-898-3-1003}&gt;, &lt;Trust Mechanism of Cloud Manufacturing Service Platform Based on Blockchain, {eid: 85078231788, doi: 10.1109/IHMSC.2019.10099}&gt;, &lt;Secure smart contracts for cloud-based manufacturing using Ethereum blockchain, {eid: 85092445707, doi: 10.1002/ett.4129}&gt;, &lt;Cloud Manufacturing Architecture Based on Public Blockchain Technology, {eid: 85077274665, doi: 10.1109/ACCESS.2019.2962232}&gt;, &lt;Cloud-based Manufacturing Blockchain: Secure Knowledge Sharing for Injection Mould Redesign, {eid: 85049553127, doi: 10.1016/j.procir.2018.03.004}&gt;, &lt;A novel cloud manufacturing service composition platform enabled by Blockchain technology, {eid: 85078398568, doi: 10.1080/00207543.2020.1715507}&gt;, &lt;A blockchain-based service composition architecture in cloud manufacturing, {eid: 85061089289, doi: 10.1080/0951192X.2019.1571234}&gt;, &lt;A blockchain technology based trust system for cloud manufacturing, {eid: 85099766933, doi: 10.1007/s10845-020-01735-2}&gt;, &lt;Enhanced anti-counterfeiting measures for additive manufacturing: coupling lanthanide nanomaterial chemical signatures with blockchain technology, {eid: 85030224265, doi: 10.1039/C7TC03348F}&gt;, &lt;ADDITIVE MANUFACTURING AS A DISRUPTIVE TECHNOLOGY: IMPLICATIONS OF THREE-DIMENSIONAL PRINTING, {eid: 84945345894, doi: 10.3727/194982413X13608676060655}&gt;, &lt;Copyright Protection in Additive Manufacturing with Blockchain Approach, {eid: 85032865156, doi: 10.3233/978-1-61499-779-5-914}&gt;, &lt;Blockchain in Additive Manufacturing and its Impact on Supply Chains, {eid: 85074645737, doi: 10.1111/jbl.12231}&gt;, &lt;Does Blockchain for 3D Printing Offer Opportunities for Business Model Innovation?, {eid: 85088035494, doi: 10.1080/08956308.2020.1762444}&gt;, &lt;None, {eid: 85057824337, doi: 10.3233/978-1-61499-898-3-103}&gt;, &lt;Intellectual Property Protection of 3D Print Supply Chain with Blockchain Technology, {eid: 85052512821, doi: 10.1109/ICE.2018.8436315}&gt;, &lt;Building a digital twin for additive manufacturing through the exploitation of blockchain: A case analysis of the aircraft industry, {eid: 85065156908, doi: 10.1016/j.compind.2019.04.011}&gt;, &lt;None, {eid: 85094130077, doi: 10.1109/CASE48305.2020.9216732}&gt;</t>
  </si>
  <si>
    <t>2-s2.0-85124383693</t>
  </si>
  <si>
    <t>borderline, i40 and model based</t>
  </si>
  <si>
    <t>No explicit mention of DT</t>
  </si>
  <si>
    <t>Jan R. (AUID: 57552499000), Diego G.G. (AUID: 57553658300), Sergio G.G. (AUID: 57211199876), Manuel G.G. (AUID: 57552499100)</t>
  </si>
  <si>
    <t>A Novel Methodology for Assessing and Modeling Manufacturing Processes: A Case Study for the Metallurgical Industry</t>
  </si>
  <si>
    <t>13th International Conference on Intelligent Human Computer Interaction, IHCI 2021</t>
  </si>
  <si>
    <t>10.1007/978-3-030-98404-5_18</t>
  </si>
  <si>
    <t>https://www.doi.org/10.1007/978-3-030-98404-5_18</t>
  </si>
  <si>
    <t>&lt;SMS Group GmbH&gt;, &lt;UNED&gt;</t>
  </si>
  <si>
    <t>© 2022, Springer Nature Switzerland AG.Historically, researchers and practitioners have often failed to consider all the areas, factors, and implications of a process within an integrated manufacturing model. Thus, the aim of this research was to propose a holistic approach to manufacturing processes to assess their status and performance. Moreover, using the conceptual model, manufacturing systems can be modelled, considering all areas, flows, and factors in the respective areas of production, maintenance, and quality. As a result, the model serves as the basis for the integral management and control of manufacturing systems in digital twin models for the regulation of process stability and quality with maintenance strategies. Thus, a system dynamics simulation model based on the conceptual model is developed for a metallurgical process. The results show how the monitoring of all flows together with the optimal strategies in the quality and maintenance areas enable companies to increase their profitability and customer service level. In conclusion, the conceptual approach and the applied simulation case study allow better decision making, ensuring continuous optimization along the manufacturing asset lifecycle, and providing a unique selling proposition for equipment producers and service engineering suppliers as well as industrial companies.</t>
  </si>
  <si>
    <t>Digital twin, Industry 4.0, Integrated manufacturing model, Maintenance management, Manufacturing process management and control, Metallurgical case study, Quality management, Simulation, System dynamics</t>
  </si>
  <si>
    <t>&lt;A categorical framework of manufacturing for industry 4.0 and beyond, {eid: 84992579469}&gt;, &lt;Virtual production-the connection of the modules through the virtual production intelligence, {eid: 84903483257}&gt;, &lt;Towards adaptable manufacturing systems, {eid: 84877621130}&gt;, &lt;Modeling and simulation of a flexible manufacturing system—a basic component of industry 4.0, {eid: 85096545123}&gt;, &lt;Big data implementation for the reaction management in manufacturing systems, {eid: 84960917802}&gt;, &lt;A model-based digital twin to support responsive manufacturing systems, {eid: 85107987654}&gt;, &lt;Industry 4.0–a glimpse, {eid: 85042481468}&gt;, &lt;El entorno de la industria 4.0: Implicaciones y perspectivas futuras, {eid: 85083855870}&gt;, &lt;A review of the roles of digital twin in CPS-based production systems, {eid: 85029833606}&gt;, &lt;An integrated modeling method to support manufacturing systems analysis and design, {eid: 0033114836}&gt;, &lt;Model-based self-optimization for manufacturing systems, {eid: 80054909218}&gt;, &lt;Implementing smart factory of industrie 4.0: An outlook, {eid: 84958581089}&gt;, &lt;A general framework of a reference model for intelligent integrated manufacturing systems (REMIMS), {eid: 70449525561}&gt;, &lt;None, {eid: 85127099784}&gt;, &lt;Bottleneck-based synchronisation of engineering and manufacturing, {eid: 85125085880}&gt;, &lt;None, {eid: 0004313299}&gt;, &lt;Self-optimizing production systems, {eid: 84968919391}&gt;, &lt;A model for manufacturing systems simulation with a control dimension, {eid: 1642351720}&gt;, &lt;None, {eid: 84876832131}&gt;</t>
  </si>
  <si>
    <t>2021-12-20</t>
  </si>
  <si>
    <t>2-s2.0-85127192398</t>
  </si>
  <si>
    <t>Darabi H. (AUID: 57197197453), Torabi Haghighi A. (AUID: 56373737700), Jalali Shahrood A. (AUID: 57240392300), Rahmati O. (AUID: 56392960700), Rouzbeh S. (AUID: 57221112863), Pradhan B. (AUID: 12753037900), Tien Bui D. (AUID: 54400192000)</t>
  </si>
  <si>
    <t>A hybridized model based on neural network and swarm intelligence-grey wolf algorithm for spatial prediction of urban flood-inundation</t>
  </si>
  <si>
    <t>10.1016/j.jhydrol.2021.126854</t>
  </si>
  <si>
    <t>https://www.doi.org/10.1016/j.jhydrol.2021.126854</t>
  </si>
  <si>
    <t>&lt;Water, Energy and Environmental Engineering Research Unit, University of Oulu&gt;, &lt;Soil Conservation and Watershed Management Research Department, Kurdistan Agricultural and Natural Resources Research and Education Center, AREEO&gt;, &lt;Department of Watershed Management, Sari Agriculture Science and Natural Resources University&gt;, &lt;Center for Advanced Modeling and Geospatial Information Systems (CAMGIS), Faculty of Engineering and Information Technology, University of Technology Sydney&gt;, &lt;Department of Energy and Mineral Resources Engineering, Sejong University&gt;, &lt;Earth Observation Center, Institute of Climate Change, Universiti Kebangsaan Malaysia&gt;, &lt;GIS Group, Department of Business and IT, University of South-Eastern Norway&gt;</t>
  </si>
  <si>
    <t>© 2021 The Author(s)In regions with lack of hydrological and hydraulic data, a spatial flood modeling and mapping is an opportunity for the urban authorities to predict the spatial distribution and the intensity of the flooding. It helps decision-makers to develop effective flood prevention and management plans. In this study, flood inventory data were prepared based on the historical and field surveys data by Sari municipality and regional water company of Mazandaran, Iran. The collected flood data accompanied with different variables (digital elevation model and slope have been considered as topographic variables, land use/land cover, precipitation, curve number, distance to river, distance to channel and depth to groundwater as environmental variables) were applied to novel hybridized model based on neural network and swarm intelligence-grey wolf algorithm (NN-SGW) to map flood-inundation. Several confusion matrix criteria were used for accuracy evaluation by cutoff-dependent and independent metrics (e.g., efficiency (E), positive predictive value (PPV), negative predictive value (NPV), area under the receiver operating characteristic curve (AUC)). The accuracy of the flood inundation map produced by the NN-SGW model was compared with that of maps produced by four state-of-the-art benchmark models: random forest (RF), logistic model tree (LMT), classification and regression trees (CART), and J48 decision tree (J48DT). The NN-SGW model outperformed all benchmark models in both training (E = 90.5%, PPV = 93.7%, NPV = 87.3%, AUC = 96.3%) and validation (E = 79.4%, PPV = 85.3%, NPV = 73.5%, AUC = 88.2%). As the NN-SGW model produced the most accurate flood-inundation map, it can be employed for robust flood contingency planning. Based on the obtained results from NN-SGW model, distance from channel, distance from river, and depth to groundwater were identified as the most important variables for spatial prediction of urban flood inundation. This work can serve as a basis for future studies seeking to predict flood susceptibility in urban areas using hybridized machine learning (ML) models and can also be applied in other urban areas where flood inundation presents a pressing challenge, and there are some problems regarding required model and availability of input data.</t>
  </si>
  <si>
    <t>Confusion matrix, Flood inundation, Flood inventory, GIS, NN-SGW model</t>
  </si>
  <si>
    <t>&lt;Integrated Assessment of Vulnerability, Resiliency and Space Risk against Flood in Sari, {eid: 85114002881}&gt;, &lt;Spatial Global Sensitivity Analysis of High Resolution classified topographic data use in 2D urban flood modelling, {eid: 84955118104}&gt;, &lt;A review on applications of ANN and SVM for building electrical energy consumption forecasting, {eid: 84894599627}&gt;, &lt;Integrating flood hazard into site selection of detention basins using spatial multi-criteria decision-making, {eid: 84945217979}&gt;, &lt;Integration of hard and soft supervised machine learning for flood susceptibility mapping, {eid: 85105344492}&gt;, &lt;Comparison of machine learning models for gully erosion susceptibility mapping, {eid: 85077167467}&gt;, &lt;An improved PSO algorithm with a territorial diversity-preserving scheme and enhanced exploration–exploitation balance, {eid: 84878320141}&gt;, &lt;Flood fatalities in the United States, {eid: 38849158336}&gt;, &lt;Random forests, {eid: 0035478854}&gt;, &lt;Classification and regression trees, {eid: 0344795635}&gt;, &lt;A novel hybrid approach based on a swarm intelligence optimized extreme learning machine for flash flood susceptibility mapping, {eid: 85064269007}&gt;, &lt;Potential impacts of climate change on flood-induced travel disruptions: a case study of Portland, Oregon, USA, {eid: 77953649763}&gt;, &lt;A GIS-based model for urban flood inundation, {eid: 66949114024}&gt;, &lt;Sensitivity analysis to reduce duplicated features in ANN training for district heat demand prediction, {eid: 85104415959}&gt;, &lt;A comparative study of logistic model tree, random forest, and classification and regression tree models for spatial prediction of landslide susceptibility, {eid: 85007211610}&gt;, &lt;Is local flood hazard assessment in urban areas significantly influenced by the physical complexity of the hydrodynamic inundation model?, {eid: 85075429136, doi: 10.1016/j.jhydrol.2019.124231}&gt;, &lt;A new hyperparameters optimization method for convolutional neural networks, {eid: 85070662651}&gt;, &lt;Optimum laplacian wavelet mask based medical image using hybrid cuckoo search–grey wolf optimization algorithm, {eid: 85020161945}&gt;, &lt;Urban flood risk mapping using the GARP and QUEST models: A comparative study of machine learning techniques, {eid: 85058226949}&gt;, &lt;Optimization for engineering design: Algorithms and examples, {eid: 0003700680}&gt;, &lt;Wind power forecasting based on daily wind speed data using machine learning algorithms, {eid: 85069657246}&gt;, &lt;Probability-weighted hazard maps for comparing different flood risk management strategies: a case study, {eid: 68549083720}&gt;, &lt;Experimental and numerical model studies on flash flood inundation processes over a typical urban street, {eid: 85097752412}&gt;, &lt;Quantifying the impact of impervious surface location on flood peak discharge in urban areas, {eid: 84925538717}&gt;, &lt;Hazard and vulnerability in urban flood risk mapping: Machine learning techniques and considering the role of urban districts, {eid: 85085757313}&gt;, &lt;Advancing monthly streamflow prediction accuracy of CART models using ensemble learning paradigms, {eid: 84871477245}&gt;, &lt;Artificial neural networks for flood susceptibility mapping in data-scarce urban areas, {eid: 85062286381}&gt;, &lt;An introduction to ROC analysis, {eid: 33646023117}&gt;, &lt;Urban flood mapping based on unmanned aerial vehicle remote sensing and random forest classifier-A case of Yuyao, China, {eid: 84928733872}&gt;, &lt;Urban flood hazard zoning in Tucumán Province, Argentina, using GIS and multicriteria decision analysis, {eid: 75849163610}&gt;, &lt;Evaluating the effect of scale in flood inundation modelling in urban environments, {eid: 62849104746}&gt;, &lt;Coronary CT in Australia has high positive predictive value unaffected by site volume: an analysis of 510 positive CTCA scans with invasive angiographic correlation, {eid: 85051628636}&gt;, &lt;Techniques for evaluating the performance of landslide susceptibility models, {eid: 75849134535}&gt;, &lt;A fully hydrodynamic urban flood modelling system representing buildings, green space and interventions, {eid: 85053179551}&gt;, &lt;Load frequency control of large scale power system using quasi-oppositional grey wolf optimization algorithm, {eid: 85009155636}&gt;, &lt;A memory-based grey wolf optimizer for global optimization tasks, {eid: 85084923319}&gt;, &lt;Assessing climate change impacts, sea level rise and storm surge risk in port cities: a case study on Copenhagen, {eid: 78651064823}&gt;, &lt;The random subspace method for constructing decision forests, {eid: 0032139235}&gt;, &lt;Flash-flood hazard assessment using ensembles and Bayesian-based machine learning models: application of the simulated annealing feature selection method, {eid: 85076251878, doi: 10.1016/j.scitotenv.2019.135161}&gt;, &lt;Impacts of urban areas and urban growth on groundwater in the Great Lakes Basin of North America, {eid: 85039987111}&gt;, &lt;Improved binary grey wolf optimizer and its application for feature selection, {eid: 85081912362}&gt;, &lt;A new hybrid particle swarm and simulated annealing stochastic optimization method, {eid: 85026525476}&gt;, &lt;Economic dispatch using hybrid grey wolf optimizer, {eid: 84973454254}&gt;, &lt;PSOGSA-Explore: A new hybrid metaheuristic approach for beampattern optimization in collaborative beamforming, {eid: 84923139224}&gt;, &lt;A generalized neural network for distributed nonsmooth optimization with inequality constraint, {eid: 85069901556}&gt;, &lt;Loss of life due to floods, {eid: 68549105725}&gt;, &lt;Urban flood modeling with porous shallow-water equations: A case study of model errors in the presence of anisotropic porosity, {eid: 84923163961}&gt;, &lt;Grey Wolf Optimizer algorithm for the two-stage assembly flow shop scheduling problem with release time, {eid: 84928109397}&gt;, &lt;Logistic model trees, {eid: 9444281492}&gt;, &lt;Fast incremental learning of logistic model tree using least angle regression, {eid: 85038868023}&gt;, &lt;Spatial prediction of flood susceptibility using random-forest and boosted-tree models in Seoul metropolitan city, Korea, {eid: 85017215608}&gt;, &lt;Spatial-temporal characteristics analysis of water resource system resilience in irrigation areas based on a support vector machine model optimized by the modified gray wolf algorithm, {eid: 85096520778, doi: 10.1016/j.jhydrol.2020.125758}&gt;, &lt;A hybrid genetic-ant colony optimization algorithm for the optimal path selection, {eid: 84975321856}&gt;, &lt;Grey wolf optimizer based on nonlinear adjustment control parameter, {eid: 85023175349}&gt;, &lt;A parallel algorithm for Bayesian network structure learning from large data sets, {eid: 84979729471}&gt;, &lt;Hybrid whale optimization algorithm with simulated annealing for feature selection, {eid: 85019385058}&gt;, &lt;Artificial neural network and grey wolf optimizer based surrogate simulation-optimization model for groundwater remediation, {eid: 85077721182}&gt;, &lt;Characterisation of selected extreme flash floods in Europe and implications for flood risk management, {eid: 78049295058}&gt;, &lt;Survey of multi-objective optimization methods for engineering, {eid: 2442535151}&gt;, &lt;Grey wolf optimizer, {eid: 84893010002}&gt;, &lt;A survey of multiple types of text summarization with their satellite contents based on swarm intelligence optimization algorithms, {eid: 85053910342}&gt;, &lt;Future coastal population growth and exposure to sea-level rise and coastal flooding-a global assessment, {eid: 84924597611}&gt;, &lt;The defect of the Grey Wolf optimization algorithm and its verification method, {eid: 85062044876}&gt;, &lt;Urban flood vulnerability and risk mapping using integrated multi-parametric AHP and GIS: methodological overview and case study assessment, {eid: 84901985987}&gt;, &lt;Spatial prediction of landslide susceptibility using hybrid support vector regression (SVR) and the adaptive neuro-fuzzy inference system (ANFIS) with various metaheuristic algorithms, {eid: 85086630257, doi: 10.1016/j.scitotenv.2020.139937}&gt;, &lt;Flood in the South-West of Iran in 2019; Causes, Problems, Actions and Lesson Learned, {eid: 85089919185}&gt;, &lt;Landslide susceptibility assessment using bagging ensemble based alternating decision trees, logistic regression and J48 decision trees methods: a comparative study, {eid: 85019911590}&gt;, &lt;A comparison of methods to avoid overfitting in neural networks training in the case of catchment runoff modelling, {eid: 84871010255}&gt;, &lt;Using the Mann-Kendall test and double mass curve method to explore stream flow changes in response to climate and human activities, {eid: 85078048990}&gt;, &lt;Land-cover change model validation by an ROC method for the Ipswich watershed, Massachusetts, USA, {eid: 0343724635}&gt;, &lt;Assessing and mapping multi-hazard risk susceptibility using a machine learning technique, {eid: 85079810970}&gt;, &lt;A hybrid swarm intelligence based approach for abnormal event detection in crowded environments, {eid: 85072199893}&gt;, &lt;Urban Flood Hazard Modeling Using Self-Organizing Map Neural Network, {eid: 85075579215}&gt;, &lt;Development of novel hybridized models for urban flood susceptibility mapping, {eid: 85088861143}&gt;, &lt;Analysis and modeling of flooding in urban drainage systems, {eid: 6044266247}&gt;, &lt;Building treatments for urban flood inundation models and implications for predictive skill and modeling efficiency, {eid: 84860629874}&gt;, &lt;A novel hybrid PSO–GWO algorithm for optimization problems, {eid: 85058024745}&gt;, &lt;Design optimization of a curved wind turbine blade using neural networks and an aero-elastic vortex method under turbulent inflow, {eid: 85069691190}&gt;, &lt;Assessing the Social Resilience of Rural Areas against Flooding using FANP and WASPAS Models (Case Study: Chardange District of Sari County), {eid: 85113989928}&gt;, &lt;Optimizing neural networks for medical data sets: A case study on neonatal apnea prediction, {eid: 85069912776}&gt;, &lt;Impacts of impervious surface on watershed hydrology: A review, {eid: 35349019594}&gt;, &lt;Estimation of the spatial distribution of heavy metal in agricultural soils using airborne hyperspectral imaging and random forest, {eid: 85070956105, doi: 10.1016/j.jhazmat.2019.120987}&gt;, &lt;Flood susceptibility assessment using GIS-based support vector machine model with different kernel types, {eid: 84939444468}&gt;, &lt;Improving artificial intelligence models accuracy for monthly streamflow forecasting using grey Wolf optimization (GWO) algorithm, {eid: 85076948206}&gt;, &lt;Event-based approach for probabilistic flood risk assessment, {eid: 84918530605}&gt;, &lt;A new optimization method of wind turbine airfoil performance based on Bessel equation and GABP artificial neural network, {eid: 85072408694}&gt;, &lt;Estimating biomass major chemical constituents from ultimate analysis using a random forest model, {eid: 85066284501}&gt;, &lt;On metaheuristic algorithms for combinatorial optimization problems, {eid: 0035278559}&gt;, &lt;Swarm intelligence-based algorithms: a critical analysis, {eid: 84894290714}&gt;, &lt;An integrated model of water resources optimization allocation based on projection pursuit model–Grey wolf optimization method in a transboundary river basin, {eid: 85042375523}&gt;, &lt;Swarm intelligence-based algorithms within IoT-based systems: A review, {eid: 85052618686}&gt;, &lt;Hybrid teaching–learning-based optimization and neural network algorithm for engineering design optimization problems, {eid: 85068904946}&gt;, &lt;Energy utilization efficiency evaluation model of refining unit Based on Contourlet neural network optimized by improved grey optimization algorithm, {eid: 85069675843}&gt;, &lt;Mapping flood susceptibility in mountainous areas on a national scale in China, {eid: 85031118037}&gt;, &lt;Comparison of decision tree methods for finding active objects, {eid: 43049157582}&gt;, &lt;Groundwater level prediction of landslide based on classification and regression tree, {eid: 84997428886}&gt;</t>
  </si>
  <si>
    <t>2-s2.0-85113972632</t>
  </si>
  <si>
    <t>Mamede R. (AUID: 35183589300), Ricardo F. (AUID: 35183989200), Gonçalves D. (AUID: 57226283934), Calado R. (AUID: 6701738529), Ferreira da Silva E. (AUID: 6602213683), Patinha C. (AUID: 6505761206)</t>
  </si>
  <si>
    <t>Assessing the use of surrogate species for a more cost-effective traceability of geographic origin using elemental fingerprints of bivalve shells</t>
  </si>
  <si>
    <t>Ecological Indicators</t>
  </si>
  <si>
    <t>10.1016/j.ecolind.2021.108065</t>
  </si>
  <si>
    <t>https://www.doi.org/10.1016/j.ecolind.2021.108065</t>
  </si>
  <si>
    <t>&lt;ECOMARE, CESAM - Centre for Environmental and Marine Studies, Department of Biology, University of Aveiro, Santiago University Campus&gt;, &lt;GEOBIOTEC, Department of Geosciences, University of Aveiro, Santiago University Campus&gt;</t>
  </si>
  <si>
    <t>© 2021 CESAM - University of AveiroIllegal, unreported and unregulated (IUU) fishing is a major threat to marine ecosystems and their living resources. IUU fishing promotes fraudulent mislabeling of seafood, which can pose serious risks to consumers’ health if specimens being traded originate from contaminated areas. The development and optimization of reliable tools to confirm the geographic origin of seafood is therefore of utmost importance under these scenarios. These tools are usually based in reference models of a given species that allows to trace the geographic origin of conspecifics. However, to date, the accuracy of such reference models requires the sampling of specimens of the species being surveyed, an issue that may impair the generalized use of this approach by authorities under real-case scenarios. A potential way to overcome this constraint is to apply a model built for a given species (working as surrogate) to trace the geographic origin of another one. The present study evaluated the effect of species-specific and spatial variability associated with the elemental fingerprints (EF) of shells of three commercially important bivalve species (Cerastoderma edule, Ruditapes decussatus and R. philippinarum) from five different locations over the northwestern and western Iberian coast and tested if a reference model based on one of this species could be used to reliably trace the geographic origin of specimens from the two other species. The EF of shells of the three species were significantly different within each location, as well as among different locations within each species. The reference models of the three species presented high cross-validation accuracy (ranging from 95.3% to 99.3%). The tests to infer if these models could reliably trace the geographic origin of samples from another species presented an overall accuracy ranging between 50% and 82.3%. Based on these results, and other requirements that a surrogate species must fulfil, it is possible to conclude that the three species hold the potential to be used as surrogates of each other, although C. edule is the one that better fulfills the requirements of a surrogate species. The optimization proposed in this study improves the cost-efficiency of using EF of bivalve shells as a tool to trace and confirm the geographic origin of bivalves, while also allowing to deliver a prompter reply to authorities.</t>
  </si>
  <si>
    <t>Food safety, ICP-MS, IUU fishing, Mislabeling, Seafood, Species-specific</t>
  </si>
  <si>
    <t>&lt;Sources of rare earth elements in shells and soft-tissues of bivalves from Tokyo Bay, {eid: 85019866269, doi: 10.1016/j.marchem.2017.02.009}&gt;, &lt;None, {eid: 85111924529}&gt;, &lt;Trace element fingerprinting of blue mussel (Mytilus edulis) shells and soft tissues successfully reveals harvesting locations, {eid: 85066452168, doi: 10.1016/j.scitotenv.2019.05.233}&gt;, &lt;Random forests, {eid: 0035478854, doi: 10.1201/9780367816377-11}&gt;, &lt;None, {eid: 85111945344}&gt;, &lt;On the use of surrogate species in conservation biology, {eid: 0032803483, doi: 10.1046/j.1523-1739.1999.98338.x}&gt;, &lt;None, {eid: 85111912791}&gt;, &lt;The utility of discriminant analysis to determine the geographic origin of commercially important seafood and aquaculture species: a meta-analysis, {eid: 85100795973, doi: 10.1080/23308249.2021.1882935}&gt;, &lt;None, {eid: 85111920697}&gt;, &lt;None, {eid: 85111919275}&gt;, &lt;None, {eid: 85111907768}&gt;, &lt;None, {eid: 85111913004}&gt;, &lt;None, {eid: 85089011038}&gt;, &lt;None, {eid: 85111908879}&gt;, &lt;The seafood supply chain from a fraudulent perspective, {eid: 85052242723, doi: 10.5505/turkhijyen.2018.75508}&gt;, &lt;Determining the provenance and authenticity of seafood: a review of current methodologies, {eid: 85069805999, doi: 10.1016/j.tifs.2019.07.010}&gt;, &lt;Fish product mislabelling: failings of traceability in the production chain and implications for Illegal, Unreported and Unregulated (IUU) fishing, {eid: 84903398850, doi: 10.1371/journal.pone.0098691}&gt;, &lt;Origin identification method by multiple trace elemental analysis of short-neck clams produced in Japan, China, and the Republic of Korea, {eid: 84887584388, doi: 10.1007/s12562-013-0659-9}&gt;, &lt;None, {eid: 85111946217}&gt;, &lt;None, {eid: 77958158373}&gt;, &lt;None, {eid: 85111906496}&gt;, &lt;None, {eid: 84929516184}&gt;, &lt;Approaches to combatting illegal, unreported and unregulated fishing, {eid: 85105559346, doi: 10.1038/s43016-020-0121-y}&gt;, &lt;Biology of the common cockle Cerastoderma edule (Linnaeus, 1758) in Ria de Aveiro (NW Portugal): implications for fisheries management, {eid: 85103726716, doi: 10.1016/j.seares.2021.102024}&gt;, &lt;Revealing the illegal harvesting of Manila clams (Ruditapes philippinarum) using fatty acid profiles of the adductor muscle, {eid: 85087943817, doi: 10.1016/j.foodcont.2020.107368}&gt;, &lt;Trace and minor element records in aragonitic bivalve shells as environmental proxies, {eid: 85060644279, doi: 10.1016/j.chemgeo.2019.01.008}&gt;, &lt;Interspecific patterns of trace elements in sea ducks: can surrogate species be used in contaminants monitoring?, {eid: 85057850518, doi: 10.1016/j.ecolind.2018.11.023}&gt;, &lt;Spatio-temporal trace element fingerprinting of king scallops (Pecten maximus) reveals harvesting period and location, {eid: 85071609761, doi: 10.1016/j.scitotenv.2019.134121}&gt;, &lt;None, {eid: 85111932873}&gt;, &lt;None, {eid: 85111929958}&gt;, &lt;IUU fishing and seafood fraud: using crime script analysis to inform intervention, {eid: 85052133894, doi: 10.1177/0002716218784533}&gt;, &lt;An evaluation of Mg/Ca, Sr/Ca, and Ba/Ca ratios as environmental proxies in aragonite bivalve shells, {eid: 84922619554, doi: 10.1016/j.chemgeo.2014.12.019}&gt;, &lt;None, {eid: 85111931693}&gt;, &lt;Trace element fingerprinting of cockle (Cerastoderma edule) shells can reveal harvesting location in adjacent areas, {eid: 84936860418, doi: 10.1038/srep11932}&gt;, &lt;Cost-efficiency improvement of bivalves shells preparation when tracing their geographic origin through ICP-MS analysis of elemental fingerprints, {eid: 85086469303, doi: 10.1016/j.foodcont.2020.107383}&gt;, &lt;Spatio-temporal variability of trace elements fingerprints in cockle (Cerastoderma edule) shells and its relevance for tracing geographic origin, {eid: 85020547333, doi: 10.1038/s41598-017-03381-w}&gt;, &lt;Molluscs as archives of environmental change, {eid: 0000883334}&gt;, &lt;Collateral damage? Small-scale fisheries in the global fight against IUU fishing, {eid: 85084036865, doi: 10.1111/faf.v21.410.1111/faf.12462}&gt;, &lt;Growth rate and age effects on Mya arenaria shell chemistry: implications for biogeochemical studies, {eid: 39049139729, doi: 10.1016/j.jembe.2007.12.022}&gt;, &lt;None, {eid: 85063575075}&gt;, &lt;Visualizing data using t-SNE, {eid: 57249084011, doi: 10.1007/s10479-011-0841-3}&gt;, &lt;Advances in troubleshooting fish and seafood authentication by inorganic elemental composition, {eid: 85103064194, doi: 10.3390/foods10020270}&gt;, &lt;None, {eid: 85111909246}&gt;</t>
  </si>
  <si>
    <t>2-s2.0-85111920805</t>
  </si>
  <si>
    <t>Sartorius B. (AUID: 12788526800), Rumisha S.F. (AUID: 15023247400), Yaya S. (AUID: 55191139800), Dharmaratne S.D. (AUID: 57216324802), Kyu H.H. (AUID: 57217040073), Mokdad A.H. (AUID: 7004813962), Naghavi M. (AUID: 57207906323), Hay S.I. (AUID: 7101875313), Dwyer-Lindgren L. (AUID: 50461317900), Yang M. (AUID: 57217859286), Goosmann E.A. (AUID: 57204115986), Hon J. (AUID: 57215304252), Haeuser E. (AUID: 57221852630), Cork M.A. (AUID: 57208864201), Perkins S. (AUID: 57190260421), Jahagirdar D. (AUID: 57213764835), Serfes A.L. (AUID: 57217852981), LeGrand K.E. (AUID: 57216789066), Cook A.J. (AUID: 57220892432), Cormier N.M. (AUID: 57216638260), Daoud F. (AUID: 57201079837), Davis Weaver N. (AUID: 57203300193), Earl L. (AUID: 57190371340), Eaton J.W. (AUID: 58553535300), Feigin V.L. (AUID: 57203677957), Johnson K.B. (AUID: 57207359220), Lazzar-Atwood A. (AUID: 57210321818), Mayala B.K. (AUID: 23980407900), Mosser J.F. (AUID: 56111776300), Munro S.B. (AUID: 7004622934), Ross J.M. (AUID: 56895463600), Sahu M. (AUID: 57216341277), Spurlock E.E. (AUID: 57218543838), Kochhar S. (AUID: 57214107714), VanderHeide J.D. (AUID: 57208864826), Schaeffer L.E. (AUID: 57208868098), Abbastabar H. (AUID: 57212441848), Eskandarieh S. (AUID: 57211720158), Hosseini M. (AUID: 57204569481), Mansournia M.A. (AUID: 34570618600), Maleki A. (AUID: 16402422400), Rahim F. (AUID: 23052247800), Rezaei N. (AUID: 57216077273), Abebo Z.H. (AUID: 57213687121), Glagn M. (AUID: 57218881480), Sidemo N.B. (AUID: 57204638690), Sorrie M.B. (AUID: 57195303874), Aklilu A. (AUID: 56450972500), Alemu B.W. (AUID: 57202912931), Mersha A.M. (AUID: 57205064523), Yeshitila Y.G. (AUID: 57214888505), Tadesse E.G. (AUID: 57221591705), Abosetugn A.E. (AUID: 57041277200), Abu-Gharbieh E. (AUID: 24586714800), Accrombessi M.M.K. (AUID: 55353650500), Brady O.J. (AUID: 57218716651), Adebayo O.M. (AUID: 57194329853), Akinyemi O.O. (AUID: 55322237900), Ilesanmi O.S. (AUID: 54782692800), Owolabi M.O. (AUID: 8904729100), Adegbosin A.E. (AUID: 57209216298), Adekanmbi V. (AUID: 53463192900), Molokhia M. (AUID: 7004121920), Shibuya K. (AUID: 8948057900), Wang Y. (AUID: 36469483300), Adetokunboh O.O. (AUID: 56598104300), Iwu C.J. (AUID: 56904084900), Adeyinka D.A. (AUID: 35223041800), Ahinkorah B.O. (AUID: 57194684030), Ahmadi K. (AUID: 57211318643), Ahmed M.B. (AUID: 57207802317), Akalu Y. (AUID: 57211048375), Azene Z.N. (AUID: 57210023751), Birhan T.A. (AUID: 57224144642), Dagnew B. (AUID: 57208599718), Derbew Molla M. (AUID: 57224145406), Desta A.A. (AUID: 57224144903), Fasil A. (AUID: 57204011210), Kelkay B. (AUID: 57205237406), Tamiru A.T. (AUID: 57218877788), Melku M. (AUID: 56032188500), Netsere H.B. (AUID: 57218199940), Tessema B. (AUID: 20735503600), Tessema Z.T. (AUID: 57211312128), Yeshaw Y. (AUID: 57197818606), Akinyemi R.O. (AUID: 25633566800), Ibitoye S.E. (AUID: 57212027408), Akunna C.J. (AUID: 57214884531), Alahdab F. (AUID: 55135922900), Al-Aly Z. (AUID: 9738161500), Alam N. (AUID: 57202437697), Alamneh A.A. (AUID: 57190072164), Meheretu H.A.A. (AUID: 57213838281), Alanzi T.M. (AUID: 55978240000), Dahlawi S.M.A. (AUID: 57189234459), Pottoo F.H. (AUID: 56394551400), Alhassan R.K. (AUID: 55829647800), Ayanore M.A. (AUID: 57070358300), Kugbey N. (AUID: 57195398167), Ali T. (AUID: 57192295414), Balakrishnan S. (AUID: 56640778400), Gebremichael B. (AUID: 57208167345), Zewdie D.T. (AUID: 57226827221), Alipour V. (AUID: 56436629300), Arabloo J. (AUID: 57208760927), Azari S. (AUID: 56396696500), Ghashghaee A. (AUID: 57194174020), Hosseinzadeh M. (AUID: 57201880569), Rezapour A. (AUID: 55548281300), Kabir A. (AUID: 23050698400), Manafi N. (AUID: 57190424904), Tehrani-Banihashemi A. (AUID: 57204006020), Amini S. (AUID: 57210811281), Moradzadeh R. (AUID: 55179399300), Zamanian M. (AUID: 57201292465), Nazari J. (AUID: 57207759174), Ancuceanu R. (AUID: 35728302200), Ansari F. (AUID: 56478531800), Asghari Jafarabadi M. (AUID: 57226675591), Hassankhani H. (AUID: 26436359700), Kalankesh L.R. (AUID: 12796418600), Karimi S.E. (AUID: 57218689006), Anteneh Z.A. (AUID: 56674652700), Asemahagn M.A. (AUID: 56376379400), Atnafu D.D. (AUID: 57203502301), Kasa A.S. (AUID: 57203538861), Mengesha E.W. (AUID: 57216203521), Tsegaye G.W. (AUID: 57216732977), Bezabhe W.M.M. (AUID: 55932461200), Anvari D. (AUID: 57201259536), Daryani A. (AUID: 16021522200), Rafiei A. (AUID: 13205769200), Anwer R. (AUID: 54416938700), Appiah S.C.Y. (AUID: 57204569403), Asmare W.N. (AUID: 57224145753), Nigussie S.N. (AUID: 57213370090), Yosef T. (AUID: 56786574500), Atout M.M.d.W. (AUID: 57195251851), Atreya A. (AUID: 55856196800), Ausloos M. (AUID: 7101798907), Lee P.H. (AUID: 57200302692), Herteliu C. (AUID: 26035943100), Mirica A. (AUID: 57188983765), Pana A. (AUID: 57191837583), Awedew A.F. (AUID: 57216741537), Deribe K. (AUID: 57193912587), Tamir Z. (AUID: 57189602203), Ayala Quintanilla B.P. (AUID: 55598298700), Aynalem Y.A. (AUID: 57214332450), Gebregiorgis B.G. (AUID: 57221131881), Getacher L. (AUID: 57219912857), Ayza M.A. (AUID: 57216492115), Gesesew H.A. (AUID: 56412148300), Muthupandian S. (AUID: 54585668500), Tesfay F.H. (AUID: 57203977293), Meles H.G. (AUID: 57204559084), Babar Z.U.D. (AUID: 57222325633), Baig A.A. (AUID: 49460999600), Banach M. (AUID: 22936699500), Bärnighausen T.W. (AUID: 23011726900), Mohammed S. (AUID: 57567912700), Basu S. (AUID: 57216998246), Eagan A.W. (AUID: 57192248890), Sheikh A. (AUID: 7202522962), Kusuma D. (AUID: 57190047530), Majeed A. (AUID: 7102027801), Rawaf S. (AUID: 6602475959), Rawaf D.L. (AUID: 57209228052), Bayati M. (AUID: 56906776500), Bedi N. (AUID: 57988442200), Bekuma T.T. (AUID: 57193305689), Yilma M.T. (AUID: 57212019529), Bhagavathula A.S. (AUID: 56398498300), Khan G. (AUID: 6701635515), Bhardwaj P. (AUID: 57226841442), Charan J. (AUID: 9251091600), Kanchan T. (AUID: 35237157900), Bhattacharyya K. (AUID: 57204647266), Bhutta Z.A. (AUID: 24342648300), Chattu V.K. (AUID: 55743746500), Bibi S. (AUID: 57524553300), Bikbov B. (AUID: 57219957158), Bitew Z.W. (AUID: 57214936948), Bockarie M.J. (AUID: 7004523740), Nnaji C.A. (AUID: 57204873792), Wiysonge C.S. (AUID: 6507441509), Boloor A. (AUID: 36192710300), Madi D. (AUID: 54581344300), Kulkarni V. (AUID: 57200174065), Kumar N. (AUID: 36678889900), Rao S. (AUID: 56915158400), Unnikrishnan B. (AUID: 12790012100), Bragazzi N.L. (AUID: 57212030091), Briko A.N. (AUID: 57202792237), Briko N.I. (AUID: 7004344976), Lopukhov P.D. (AUID: 57191340780), Burugina Nagaraja S. (AUID: 46961272800), Butt Z.A. (AUID: 57202522739), Cárdenas R. (AUID: 57216482927), Carvalho F. (AUID: 7103070417), das Neves J. (AUID: 57208073193), Fernandes E. (AUID: 34770207500), Ribeiro A.I. (AUID: 36860251200), Chatterjee S. (AUID: 57222291601), Chattu S.K. (AUID: 57209796729), Chowdhury M.A.K. (AUID: 57199184042), Chu D.T. (AUID: 56239816300), Cowden R.G. (AUID: 56463772700), Culquichicon C. (AUID: 57193857917), Damiani G. (AUID: 57218701806), La Vecchia C. (AUID: 57208311194), Daneshpajouhnejad P. (AUID: 55341296000), Shafaat O. (AUID: 55567483500), Deuba K. (AUID: 55619379400), Dhungana G.P. (AUID: 24066372700), Diaz D. (AUID: 56644152500), Djalalinia S. (AUID: 37113718000), Doku P.N. (AUID: 36089696500), Seidu A.A. (AUID: 57200383297), Dubljanin E. (AUID: 55957442600), Ilic I.M. (AUID: 57210823522), Duko B. (AUID: 56845644100), Ferede T.Y. (AUID: 57216632750), Kassahun G. (AUID: 57210807075), Miller T.R. (AUID: 7403948600), Effiong A. (AUID: 57213158150), El Sayed Zaki M. (AUID: 57203666922), El Tantawi M. (AUID: 57214851491), Elayedath R. (AUID: 56226366100), El-Jaafary S.I. (AUID: 34869528300), Elsharkawy A. (AUID: 55683285000), Eyawo O. (AUID: 25959550100), Ezzikouri S. (AUID: 16836144700), Fasanmi A.O. (AUID: 57224144667), Ram P. (AUID: 55961669800), Fauk N.K. (AUID: 57070534400), Ward P. (AUID: 7402101951), Fischer F. (AUID: 55508208800), Foigt N.A. (AUID: 57216998893), Folayan M.O. (AUID: 56725310700), Foroutan M. (AUID: 58948371300), Francis J.M. (AUID: 35198028700), Fukumoto T. (AUID: 26531100300), Gad M.M. (AUID: 57203749611), Jain V. (AUID: 57208149266), Geberemariyam B.S. (AUID: 57204583027), Tekalegn Y. (AUID: 57201033519), Ghadiri K. (AUID: 55409170000), Jalilian F. (AUID: 57204537193), Mirzaei-Alavijeh M. (AUID: 57201700997), Karami Matin B. (AUID: 56943457000), Kazemi Karyani A. (AUID: 56664511600), Moradi M. (AUID: 56506570100), Soltani S. (AUID: 56767763700), Maleki S. (AUID: 57200675775), Naderi M. (AUID: 57202026927), Ziapour A. (AUID: 57202571078), Gilani S.A. (AUID: 37008269900), Ginindza T.G. (AUID: 24468039800), Kuupiel D. (AUID: 57204902250), Golechha M. (AUID: 36006347600), Gona P.N. (AUID: 57219703762), Gubari M.I.M. (AUID: 57210795029), Gugnani H.C. (AUID: 7005567008), Guido D. (AUID: 56314778600), Guled R.A. (AUID: 57216636102), Hashi A. (AUID: 57193562090), Omer M.O. (AUID: 57216632134), Hall B.J. (AUID: 57218302519), Hamidi S. (AUID: 24366336000), Handiso D.W. (AUID: 57201501075), Hargono A. (AUID: 57208225627), Hassanipour S. (AUID: 57191513993), Joukar F. (AUID: 26024213000), Hayat K. (AUID: 57219918947), de Hidru H.D. (AUID: 57216634249), Holla R. (AUID: 55270371800), Kamath A. (AUID: 35724313100), Padubidri J.R. (AUID: 58295062300), Rathi P. (AUID: 57216633909), Nayak V.C. (AUID: 24385399000), Hosgood H.D. (AUID: 56353204400), Hossain N. (AUID: 57195380270), Househ M. (AUID: 8667908000), Hwang B.F. (AUID: 7201453928), Ilic M.D. (AUID: 7102981394), Jakovljevic M. (AUID: 14318929700), Irvani S.S.N. (AUID: 57202975543), Shahbaz M. (AUID: 57222727777), Iwu C.C.D. (AUID: 57204657478), Reta M.A. (AUID: 57219956463), Mahasha P.W. (AUID: 28767805500), Iyamu I.O. (AUID: 57219860603), Kopec J.A. (AUID: 7006284395), Jha R.P. (AUID: 58586863400), Joshua V. (AUID: 57196474987), Jozwiak J.J. (AUID: 21833993700), Kalhor R. (AUID: 55670548600), Kamyari N. (AUID: 57552959000), Khazaei S. (AUID: 55420466900), Masoumi S.Z. (AUID: 55769011500), Karch A. (AUID: 57223444197), Kayode G.A. (AUID: 53463867400), Traini E. (AUID: 57211137081), Keiyoro P.N. (AUID: 57203177260), Kumar M. (AUID: 21739940700), Wamai R.G. (AUID: 23969762700), Khalid N. (AUID: 57204561542), Khan J. (AUID: 57203436148), Khan M.N. (AUID: 57209404949), Khatab K. (AUID: 27267685100), Kim Y.J. (AUID: 57211086375), Kisa A. (AUID: 6603346067), Kisa S. (AUID: 14030019900), Kosen S. (AUID: 57211346192), Koulmane Laxminarayana S. (AUID: 57196152832), Koyanagi A. (AUID: 57197741912), Krishan K. (AUID: 57202279708), Kuate Defo B. (AUID: 6602271655), Kurmi O.P. (AUID: 23389886800), Olagunju A.T. (AUID: 26029995700), Lal D.K. (AUID: 57222488984), Lam J.O. (AUID: 57201997930), Landires I. (AUID: 15063040000), Nuñez-Samudio V. (AUID: 15063201000), Lasrado S. (AUID: 36632480900), Lazarus J.V. (AUID: 55431519100), Leshargie C.T. (AUID: 57195295462), Li B. (AUID: 57205248886), Liu X. (AUID: 37050047900), Amin H.I.M. (AUID: 57189760740), Moradi Y. (AUID: 55338348700), Mamun A.A. (AUID: 55666602500), Martins-Melo F.R. (AUID: 57204796807), Meharie B.G. (AUID: 57217083932), Mendoza W. (AUID: 57216905642), Meretoja T.J. (AUID: 57219008708), Mestrovic T. (AUID: 6507240107), Mohamad O. (AUID: 36342663600), Mohammad Y. (AUID: 6603403710), Mohammadian-Hafshejani A. (AUID: 55602206500), Mohammed J.A. (AUID: 57211142589), Mohammed S. (AUID: 57838689000), Sufiyan M.B. (AUID: 58294633600), Tolani M.A. (AUID: 57200450515), Mokonnon T.M. (AUID: 57208080259), Moraga P. (AUID: 46761426800), Mustafa G. (AUID: 57190395960), Nagarajan A.J. (AUID: 57204562074), Naveed M. (AUID: 58953995300), Ndejjo R. (AUID: 57189926053), Nepal S. (AUID: 56549676600), Ngalesoni F.N. (AUID: 57219463339), Nguefack-Tsague G. (AUID: 55198921200), Ngunjiri J.W. (AUID: 57195296110), Nigatu Y.T. (AUID: 56491170000), Noubiap J.J. (AUID: 55490374000), Oancea B. (AUID: 26658614800), Odukoya O.O. (AUID: 55356642300), Ogbo F.A. (AUID: 57217186813), Oladimeji O. (AUID: 57216495380), Olusanya B.O. (AUID: 35613148200), Olusanya J.O. (AUID: 57222488860), Omonisi A.E.E. (AUID: 36103029000), Onwujekwe O.E. (AUID: 7003992855), Orisakwe O.E. (AUID: 7003998930), Otstavnov N. (AUID: 57202947262), Mahesh P.A. (AUID: 57202421244), Pakhale S. (AUID: 57220937499), Pandi-Perumal S.R. (AUID: 7801638271), Patel U.K. (AUID: 57205649495), Pathak M. (AUID: 57194053763), Patton G.C. (AUID: 7102184358), Wijeratne T. (AUID: 14051317700), Pawar S. (AUID: 58594958600), Peprah E.K. (AUID: 57195257834), Pokhrel K.N. (AUID: 57189445377), Postma M.J. (AUID: 7006296502), Pourjafar H. (AUID: 54881252100), Pribadi D.R.A. (AUID: 57216633039), Quazi Syed Z. (AUID: 36337182700), Rahman M.H.U. (AUID: 57208867497), Rahmani A.M. (AUID: 57204588830), Rana J. (AUID: 57191591600), Ranabhat C.L. (AUID: 56719695500), Rao S.J. (AUID: 57195423591), Rawassizadeh R. (AUID: 36634807900), Renjith V. (AUID: 56468022200), Sagar R. (AUID: 7004906586), Sajadi S.M. (AUID: 22136195900), Salem M.R. (AUID: 57194137372), Samy A.M. (AUID: 36973661300), Sathian B. (AUID: 27467953500), Schutte A.E. (AUID: 57216814352), Sha F. (AUID: 57190308655), Shaikh M.A. (AUID: 57203122601), Shaka M.F. (AUID: 57205107107), Shin J.I. (AUID: 57964880100), Shivakumar K.M. (AUID: 57221603938), Singh J.A. (AUID: 7404421736), Skryabin V.Y. (AUID: 57226830981), Zastrozhin M.S. (AUID: 56728932200), Skryabina A.A. (AUID: 57218875198), Soheili A. (AUID: 57204123755), Somefun O.D. (AUID: 57053439000), Taddele B.W. (AUID: 57218876556), Tanser F.C. (AUID: 6603089893), Taveira N. (AUID: 6602731390), Torrado M. (AUID: 59264371800), Thakur B. (AUID: 56810826900), Topor-Madry R. (AUID: 57211182892), Tovani-Palone M.R. (AUID: 56644977900), Tsai A.C. (AUID: 35362700200), Ullah I. (AUID: 56992676600), Ullah S. (AUID: 57219395828), Umeokonkwo C.D. (AUID: 57204448015), Vardavas C. (AUID: 13410362100), Violante F.S. (AUID: 7003555890), Vo B. (AUID: 35147075900), Wado Y.D. (AUID: 55845842100), Waheed Y. (AUID: 35303643700), Werdecker A. (AUID: 57208964895), Wickramasinghe N.D. (AUID: 55326938000), Wondmeneh T.G. (AUID: 57219426999), Yamada T. (AUID: 37662679800), Yip P. (AUID: 7102503720), Yonemoto N. (AUID: 57204947657), Yusefzadeh H. (AUID: 55887807200), Zaidi S.S. (AUID: 57218882927), Zaki L. (AUID: 57204106631), Zastrozhina A. (AUID: 57210832491), Zhang Y. (AUID: 56568510200), Zhang Z.J. (AUID: 56068578400)</t>
  </si>
  <si>
    <t>Subnational mapping of HIV incidence and mortality among individuals aged 15–49 years in sub-Saharan Africa, 2000–18: a modelling study</t>
  </si>
  <si>
    <t>The Lancet HIV</t>
  </si>
  <si>
    <t>10.1016/S2352-3018(21)00051-5</t>
  </si>
  <si>
    <t>https://www.doi.org/10.1016/S2352-3018(21)00051-5</t>
  </si>
  <si>
    <t>&lt;Centre for Tropical Medicine and Global Health, Nuffield Department of Medicine, University of Oxford&gt;, &lt;Department of Health Metrics Sciences, School of Medicine, University of Washington&gt;, &lt;Malaria Atlas Project, University of Oxford&gt;, &lt;Department of Health Statistics, National Institute for Medical Research&gt;, &lt;The George Institute for Global Health, University of Oxford&gt;, &lt;School of International Development and Global Studies, University of Ottawa&gt;, &lt;Institute for Health Metrics and Evaluation, University of Washington&gt;, &lt;Department of Community Medicine, University of Peradeniya&gt;, &lt;Department of Infectious Disease Epidemiology, Imperial College London&gt;, &lt;National Institute for Stroke and Applied Neurosciences, Auckland University of Technology&gt;, &lt;Research Center of Neurology&gt;, &lt;ICF International, DHS Program&gt;, &lt;Department of Global Health, University of Washington&gt;, &lt;Department of Medicine, University of Washington&gt;, &lt;Global Healthcare Consulting&gt;, &lt;Insights Program, Bill and Melinda Gates Foundation&gt;, &lt;Global Programs, Medical Teams International&gt;, &lt;Department of Pediatric Newborn Medicine, Brigham and Womens Hospital&gt;, &lt;Advanced Diagnostic and Interventional Radiology Research Center, Tehran University of Medical Sciences&gt;, &lt;Multiple Sclerosis Research Center, Tehran University of Medical Sciences&gt;, &lt;Department of Epidemiology and Biostatistics, Tehran University of Medical Sciences&gt;, &lt;Pediatric Chronic Kidney Disease Research Center, Tehran University of Medical Sciences&gt;, &lt;Department of Environmental Health Engineering, Tehran University of Medical Sciences&gt;, &lt;Environmental Health Research Center, Kurdistan University of Medical Sciences&gt;, &lt;Metabolomics and Genomics Research Center, Tehran University of Medical Sciences&gt;, &lt;Thalassemia and Hemoglobinopathy Research Center, Ahvaz Jundishapur University of Medical Sciences&gt;, &lt;Research Center for Immunodeficiencies, Tehran University of Medical Sciences&gt;, &lt;Network of Immunity in Infection, Malignancy and Autoimmunity (NIIMA), Universal Scientific Education and Research Network (USERN)&gt;, &lt;Department of Public Health, Arba Minch University&gt;, &lt;Department of Medical Laboratory Sciences, Arba Minch University&gt;, &lt;College of Medicine and Health Science, Arba Minch University&gt;, &lt;Department of Midwifery, Arba Minch University&gt;, &lt;Department of Nursing, Arba Minch University&gt;, &lt;Department of Biomedical Sciences, Arba Minch University&gt;, &lt;Department of Public Health, Debre Berhan University&gt;, &lt;Department of Clinical Sciences, University of Sharjah&gt;, &lt;Department of Disease Control, London School of Hygiene and Tropical Medicine&gt;, &lt;Department of Clinical Research, Clinical Research Institute of Benin (IRCB)&gt;, &lt;Department of Infectious Disease Epidemiology, London School of Hygiene and Tropical Medicine&gt;, &lt;College of Medicine, University College Hospital, Ibadan&gt;, &lt;Department of Health Policy and Management, University College Hospital, Ibadan&gt;, &lt;Department of Health Policy and Management, University of Ibadan&gt;, &lt;Department of Community Medicine, University College Hospital, Ibadan&gt;, &lt;Department of Community Medicine, University of Ibadan&gt;, &lt;Department of Medicine, University College Hospital, Ibadan&gt;, &lt;Department of Medicine, University of Ibadan&gt;, &lt;School of Medicine, Griffith University&gt;, &lt;Department of Population Health Sciences, Kings College London&gt;, &lt;Faculty of Life Sciences and Medicine, Kings College London&gt;, &lt;Institute for Population Health, Kings College London&gt;, &lt;School of Population Health and Environmental Sciences, Kings College London&gt;, &lt;Centre of Excellence for Epidemiological Modelling and Analysis, Stellenbosch University&gt;, &lt;Department of Global Health, Stellenbosch University&gt;, &lt;South African Medical Research Council&gt;, &lt;Department of Community Health and Epidemiology, University of Saskatchewan&gt;, &lt;Department of Public Health, Federal Ministry of Health&gt;, &lt;The Australian Centre for Public and Population Health Research (ACPPHR), University of Technology Sydney&gt;, &lt;Lincoln Medical School, Universities of Nottingham and Lincoln&gt;, &lt;Department of Epidemiology, Jimma University&gt;, &lt;Australian Center for Precision Health, University of South Australia&gt;, &lt;Department of Medical Physiology, University of Gondar&gt;, &lt;Department of Reproductive Health, University of Gondar&gt;, &lt;Department of Environmental and Occupational Health and Safety, University of Gondar&gt;, &lt;Department of Human Physiology, University of Gondar&gt;, &lt;Department of Biochemistry, University of Gondar&gt;, &lt;Department of Surgical Nursing, University of Gondar&gt;, &lt;Department of Clinical Chemistry, University of Gondar&gt;, &lt;Department of Midwifery, University of Gondar&gt;, &lt;Department of Hematology and Immunohematology, University of Gondar&gt;, &lt;School of Nursing, University of Gondar&gt;, &lt;College of Medicine and Health Sciences, Bahir Dar University&gt;, &lt;Department of Medical Microbiology, University of Gondar&gt;, &lt;Department of Epidemiology and Biostatistics, University of Gondar&gt;, &lt;Institute for Advanced Medical Research and Training, University of Ibadan&gt;, &lt;Institute of Neuroscience, Newcastle University&gt;, &lt;Department of Health Promotion and Education, University of Ibadan&gt;, &lt;Department of Public Health, The Intercountry Centre for Oral Health (ICOH) for Africa&gt;, &lt;Mayo Evidence-based Practice Center, Mayo Clinic Foundation for Medical Education and Research&gt;, &lt;John T. Milliken Department of Internal Medicine, Washington University in St. Louis&gt;, &lt;Clinical Epidemiology Center, Department of Veterans Affairs&gt;, &lt;Prevention Division, Queensland Health&gt;, &lt;Centre for Environment and Population Health, Griffith University&gt;, &lt;Department of Human Nutrition and Food Sciences, Debre Markos University&gt;, &lt;Department of Public Health, Debre Markos University&gt;, &lt;School of Public Health, Bahir Dar University&gt;, &lt;Health Information Management and Technology Department, Imam Abdulrahman Bin Faisal University&gt;, &lt;Environmental Health Department, Imam Abdulrahman Bin Faisal University&gt;, &lt;Department of Pharmacology, Imam Abdulrahman Bin Faisal University&gt;, &lt;Institute of Health Research, University of Health and Allied Sciences&gt;, &lt;Department of Health Policy Planning and Management, University of Health and Allied Sciences&gt;, &lt;Department of Family and Community Health, University of Health and Allied Sciences&gt;, &lt;Department of Psychiatry, Haramaya University&gt;, &lt;Department of Medical Microbiology, Haramaya University&gt;, &lt;School of Public Health, Haramaya University&gt;, &lt;Department of Psychiatric Nursing, Haramaya University&gt;, &lt;Health Management and Economics Research Center, Iran University of Medical Sciences&gt;, &lt;Health Economics Department, Iran University of Medical Sciences&gt;, &lt;Student Research Committee, Iran University of Medical Sciences&gt;, &lt;Minimally Invasive Surgery Research Center, Iran University of Medical Sciences&gt;, &lt;School of Medicine, Iran University of Medical Sciences&gt;, &lt;School of Medicine, University of Manitoba&gt;, &lt;Preventive Medicine and Public Health Research Center, Iran University of Medical Sciences&gt;, &lt;Department of Community and Family Medicine, Iran University of Medical Sciences&gt;, &lt;Health Services Management Department, Arak University of Medical Sciences&gt;, &lt;Department of Epidemiology, Arak University of Medical Sciences&gt;, &lt;Department of Pediatrics, Arak University of Medical Sciences&gt;, &lt;Pharmacy Department, Carol Davila University of Medicine and Pharmacy&gt;, &lt;Research Center for Evidence Based Medicine, Tabriz University of Medical Sciences&gt;, &lt;Razi Vaccine and Serum Research Institute, Agricultural Research, Education, and Extension Organization (AREEO)&gt;, &lt;Department of Biostatistics and Epidemiology, Tabriz University of Medical Sciences&gt;, &lt;Department of Biostatistics and Epidemiology, Zanjan University of Medical Sciences&gt;, &lt;School of Nursing and Midwifery, Tabriz University of Medical Sciences&gt;, &lt;School of Management and Medical Informatics, Tabriz University of Medical Sciences&gt;, &lt;Social Determinants of Health Research Center, Tabriz University of Medical Sciences&gt;, &lt;Department of Epidemiology, Bahir Dar University&gt;, &lt;Department of Health System and Health Economics, Bahir Dar University&gt;, &lt;Department of Adult Health Nursing, Bahir Dar University&gt;, &lt;Department of Reproductive Health and Population Studies, Bahir Dar University&gt;, &lt;Bahir Dar University&gt;, &lt;University of Tasmania&gt;, &lt;Department of Parasitology, Iranshahr University of Medical Sciences&gt;, &lt;Department of Parasitology, Imam Mohammad Ibn Saud Islamic University&gt;, &lt;Toxoplasmosis Research Center, Iranshahr University of Medical Sciences&gt;, &lt;Department of Immunology, Iranshahr University of Medical Sciences&gt;, &lt;Molecular and Cell Biology Research Center, Iranshahr University of Medical Sciences&gt;, &lt;Department of Pathology, Imam Mohammad Ibn Saud Islamic University&gt;, &lt;Department of Sociology and Social Work, Kwame Nkrumah University of Science and Technology&gt;, &lt;Center for International Health, Ludwig Maximilians University&gt;, &lt;Department of Nursing, Mizan-Tepi University&gt;, &lt;Department of Public Health, Mizan-Tepi University&gt;, &lt;Faculty of Nursing, Philadelphia University&gt;, &lt;Department of Forensic Medicine, Lumbini Medical College&gt;, &lt;School of Business, University of Leicester&gt;, &lt;Department of Statistics and Econometrics, Bucharest University of Economic Studies&gt;, &lt;Department of Health Sciences, University of Leicester&gt;, &lt;School of Business, London South Bank University&gt;, &lt;Department of Health Metrics, Center for Health Outcomes and Evaluation&gt;, &lt;Department of Surgery, Addis Ababa University&gt;, &lt;School of Public Health, Addis Ababa University&gt;, &lt;Wellcome Trust Brighton and Sussex Centre for Global Health Research, Brighton and Sussex Medical School&gt;, &lt;Department of Medical Laboratory Science, Addis Ababa University&gt;, &lt;The Judith Lumley Centre, La Trobe University&gt;, &lt;Department of Nursing, Debre Berhan University&gt;, &lt;Department of Pharmacology and Toxicology, Mekelle University&gt;, &lt;Department of Epidemiology, Mekelle University&gt;, &lt;College of Medicine and Public Health, Flinders University&gt;, &lt;Department of Microbiology and Immunology, Mekelle University&gt;, &lt;Department of Pharmacology, Saveetha Dental College, Saveetha Institute of Medical and Technical Sciences (SIMATS)&gt;, &lt;School of Public Health, Mekelle University&gt;, &lt;Southgate Institute for Health and Society, Flinders University&gt;, &lt;Mekelle University&gt;, &lt;Department of Pharmacy, University of Huddersfield&gt;, &lt;Unit of Biochemistry, Universiti Sultan Zainal Abidin (Sultan Zainal Abidin University)&gt;, &lt;Department of Hypertension, Medical University of Lodz&gt;, &lt;Polish Mothers Memorial Hospital Research Institute&gt;, &lt;Heidelberg Institute of Global Health (HIGH), Heidelberg University&gt;, &lt;T.H. Chan School of Public Health, Harvard University&gt;, &lt;Health Systems and Policy Research Unit, Ahmadu Bello University&gt;, &lt;Center for Primary Care, Harvard University&gt;, &lt;School of Public Health, Imperial College London&gt;, &lt;Department of Global Health and Social Medicine, Harvard University&gt;, &lt;Department of Social Services, Tufts Medical Center&gt;, &lt;Division of General Internal Medicine, Harvard University&gt;, &lt;Centre for Medical Informatics, University of Edinburgh&gt;, &lt;Imperial College Business School, Imperial College London&gt;, &lt;Faculty of Public Health, University of Indonesia&gt;, &lt;Department of Primary Care and Public Health, Imperial College London&gt;, &lt;Academic Public Health England, Public Health England&gt;, &lt;WHO Collaborating Centre for Public Health Education and Training, Imperial College London&gt;, &lt;University College London Hospitals&gt;, &lt;Health Human Resources Research Center, Shiraz University of Medical Sciences&gt;, &lt;School of Public Health, Dr. D. Y. Patil University&gt;, &lt;Jazan University&gt;, &lt;Department of Public Health, Wollega University&gt;, &lt;Department of Social and Clinical Pharmacy, Charles University&gt;, &lt;Institute of Public Health, United Arab Emirates University&gt;, &lt;Department of Medical Microbiology and Immunology, United Arab Emirates University&gt;, &lt;Department of Community Medicine and Family Medicine, All India Institute of Medical Sciences&gt;, &lt;School of Public Health, All India Institute of Medical Sciences&gt;, &lt;Department of Pharmacology, All India Institute of Medical Sciences&gt;, &lt;Department of Forensic Medicine and Toxicology, All India Institute of Medical Sciences&gt;, &lt;Department of Statistical and Computational Genomics, National Institute of Biomedical Genomics&gt;, &lt;Department of Statistics, University of Calcutta&gt;, &lt;Centre for Global Child Health, University of Toronto&gt;, &lt;Centre of Excellence in Women and Child Health, Aga Khan University&gt;, &lt;Department of Medicine, University of Toronto&gt;, &lt;Global Institute of Public Health (GIPH)&gt;, &lt;Institute of Soil and Environmental Sciences, University of Agriculture - Faisalabad&gt;, &lt;Mario Negri Institute for Pharmacological Research&gt;, &lt;Nutrition Department, St. Pauls Hospital Millennium Medical College&gt;, &lt;European and Developing Countries Clinical Trials Partnership&gt;, &lt;Department of Medicine, University of Cape Town&gt;, &lt;School of Public Health and Family Medicine, University of Cape Town&gt;, &lt;Associated Laboratory for Green Chemistry (LAQV), University of Porto&gt;, &lt;Department of Internal Medicine, Manipal Academy of Higher Education&gt;, &lt;Department of Community Medicine, Manipal Academy of Higher Education&gt;, &lt;Department of Infectious Disease, Manipal Academy of Higher Education&gt;, &lt;Kasturba Medical College, Manipal Academy of Higher Education&gt;, &lt;University of Genoa&gt;, &lt;Department of Biomedical Technologies, Bauman Moscow State Technical University&gt;, &lt;Department of Epidemiology and Evidence Based Medicine, I.M. Sechenov First Moscow State Medical University&gt;, &lt;Department of Community Medicine, Employee State Insurance Post Graduate Institute of Medical Sciences and Research&gt;, &lt;School of Public Health and Health Systems, University of Waterloo&gt;, &lt;Al Shifa School of Public Health, Al Shifa Trust Eye Hospital&gt;, &lt;Department of Health Care, Metropolitan Autonomous University&gt;, &lt;Research Unit on Applied Molecular Biosciences (UCIBIO), University of Porto&gt;, &lt;Institute for Research and Innovation in Health, University of Porto&gt;, &lt;Institute of Biomedical Engineering (INEB), University of Porto&gt;, &lt;Epidemiology Research Unit Institute of Public Health (EPIUnit-ISPUP), University of Porto&gt;, &lt;Department of Microbiology and Infection Control, Medanta Medicity&gt;, &lt;Department of Public Health, Texila American University&gt;, &lt;Maternal and Child Health Division, International Centre for Diarrhoeal Disease Research, Bangladesh&gt;, &lt;Department of Epidemiology and Biostatistics, University of South Carolina&gt;, &lt;Center for Biomedicine and Community Health, VNU-International School&gt;, &lt;Department of Psychology, University of the Free State&gt;, &lt;Research Unit and Training Consortium on Emerging Diseases and Climate Change (Emerge), Peruvian University Cayetano Heredia&gt;, &lt;IRCCS Istituto Ortopedico Galeazzi (Galeazzi Orthopedic Institute IRCCS), University of Milan&gt;, &lt;Department of Dermatology, Case Western Reserve University&gt;, &lt;Department of Clinical Sciences and Community Health, University of Milan&gt;, &lt;Department of Pathology, Johns Hopkins University School of Medicine&gt;, &lt;Department of Pathology, Isfahan University of Medical Sciences&gt;, &lt;Department of Radiology and Interventional Neuroradiology, Isfahan University of Medical Sciences&gt;, &lt;Department of Radiology and Radiological Science, Johns Hopkins University&gt;, &lt;National Centre for AIDS and STD Control, Save the Children&gt;, &lt;Department of Global Public Health, Karolinska Institute&gt;, &lt;Department of Microbiology, Far Western University&gt;, &lt;Center of Complexity Sciences, National Autonomous University of Mexico&gt;, &lt;Faculty of Veterinary Medicine and Zootechnics, Autonomous University of Sinaloa&gt;, &lt;Development of Research and Technology Center, Ministry of Health and Medical Education&gt;, &lt;School of Nursing and Midwifery, University of Cape Coast&gt;, &lt;Department of Population and Health, University of Cape Coast&gt;, &lt;College of Public Health, Medical and Veterinary Sciences, James Cook University&gt;, &lt;Institute of Microbiology and Immunology, University of Belgrade&gt;, &lt;Faculty of Medicine, University of Belgrade&gt;, &lt;School of Public Health, Hawassa University&gt;, &lt;School of Public Health, Curtin University&gt;, &lt;School of Nursing, Hawassa University&gt;, &lt;School of Midwifery, Hawassa University&gt;, &lt;Pacific Institute for Research and Evaluation&gt;, &lt;Centre Clinical Epidemiology and Biostatistics, University of Newcastle&gt;, &lt;Clinical Pathology Department, Mansoura Faculty of Medicine&gt;, &lt;Pediatric Dentistry and Dental Public Health Department, Alexandria University&gt;, &lt;School of Behavioural Sciences, Mahatma Gandhi University of Medical Sciences and Technology&gt;, &lt;Department of Neurology, Cairo University&gt;, &lt;Endemic Medicine and Hepatogastroentrology Department, Cairo University&gt;, &lt;Faculty of Health, York University&gt;, &lt;Department of Virology, Pasteur Institute of Morocco&gt;, &lt;Satcher Health Leadership Institute, Morehouse School of Medicine&gt;, &lt;School of Medicine, Emory University&gt;, &lt;Department of Cardiology, Emory University&gt;, &lt;Institute of Resource Governance and Social Change&gt;, &lt;Institute of Gerontological Health Services and Nursing Research, Ravensburg-Weingarten University of Applied Sciences&gt;, &lt;Institute of Gerontology, National Academy of Medical Sciences of Ukraine&gt;, &lt;Department of Child Dental Health, Obafemi Awolowo University&gt;, &lt;Department of Medical Parasitology, Abadan Faculty of Medical Sciences&gt;, &lt;Department of Family Medicine and Primary Care, University of the Witwatersrand&gt;, &lt;Department of Dermatology, Kobe University&gt;, &lt;Department of Cardiovascular Medicine, Cleveland Clinic&gt;, &lt;Gillings School of Global Public Health, University of North Carolina Chapel Hill&gt;, &lt;Department of Internal Medicine, Cleveland Clinic&gt;, &lt;Department of Public Health, Madda Walabu University&gt;, &lt;Infectious Disease Research Center, Kermanshah University of Medical Sciences&gt;, &lt;Pediatric Department, Kermanshah University of Medical Sciences&gt;, &lt;Social Development and Health Promotion Research Center, Kermanshah University of Medical Sciences&gt;, &lt;Research Center for Environmental Determinants of Health, Kermanshah University of Medical Sciences&gt;, &lt;Clinical Research Development Center, Kermanshah University of Medical Sciences&gt;, &lt;Department of Health Education and Health Promotion, Kermanshah University of Medical Sciences&gt;, &lt;Faculty of Allied Health Sciences, The University of Lahore&gt;, &lt;Afro-Asian Institute&gt;, &lt;Discipline of Public Health Medicine, University of KwaZulu-Natal&gt;, &lt;School of Nursing and Public Health, University of KwaZulu-Natal&gt;, &lt;Department of Nursing, Research for Sustainable Development Consult&gt;, &lt;Health Systems and Policy Research, Indian Institute of Public Health Gandhinagar&gt;, &lt;Department of Exercise and Health Sciences, University of Massachusetts Boston&gt;, &lt;Department of Family and Community Medicine, University of Sulaimani&gt;, &lt;Department of Microbiology, Saint James School of Medicine&gt;, &lt;Department of Epidemiology, Saint James School of Medicine&gt;, &lt;UO Neurologia, Salute Pubblica e Disabilità (Neurology, Public Health and Disability Unit), Fondazione IRCCS Istituto Neurologico Carlo Besta (Carlo Besta Neurological Institute)&gt;, &lt;College of Medicine and Health Science, Jigjiga University&gt;, &lt;Department of Public Health, Jigjiga University&gt;, &lt;NYU Shanghai&gt;, &lt;School of Health and Environmental Studies, Hamdan Bin Mohammed Smart University&gt;, &lt;Department of Public Health, Wachemo University&gt;, &lt;Department of Epidemiology, Universitas Airlangga (Airlangga University)&gt;, &lt;Gastrointestinal and Liver Diseases Research Center, Guilan University of Medical Sciences&gt;, &lt;Caspian Digestive Disease Research Center, Guilan University of Medical Sciences&gt;, &lt;Institute of Pharmaceutical Sciences, University of Veterinary and Animal Sciences&gt;, &lt;Department of Pharmacy Administration and Clinical Pharmacy, Xian Jiaotong University&gt;, &lt;Department of Public Health, Adigrat University&gt;, &lt;Kasturba Medical College&gt;, &lt;Manipal Academy of Higher Education&gt;, &lt;Department of Forensic Medicine and Toxicology, Manipal Academy of Higher Education&gt;, &lt;Department of Epidemiology and Population Health, Albert Einstein College of Medicine&gt;, &lt;Department of Pharmacology, Bangladesh Industrial Gases Limited&gt;, &lt;College of Science and Engineering, Hamad Bin Khalifa University&gt;, &lt;Department of Occupational Safety and Health, China Medical University&gt;, &lt;Department of Epidemiology, University of Kragujevac&gt;, &lt;Department of Global Health, Economics and Policy, University of Kragujevac&gt;, &lt;Institute of Comparative Economic Studies, Hosei University&gt;, &lt;Research Institute for Endocrine Sciences, Shahid Beheshti University of Medical Sciences&gt;, &lt;Department of Epidemiology, Shahid Beheshti University of Medical Sciences&gt;, &lt;School of Health Systems and Public Health, University of Pretoria&gt;, &lt;Department of Medical Microbiology, University of Pretoria&gt;, &lt;Department of Medical Laboratory Science, Woldia University&gt;, &lt;Grants, Innovation and Product Development Unit&gt;, &lt;Knowledge Translation Program, Centre for Health Evaluation and Outcome Sciences&gt;, &lt;School of Population and Public Health, University of British Columbia&gt;, &lt;Arthritis Research Canada&gt;, &lt;Department of Community Medicine, Dr. Baba Saheb Ambedkar Medical College and Hospital&gt;, &lt;Department of Community Medicine, Banaras Hindu University&gt;, &lt;National Institute of Epidemiology, Indian Concil of Medical Research&gt;, &lt;Department of Family Medicine and Public Health, University of Opole&gt;, &lt;Institute for Prevention of Non-communicable Diseases, Qazvin University of Medical Sciences&gt;, &lt;Health Services Management Department, Qazvin University of Medical Sciences&gt;, &lt;Department of Biostatistics, Hamadan University of Medical Sciences&gt;, &lt;Department of Epidemiology, Hamadan University of Medical Sciences&gt;, &lt;Department of Midwifery, Hamadan University of Medical Sciences&gt;, &lt;Institute for Epidemiology and Social Medicine, University of Münster&gt;, &lt;International Research Center of Excellence, Institute of Human Virology Nigeria&gt;, &lt;Julius Centre for Health Sciences and Primary Care, Utrecht University&gt;, &lt;Institute for Risk Assessment Sciences (IRAS), Utrecht University&gt;, &lt;Open, Distance and eLearning Campus, University of Nairobi&gt;, &lt;Department of Psychiatry, University of Nairobi&gt;, &lt;Division of Psychology and Language Sciences, University College London&gt;, &lt;School of Public Health, University of Nairobi&gt;, &lt;Cultures, Societies and Global Studies, and Integrated Initiative for Global Health, Northeastern University&gt;, &lt;School of Food and Agricultural Sciences, University of Management and Technology&gt;, &lt;Department of Population Studies, International Institute for Population Sciences&gt;, &lt;Department of Population Science, Jatiya Kabi Kazi Nazrul Islam University&gt;, &lt;Faculty of Health and Wellbeing, Sheffield Hallam University&gt;, &lt;College of Arts and Sciences, Ohio University&gt;, &lt;School of Traditional Chinese Medicine, Xiamen University Malaysia&gt;, &lt;School of Health Sciences, Kristiania University College&gt;, &lt;Global Community Health and Behavioral Sciences, Tulane University&gt;, &lt;Department of Nursing and Health Promotion, Oslo Metropolitan University&gt;, &lt;CIBERSAM, San Juan de Dios Sanitary Park&gt;, &lt;Catalan Institution for Research and Advanced Studies (ICREA)&gt;, &lt;Department of Anthropology, Panjab University&gt;, &lt;Department of Demography, University of Montreal&gt;, &lt;Department of Social and Preventive Medicine, University of Montreal&gt;, &lt;Faculty of Health and Life Sciences, Coventry University&gt;, &lt;Department of Medicine, McMaster University&gt;, &lt;Department of Psychiatry and Behavioural Neurosciences, McMaster University&gt;, &lt;Department of Psychiatry, University of Lagos&gt;, &lt;Public Health Foundation of India&gt;, &lt;Division of Research, Kaiser Permanente&gt;, &lt;Unit of Genetics and Public Health, Institute of Medical Sciences&gt;, &lt;Ministry of Health&gt;, &lt;Unit of Microbiology and Public Health, Institute of Medical Sciences&gt;, &lt;Department of Public Health&gt;, &lt;Department of Otorhinolaryngology, Father Muller Medical College&gt;, &lt;Barcelona Institute for Global Health&gt;, &lt;Department of Sociology, Shenzhen University&gt;, &lt;Department of Systems, Populations, and Leadership, University of Michigan&gt;, &lt;Department of Pharmaceutical Science, University of Eastern Piedmont&gt;, &lt;Chemistry Department, International University of Erbil&gt;, &lt;Social Determinants of Health Research Center, Kurdistan University of Medical Sciences&gt;, &lt;Institute for Social Science Research, The University of Queensland&gt;, &lt;Campus Caucaia, Federal Institute of Education, Science and Technology of Ceará&gt;, &lt;Department of Pharmacy, Wollo University&gt;, &lt;Peru Country Office, United Nations Population Fund (UNFPA)&gt;, &lt;Breast Surgery Unit, Helsinki University Hospital&gt;, &lt;Clinical Microbiology and Parasitology Unit, Dr. Zora Profozic Polyclinic&gt;, &lt;University Centre Varazdin, University North&gt;, &lt;Department of Radiation Oncology, University of California San Francisco&gt;, &lt;Internal Medicine Department, King Saud University&gt;, &lt;Department of Epidemiology and Biostatistics, Shahrekord University of Medical Sciences&gt;, &lt;Department of Public Health, Samara University&gt;, &lt;Department of Biomolecular Sciences, University of Mississippi&gt;, &lt;Department of Pharmacy, Mizan-Tepi University&gt;, &lt;Department of Community Medicine, Ahmadu Bello University&gt;, &lt;Department of Surgery, Ahmadu Bello University&gt;, &lt;Department of Midwifery, Wolaita Sodo University&gt;, &lt;Computer, Electrical, and Mathematical Sciences and Engineering Division, King Abdullah University of Science and Technology&gt;, &lt;Department of Pediatric Medicine, The Childrens Hospital, The Institute of Child Health&gt;, &lt;Department of Pediatrics and Pediatric Pulmonology, Institute of Mother and Child Care&gt;, &lt;Research and Analytics Department, Initiative for Financing Health and Human Development&gt;, &lt;Department of Research and Analytics, Bioinsilico Technologies&gt;, &lt;Department of Biotechnology, University of Central Punjab&gt;, &lt;Disease Control and Environmental Health, Makerere University&gt;, &lt;Department of Community Medicine, Kathmandu University&gt;, &lt;Ministry of Health, Community Development, Gender, Elderly and Children&gt;, &lt;Department of Public Health, University of Yaoundé I&gt;, &lt;Department of Biological Sciences, University of Embu&gt;, &lt;Institute for Mental Health and Policy, Centre for Addiction and Mental Health&gt;, &lt;Department of Clinical Epidemiology, Institute for Clinical Evaluative Sciences&gt;, &lt;Centre for Heart Rhythm Disorders, University of Adelaide&gt;, &lt;Administrative and Economic Sciences Department, University of Bucharest&gt;, &lt;Department of Community Health and Primary Care, University of Lagos&gt;, &lt;Department of Family and Preventive Medicine, University of Utah&gt;, &lt;Translational Health Research Institute, Western Sydney University&gt;, &lt;Department of Public Health, Walter Sisulu University&gt;, &lt;School of Public Health, Center for Community Healthcare, Research, and Development&gt;, &lt;Centre for Healthy Start Initiative&gt;, &lt;Department of Anatomic Pathology, Ekiti State University&gt;, &lt;Department of Anatomic Pathology, Ekiti State University Teaching Hospital&gt;, &lt;Department of Pharmacology and Therapeutics, University of Nigeria Nsukka&gt;, &lt;University of Port Harcourt&gt;, &lt;Laboratory of Public Health Indicators Analysis and Health Digitalization, Moscow Institute of Physics and Technology&gt;, &lt;Department of Respiratory Medicine, Jagadguru Sri Shivarathreeswara Academy of Health Education and Research&gt;, &lt;Department of Medicine, Ottawa Hospital Research Institute&gt;, &lt;Corporate, Somnogen Canada Inc&gt;, &lt;Department of Neurology and Public Health, Icahn School of Medicine at Mount Sinai&gt;, &lt;Research and Development Department, Kalinga Institute of Medical Sciences&gt;, &lt;Department of Pediatrics, University of Melbourne&gt;, &lt;Population Health Theme, Murdoch Children’s Research Institute&gt;, &lt;Department of Neurology, University of Melbourne&gt;, &lt;Department of Genetics, Yale University&gt;, &lt;School of Global Public Health, New York University&gt;, &lt;HIV and Mental Health Department, Integrated Development Foundation Nepal&gt;, &lt;University Medical Center Groningen, University of Groningen&gt;, &lt;School of Economics and Business, University of Groningen&gt;, &lt;Department of Nutrition and Food Sciences, Maragheh University of Medical Sciences&gt;, &lt;Dietary Supplements and Probiotic Research Center, Alborz University of Medical Sciences&gt;, &lt;Health Sciences Department, Muhammadiyah University of Surakarta&gt;, &lt;Department of Community Medicine, Datta Meghe Institute of Medical Sciences&gt;, &lt;Department of Community Medicine, Maharishi Markandeshwar Medical College and Hospital&gt;, &lt;Future Technology Research Center, National Yunlin University of Science and Technology&gt;, &lt;Institute of Research and Development, Duy Tan University&gt;, &lt;Department of Public Health, North South University&gt;, &lt;Department of Biostatistics and Epidemiology, University of Massachusetts Amherst&gt;, &lt;Research Department, Policy Research Institute&gt;, &lt;Health and Public Policy Department, Global Center for Research and Development&gt;, &lt;Department of Oral Pathology, Srinivas Institute of Dental Sciences&gt;, &lt;Department of Computer Science, Boston University&gt;, &lt;School of Nursing and Midwifery, Royal College of Surgeons in Ireland - Bahrain&gt;, &lt;Department of Psychiatry, All India Institute of Medical Sciences&gt;, &lt;Department of Phytochemistry, Soran University&gt;, &lt;Department of Nutrition, Cihan University-Erbil&gt;, &lt;Public Health and Community Medicine Department, Cairo University&gt;, &lt;Department of Entomology, Ain Shams University&gt;, &lt;Department of Geriatrics and Long Term Care, Hamad Medical Corporation&gt;, &lt;Faculty of Health and Social Sciences, Bournemouth University&gt;, &lt;School of Public Health and Community Medicine, University of New South Wales&gt;, &lt;The George Institute for Global Health&gt;, &lt;Center for Biomedical Information Technology, Shenzhen Institutes of Advanced Technology&gt;, &lt;School of Public Health, Dilla University&gt;, &lt;College of Medicine, Yonsei University&gt;, &lt;Public Health Dentistry Department, Krishna Institute of Medical Sciences Deemed to be University&gt;, &lt;School of Medicine, University of Alabama at Birmingham&gt;, &lt;Medicine Service, US Department of Veterans Affairs (VA)&gt;, &lt;Department No.16, Moscow Research and Practical Centre on Addictions&gt;, &lt;Laboratory of Genetics and Genomics, Moscow Research and Practical Centre on Addictions&gt;, &lt;Addictology Department, Russian Medical Academy of Continuous Professional Education&gt;, &lt;Therapeutic Department, Balashiha Central Hospital&gt;, &lt;Nursing Care Research Center, Semnan University of Medical Sciences&gt;, &lt;Demography and Population Studies Department, University of Witwatersrand&gt;, &lt;Department of Pharmacy, Arbaminch College of Health Sciences&gt;, &lt;University of KwaZulu-Natal&gt;, &lt;Africa Health Research Institute&gt;, &lt;University Institute "Egas Moniz"&gt;, &lt;Research Institute for Medicines, University of Lisbon&gt;, &lt;Psychiatry and Medical Psychology Department, University of Lisbon&gt;, &lt;Child and Adolescent Mental Health Services (CAMHS), Hospital Garcia de Orta&gt;, &lt;Division of Biostatistics and Epidemiology, Texas Tech University Health Sciences Center&gt;, &lt;Institute of Public Health, Jagiellonian University Medical College&gt;, &lt;Agency for Health Technology Assessment and Tariff System&gt;, &lt;Department of Pathology and Legal Medicine, University of São Paulo&gt;, &lt;Modestum LTD&gt;, &lt;Department of Psychiatry, Massachusetts General Hospital&gt;, &lt;Mbarara University of Science and Technology&gt;, &lt;Department of Allied Health Sciences, Iqra National University&gt;, &lt;Institute of Soil and Environmental Sciences, University of Agriculture, Faisalabad&gt;, &lt;Department of Community Medicine, Alex Ekwueme Federal University Teaching Hospital Abakaliki&gt;, &lt;Laboratory of Toxicology, University of Crete, Heraklion&gt;, &lt;Department of Medical and Surgical Sciences, University of Bologna&gt;, &lt;Occupational Health Unit, SantOrsola Malpighi Hospital&gt;, &lt;Faculty of Information Technology, Ho Chi Minh City University of Technology (HUTECH)&gt;, &lt;Population Dynamics and Sexual and Reproductive Health, African Population and Health Research Center&gt;, &lt;Foundation University Medical College, Foundation University Islamabad&gt;, &lt;Demographic Change and Aging Research Area, Federal Institute for Population Research&gt;, &lt;Department of Community Medicine, Rajarata University of Sri Lanka&gt;, &lt;Department of Medicine, University of Rajarata&gt;, &lt;Department of Diabetes and Metabolic Diseases, University of Tokyo&gt;, &lt;Centre for Suicide Research and Prevention, University of Hong Kong&gt;, &lt;Department of Social Work and Social Administration, University of Hong Kong&gt;, &lt;Department of Neuropsychopharmacology, National Center of Neurology and Psychiatry&gt;, &lt;Department of Public Health, Juntendo University&gt;, &lt;Department of Health Care Management and Economics, Urmia University of Medical Science&gt;, &lt;Department of Pharmaceutics, Dow Un</t>
  </si>
  <si>
    <t>© 2021 The Author(s). Published by Elsevier Ltd. This is an Open Access article under the CC BY 4.0 licenseBackground: High-resolution estimates of HIV burden across space and time provide an important tool for tracking and monitoring the progress of prevention and control efforts and assist with improving the precision and efficiency of targeting efforts. We aimed to assess HIV incidence and HIV mortality for all second-level administrative units across sub-Saharan Africa. Methods: In this modelling study, we developed a framework that used the geographically specific HIV prevalence data collected in seroprevalence surveys and antenatal care clinics to train a model that estimates HIV incidence and mortality among individuals aged 15–49 years. We used a model-based geostatistical framework to estimate HIV prevalence at the second administrative level in 44 countries in sub-Saharan Africa for 2000–18 and sought data on the number of individuals on antiretroviral therapy (ART) by second-level administrative unit. We then modified the Estimation and Projection Package (EPP) to use these HIV prevalence and treatment estimates to estimate HIV incidence and mortality by second-level administrative unit. Findings: The estimates suggest substantial variation in HIV incidence and mortality rates both between and within countries in sub-Saharan Africa, with 15 countries having a ten-times or greater difference in estimated HIV incidence between the second-level administrative units with the lowest and highest estimated incidence levels. Across all 44 countries in 2018, HIV incidence ranged from 2·8 (95% uncertainty interval 2·1–3·8) in Mauritania to 1585·9 (1369·4–1824·8) cases per 100 000 people in Lesotho and HIV mortality ranged from 0·8 (0·7–0·9) in Mauritania to 676·5 (513·6–888·0) deaths per 100 000 people in Lesotho. Variation in both incidence and mortality was substantially greater at the subnational level than at the national level and the highest estimated rates were accordingly higher. Among second-level administrative units, Guijá District, Gaza Province, Mozambique, had the highest estimated HIV incidence (4661·7 [2544·8–8120·3]) cases per 100 000 people in 2018 and Inhassunge District, Zambezia Province, Mozambique, had the highest estimated HIV mortality rate (1163·0 [679·0–1866·8]) deaths per 100 000 people. Further, the rate of reduction in HIV incidence and mortality from 2000 to 2018, as well as the ratio of new infections to the number of people living with HIV was highly variable. Although most second-level administrative units had declines in the number of new cases (3316 [81·1%] of 4087 units) and number of deaths (3325 [81·4%]), nearly all appeared well short of the targeted 75% reduction in new cases and deaths between 2010 and 2020. Interpretation: Our estimates suggest that most second-level administrative units in sub-Saharan Africa are falling short of the targeted 75% reduction in new cases and deaths by 2020, which is further compounded by substantial within-country variability. These estimates will help decision makers and programme implementers expand access to ART and better target health resources to higher burden subnational areas. Funding: Bill &amp; Melinda Gates Foundation.</t>
  </si>
  <si>
    <t>&lt;Epidemiological metrics and benchmarks for a transition in the HIV epidemic, {eid: 85055649671}&gt;, &lt;Political declaration on HIV and AIDS: on the fast track to accelerating the fight against HIV and to ending the AIDS epidemic by 2030, {eid: 84978192507}&gt;, &lt;Maximising the effect of combination HIV prevention through prioritisation of the people and places in greatest need: a modelling study, {eid: 84904409817}&gt;, &lt;Optimum resource allocation to reduce HIV incidence across sub-Saharan Africa: a mathematical modelling study, {eid: 84991581682}&gt;, &lt;HIV population surveys—bringing precision to the global response, {eid: 85047293750}&gt;, &lt;Tracking with recency assays to control the epidemic: real-time HIV surveillance and public health response, {eid: 85069233927}&gt;, &lt;Independent assessment of candidate HIV incidence assays on specimens in the CEPHIA repository, {eid: 84916197015}&gt;, &lt;The UNAIDS Estimation and Projection Package: a software package to estimate and project national HIV epidemics, {eid: 4043178425}&gt;, &lt;Global, regional, and national incidence, prevalence, and mortality of HIV, 1980–2017, and forecasts to 2030, for 195 countries and territories: a systematic analysis for the Global Burden of Diseases, Injuries, and Risk Factors Study 2017, {eid: 85075667976}&gt;, &lt;Global burden of 369 diseases and injuries in 204 countries and territories, 1990–2019: a systematic analysis for the Global Burden of Disease Study 2019, {eid: 85092481765}&gt;, &lt;WorldPop dataset, {eid: 85042744365}&gt;, &lt;Mapping HIV prevalence in sub-Saharan Africa between 2000 and 2017, {eid: 85065988529}&gt;, &lt;The Estimation and Projection Package Age-Sex Model and the r-hybrid model: new tools for estimating HIV incidence trends in sub-Saharan Africa, {eid: 85076038956}&gt;, &lt;Goal 3: ensure healthy lives and promote well-being for all at all ages. United Nations Sustainable Development Goals, {eid: 84964580059}&gt;, &lt;Guidelines for Accurate and Transparent Health Estimates Reporting: the GATHER statement, {eid: 84978162010}&gt;, &lt;Incorporation of hierarchical structure into estimation and projection package fitting with examples of estimating subnational HIV/AIDS dynamics, {eid: 85016032457}&gt;, &lt;National HIV estimates file. UNAIDS Spectrum EPP, {eid: 85107090810}&gt;, &lt;Antiretroviral therapy for the prevention of HIV-1 transmission, {eid: 84985991364}&gt;, &lt;Identifying ‘corridors of HIV transmission’ in a severely affected rural South African population: a case for a shift toward targeted prevention strategies, {eid: 85051868757}&gt;, &lt;The effect of 90-90-90 on HIV-1 incidence and mortality in eSwatini: a mathematical modelling study, {eid: 85083196101}&gt;, &lt;HIV estimates through 2018: data for decision-making, {eid: 85075962113}&gt;, &lt;Health sector spending and spending on HIV/AIDS, tuberculosis, and malaria, and development assistance for health: progress towards Sustainable Development Goal 3, {eid: 85085626757}&gt;, &lt;Impact of the COVID-19 pandemic on HIV testing and assisted partner notification services, western Kenya, {eid: 85085940020}&gt;, &lt;HIV incidence among pregnant and postpartum women in a high prevalence setting, {eid: 85059237029}&gt;, &lt;HIV/AIDS in Sierra Leone: characterizing the hidden epidemic, {eid: 85049103874}&gt;, &lt;The global epidemiology of HIV infection: continuity, heterogeneity, and change, {eid: 0025237113}&gt;, &lt;HIV transmission and source-sink dynamics in sub-Saharan Africa, {eid: 85080865138}&gt;, &lt;Inferring HIV incidence trends and transmission dynamics with a spatio-temporal HIV epidemic model, {eid: 85107091027}&gt;, &lt;Retention and viral suppression in a cohort of HIV patients on antiretroviral therapy in Zambia: regionally representative estimates using a multistage-sampling-based approach, {eid: 85066960020}&gt;, &lt;Effectiveness and safety of oral HIV preexposure prophylaxis for all populations, {eid: 84965013459}&gt;, &lt;National HIV testing and diagnosis coverage in sub-Saharan Africa: a new modeling tool for estimating the ‘first 90’ from program and survey data, {eid: 85075958213}&gt;</t>
  </si>
  <si>
    <t>2021-06-01</t>
  </si>
  <si>
    <t>2-s2.0-85107089020</t>
  </si>
  <si>
    <t>Siriweera A. (AUID: 57222406198), Naruse K. (AUID: 35580022600)</t>
  </si>
  <si>
    <t>Survey on Cloud Robotics Architecture and Model-Driven Reference Architecture for Decentralized Multicloud Heterogeneous-Robotics Platform</t>
  </si>
  <si>
    <t>10.1109/ACCESS.2021.3064192</t>
  </si>
  <si>
    <t>https://www.doi.org/10.1109/ACCESS.2021.3064192</t>
  </si>
  <si>
    <t>&lt;School of Computer Science and Engineering, The University of Aizu&gt;</t>
  </si>
  <si>
    <t>© 2013 IEEE.Robotics engineering is gradually becoming an essential part of our daily life. However, it has been generating Big Data and seeking large computation cost because of the diversified sensors and processing requirements involved in heterogeneous robotics and their workflows. Therefore, cloud computing has become the incumbent platform for robotics. There are numerous works related to the architecture for cloud robotics. However, most cloud robotics architectures are ad hoc and are not based on a model. Inherent drawbacks of ad hoc approaches include being strictly domain specific and minimally customizable and adaptable. Moreover, heterogeneous cloud robotics platforms have been operating diverse requirements of industries and households. Nevertheless, there are certain benchmarks set to be achieved by Industry 4.0 and norms by Society 5.0. Those benchmarks and norms lead to new products and services in cross industries and alleviate the impending drawbacks. However, those should be achieved while retaining both the sovereignty and security of the respective systems and industries. This is equally applicable and an enormous challenge to the system-of-systems involving the cloud robotics domain. Therefore, we surveyed cloud robotics architectures. Then, we learned a top-down design approach involving a unified architectural framework as the cognitive approach for the highly variable and systematically complex challenges to be achieved in the next-generation cloud robotics domain. Reference architecture is a well-known approach for instantiating top-down unified architectural framework processes. Therefore, we proposed an architectural design process and modeling for the reference architecture for next-generation cloud robotics platforms.</t>
  </si>
  <si>
    <t>Cloud robotics, Industry 40, model-driven, reference architecture, Society 50</t>
  </si>
  <si>
    <t>&lt;DAvinCi: A cloud computing framework for service robots, {eid: 77955831617, doi: 10.1109/ROBOT.2010.5509469}&gt;, &lt;Robot as a service in cloud computing, {eid: 78449242569, doi: 10.1109/SOSE.2010.44}&gt;, &lt;Robots as-A-service in cloud computing: Search and rescue in large-scale disasters case study, {eid: 85046948076, doi: 10.1109/CCNC.2018.8319200}&gt;, &lt;ROSLink: Bridging ROS with the Internet-of-Things for cloud robotics, {eid: 85019669935, doi: 10.1007/978-3-319-54927-9_8}&gt;, &lt;Cloud robotics: Architecture, challenges and applications, {eid: 84861325199}&gt;, &lt;Reliable cloud-based robot services, {eid: 84893564549, doi: 10.1109/IECON.2013.6700526}&gt;, &lt;Reliable, cloud-based communication for multi-robot systems, {eid: 84906516213, doi: 10.1109/TePRA.2014.6869142}&gt;, &lt;Cloud-based robotic system: Architecture framework and deployment models, {eid: 85103072014}&gt;, &lt;Cloud robotics: A software architecture, {eid: 84994052340}&gt;, &lt;MyBot: Cloud-based service robot using service-oriented architecture, {eid: 85090182985}&gt;, &lt;A distributed architecture for supervision of autonomous multi-robot missions: Application to air-sea scenarios, {eid: 84982299368, doi: 10.1007/s10514-016-9603-z}&gt;, &lt;Edge-enabled autonomous navigation and computer vision as a service: A study on mobile robots onboard energy consumption and computing requirements, {eid: 85089108451}&gt;, &lt;Design of a robotic as a service platform to perform rehabilitation therapies, {eid: 85079102745}&gt;, &lt;Hybrid robot-as-aservice (RaaS) platform (using MQTT and CoAP), {eid: 85074816758, doi: 10.1109/iThings/GreenCom/CPSCom/SmartData.2019.00171}&gt;, &lt;Data acquisition framework for cloud robotics, {eid: 85077768182, doi: 10.1109/ICAwST.2019.8923436}&gt;, &lt;Fog-enabled multi-robot systems, {eid: 85048094747, doi: 10.1109/CFEC.2018.8358727}&gt;, &lt;A knowledge interchange format (KIF) for robots in cloud, {eid: 85081161989, doi: 10.1109/ICCES45898.2019.9002191}&gt;, &lt;Cloud-based robotic system for crowd control in smart cities using hybrid intelligent generic algorithm, {eid: 85081916718, doi: 10.1007/s12652-020-01758-w}&gt;, &lt;Deep reinforcement learning for autonomous Internet of Things: Model, applications and challenges, {eid: 85089540507, doi: 10.1109/COMST.2020.2988367}&gt;, &lt;A domain-specific software architecture for adaptive intelligent systems, {eid: 0029288791, doi: 10.1109/32.385968}&gt;, &lt;Reference architecture for robot teleoperation: Development details and practical use, {eid: 0035310607, doi: 10.1016/S0967-0661(00)00121-0}&gt;, &lt;Towards a taxonomy of services for developing service-oriented robotic systems, {eid: 84906348250}&gt;, &lt;A reference architecture for social head gaze generation in social robotics, {eid: 84947079556, doi: 10.1007/s12369-015-0315-x}&gt;, &lt;Executing robot task models in dynamic environments, {eid: 85041442648}&gt;, &lt;Model-driven separation of concerns for service robotics, {eid: 85015193041, doi: 10.1145/3023147.3023151}&gt;, &lt;A reference architecture for deploying component-based robot software and comparison with existing tools, {eid: 85049632320, doi: 10.1109/IRC.2018.00026}&gt;, &lt;A reference architecture for satellite control systems, {eid: 85060922715, doi: 10.1007/s11334-019-00322-w}&gt;, &lt;Material-integrated cluster computing in selfadaptive robotic materials using mobile multi-agent systems, {eid: 85059562703, doi: 10.1007/s10586-018-02894-x}&gt;, &lt;Multipotent systems: Combining planning, self-organization, and reconfiguration in modular robot ensembles, {eid: 85058911392, doi: 10.3390/s19010017}&gt;, &lt;An implementing framework for Holonic manufacturing control with multiple robotvision stations, {eid: 67349215793, doi: 10.1016/j.engappai.2009.03.001}&gt;, &lt;A generic controller architecture for intelligent robotic systems, {eid: 78649317088, doi: 10.1016/j.rcim.2010.07.013}&gt;, &lt;Human exploration of mars, design reference architecture 5.0, {eid: 77952821004, doi: 10.1109/AERO.2010.5446736}&gt;, &lt;Lunar in-situ resource utilization in the ISECG human lunar exploration reference architecture, {eid: 85103073332}&gt;, &lt;Using game development to teach software architecture, {eid: 80052679924, doi: 10.1155/2011/920873}&gt;, &lt;Multi-modal visual attention for robotics active vision systems_A reference architecture, {eid: 84863922490}&gt;, &lt;Research on SOA-based architecture of collaborative product commerce, {eid: 84864276075, doi: 10.1109/ISRA.2012.6219120}&gt;, &lt;Modeling and reusing robotic software architectures: The HyperFlex toolchain, {eid: 84929193296, doi: 10.1109/ICRA.2014.6907806}&gt;, &lt;RoboEarth, {eid: 79959502591, doi: 10.1109/MRA.2011.941632}&gt;, &lt;Server-sided automatic map transformation in RoboEarth, {eid: 84890062940}&gt;, &lt;Building knowledge-enabled cloud robotics applications using the ubiquitous network robot platform, {eid: 84893733984}&gt;, &lt;Representation and exchange of knowledge about actions, objects, and environments in the RoboEarth framework, {eid: 84892601570}&gt;, &lt;RoboEarth semantic mapping: A cloud enabled knowledge-based approach, {eid: 85027971073, doi: 10.1109/TASE.2014.2377791}&gt;, &lt;Rapyuta: A cloud robotics platform, {eid: 85027933046, doi: 10.1109/TASE.2014.2329556}&gt;, &lt;Cloud based centralized task control for human domain multi-robot operations, {eid: 84952982944, doi: 10.1007/s11370-015-0185-y}&gt;, &lt;Industry 5.0_A human-centric solution, {eid: 85070751081, doi: 10.3390/su11164371}&gt;, &lt;Consider the human work experience when integrating robotics in the workplace, {eid: 85063982477, doi: 10.1109/HRI.2019.8673139}&gt;, &lt;SmartCityWare: A service-oriented middleware for cloud and fog enabled smart city services, {eid: 85028928287}&gt;, &lt;A survey on cloud computing security: Issues, threats and solution, {eid: 84987852363}&gt;, &lt;Survey on fog computing: Architecture, key technologies, applications and open issues, {eid: 85029368813}&gt;, &lt;Control-data separation with decentralized edge control in fog-assisted uplink communications, {eid: 85043779177}&gt;, &lt;Edge-fog cloud: A distributed cloud for Internet of Things computations, {eid: 85017198926}&gt;, &lt;Resource management in fog/edge computing: A survey on architectures, infrastructure, and algorithms, {eid: 85072407747}&gt;, &lt;Working on the edge, {eid: 85073281200}&gt;, &lt;Realizing the global edge cloud, {eid: 85047301267}&gt;, &lt;The Hadoop distributed file system: Architecture and design, {eid: 70450136675}&gt;, &lt;The Hadoop distributed file system, {eid: 77957838299}&gt;, &lt;A Hadoop based framework to process geo-distributed big data, {eid: 84979790842}&gt;, &lt;Application profiling in hierarchical Hadoop for geo-distributed computing environments, {eid: 84985991424}&gt;, &lt;End-toend optimization for geo-distributed MapReduce, {eid: 84986550276}&gt;, &lt;ROS: An open-source robot operating system, {eid: 77957352104}&gt;, &lt;Building a virtual system of systems using docker swarm in multiple clouds, {eid: 85006384925}&gt;, &lt;Borg, omega, and kubernetes, {eid: 84960969836}&gt;, &lt;None, {eid: 85019208596}&gt;, &lt;Integrating apache airavata with docker, marathon, and mesos, {eid: 84962920541}&gt;, &lt;Industry 4.0, {eid: 84926457128}&gt;, &lt;Data management in industry 4.0: State of the art and open challenges, {eid: 85070288034}&gt;, &lt;From industry 4.0 to society 4.0, there and back, {eid: 85039034381}&gt;, &lt;None, {eid: 85103072999}&gt;, &lt;Society 5.0: Aiming for a new human-centered society, {eid: 85074406779}&gt;, &lt;Society 5.0: For human security and well-being, {eid: 85051077863}&gt;, &lt;Science, technology and innovation ecosystem transformation toward society 5.0, {eid: 85070715292}&gt;, &lt;None, {eid: 84892029522, doi: 10.1007/978-3-540-68899-0}&gt;, &lt;Realising interoperability between OPC UA and OCF, {eid: 85056532049}&gt;, &lt;RESTful industrial communication with OPC UA, {eid: 85012057836}&gt;, &lt;None, {eid: 85079948975}&gt;, &lt;Automating big data analysis based on deep learning generation by automatic service composition, {eid: 85079284060}&gt;, &lt;Digital twindriven product design, manufacturing and service with big data, {eid: 85015707925}&gt;, &lt;A requirements driven digital twin framework: Specification and opportunities, {eid: 85086995372}&gt;, &lt;Ultra-ne grain landscape-scale quantification of dryland vegetation structure with droneacquired structure-from-motion photogrammetry, {eid: 84971645573}&gt;, &lt;None, {eid: 85103073372}&gt;, &lt;Improving high-impact numerical weather prediction with lidar and drone observations, {eid: 85088749302, doi: 10.1175/BAMS-D-19-0119.1}&gt;, &lt;A survey on blockchain-based Internet service architecture: Requirements, challenges, trends, and future, {eid: 85068314861}&gt;, &lt;Solutions to scalability of blockchain: A survey, {eid: 85079765706}&gt;, &lt;CAPER: A crossapplication permissioned blockchain, {eid: 85080339886, doi: 10.14778/3342263.3342275}&gt;, &lt;Towards a unified taxonomy and architecture of cloud frameworks, {eid: 84869395726}&gt;, &lt;A framework for analysis and design of software reference architectures, {eid: 84856028851}&gt;, &lt;Mapping the business model canvas to ArchiMate, {eid: 84863568262}&gt;, &lt;Constraintdriven dynamic workflow for automation of big data analytics based on GraphPlan, {eid: 85032354849, doi: 10.1109/ICWS.2017.120}&gt;, &lt;Big data analytic service discovery using social service network with domain ontology and workflow awareness, {eid: 84990967375, doi: 10.1109/ICWS.2016.49}&gt;, &lt;QoS and customizable transaction-aware selection for big data analytics on automatic service composition, {eid: 85032390374}&gt;, &lt;QoS-aware rule-based Trafficefficient multiobjective service selection in big data space, {eid: 85052636646, doi: 10.1109/ACCESS.2018.2867633}&gt;, &lt;Technology update on the unified architecture framework (UAF), {eid: 85099357704}&gt;, &lt;UAF: A generic OPC unified architecture framework, {eid: 84872197061}&gt;, &lt;Using a systems of systems modeling approach for developing industrial Internet of Things applications, {eid: 85028533320}&gt;, &lt;MBSEsec: Model-based systems engineering method for creating secure systems, {eid: 85083444957}&gt;, &lt;None, {eid: 15744382186}&gt;, &lt;A survey of research on cloud robotics and automation, {eid: 84924680020}&gt;, &lt;Cloud robotics: Current status and open issues, {eid: 84979798659}&gt;, &lt;A comprehensive survey of recent trends in cloud robotics architectures and applications, {eid: 85056406216}&gt;, &lt;Cooperative heterogeneous multirobot systems: A survey, {eid: 85065747184}&gt;</t>
  </si>
  <si>
    <t>2-s2.0-85102625370</t>
  </si>
  <si>
    <t>Li Z. (AUID: 57191702057), Wang G. (AUID: 55738687700), Lu J. (AUID: 57200760675), Kiritsis D. (AUID: 6701692247), Feng L. (AUID: 36472925500), Broo D.G. (AUID: 55648593700)</t>
  </si>
  <si>
    <t>A Bibliometric Analysis on Model-based Systems Engineering</t>
  </si>
  <si>
    <t>International Symposium on Systems Engineering (ISSE)</t>
  </si>
  <si>
    <t>7th IEEE International Symposium on Systems Engineering, ISSE 2021</t>
  </si>
  <si>
    <t>10.1109/ISSE51541.2021.9582526</t>
  </si>
  <si>
    <t>https://www.doi.org/10.1109/ISSE51541.2021.9582526</t>
  </si>
  <si>
    <t>&lt;Beijing Institute of Technology, School of Mechanical Engineering&gt;, &lt;ICT4SM Lab EPFL - École Polytechnique, Fédérale de Lausanne&gt;, &lt;KTH Royal Institute of Technology, Unit of Mechatronics and Embedded Control Systems&gt;, &lt;University of Cambridge, Centre for Smart Infrastructure, Laing oRourke Centre for Construction Engineering and Technology, Centre for Digital Built Britain&gt;</t>
  </si>
  <si>
    <t>© 2021 IEEE.Model-based systems engineering (MBSE) has been accepted as an extremely important approach to understanding the multi-domain research field comprehensively. In this paper, a bibliometric analysis is used to conduct a comprehensive survey of model-based systems engineering literature of the last five years. The VOSViewer is used to implement visual network analysis for co-authorship, citation, and co-occurrence of the MBSE related papers. The results of the bibliometric study, firstly, reveal the influential research teams and sources. Secondly, research hotspots in the current MBSE domain are identified. The findings of this study aim to help researchers to gain a faster and deeper understanding of the current literature on MBSE.</t>
  </si>
  <si>
    <t>Bibliometric analysis, Model-based Systems Engineering (MBSE), VOSViewer</t>
  </si>
  <si>
    <t>&lt;None, {eid: 85119090950}&gt;, &lt;A historical perspective of mbse with a view to the future, {eid: 84879312230}&gt;, &lt;A bibliometric analysis of certain information science literature, {eid: 84982026275}&gt;, &lt;Ascertaining activities in a subject area through bibliometric analysis. Application to library literature, {eid: 0015604842}&gt;, &lt;A bibiliometric analysis of the journal of infection and public health: 2008-2016, {eid: 85040623827}&gt;, &lt;A bibliometric analysis of research on multiple criteria decision making, {eid: 85042221511}&gt;, &lt;Fifty years of the european journal of marketing: A bibliometric analysis, {eid: 85042384889}&gt;, &lt;Business intelligence and analytics: From big data to big impact, {eid: 84916597404}&gt;, &lt;Comprehensive analysis of the relationship between thermal comfort and building control research-A data-driven literature review, {eid: 85038817541}&gt;, &lt;Bibliometric analyses reveal patterns of collaboration between asms members, {eid: 85042877232}&gt;, &lt;A bibliometric history of the journalgenetics, {eid: 85006062592}&gt;, &lt;Tourism gender research: A critical accounting, {eid: 84925265292}&gt;, &lt;Description of systems engineering methodologies and comparison of information representations, {eid: 84973805211}&gt;, &lt;None, {eid: 34047239403}&gt;, &lt;None, {eid: 85119099343}&gt;, &lt;Toward the tools selection in model based system engineering for embedded systems-A systematic literature review, {eid: 84930792473}&gt;, &lt;Towards model-based specification and safety assurance of nuclear i&amp;c systems: Applicability of sysml and aadl, {eid: 85071027139}&gt;, &lt;Model management tools for models of different domains: A systematic literature review, {eid: 85073149764}&gt;, &lt;System of systems modelling: Recent work review and a path forward, {eid: 85103824540}&gt;, &lt;Mbse applicability analysis in Chinese industry, {eid: 85119094099}&gt;, &lt;Systematic literature review of system models for technical system development, {eid: 85103843237}&gt;, &lt;Value and benefits of model-based systems engineering (mbse): Evidence from the literature, {eid: 85098450048}&gt;, &lt;None, {eid: 85119098922}&gt;, &lt;None, {eid: 85119097144}&gt;, &lt;Detecting task functional mri activation using the multiband multiecho (mbme) echo-planar imaging (epi) sequence, {eid: 85096664383}&gt;, &lt;A method based on multiscale base-scale entropy and random forests for roller bearings faults diagnosis, {eid: 85042266616}&gt;, &lt;Software survey: Vosviewer, a computer program for bibliometric mapping, {eid: 77953711904}&gt;, &lt;None, {eid: 85119097964}&gt;, &lt;Ontology for systems engineering as a base for mbse, {eid: 84968442237}&gt;, &lt;A model-driven approach to enable the simulation of complex systems on distributed architectures, {eid: 85062333445}&gt;, &lt;Model-based interoperability engineering in systems-of-systems and civil aviation, {eid: 85025169631}&gt;, &lt;Representing adaptation options in experimentable digital twins of production systems, {eid: 85064719396}&gt;, &lt;Model-based systemic hazard analysis approach for connected and autonomous vehicles and case study application in automatic emergency braking system, {eid: 85103185979}&gt;, &lt;None, {eid: 85119093851}&gt;</t>
  </si>
  <si>
    <t>2021-09-13</t>
  </si>
  <si>
    <t>2-s2.0-85119091881</t>
  </si>
  <si>
    <t>Gao C. (AUID: 57222899968), Park H. (AUID: 55604379300), Easwaran A. (AUID: 13409980100)</t>
  </si>
  <si>
    <t>An anomaly detection framework for digital twin driven cyber-physical systems</t>
  </si>
  <si>
    <t>12th ACM/IEEE International Conference on Cyber-Physical Systems, ICCPS 2021, part of CPS-IoT Week 2021</t>
  </si>
  <si>
    <t>10.1145/3450267.3450533</t>
  </si>
  <si>
    <t>https://www.doi.org/10.1145/3450267.3450533</t>
  </si>
  <si>
    <t>© 2021 Owner/Author.In recent years, the digital twin has been one of the active research areas in modern Cyber-Physical Systems (CPS). Both the digital twin and its physical counterpart, called a plant, are highly intertwined such that they continuously exchange data to reveal useful information about the overall system. Such class of CPSs need to be robust to various types of disturbances, such as faulty sensors and model discrepancies, since the interplay between the physical plant's operation and digital twin's simulation may lead to undesirable or even destructive effect. To address this problem, this paper introduces a flexible anomaly detection framework for monitoring anomalous behaviours in digital twin based CPSs. In particular, our approach integrates both the digital twin and data-driven techniques that detect and classify anomalous behaviours due to modelling errors (e.g. incomplete models) and sensor and physical system's faults. The framework can be deployed to any general CPSs without the full knowledge of the digital twin's internal model. Therefore, our method is amenable to various types of digital twin implementations that enhance the traditional data-driven anomaly detection mechanism. We demonstrate the performance of our approach using the Tennessee Eastman Process model. The experimental result shows our approach is able to effectively detect and classify anomaly sources from the physical plant, sensor and digital twin, even in the situation when a certain combination of multiple anomalies occur simultaneously.</t>
  </si>
  <si>
    <t>anomaly detection, cyber-physical system, digital twin, discrepancy monitoring</t>
  </si>
  <si>
    <t>&lt;Model-free fault detection and isolation in large-scale cyber-physical systems, {eid: 85026427850}&gt;, &lt;A digital twin framework for performance monitoring and anomaly detection in fused deposition modeling, {eid: 85072966793}&gt;, &lt;None, {eid: 85104193231}&gt;, &lt;Revision of the Tennessee eastman process model, {eid: 84992494206}&gt;, &lt;The functional mockup interface for tool independent exchange of simulation models, {eid: 84871289819}&gt;, &lt;Model-based diagnosis for cyber-physical production systems based on machine learning and residual-based diagnosis models, {eid: 85074197869}&gt;, &lt;On-line multivariate statistical monitoring of batch processes using Gaussian mixture model, {eid: 77649189520}&gt;, &lt;QUILT: Quality inference from living digital twins in iot-enabled manufacturing systems, {eid: 85066035816}&gt;, &lt;Maximum likelihood from incomplete data via the em algorithm, {eid: 0002629270}&gt;, &lt;Fault detection for robot manipulators with parametric uncertainty: A predictionerror-based approach, {eid: 0034471007}&gt;, &lt;A plant-wide industrial process control problem, {eid: 0027561446}&gt;, &lt;Sensor fault tolerant control using sliding mode observers, {eid: 33645126816}&gt;, &lt;Model evolution by run-time parameter adaptation, {eid: 77949405114}&gt;, &lt;Secure estimation and control for cyber-physical systems under adversarial attacks, {eid: 84901474949}&gt;, &lt;None, {eid: 85077991936}&gt;, &lt;Sensor fault classification based on support vector machine and statistical time-domain features, {eid: 85028762179}&gt;, &lt;Anomaly detection in gas turbine time series by means of Bayesian hierarchical models, {eid: 85090220654}&gt;, &lt;Digital twin-enabled anomaly detection for built asset monitoring in operation and maintenance, {eid: 85085247924}&gt;, &lt;None, {eid: 85104202344}&gt;, &lt;A simple and fast algorithm for kmedoids clustering, {eid: 56349158295}&gt;, &lt;None, {eid: 0001217510}&gt;, &lt;Bridging data-driven and model-based approaches for process fault diagnosis and health monitoring: A review of researches and future challenges, {eid: 84995684970}&gt;, &lt;Sabotage attack detection for additive manufacturing systems, {eid: 85081104804}&gt;, &lt;Fleet monitoring and diagnostics framework based on digital twin of aero-engines, {eid: 85053863979}&gt;</t>
  </si>
  <si>
    <t>2021-05-19</t>
  </si>
  <si>
    <t>2-s2.0-85104176010</t>
  </si>
  <si>
    <t>Heininger R. (AUID: 53866455700), Stary C. (AUID: 7003448093)</t>
  </si>
  <si>
    <t>Capturing Autonomy in its Multiple Facets: A Digital Twin Approach</t>
  </si>
  <si>
    <t>1st ACM Workshop on Secure and Trustworthy Cyber-Physical Systems, SaT-CPS 2021</t>
  </si>
  <si>
    <t>10.1145/3445969.3450422</t>
  </si>
  <si>
    <t>https://www.doi.org/10.1145/3445969.3450422</t>
  </si>
  <si>
    <t>&lt;Johannes Kepler University Linz, Institute of Business Informatics&gt;</t>
  </si>
  <si>
    <t>© 2021 Owner/Author.Autonomy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</si>
  <si>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autonomy, cyber-physical systems, digital twin, socio-technical systems design, subject-orientation</t>
  </si>
  <si>
    <t>&lt;Privacy-preserving identifiers for iot: A systematic literature review, {eid: 85102783212}&gt;, &lt;A survey on digital twin: Definitions, characteristics, applications, and design implications, {eid: 85076680404}&gt;, &lt;Cyber-physical systems: Extending pervasive sensing from control theory to the internet of things, {eid: 85021623562}&gt;, &lt;None, {eid: 4243270783}&gt;, &lt;Digital twin\-The simulation aspect, {eid: 85016457439}&gt;, &lt;Holen wir uns das Web zurück, {eid: 85084531132}&gt;, &lt;Fast keyedverification anonymous credentials on standard smart cards, {eid: 85068203132}&gt;, &lt;Scalable revocation scheme for anonymous credentials based on n-times unlinkable proofs, {eid: 84998655074}&gt;, &lt;Classification of cyber-physical production systems applications: Proposition of an analysis framework, {eid: 85054842368}&gt;, &lt;Cyber-physical system design contracts, {eid: 84883096881}&gt;, &lt;A methodology to compare anonymization methods regarding their risk-utility trade-off, {eid: 85030157962}&gt;, &lt;Subject-oriented modeling and execution of multi-agent business processes, {eid: 84893310152}&gt;, &lt;None, {eid: 84976613094}&gt;, &lt;None, {eid: 84955346695}&gt;, &lt;Digital twin: Mitigating unpredictable, undesirable emergent behavior in complex systems, {eid: 85006339863}&gt;, &lt;Determining the optimal level of autonomy in cyber-physical production systems, {eid: 85012880256}&gt;, &lt;Design, modelling, simulation and integration of cyber physical systems: Methods and applications, {eid: 84992337524}&gt;, &lt;Specifying autonomy in the internet of things: The autonomy model and notation, {eid: 85057304297}&gt;, &lt;Towards agent-based smart factories: A subject-oriented modeling approach, {eid: 84893250385}&gt;, &lt;Design techniques and applications of cyberphysical systems: A survey, {eid: 85028199291}&gt;, &lt;The future of home health care: A strategic framework for optimizing value, {eid: 84990178239}&gt;, &lt;The past, present and future of cyber-physical systems: A focus on models, {eid: 84928667408}&gt;, &lt;Web-based digital twin modeling and remote control of cyber-physical production systems, {eid: 85079532714}&gt;, &lt;Digital twin-driven smart manufacturing: Connotation, reference model, applications and research issues, {eid: 85070213247}&gt;, &lt;Proposal of a user-centred approach for cps design: Pillbox case study, {eid: 85061301270}&gt;, &lt;Using s-bpm for plc code generation and extension of subject-oriented methodology to all layers of modern control systems, {eid: 84859359787}&gt;, &lt;None, {eid: 85107443510}&gt;, &lt;A review of the roles of digital twin in cps-based production systems, {eid: 85029833606}&gt;, &lt;Towards a digital twin for manufacturing processes: Applicability on laser welding, {eid: 85089063716}&gt;, &lt;Digital twin: Values, challenges and enablers from a modeling perspective, {eid: 85081090770}&gt;, &lt;IoT-Based digital twin for energy cyber-physical systems: Design and implementation, {eid: 85092237155}&gt;, &lt;A conceptual framework for industry 4.0, {eid: 85151510500}&gt;, &lt;Improvement of factory planning by automated generation of a digital twin, {eid: 85092759053}&gt;, &lt;System-of-systems support - A bigraph approach to interoperability and emergent behavior, {eid: 84961313278}&gt;, &lt;Enabling emergent behavior in systems-of-systems through bigraph-based modeling, {eid: 84941107437}&gt;, &lt;Challenges and potentials of digital twins and industry 4.0 in product design and production for high performance products, {eid: 85076743814}&gt;</t>
  </si>
  <si>
    <t>2021-04-28</t>
  </si>
  <si>
    <t>2-s2.0-85107451923</t>
  </si>
  <si>
    <t>Mukhopadhyay A. (AUID: 57205506014), Rajshekar Reddy G.S. (AUID: 57377147400), Biswas P. (AUID: 14007579800), Mukherjee I. (AUID: 54883048800), Kumar Gopa G. (AUID: 57369229200), Pena-Rios A. (AUID: 36835270200)</t>
  </si>
  <si>
    <t>Generating Synthetic Data for Deep Learning using VR Digital Twin</t>
  </si>
  <si>
    <t>5th International Conference on Cloud and Big Data Computing, ICCBDC 2021</t>
  </si>
  <si>
    <t>10.1145/3481646.3481655</t>
  </si>
  <si>
    <t>https://www.doi.org/10.1145/3481646.3481655</t>
  </si>
  <si>
    <t>&lt;Indian Institute of Science&gt;, &lt;Indian Institute of Information Technology&gt;, &lt;BT&gt;</t>
  </si>
  <si>
    <t>© 2021 ACM.The ongoing Covid-19 pandemic has made it challenging for large scale data collection, in particular for Convolutional Neural Network (CNN)-based computer vision systems. Additionally, there are numerous circumstances where security, privacy, and limitations pertaining to the accessibility of the required equipment make it arduous to validate computer vision systems with real-world datasets. In this paper, we investigated the possibilities of using synthetic datasets, generated from Virtual Environments (VE) for training and validation of CNN models. We present two use cases where the above-mentioned circumstances play a vital role in preparing the datasets and validating the model with large-scale datasets. By developing and leveraging a three-dimensional Digital Twin (DT), we produce large scale datasets for validating social distancing in workspaces; and in the context of semi-autonomous vehicles, we evaluate how a CNN-based object detection model would perform in an Indian road scenario.</t>
  </si>
  <si>
    <t>CNN, Digital Twins, Object Detection, Synthetic Data</t>
  </si>
  <si>
    <t>&lt;You only look once: Unified, real-time object detection, {eid: 84977618390}&gt;, &lt;SSD: Single Shot MultiBox Detector, {eid: 85011302702}&gt;, &lt;Focal Loss for Dense Object Detection, {eid: 85041916350}&gt;, &lt;None, {eid: 85121011546}&gt;, &lt;Domain randomization for transferring deep neural networks from simulation to the real world, {eid: 85029781383}&gt;, &lt;An annotation saved is an annotation earned: Using fully synthetic training for object detection, {eid: 85082444230}&gt;, &lt;Training Deep Networks with Synthetic Data: Bridging the Reality Gap by Domain Randomization, {eid: 85060893169}&gt;, &lt;None, {eid: 85120986175}&gt;, &lt;None, {eid: 85120963345}&gt;, &lt;None, {eid: 85121000594}&gt;, &lt;Unrealrox: An extremely photorealistic virtual reality environment for robotics simulations and synthetic data generation, {eid: 85073482277}&gt;, &lt;None, {eid: 85120970792}&gt;, &lt;The ParallelEye dataset: A large collection of virtual images for traffic vision research, {eid: 85052624990}&gt;, &lt;None, {eid: 85121011100}&gt;, &lt;Comparing CNNs for non-conventional traffic participants, {eid: 85073611707}&gt;, &lt;Performance Comparison of Different CNN models for Indian Road Dataset, {eid: 85071199585}&gt;, &lt;Openimages: A public dataset for large-scale multi-label and multi-class image classification, {eid: 85037809135}&gt;, &lt;None, {eid: 85120973379}&gt;, &lt;None, {eid: 85120969075}&gt;, &lt;None, {eid: 85120931982}&gt;, &lt;None, {eid: 85091600336}&gt;, &lt;IDD: A dataset for exploring problems of autonomous navigation in unconstrained environments, {eid: 85063565832}&gt;, &lt;Grad-cam: Visual explanations from deep networks via gradient-based localization, {eid: 85041910265}&gt;, &lt;Variational Bayesian inference with stochastic search, {eid: 84867133463}&gt;, &lt;Generative adversarial nets, {eid: 84937849144}&gt;</t>
  </si>
  <si>
    <t>2021-08-13</t>
  </si>
  <si>
    <t>2-s2.0-85120976214</t>
  </si>
  <si>
    <t>Vierhauser M. (AUID: 36661447400), Marah H. (AUID: 57188847344), Garmendia A. (AUID: 55891368600), Cleland-Huang J. (AUID: 6506741859), Wimmer M. (AUID: 14030698000)</t>
  </si>
  <si>
    <t>Towards a Model-Integrated Runtime Monitoring Infrastructure for Cyber-Physical Systems</t>
  </si>
  <si>
    <t>43rd ACM/IEEE International Conference on Software Engineering: New Ideas and Emerging Results, ICSE-NIER 2021</t>
  </si>
  <si>
    <t>10.1109/ICSE-NIER52604.2021.00028</t>
  </si>
  <si>
    <t>https://www.doi.org/10.1109/ICSE-NIER52604.2021.00028</t>
  </si>
  <si>
    <t>&lt;Johannes Kepler University Linz&gt;, &lt;University of Notre Dame&gt;, &lt;CDL-MINT, Johannes Kepler University Linz&gt;</t>
  </si>
  <si>
    <t>© 2021 IEEE.Runtime monitoring is essential for ensuring the safe operation and enabling self-adaptive behavior of Cyber-Physical Systems (CPS). It requires the creation of system monitors, instrumentation for data collection, and the definition of constraints. All of these aspects need to evolve to accommodate changes in the system. However, most existing approaches lack support for the automated generation and setup of monitors and constraints for diverse technologies and do not provide adequate support for evolving the monitoring infrastructure. Without this support, constraints and monitors can become stale and become less effective in long-running, rapidly changing CPS. In this 'new and emerging results' paper we propose a novel framework for model-integrated runtime monitoring. We combine model-driven techniques and runtime monitoring to automatically generate large parts of the monitoring framework and to reduce the maintenance effort necessary when parts of the monitored system change. We build a prototype and evaluate our approach against a system for controlling the flights of unmanned aerial vehicles.</t>
  </si>
  <si>
    <t>Cyber-Physical Systems, Evolution, Model-Driven Engineering, Runtime Monitoring</t>
  </si>
  <si>
    <t>&lt;None, {eid: 3142731744}&gt;, &lt;The next generation of human-drone partnerships: Co-designing an emergency response system, {eid: 85086454234}&gt;, &lt;Model-driven requirements for humans-on-the-loop multi-uav missions, {eid: 85097308620}&gt;, &lt;Misuse cases: Use cases with hostile intent, {eid: 0037240812}&gt;, &lt;Fuzzy goals for requirementsdriven adaptation, {eid: 78650408637}&gt;, &lt;Models@run time: A guided tour of the state of the art and research challenges, {eid: 85059780955}&gt;, &lt;None, {eid: 85008066028}&gt;, &lt;Model-Driven software engineering in practice, second edition, {eid: 84880445741}&gt;, &lt;Distributed graph queries for runtime monitoring of cyber-physical systems, {eid: 85045651901}&gt;, &lt;Distributed graph queries over models@ run time for runtime monitoring of cyber-physical systems, {eid: 85074030886}&gt;, &lt;Java-MOP: A monitoring oriented programming environment for Java, {eid: 24644483315}&gt;, &lt;Dronology: An incubator for cyber-physical systems research, {eid: 85049695714}&gt;, &lt;None, {eid: 85115610627}&gt;, &lt;Flexible resource monitoring of Java programs, {eid: 84900816089}&gt;, &lt;Runtime verification for decentralised and distributed systems, {eid: 85042126523}&gt;, &lt;Goal-driven adaptation of servicebased systems from runtime monitoring data, {eid: 80054969989}&gt;, &lt;TemporalEMF: A temporal metamodeling framework, {eid: 85054785176}&gt;, &lt;Autonomous navigation of mobile robots in factory environment, {eid: 85083531436}&gt;, &lt;Creating user-specific business process monitoring dashboards with a model-driven approach, {eid: 85046689792}&gt;, &lt;Model-driven digital twin construction: Synthesizing the integration of cyber-physical systems with their information systems, {eid: 85096992990}&gt;, &lt;Coastal and environmental remote sensing from unmanned aerial vehicles: An overview, {eid: 84940913617}&gt;, &lt;Complex event processing in distributed systems, {eid: 0013176589}&gt;, &lt;Monitoring distributed systems, {eid: 0002587301}&gt;, &lt;Unmanned air vehicles for coastal and environmental research, {eid: 79953762168}&gt;, &lt;A domain analysis of resource and requirements monitoring: Towards a comprehensive model of the software monitoring domain, {eid: 85063754904}&gt;, &lt;Unmanned aerial vehicles (UAVs): A survey on civil applications and key research challenges, {eid: 85065056485}&gt;, &lt;None, {eid: 85115638720}&gt;, &lt;Misbehaviour prediction for autonomous driving systems, {eid: 85094321490}&gt;, &lt;Varys: An agnostic model-driven monitoring-as-a-service framework for the cloud, {eid: 85071931151}&gt;, &lt;The digital twin: Realizing the cyber-physical production system for industry 4, {eid: 85019987476}&gt;, &lt;The model transformation language of the VIATRA2 framework, {eid: 34548501253}&gt;, &lt;Monitoring CPS at runtime-A case study in the UAV domain, {eid: 85056510669}&gt;, &lt;Requirements monitoring frameworks: A systematic review, {eid: 84984972165}&gt;</t>
  </si>
  <si>
    <t>2021-05-25</t>
  </si>
  <si>
    <t>2-s2.0-85115603171</t>
  </si>
  <si>
    <t>Bansal M. (AUID: 57195754391), Chana I. (AUID: 36452127400), Clarke S. (AUID: 7402969191)</t>
  </si>
  <si>
    <t>A Survey on IoT Big Data: Current Status, 13 V's Challenges, and Future Directions</t>
  </si>
  <si>
    <t>10.1145/3419634</t>
  </si>
  <si>
    <t>https://www.doi.org/10.1145/3419634</t>
  </si>
  <si>
    <t>&lt;Research Scholar, Computer Science and Engineering Department, Thapar Institute of Engineering and Technology (Deemed University)&gt;, &lt;Computer Science and Engineering Department, And Dean of Student Affairs (DoSA), Thapar Institute of Engineering and Technology (Deemed University)&gt;, &lt;School of Computer Science and Statistics, Trinity College&gt;</t>
  </si>
  <si>
    <t>© 2020 ACM.Driven by the core technologies, i.e., sensor-based autonomous data acquisition and the cloud-based big data analysis, IoT automates the actuation of data-driven intelligent actions on the connected objects. This automation enables numerous useful real-life use-cases, such as smart transport, smart living, smart cities, and so on. However, recent industry surveys reflect that data-related challenges are responsible for slower growth of IoT in recent years. For this reason, this article presents a systematic and comprehensive survey on IoT Big Data (IoTBD) with the aim to identify the uncharted challenges for IoTBD. This article analyzes the state-of-the-art academic works in IoT and big data management across various domains and proposes a taxonomy for IoTBD management. Then, the survey explores the IoT portfolio of major cloud vendors and provides a classification of vendor services for the integration of IoT and IoTBD on their cloud platforms. After that, the survey identifies the IoTBD challenges in terms of 13 V's challenges and envisions IoTBD as "Big Data 2.0."Then the survey provides comprehensive analysis of recent works that address IoTBD challenges by highlighting their strengths and weaknesses to assess the recent trends and future research directions. Finally, the survey concludes with discussion on open research issues for IoTBD.</t>
  </si>
  <si>
    <t>big data 2.0, cloud computing in IoT, cloud IoT services, IoT big data, IoT big data survey, "Vs challenges for IoT big data"</t>
  </si>
  <si>
    <t>&lt;The role of big data analytics in Internet of Things, {eid: 85021831334}&gt;, &lt;An efficient data collection and dissemination for IOTbased WSN, {eid: 85005976171}&gt;, &lt;Applications of blockchains in the Internet of Things: A comprehensive survey, {eid: 85058879892}&gt;, &lt;None, {eid: 84978388092}&gt;, &lt;None, {eid: 85030322956}&gt;, &lt;Recent advances in information-centric networking-based Internet of Things (ICN-IoT), {eid: 85051129831}&gt;, &lt;The internet of things: A survey, {eid: 77956877124}&gt;, &lt;The social internet of things (siot)-when social networks meet the internet of things: Concept, architecture and network characterization, {eid: 84866034380}&gt;, &lt;None, {eid: 85095306657}&gt;, &lt;None, {eid: 85090511764}&gt;, &lt;None, {eid: 85069523456}&gt;, &lt;None, {eid: 85100733271}&gt;, &lt;None, {eid: 85072699519}&gt;, &lt;None, {eid: 85047420843}&gt;, &lt;None, {eid: 85086010944}&gt;, &lt;Enablement of IoT-based context-aware smart home with fog computing, {eid: 85029772078}&gt;, &lt;None, {eid: 84977490877}&gt;, &lt;IoT-lite:Alightweight semantic model for the Internet of Things, {eid: 85013149454}&gt;, &lt;Mobility-aware application scheduling in fog computing, {eid: 85019246676}&gt;, &lt;None, {eid: 85039779356}&gt;, &lt;Fog computing and its role in the internet of things, {eid: 84866627419}&gt;, &lt;Model-driven development patterns for mobile services in cloud of things, {eid: 85052988985}&gt;, &lt;IoT-based big data storage systems in cloud computing: Perspectives and challenges, {eid: 85015235861}&gt;, &lt;A trust model for data sharing in smart cities, {eid: 84981316131}&gt;, &lt;Energy efficient data collection in opportunistic mobile crowdsensing architectures for smart cities, {eid: 85041300589}&gt;, &lt;Design and analysis of authenticated key agreement scheme in cloud-assisted cyber-physical systems, {eid: 85046164957}&gt;, &lt;Narrow band internet of things, {eid: 85030635815}&gt;, &lt;Runtime model-based approach to IoT application development, {eid: 84938416134}&gt;, &lt;None, {eid: 85064884146}&gt;, &lt;None, {eid: 85100827113}&gt;, &lt;None, {eid: 85100709120}&gt;, &lt;None, {eid: 85100798887}&gt;, &lt;None, {eid: 85100773728}&gt;, &lt;None, {eid: 85100752595}&gt;, &lt;A single-node datastore for high-velocity multidimensional sensor data, {eid: 85047735883}&gt;, &lt;The SSN ontology of theW3C semantic sensor network incubator group, {eid: 84870052907}&gt;, &lt;Big data analytics for large-scale wireless networks: Challenges and opportunities, {eid: 85072409619}&gt;, &lt;None, {eid: 85100807970}&gt;, &lt;Paving the way towards highlevel parallel pattern interfaces for data stream processing, {eid: 85047617841}&gt;, &lt;None, {eid: 85065680247}&gt;, &lt;An autonomic approach to real-time predictive analytics using open data and internet of things, {eid: 84949604634}&gt;, &lt;Lambda-CoAP: An Internet of things and cloud computing integration based on the lambda architecture and CoAP, {eid: 84958068667}&gt;, &lt;State-of-the-art, challenges, and open issues in the integration of Internet of things and cloud computing, {eid: 84976266081}&gt;, &lt;3GPP standards to deliver LTE connectivity for IoT, {eid: 84977609799}&gt;, &lt;An energy efficient integration model for sensor cloud systems, {eid: 85058890466}&gt;, &lt;A cloud platform for big IoT data analytics by combining batch and stream processing technologies, {eid: 85050355764}&gt;, &lt;Big data privacy preserving in multiaccess edge computing for heterogeneous Internet of Things, {eid: 85051857674}&gt;, &lt;Droplet: Distributed operator placement for iot applications spanning edge and cloud resources, {eid: 85057456611}&gt;, &lt;The Internet of Things: How the Next Evolution of the Internet is Changing Everything, {eid: 84866409323}&gt;, &lt;Dredas: Decentralized, reliable and efficient remote outsourced data auditing scheme with blockchain smart contract for industrial IoT, {eid: 85075355480}&gt;, &lt;None, {eid: 85061059625}&gt;, &lt;Air4People: A smart air quality monitoring and context-aware notification system, {eid: 85051705836}&gt;, &lt;Big data for internet of things: A survey, {eid: 85046787871}&gt;, &lt;Smart cities: A survey on data management, security, and enabling technologies, {eid: 85029148360}&gt;, &lt;None, {eid: 85100704446}&gt;, &lt;None, {eid: 85100735084}&gt;, &lt;None, {eid: 85036624392}&gt;, &lt;Perspectives of granular computing in Software Engineering, {eid: 46749098372}&gt;, &lt;The role of big data in smart city, {eid: 84969143086}&gt;, &lt;The rise of "big data" on cloud computing: Review and open research issues, {eid: 84907325157}&gt;, &lt;None, {eid: 85090455051}&gt;, &lt;Software-defined networks with mobile edge computing and caching for smart cities: A big data deep reinforcement learning approach, {eid: 85038403738}&gt;, &lt;Real time analysis of sensor data for the internet of things bymeans of clustering and event processing, {eid: 84953713432}&gt;, &lt;DTCS: An integrated strategy for enhancing data trustworthiness in mobile crowdsourcing, {eid: 85041681295}&gt;, &lt;An effective serviceoriented networking management architecture for 5G-enabled internet of things, {eid: 85082168294}&gt;, &lt;Applied Internet of Things (IoT): Car monitoring system using IBM BlueMix, {eid: 85016834570}&gt;, &lt;None, {eid: 85028539156}&gt;, &lt;The internet of things for health care: A comprehensive survey, {eid: 84946921719}&gt;, &lt;An effective handling of secure data stream in IoT, {eid: 85020102782}&gt;, &lt;Analytics-as-aservice in amulti-cloud environment through semantically enabled hierarchical data processing, {eid: 84981730290}&gt;, &lt;AVIoT:Web-based interactive authoring and visualization of indoor internet of things, {eid: 84945123276}&gt;, &lt;An IoT-oriented data storage framework in cloud computing platform, {eid: 84900828119}&gt;, &lt;Design of sensor data processing steps in an air pollution monitoring system, {eid: 84255173510}&gt;, &lt;The integration of LwM2M and OPC UA: An interoperability approach for industrial IoT, {eid: 85073897558}&gt;, &lt;Smart home based on Internet of Things and cloud computing, {eid: 85021438156}&gt;, &lt;Big data challenges and opportunities in the hype of Industry 4, {eid: 85028322096}&gt;, &lt;A knowledgebased approach for real-time iot data stream annotation and processing, {eid: 84930997525}&gt;, &lt;Internet of Things is a revolutionary approach for future technology enhancement: A review, {eid: 85076399979}&gt;, &lt;None, {eid: 84865610293}&gt;, &lt;Heterogeneous industrial IoT integration for manufacturing production, {eid: 85081087149}&gt;, &lt;Learning IoT in edge: Deep learning for the Internet of Things with edge computing, {eid: 85041446895}&gt;, &lt;A storage solution for massive IoT data based on NoSQL, {eid: 84875489718}&gt;, &lt;Smart cities with big data: Reference models, challenges, and considerations, {eid: 85047406958}&gt;, &lt;A pretreatment workflow scheduling approach for big data applications in multicloud environments, {eid: 84991294631}&gt;, &lt;BSeIn: A blockchain-based secure mutual authentication with fine-grained access control system for industry 4.0, {eid: 85047243260}&gt;, &lt;Multi-model databases: A new journey to handle the variety of data, {eid: 85068045246}&gt;, &lt;None, {eid: 85079929563}&gt;, &lt;Traffic flow prediction with big data: A deep learning approach, {eid: 85027926799}&gt;, &lt;An efficient index for massive IOT data in cloud environment, {eid: 84871047460}&gt;, &lt;Semantic reasoning for context-aware Internet of Things applications, {eid: 85019021163}&gt;, &lt;Machine learning for Internet of Things data analysis: A survey, {eid: 85049099526}&gt;, &lt;Evolution of wireless sensor networks towards the internet of things: A survey, {eid: 81455142290}&gt;, &lt;None, {eid: 84964424555}&gt;, &lt;Big IoT data analytics: Architecture, opportunities, and open research challenges, {eid: 85028044013}&gt;, &lt;An efficient algorithm for media-based surveillance system (EAMSuS) in IoT smart city framework, {eid: 85019623817}&gt;, &lt;None, {eid: 85098108219}&gt;, &lt;Beyond discrete modeling: A continuous and efficient model for iot, {eid: 84961675625}&gt;, &lt;Deep learning for IoT big data and streaming analytics: A survey, {eid: 85048174647}&gt;, &lt;None, {eid: 85092955290}&gt;, &lt;Flexible IoT security middleware for end-to-end cloud-fog communication, {eid: 85042564887}&gt;, &lt;An IoT-aware approach for elderly friendly cities, {eid: 85041377310}&gt;, &lt;Popular Internet of Things Forecast of 50 Billion Devices by 2020 is Outdated, {eid: 85018304242}&gt;, &lt;Urban big data and the development of city intelligence, {eid: 85010465917}&gt;, &lt;None, {eid: 85060435811}&gt;, &lt;Toward integrated Cloud-Fog networks for efficient IoT provisioning: Key challenges and solutions, {eid: 85048705614}&gt;, &lt;Performance characterization of the servioticy api: An IoT-as-a-service data management platform, {eid: 84959461979}&gt;, &lt;Cloud storage hub: Data management for IoT and industry 4.0 applications: Towards a consistent enterprise information management system, {eid: 85031749843}&gt;, &lt;Augmented reality in the integrative Internet of Things (AR-IoT): Application for precision farming, {eid: 85067007040}&gt;, &lt;Information centric services in smart cities, {eid: 84891623671}&gt;, &lt;Efficient IoTbased sensor BIG Data collection-processing and analysis in smart buildings, {eid: 85033213546}&gt;, &lt;Advanced media-based smart big data on intelligent cloud systems, {eid: 85081756523}&gt;, &lt;Fog intelligence for real-time IoT sensor data analytics, {eid: 85030635995}&gt;, &lt;Urban planning and building smart cities based on the internet of things using big data analytics, {eid: 84992301555}&gt;, &lt;Exploiting IoT and big data analytics: Defining smart digital city using real-time urban data, {eid: 85044972129}&gt;, &lt;A survey of IoT cloud platforms, {eid: 85033708211}&gt;, &lt;None, {eid: 85064648765}&gt;, &lt;None, {eid: 85080487422}&gt;, &lt;None, {eid: 85015191216}&gt;, &lt;None, {eid: 84903971646}&gt;, &lt;None, {eid: 84976429434}&gt;, &lt;WSMO-Lite and hRESTS: Lightweight semantic annotations for Web services and RESTful APIs, {eid: 84938952786}&gt;, &lt;None, {eid: 85100714296}&gt;, &lt;Improving quality of data: IoT data aggregation using device to device communications, {eid: 85056508954}&gt;, &lt;IoT-O, a core-domain IoT ontology to represent connected devices networks, {eid: 84997327933}&gt;, &lt;Towards distributed cyberinfrastructure for smart cities using big data and deep learning technologies, {eid: 85050974965}&gt;, &lt;Live data analytics with collaborative edge and cloud processing in wireless IoT networks, {eid: 85019139900}&gt;, &lt;A survey on the ietf protocol suite for the internet of things: Standards, challenges, and opportunities, {eid: 84892614267}&gt;, &lt;None, {eid: 85100778966}&gt;, &lt;A survey on platforms for big data analytics, {eid: 85013916411}&gt;, &lt;Analytics for the internet of things: A survey, {eid: 85053258830}&gt;, &lt;A privacy preserving communication protocol for IoT applications in smart homes, {eid: 85039158832}&gt;, &lt;Security, privacy &amp; efficiency of sustainable cloud computing for big data &amp; IoT, {eid: 85048927652}&gt;, &lt;Secure integration of IoT and cloud computing, {eid: 85008227599}&gt;, &lt;The internet of things: Opportunities and challenges for distributed data analysis, {eid: 85015239524}&gt;, &lt;None, {eid: 85100735653}&gt;, &lt;None, {eid: 85100825232}&gt;, &lt;None, {eid: 85100705327}&gt;, &lt;None, {eid: 85100770284}&gt;, &lt;None, {eid: 85100786181}&gt;, &lt;None, {eid: 84983484957}&gt;, &lt;None, {eid: 85100823608}&gt;, &lt;None, {eid: 85100779420}&gt;, &lt;None, {eid: 85100768500}&gt;, &lt;None, {eid: 85100753096}&gt;, &lt;None, {eid: 85050467688}&gt;, &lt;None, {eid: 85100819801}&gt;, &lt;None, {eid: 85100801897}&gt;, &lt;Internet of things and big data analytics for smart and connected communities, {eid: 84979828689}&gt;, &lt;Enabling deep learning on IoT devices, {eid: 85031708883}&gt;, &lt;Experiences creating a framework for smart traffic control using aws iot, {eid: 85009145346}&gt;, &lt;None, {eid: 77956880284}&gt;, &lt;A domain-independent methodology to analyze IoT data streams in real-time, {eid: 84979986125}&gt;, &lt;Big data analytics: A survey, {eid: 85013880602}&gt;, &lt;Data mining for internet of things: A survey, {eid: 84894683129}&gt;, &lt;Iot data compression: Sensor-agnostic approach, {eid: 84938910516}&gt;, &lt;A survey on big multimedia data processing and management in smart cities, {eid: 85068028878}&gt;, &lt;Mobile crowd sensing for traffic prediction in internet of vehicles, {eid: 84954308584}&gt;, &lt;Anonymous and secure aggregation scheme in fogbased public cloud computing, {eid: 85014042880}&gt;, &lt;Towards unified heterogeneous event processing for the Internet of Things, {eid: 84873552549}&gt;, &lt;LAM-CIoT: Lightweight authentication mechanism in cloud-based IoT environment, {eid: 85075628619}&gt;, &lt;Gradient-driven parking navigation using a continuous information potential field based on wireless sensor network, {eid: 85019003216}&gt;, &lt;Expanstor: Multiple cloud storage with dynamic data distribution, {eid: 85050827608}&gt;, &lt;Augmented reality in iot, {eid: 85064862411}&gt;, &lt;A oneM2M-based query engine for Internet of Things (IoT) data streams, {eid: 85054513372}&gt;, &lt;Storage and retrieval of massive heterogeneous IoT data based on hybrid storage, {eid: 85050203360}&gt;, &lt;TSAaaS: Time series analytics as a service on IoT, {eid: 84926172564}&gt;, &lt;A smart system for sleep monitoring by integrating IoT with big data analytics, {eid: 85049085820}&gt;, &lt;Proposal of lambda architecture adoption for real time predictive maintenance, {eid: 85015176811}&gt;, &lt;A security and trust framework for virtualized networks and software-defined networking, {eid: 84926654878}&gt;, &lt;Big-sensing-data curation for the cloud is coming: A promise of scalable cloud-data-center mitigation for next-generation IoT and wireless sensor networks, {eid: 85031112550}&gt;, &lt;Semantic keyword searchable proxy reencryption for postquantum secure cloud storage, {eid: 85028801544}&gt;, &lt;Privacy-preserving fusion of IoT and big data for e-health, {eid: 85043275624}&gt;, &lt;Lightweight distributed secure data management system for health internet of things, {eid: 85010635879}&gt;, &lt;Big data: From beginning to future, {eid: 84987937059}&gt;, &lt;IoT big data analytics for smart homes with fog and cloud computing, {eid: 85054092017}&gt;, &lt;IVizTRANS: Interactive visual learning for home and work place detection from massive public transportation data, {eid: 84962875094}&gt;, &lt;Recursive principal component analysis-based data outlier detection and sensor data aggregation in IoT systems, {eid: 85030705086}&gt;, &lt;Internet of things for smart cities, {eid: 84908397157}&gt;, &lt;Iot data management methods and optimisation algorithms for mobile publish/subscribe services in cloud environments, {eid: 84906990837}&gt;, &lt;Edgebuffer: Caching and prefetching content at the edge in the mobilityfirst future internet architecture, {eid: 84943174730}&gt;, &lt;BcBIM: A blockchain-based big data model for BIM modification audit and provenance in mobile cloud, {eid: 85064094006}&gt;, &lt;Parking availability prediction for sensorenabled car parks in smart cities, {eid: 84933566662}&gt;, &lt;Security and privacy for cloud-based IoT: Challenges, {eid: 85009959911}&gt;, &lt;An efficient multidimensional fusion algorithm for IoT data based on partitioning, {eid: 84897724047}&gt;</t>
  </si>
  <si>
    <t>2021-02-01</t>
  </si>
  <si>
    <t>2-s2.0-85100749412</t>
  </si>
  <si>
    <t>Zhao L. (AUID: 56355436400)</t>
  </si>
  <si>
    <t>Event Prediction in the Big Data Era: A Systematic Survey</t>
  </si>
  <si>
    <t>10.1145/3450287</t>
  </si>
  <si>
    <t>https://www.doi.org/10.1145/3450287</t>
  </si>
  <si>
    <t>&lt;Emory University&gt;</t>
  </si>
  <si>
    <t>© 2021 ACM.Events are occurrences in specific locations, time, and semantics that nontrivially impact either our society or the nature, such as earthquakes, civil unrest, system failures, pandemics, and crimes. It is highly desirable to be able to anticipate the occurrence of such events in advance to reduce the potential social upheaval and damage caused. Event prediction, which has traditionally been prohibitively challenging, is now becoming a viable option in the big data era and is thus experiencing rapid growth, also thanks to advances in high performance computers and new Artificial Intelligence techniques. There is a large amount of existing work that focuses on addressing the challenges involved, including heterogeneous multi-faceted outputs, complex (e.g., spatial, temporal, and semantic) dependencies, and streaming data feeds. Due to the strong interdisciplinary nature of event prediction problems, most existing event prediction methods were initially designed to deal with specific application domains, though the techniques and evaluation procedures utilized are usually generalizable across different domains. However, it is imperative yet difficult to cross-reference the techniques across different domains, given the absence of a comprehensive literature survey for event prediction. This article aims to provide a systematic and comprehensive survey of the technologies, applications, and evaluations of event prediction in the big data era. First, systematic categorization and summary of existing techniques are presented, which facilitate domain experts' searches for suitable techniques and help model developers consolidate their research at the frontiers. Then, comprehensive categorization and summary of major application domains are provided to introduce wider applications to model developers to help them expand the impacts of their research. Evaluation metrics and procedures are summarized and standardized to unify the understanding of model performance among stakeholders, model developers, and domain experts in various application domains. Finally, open problems and future directions are discussed.</t>
  </si>
  <si>
    <t>artificial intelligence, big data, Event prediction</t>
  </si>
  <si>
    <t>&lt;Forecasting of solar power ramp events: A post-processing approach, {eid: 85053221456}&gt;, &lt;Causal prediction of top-k event types over real-time event streams, {eid: 85045006296}&gt;, &lt;Epideep: Exploiting embeddings for epidemic forecasting, {eid: 85071177162}&gt;, &lt;Prediction of solar eruptions using filament metadata, {eid: 85047261906}&gt;, &lt;Area-specific crime prediction models, {eid: 85015395321}&gt;, &lt;Methodological approach of construction business failure prediction studies: A review, {eid: 84982311368}&gt;, &lt;Event forecasting with pattern Markov chains, {eid: 85023196047}&gt;, &lt;None, {eid: 85095301133}&gt;, &lt;Probabilistic complex event recognition: A survey, {eid: 85030683469}&gt;, &lt;On-line new event detection and tracking, {eid: 0032283421}&gt;, &lt;A Bayesian approach to event prediction, {eid: 0346265982}&gt;, &lt;Forecasting with Twitter data, {eid: 84891765968}&gt;, &lt;A survey of techniques for event detection in Twitter, {eid: 84922737183}&gt;, &lt;None, {eid: 36849072723}&gt;, &lt;A spatiotemporal deep learning approach for citywide short-term crash risk prediction with multi-source data, {eid: 85055742205}&gt;, &lt;A comparison of flare forecasting methods, {eid: 85110287802}&gt;, &lt;Scalable causal learning for predicting adverse events in smart buildings, {eid: 85021988501}&gt;, &lt;Comparison of machine learning algorithms for clinical event prediction, {eid: 85071997894}&gt;, &lt;Uncertainty on asynchronous time event prediction, {eid: 85090171154}&gt;, &lt;None, {eid: 33846516584}&gt;, &lt;EpiFast: A fast algorithm for large scale realistic epidemic simulations on distributed memory systems, {eid: 70449729951}&gt;, &lt;Forecasting civil wars: Theory and structure in an age of "big data" and machine learning, {eid: 85084816813}&gt;, &lt;Real time, time series forecasting of inter-and intra-state political conflict, {eid: 79952309889}&gt;, &lt;Forecasting social unrest using activity cascades, {eid: 84939242182}&gt;, &lt;Estimating binary spatial autoregressive models for rare events, {eid: 84999666610}&gt;, &lt;Sensor event prediction using recurrent neural network in smart homes for older adults, {eid: 85065989960}&gt;, &lt;Prediction of next sensor event and its time of occurrence using transfer learning across homes, {eid: 85082667987}&gt;, &lt;Making words work: Using financial text as a predictor of financial events, {eid: 78049452076}&gt;, &lt;None, {eid: 85019873963}&gt;, &lt;Event summarization using tweets, {eid: 85016631276}&gt;, &lt;Non-parametric scan statistics for event detection and forecasting in heterogeneous social media graphs, {eid: 84907030632}&gt;, &lt;A generic framework for interesting subspace cluster detection in multi-attributed networks, {eid: 85044008932}&gt;, &lt;PCNN: Deep convolutional networks for short-term traffic congestion prediction, {eid: 85048853023}&gt;, &lt;Bayesian networks based rare event prediction with sensor data, {eid: 67349185029}&gt;, &lt;A tree-based approach for event prediction using episode rules over event streams, {eid: 52949095780}&gt;, &lt;Stargan: Unified generative adversarial networks for multi-domain image-to-image translation, {eid: 85062854894}&gt;, &lt;Ensemble flood forecasting: A review, {eid: 69349101904}&gt;, &lt;Regulating by robot:Administrative decisionmaking in themachine-learning era, {eid: 85025587354}&gt;, &lt;Using publicly visible social media to build detailed forecasts of civil unrest, {eid: 84930475766}&gt;, &lt;None, {eid: 85095376927}&gt;, &lt;An architecture for emergency event prediction using LSTM recurrent neural networks, {eid: 85039755181}&gt;, &lt;Disease transmission in territorial populations: The small-world network of Serengeti lions, {eid: 79955711378}&gt;, &lt;Hidden Markov models as a support for diagnosis: Formalization of the problem and synthesis of the solution, {eid: 38949108264}&gt;, &lt;Text analytics APIs, {eid: 85051028788}&gt;, &lt;A volcanic event forecasting model for multiple tephra records, demonstrated on Mt, {eid: 85038834240}&gt;, &lt;News events prediction using Markov logic networks, {eid: 85041130178}&gt;, &lt;A new hybrid classification algorithm for customer churn prediction based on logistic regression and decision trees, {eid: 85042590006}&gt;, &lt;Leveraging fine-grained transaction data for customer life event predictions, {eid: 85077169316}&gt;, &lt;Predicting soccer highlights from spatiotemporal match event streams, {eid: 85030263107}&gt;, &lt;Event prediction for individual unit based on recurrent event data collected in teleservice systems, {eid: 85081645848}&gt;, &lt;ISurvive: An interpretable, event-time prediction model for mHealth, {eid: 85050972281}&gt;, &lt;An overview of event extraction from Twitter, {eid: 84962523657}&gt;, &lt;Traffic congestion prediction by spatiotemporal propagation patterns, {eid: 85071007755}&gt;, &lt;Online failure prediction for railway transportation systems based on fuzzy rules and data analysis, {eid: 85046727599}&gt;, &lt;Tornado forecasting: A review, {eid: 0000508860}&gt;, &lt;On clinical event prediction in patient treatment trajectory using longitudinal electronic health records, {eid: 85077292172}&gt;, &lt;Systematic review of customer churn prediction in the telecom sector, {eid: 85072092298}&gt;, &lt;Reactive point processes: A new approach to predicting power failures in underground electrical systems, {eid: 84929662377}&gt;, &lt;Forecasting heroin overdose occurrences from crime incidents, {eid: 85110349109}&gt;, &lt;Wordnet, {eid: 84943740667}&gt;, &lt;None, {eid: 84863345424}&gt;, &lt;None, {eid: 84928083848}&gt;, &lt;Issues in complex event processing: Status and prospects in the big data era, {eid: 85008324741}&gt;, &lt;Failure prediction based on log files using random indexing and support vector machines, {eid: 84868647465}&gt;, &lt;Survey on complex event processing and predictive analytics, {eid: 80054820352}&gt;, &lt;Google Flu Trends failure shows good data big data, {eid: 84962217639}&gt;, &lt;A review on the recent history of wind power ramp forecasting, {eid: 84939864064}&gt;, &lt;Incomplete label multi-task ordinal regression for spatial event scale forecasting, {eid: 85058982484}&gt;, &lt;Incomplete label multi-task deep learning for spatio-temporal event subtype forecasting, {eid: 85083222731}&gt;, &lt;A taxonomy of event prediction methods, {eid: 85068602372}&gt;, &lt;None, {eid: 84944735469}&gt;, &lt;What happens next Event prediction using a compositional neural network model, {eid: 85007227188}&gt;, &lt;None, {eid: 85080500906}&gt;, &lt;Adaptive scalable pipelines for political event data generation, {eid: 85047723975}&gt;, &lt;None, {eid: 84990941766}&gt;, &lt;Simulating spatio-temporal patterns of terrorism incidents on the Indochina Peninsula with GIS and the random forest method, {eid: 85063677745}&gt;, &lt;Toward future scenario generation: Extracting event causality exploiting semantic relation, context, and association features, {eid: 84906932875}&gt;, &lt;Bayesian model fusion for forecasting civil unrest, {eid: 84939601480}&gt;, &lt;Integrating hierarchical attentions for future subevent prediction, {eid: 85077246919}&gt;, &lt;What happens next Future subevent prediction using contextual hierarchical LSTM, {eid: 85030106819}&gt;, &lt;Social media based simulation models for understanding disease dynamics, {eid: 85055726696}&gt;, &lt;Mist: A multiview and multimodal spatial-temporal learning framework for citywide abnormal event forecasting, {eid: 85066901523}&gt;, &lt;Improved disk-drive failure warnings, {eid: 0036734883}&gt;, &lt;Estimating time to event of future events based on linguistic cues on Twitter, {eid: 85034852163}&gt;, &lt;Using machine learning methods to forecast if solar flares will be associated with CMEs and SEPs, {eid: 85050679524}&gt;, &lt;Skip n-grams and ranking functions for predicting script events, {eid: 84986217572}&gt;, &lt;Deepurbanevent: A system for predicting citywide crowd dynamics at big events, {eid: 85071146229}&gt;, &lt;A survey on spatial prediction methods, {eid: 85052713683}&gt;, &lt;Epidemiological modeling of news and rumors on Twitter, {eid: 84890706924}&gt;, &lt;Thats what friends are for: Inferring location in online social media platforms based on social relationships, {eid: 84896967880}&gt;, &lt;Carbon: Forecasting civil unrest events by monitoring news and social media, {eid: 85033683690}&gt;, &lt;Time-series event-based prediction: An unsupervised learning framework based on genetic programming, {eid: 84922710300}&gt;, &lt;A traffic flow approach to early detection of gathering events: Comprehensive results, {eid: 85026651794}&gt;, &lt;Forecasting gathering events through trajectory destination prediction: A dynamic hybrid model, {eid: 85110395318}&gt;, &lt;Diversity-aware event prediction based on a conditional variational autoencoder with reconstruction, {eid: 85095382754}&gt;, &lt;A systematic review on spatial crime forecasting, {eid: 85085771568}&gt;, &lt;Improving event causality recognition with multiple background knowledge sources using multi-column convolutional neural networks, {eid: 85015285840}&gt;, &lt;A spatial scan statistic, {eid: 0031361662}&gt;, &lt;Leveraging unscheduled event prediction through mining scheduled event tweets, {eid: 84874792989}&gt;, &lt;Spatio-temporal violent event prediction using Gaussian process regression, {eid: 85061498344}&gt;, &lt;Time-to-event prediction with neural networks and Cox regression, {eid: 85072632016}&gt;, &lt;Introducing the global terrorism database, {eid: 34147118542}&gt;, &lt;None, {eid: 84976600659}&gt;, &lt;Stream prediction using a generative model based on frequent episodes in event sequences, {eid: 65449133624}&gt;, &lt;Event prediction based on causality reasoning, {eid: 85064550507}&gt;, &lt;Interpretable classifiers using rules and Bayesian analysis: Building a better stroke prediction model, {eid: 84946593219}&gt;, &lt;Sequential event prediction, {eid: 84884283257}&gt;, &lt;The wisdom of crowds in action: Forecasting epidemic diseases with a web-based prediction market system, {eid: 84971351178}&gt;, &lt;Feature selection: A data perspective, {eid: 85040227605}&gt;, &lt;Multi-attribute event modeling and prediction over event streams from sensors, {eid: 85048374504}&gt;, &lt;None, {eid: 85060435117}&gt;, &lt;Next hit predictor-self-exciting risk modeling for predicting next locations of serial crimes, {eid: 85110269091}&gt;, &lt;None, {eid: 85066903504}&gt;, &lt;Failure event prediction using the Cox proportional hazard model driven by frequent failure signatures, {eid: 33845912984}&gt;, &lt;A novel serial crime prediction model based on Bayesian learning theory, {eid: 78149356760}&gt;, &lt;Mm-pred: A deep predictive model for multi-attribute event sequence, {eid: 85066071789}&gt;, &lt;Grid-based crime prediction using geographical features, {eid: 85051722855}&gt;, &lt;A new point process transition density model for space-time event prediction, {eid: 3543043774}&gt;, &lt;ConceptNet-A practical commonsense reasoning tool-kit, {eid: 8644267670}&gt;, &lt;Knowing when to look: Adaptive attention via a visual sentinel for image captioning, {eid: 85041910666}&gt;, &lt;Fast mining and forecasting of complex time-stamped events, {eid: 84866042606}&gt;, &lt;A survey of machine learning approaches and techniques for student dropout prediction, {eid: 85066802959}&gt;, &lt;A multi-stage deep learning approach for business process event prediction, {eid: 85029414046}&gt;, &lt;Counterfactual theories of causation, {eid: 84904206671}&gt;, &lt;None, {eid: 85095384201}&gt;, &lt;Forecasting occurrences of activities, {eid: 85001013313}&gt;, &lt;Tensor-based method for temporal geopolitical event forecasting, {eid: 85110287071}&gt;, &lt;EMBERS at 4 years: Experiences operating an open source indicators forecasting system, {eid: 84984985031}&gt;, &lt;Capturing planned protests from open source indicators, {eid: 85020036756}&gt;, &lt;A prototype method for future event prediction based on future reference sentence extraction, {eid: 85030117817}&gt;, &lt;Future event prediction: If and when, {eid: 85083301465}&gt;, &lt;STAPLE: Spatio-temporal precursor learning for event forecasting, {eid: 85048336275}&gt;, &lt;Spatio-temporal event forecasting and precursor identification, {eid: 85071181914}&gt;, &lt;Deep mixture point processes: Spatiotemporal event prediction with rich contextual information, {eid: 85071191410}&gt;, &lt;Mobile network failure event detection and forecasting with multiple user activity data sets, {eid: 85102187501}&gt;, &lt;Prediction of irrigation event occurrence at farm level using optimal decision trees, {eid: 85059236646}&gt;, &lt;Forecasting the novel coronavirus COVID-19, {eid: 85082792597}&gt;, &lt;None, {eid: 85053815180}&gt;, &lt;Towards a deep learning approach for urban crime forecasting, {eid: 85075696215}&gt;, &lt;Assessing Chinas cybersecurity law, {eid: 85053130095}&gt;, &lt;Pairwise-ranking based collaborative recurrent neural networks for clinical event prediction, {eid: 85055673981}&gt;, &lt;Learning causality for news events prediction, {eid: 84860855035}&gt;, &lt;Mining the web to predict future events, {eid: 84874282299}&gt;, &lt;Beating the news" with EMBERS: Forecasting civil unrest using open source indicators, {eid: 84907021023}&gt;, &lt;An investigation of interpretable deep learning for adverse drug event prediction, {eid: 85071025094}&gt;, &lt;Forecasting natural events using axonal delay, {eid: 85056272228}&gt;, &lt;A deep learning approach to the citywide traffic accident risk prediction, {eid: 85059504647}&gt;, &lt;Spatial crime distribution and prediction for sporting events using social media, {eid: 85079223900}&gt;, &lt;A crowdsourcing triage algorithm for geopolitical event forecasting, {eid: 85056783343}&gt;, &lt;Machine learning predicts laboratory earthquakes, {eid: 85030155977}&gt;, &lt;A process for predicting manhole events in Manhattan, {eid: 74849137153}&gt;, &lt;Theft prediction with individual risk factor of visitors, {eid: 85058654977}&gt;, &lt;Mining the social web: Analyzing data from facebook, twitter, linkedin, and other social media sites, {eid: 84876054623}&gt;, &lt;Earthquake shakes Twitter users: Real-time event detection by social sensors, {eid: 77954571408}&gt;, &lt;A survey of online failure prediction methods, {eid: 77950267881}&gt;, &lt;Unexpected event prediction in wire electrical discharge machining using deep learning techniques, {eid: 85049215181}&gt;, &lt;Adverse drug event prediction combining shallow analysis and machine learning, {eid: 84922803066}&gt;, &lt;An efficient approach to event detection and forecasting in dynamic multivariate social media networks, {eid: 85030108873}&gt;, &lt;Tiresias: Predicting security events through deep learning, {eid: 85056867263}&gt;, &lt;Autoencoder-based one-class classification technique for event prediction, {eid: 85076785276}&gt;, &lt;Predicting an effect event from a new cause event using a semantic web based abstraction tree of past cause-effect event pairs, {eid: 85040551834}&gt;, &lt;None, {eid: 0003610420}&gt;, &lt;None, {eid: 85007013030}&gt;, &lt;Neural speech recognizer: Acoustic-to-word LSTM model for large vocabulary speech recognition, {eid: 85039173745}&gt;, &lt;Fundamental patterns and predictions of event size distributions in modern wars and terrorist campaigns, {eid: 85055074381}&gt;, &lt;High-impact event prediction by temporal data mining through genetic algorithms, {eid: 57649229567}&gt;, &lt;Hierarchical gated recurrent unit with semantic attention for event prediction, {eid: 85084110885}&gt;, &lt;YAGO: A core of semantic knowledge, {eid: 35148867982}&gt;, &lt;Machine learning for predictive maintenance: A multiple classifier approach, {eid: 84937407847}&gt;, &lt;An empirical comparison of classification techniques for next event prediction using business process event logs, {eid: 85064253620}&gt;, &lt;Probabilistic forecasting of wind power ramp events using autoregressive logit models, {eid: 85006320777}&gt;, &lt;Predicting time-to-event from Twitter messages, {eid: 84921915618}&gt;, &lt;Amultimodel ensemble to forecast onsets of state-sponsored mass killing, {eid: 85110320738}&gt;, &lt;Forecasting gathering events through continuous destination prediction on big trajectory data, {eid: 85041012592}&gt;, &lt;Predicting urban dispersal events: A two-stage framework through deep survival analysis on mobility data, {eid: 85090807037}&gt;, &lt;Predicting rare events in temporal domains, {eid: 78149354391}&gt;, &lt;None, {eid: 85041438232}&gt;, &lt;A hierarchical pattern learning framework for forecasting extremeweather events, {eid: 84963571261}&gt;, &lt;Towards long-lead forecasting of extreme flood events: A data mining framework for precipitation cluster precursors identification, {eid: 84988529188}&gt;, &lt;Incomplete label uncertainty estimation for petition victory prediction with dynamic features, {eid: 85061404664}&gt;, &lt;Multi-instance domain adaptation for vaccine adverse event detection, {eid: 85051483746}&gt;, &lt;Using Twitter for next-place prediction, with an application to crime prediction, {eid: 84964986347}&gt;, &lt;CSAN: A neural network benchmark model for crime forecasting in spatio-temporal scale, {eid: 85074389645}&gt;, &lt;Forest-based point process for event prediction from electronic health records, {eid: 84886516990}&gt;, &lt;On predicting crime with heterogeneous spatial patterns: Methods and evaluation, {eid: 85076998298}&gt;, &lt;A MIML-LSTM neural network for integrated fine-grained event forecasting, {eid: 85055487445}&gt;, &lt;Event history analysis, {eid: 0003345363}&gt;, &lt;Taking the pulse of COVID-19: A spatiotemporal perspective, {eid: 85089740604}&gt;, &lt;Finding progression stages in time-evolving event sequences, {eid: 84907032880}&gt;, &lt;Web-log mining for quantitative temporal-event prediction, {eid: 26944477196}&gt;, &lt;Using external knowledge for financial event prediction based on graph neural networks, {eid: 85075463366}&gt;, &lt;Neural network based continuous conditional random field for fine-grained crime prediction, {eid: 85074917657}&gt;, &lt;An integrated model for crime prediction using temporal and spatial factors, {eid: 85061387600}&gt;, &lt;None, {eid: 84903728621}&gt;, &lt;DRAM: A deep reinforced intra-attentive model for event prediction, {eid: 85081565040}&gt;, &lt;None, {eid: 84871135437}&gt;, &lt;Hetero-convLSTM: A deep learning approach to traffic accident prediction on heterogeneous spatio-temporal data, {eid: 85051465863}&gt;, &lt;A data-driven approach for event prediction, {eid: 78149325735}&gt;, &lt;None, {eid: 84928354073}&gt;, &lt;Forecasting seasonal influenza fusing digital indicators and a mechanistic disease model, {eid: 85049376683}&gt;, &lt;Unsupervised spatial event detection in targeted domains with applications to civil unrest modeling, {eid: 84908576893}&gt;, &lt;Spatiotemporal event forecasting in social media, {eid: 84961943223}&gt;, &lt;Multi-resolution spatial event forecasting in social media, {eid: 85014564594}&gt;, &lt;Simnest: Social media nested epidemic simulation via online semi-supervised deep learning, {eid: 84963593976}&gt;, &lt;Spatial auto-regressive dependency interpretable learning based on spatial topological constraints, {eid: 85070694457}&gt;, &lt;Multi-task learning for spatio-temporal event forecasting, {eid: 84954148765}&gt;, &lt;Spatial event forecasting in social media with geographically hierarchical regularization, {eid: 85028455296}&gt;, &lt;Distant-supervision of heterogeneous multitask learning for social event forecasting with multilingual indicators, {eid: 85051502158}&gt;, &lt;Hierarchical incomplete multisource feature learning for spatiotemporal event forecasting, {eid: 84984986001}&gt;, &lt;Constructing and embedding abstract event causality networks from text snippets, {eid: 85015266606}&gt;, &lt;Modeling temporal-spatial correlations for crime prediction, {eid: 85037350982}&gt;, &lt;Prediction model for solar energetic proton events: Analysis and verification, {eid: 85066121470}&gt;, &lt;A pattern based predictor for event streams, {eid: 84941074205}&gt;, &lt;A tensor framework for geosensor data forecasting of significant societal events, {eid: 85056243019}&gt;, &lt;A traffic flow approach to early detection of gathering events, {eid: 85110379125}&gt;, &lt;Spatiotemporal change footprint pattern discovery: An interdisciplinary survey, {eid: 84890872961}&gt;</t>
  </si>
  <si>
    <t>2-s2.0-85110366140</t>
  </si>
  <si>
    <t>I would say: It focuses on real time monitoring</t>
  </si>
  <si>
    <t>Rinciog A. (AUID: 57223904729), Meyer A. (AUID: 57158243900)</t>
  </si>
  <si>
    <t>Fabricatio-Rl: A Reinforcement Learning Simulation Framework for Production Scheduling</t>
  </si>
  <si>
    <t>2021 Winter Simulation Conference, WSC 2021</t>
  </si>
  <si>
    <t>10.1109/WSC52266.2021.9715366</t>
  </si>
  <si>
    <t>https://www.doi.org/10.1109/WSC52266.2021.9715366</t>
  </si>
  <si>
    <t>&lt;TU Dortmund University, Department of Mechanical Engineering&gt;</t>
  </si>
  <si>
    <t>© 2021 IEEE.Production scheduling is the task of assigning job operations to processing resources such that a target goal is optimized. constraints on job structure and resource capabilities, including stochastic influences, e.g. job arrivals, define individual problems. Reinforcement learning (RL) solvers are adaptive and potentially robust in highly stochastic settings. However, benchmarking RL solutions for stochastic problems is challenging, requiring the simulation of complex production settings while guaranteeing reproducible stochasticity. No such simulation is currently available. To cover this gap, we introduce FabricatioRL, an RL compatible, customizable and extensible benchmarking simulation framework. Our contribution is twofold: We first derive requirements to ensure that generic production setups can be covered, the simulation framework can interface with both traditional approaches and RL, and experiments are reproducible. Then, we detail the FabricatioRL design and implementation satisfying the obtained requirements in terms of framework input, core simulation process, and the interface with different scheduling systems.</t>
  </si>
  <si>
    <t>&lt;None, {eid: 85126108078}&gt;, &lt;Collaborative reinforcement learning for a two-robot job transfer flow-shop scheduling problem, {eid: 84959322709}&gt;, &lt;Dynamic job-shop scheduling using reinforcement learning agents, {eid: 0034325416}&gt;, &lt;Flexible job shop scheduling by tabu search, {eid: 0037696818}&gt;, &lt;OR-library: Distributing test problems by electronic mail, {eid: 56449107505}&gt;, &lt;None, {eid: 85126119644}&gt;, &lt;OpenAI gym, {eid: 85056648071}&gt;, &lt;Benchmarks for shop scheduling problems, {eid: 0000418020}&gt;, &lt;Q-learning algorithm performance for m-machine, n-jobs flow shop scheduling problems to minimize makespan, {eid: 85019621318}&gt;, &lt;Distributed policy search reinforcement learning for job-shop scheduling tasks, {eid: 84858054371}&gt;, &lt;None, {eid: 85059179592}&gt;, &lt;Some guidelines and guarantees for common random numbers, {eid: 0000728309}&gt;, &lt;Soft actor-critic: Off-policy maximum entropy deep reinforcement learning with a stochastic actor, {eid: 85055258185}&gt;, &lt;Stable baselines, {eid: 85099838287}&gt;, &lt;Autonomous production control for matrix production based on deep q-learning, {eid: 85089090906}&gt;, &lt;Petri-net-based dynamic scheduling of flexible manufacturing system via deep reinforcement learning with graph convolutional network, {eid: 85079694318}&gt;, &lt;None, {eid: 85098812374}&gt;, &lt;None, {eid: 84937809422}&gt;, &lt;Designing an adaptive production control system using reinforcement learning, {eid: 85101947920}&gt;, &lt;Tensorforce: A tensorflow library for applied reinforcement learning, {eid: 85126118467}&gt;, &lt;Actor-critic deep reinforcement learning for solving job shop scheduling problems, {eid: 85084170875}&gt;, &lt;Dynamic scheduling for flexible job shop with new job insertions by deep reinforcement learning, {eid: 85081140568}&gt;, &lt;Simulation and model-based design, {eid: 85126105403}&gt;, &lt;A multi-objective reinforcement learning algorithm for jssp, {eid: 85072864863}&gt;, &lt;A reinforcement learning approach to robust scheduling of semiconductor manufacturing facilities, {eid: 85106441524}&gt;, &lt;None, {eid: 84866898775}&gt;, &lt;Keras-rl, {eid: 85098944882}&gt;, &lt;A centralized reinforcement learning approach for proactive scheduling in manufacturing, {eid: 84952931350}&gt;, &lt;A reinforcement learning approach for scheduling problems, {eid: 84937803432}&gt;, &lt;FabricatioRL, {eid: 85126109524}&gt;, &lt;Towards standardizing reinforcement learning approaches for stochastic production scheduling, {eid: 85126105352}&gt;, &lt;None, {eid: 85105540954}&gt;, &lt;A reinforcement learning approach to parameter estimation in dynamic job shop scheduling, {eid: 85019975083}&gt;, &lt;Plant simulation documentation, {eid: 85126111348}&gt;, &lt;Mastering the game of go without human knowledge, {eid: 85031918331}&gt;, &lt;Reinforcement learning for adaptive order dispatching in the semiconductor industry, {eid: 85045954603}&gt;, &lt;None, {eid: 0004102479}&gt;, &lt;Minerva: A reinforcement learning-based technique for optimal scheduling and bottleneck detection in distributed factory operations, {eid: 85051020373}&gt;, &lt;Application of reinforcement learning for agent-based production scheduling, {eid: 10844274625}&gt;, &lt;Adaptive job shop scheduling strategy based on weighted q-learning algorithm, {eid: 85056321676}&gt;, &lt;Optimization of global production scheduling with deep reinforcement learning, {eid: 85048864239}&gt;, &lt;Learning to dispatch for job shop scheduling via deep reinforcement learning, {eid: 85108393338}&gt;, &lt;High-performance job-shop scheduling with a time-delay td (l) network, {eid: 85156225449}&gt;</t>
  </si>
  <si>
    <t>2021-12-12</t>
  </si>
  <si>
    <t>2-s2.0-85126126475</t>
  </si>
  <si>
    <t>RISE</t>
  </si>
  <si>
    <t>Abbas</t>
  </si>
  <si>
    <t>only simulation of RL in production</t>
  </si>
  <si>
    <t>Marquardt T. (AUID: 57483550200), Cleophas C. (AUID: 30467541500), Morgan L. (AUID: 57193493431)</t>
  </si>
  <si>
    <t>Indolence is Fatal: Research Opportunities in Designing Digital Shadows and Twins for Decision Support</t>
  </si>
  <si>
    <t>10.1109/WSC52266.2021.9715332</t>
  </si>
  <si>
    <t>https://www.doi.org/10.1109/WSC52266.2021.9715332</t>
  </si>
  <si>
    <t>&lt;Institute of Business, Christian-Albrechts University Kiel&gt;, &lt;Lancaster University Management School, Lancaster University Bailrigg&gt;</t>
  </si>
  <si>
    <t>© 2021 IEEE.Digital twins and shadows have gained increasing popularity in industry and research. The terms describe simulation systems that mirror real-world systems, such as service or manufacturing lines, aligned to (near) perfection based on automated data streams. We implement a set of perfect model experiments to demonstrate how deviations between a digital shadow and the real world can arise, affect predictive accuracy, and may be eliminated. As an illustrative example, we simulate a simple sequential production line and its digital shadow. The paper concludes with a summary of identified research opportunities.</t>
  </si>
  <si>
    <t>&lt;Digital twin as a service (dtaas) in industry 4. 0: An architecture reference model, {eid: 85097743225}&gt;, &lt;Agility from first principles: Reconstructing the concept of agility in information systems development, {eid: 70149115578}&gt;, &lt;Validation of agent-based models in economics and finance, {eid: 85041865476}&gt;, &lt;Digital twin: Enabling technologies, challenges and open research, {eid: 85087331367}&gt;, &lt;Digital twin for legacy systems: Simulation model testing and validation, {eid: 85059985353}&gt;, &lt;Validation of trace-driven simulation models: A novel regression test, {eid: 0032093819}&gt;, &lt;Digital twin in manufacturing: A categorical literature review and classification, {eid: 85052915281}&gt;, &lt;How to build valid and credible simulation models, {eid: 85081121339}&gt;, &lt;None, {eid: 85126132012}&gt;, &lt;Real-time validation of digital models for manufacturing systems: A novel signal-processing-based approach, {eid: 85072975018}&gt;, &lt;Fourier trajectory analysis for system discrimination, {eid: 85126134657}&gt;, &lt;None, {eid: 84894162434}&gt;, &lt;Symbiotic simulation system: Hybrid systems model meets big data analytics, {eid: 85062634702}&gt;, &lt;About the importance of autonomy and digital twins for the future of manufacturing, {eid: 84953861813}&gt;, &lt;Verification and validation of simulation models: An advanced tutorial, {eid: 85103879550}&gt;, &lt;The digital twin of the city of zurich for urban planning, {eid: 85083502944}&gt;, &lt;Modeling, simulation, information technology &amp; processing roadmap, {eid: 84885413599}&gt;, &lt;None, {eid: 85090044281}&gt;, &lt;Small increases in agent-based model complexity can result in large increases in required calibration data, {eid: 85100802651}&gt;, &lt;Can we learn from simplified simulation models? An experimental study on user learning, {eid: 85078613575}&gt;, &lt;Digital twin-driven product design, manufacturing and service with big data, {eid: 85015707925}&gt;, &lt;None, {eid: 85086126558}&gt;, &lt;Not all explanations predict satisfactorily, and not all good predictions explain, {eid: 62549154495}&gt;, &lt;Empirical validation of agent-based models: Alternatives and prospects, {eid: 34047194509}&gt;, &lt;Online quantification of input uncertainty for parametric models, {eid: 85062643928}&gt;</t>
  </si>
  <si>
    <t>2-s2.0-85126113941</t>
  </si>
  <si>
    <t>focuses on deviation in shadow twins and reality</t>
  </si>
  <si>
    <t>Ferro R. (AUID: 56154459200), Eduardo Cooper Ordonez R. (AUID: 57004538100), Sajjad H. (AUID: 57313316800)</t>
  </si>
  <si>
    <t>Steps for Data Exchange between Real Environment and Virtual Simulation Environment</t>
  </si>
  <si>
    <t>13th International Conference on Computer Modeling and Simulation, ICCMS 2021</t>
  </si>
  <si>
    <t>10.1145/3474963.3474988</t>
  </si>
  <si>
    <t>https://www.doi.org/10.1145/3474963.3474988</t>
  </si>
  <si>
    <t>&lt;University of Campinas&gt;, &lt;Politecnico di Torino&gt;</t>
  </si>
  <si>
    <t>© 2021 ACM.Recently the technological evolution resulting from the fourth industrial revolution, especially with the advancement of the internet of things and bigdata, coupled with the change in consumer behavior, are forcing companies to improve the efficiency of production systems. Now, companies must mass produce to keep costs low, but they must also be flexible and offer a wide variety of products. Thus, companies are increasingly using computational tools to improve decision making, especially with the application of simulation and digitization of production systems. However, online data collection is presenting itself as a solution to decrease the time for the development of simulation models and, thus, speed up decision making. In this way, this work shows the steps required for online data exchange between a real system and a virtual production system. For this, a prototype will be used that demonstrates these basic concepts.</t>
  </si>
  <si>
    <t>&lt;Competing through manufacturing, {eid: 0002453759}&gt;, &lt;Asp, the art and science of practice: Three challenges for a lean enterprise in turbulent times, {eid: 84933528025}&gt;, &lt;None, {eid: 0004312378}&gt;, &lt;None, {eid: 0003791247}&gt;, &lt;None, {eid: 77951574385}&gt;, &lt;Virtual production planning of a high-speed train using a discrete event simulation based approach, {eid: 84922323446}&gt;, &lt;Simulation-based optimization for the integrated scheduling of production and logistic systems, {eid: 84992313152}&gt;, &lt;Des configurators for rapid virtual prototyping and optimisation of manufacturing systems, {eid: 84931416260}&gt;, &lt;Multiobjective genetic algorithm conjunctive use optimization for production, cost, and energy with dynamic return flow, {eid: 84896884271}&gt;, &lt;Solving scheduling problems with genetic algorithms using a priority encoding scheme, {eid: 85020517095, doi: 10.1007/978-3-319-59153-75}&gt;, &lt;An optimization algorithm for integrated remanufacturing production planning and scheduling system, {eid: 85032873173}&gt;, &lt;A cyber-physical systems architecture for industry 4.0-based manufacturing systems, {eid: 84921300723}&gt;, &lt;Analysis of the integration between operations management manufacturing tools with discrete event simulation, {eid: 85025473415}&gt;, &lt;Digital twin shop-floor: A new shop-floor paradigm towards smart manufacturing, {eid: 85030752762}&gt;, &lt;A modelling method service design and intellectual propert management towards industry 4.0: Caxman case "serviceology for services, {eid: 85025159811}&gt;, &lt;Theorical proposal of steps for the implementation of the industry 4.0 concept, {eid: 85086782158, doi: 10.14488/BJOPM.2019.v16.n2.a1}&gt;, &lt;None, {eid: 84899127785}&gt;, &lt;The impact of digitalization on the future of control and operations, {eid: 85034219393}&gt;, &lt;The digital twin: Realizing the cyber-physical production system for industry 4.0, {eid: 85019987476}&gt;, &lt;Plm-mes integration: A case-study in automotive manufacturing, {eid: 84964867018}&gt;, &lt;The digital transformation of industry, {eid: 85117917814}&gt;, &lt;Experimentable digital twins -streamlining simulation-based systems engineering for industry 4.0, {eid: 85041837589}&gt;, &lt;A cyber-physical systems architecture for industry 4.0-based manufacturing systems, {eid: 84921300723}&gt;, &lt;Digital twindriven product design framework, {eid: 85042921933}&gt;, &lt;None, {eid: 85032451877}&gt;</t>
  </si>
  <si>
    <t>2021-06-25</t>
  </si>
  <si>
    <t>2-s2.0-85117963006</t>
  </si>
  <si>
    <t>focus is on data exhange with DT and real system</t>
  </si>
  <si>
    <t>Weaver G.A. (AUID: 36142394000)</t>
  </si>
  <si>
    <t>A Data Processing Pipeline for Cyber-Physical Risk Assessments of Municipal Supply Chains</t>
  </si>
  <si>
    <t>10.1109/WSC52266.2021.9715355</t>
  </si>
  <si>
    <t>https://www.doi.org/10.1109/WSC52266.2021.9715355</t>
  </si>
  <si>
    <t>&lt;University of Illinois at Urbana-Champaign&gt;</t>
  </si>
  <si>
    <t>© 2021 IEEE.Smart city technologies promise reduced congestion by optimizing transportation movements. Increased connectivity, however, may increase the attack surface of a municipality's critical functions. Increased supply chain attacks (up nearly 80 % in 2019) and municipal ransomware attacks (up 60 % in 2019) motivate the need for holistic approaches to risk assessment. Therefore, we present a methodology to quantify the degree to which supply-chain movements may be observed or disrupted via compromised smart-city devices. Our data-processing pipeline uses publicly available datasets to model intermodal commodity flows within and surrounding a municipality. Using a hierarchy tree to adaptively sample spatial networks within geographic regions of interest, we bridge the gap between grid-and network-based risk assessment frameworks. Results based on fieldwork for the Jack Voltaic exercises sponsored by the Army Cyber Institute demonstrate our approach on intermodal movements through Charleston, SC and San Diego, CA.</t>
  </si>
  <si>
    <t>&lt;Spatial networks, {eid: 79451475362}&gt;, &lt;Police warning after drug traffickers cyber-attack, {eid: 85030328622}&gt;, &lt;HARCI-eu, a harmonized gridded dataset of critical infrastructures in Europe for large-scale risk assessments, {eid: 85070084242}&gt;, &lt;Bringing ai at the edge to smart cameras on the iot, {eid: 85126093573}&gt;, &lt;None, {eid: 85126103929}&gt;, &lt;The structure and dynamics of multilayer networks, {eid: 84909980102}&gt;, &lt;The continuous-time service network design problem, {eid: 85030118154}&gt;, &lt;Maintaining hierarchical graph views, {eid: 0033881720}&gt;, &lt;To protect putin, Russia is spoofing GPS signals on a massive scale, {eid: 85125129214}&gt;, &lt;Cyber-physical topology language: Definition, operations, and application, {eid: 84964374628}&gt;, &lt;Coronavirus: Hackers targeted covid vvccine supply cold chain, {eid: 85126149013}&gt;, &lt;Railroad communications technology: From cellular to radio to satellite to wi-fi, {eid: 85126149626}&gt;, &lt;None, {eid: 85126136231}&gt;, &lt;Russia and China hijack your internet traffic: Heres what you do, {eid: 85126087192}&gt;, &lt;Smart street lights for brighter savings and opportunities, {eid: 85086299751}&gt;, &lt;Systems confrontation and system destruction warfare, {eid: 85070328781}&gt;, &lt;None, {eid: 85126086811}&gt;, &lt;None, {eid: 85106372428}&gt;, &lt;The role of graph theory in system of systems engineering, {eid: 84979807641}&gt;, &lt;Massive camera hack exposes the growing reach and intimacy of American surveillance, {eid: 85126101345}&gt;, &lt;Story of the year 2019: Cities under ransomware siege, {eid: 85126093544}&gt;, &lt;Designing and implementing malicious hardware, {eid: 85084095841}&gt;, &lt;What others can learn from smart city initiatives in Florida, {eid: 85126138214}&gt;, &lt;None, {eid: 85021798944}&gt;, &lt;Complex network topology of transportation systems, {eid: 84889668711}&gt;, &lt;None, {eid: 85126083498}&gt;, &lt;San Diego cant actually turn its smart streetlights off, {eid: 85126083813}&gt;, &lt;Top biden cyber official: Solarwinds breach could turn from spying to destruction in a moment, {eid: 85126081543}&gt;, &lt;Jack voltaic 3. 0 cyber research report, {eid: 85126118797}&gt;, &lt;Ransomware attacks demanding larger payouts from local governments, {eid: 85126107879}&gt;, &lt;Cops tap smart streetlights sparking controversy and legislation, {eid: 85126087751}&gt;, &lt;Closest-point problems, {eid: 85063287628}&gt;, &lt;None, {eid: 85126093913}&gt;, &lt;Optimal recovery sequencing for enhanced resilience and service restoration in transportation networks, {eid: 84919631185}&gt;, &lt;Investing in innovation: The rise of the smart city, {eid: 85126100725}&gt;, &lt;Stakeholder-centric analyses of simulated shipping port disruptions, {eid: 85081131773}&gt;, &lt;Estimating economic losses from cyber-attacks on shipping ports: An optimization-based approach, {eid: 85126139951}&gt;, &lt;Rethinking spatial tessellation in an era of the smart city, {eid: 85074493479}&gt;, &lt;Commercial cloud outages are a wake-up call, {eid: 85126095654}&gt;</t>
  </si>
  <si>
    <t>2-s2.0-85125124919</t>
  </si>
  <si>
    <t>risk assessment for smart cities, hence out of scope</t>
  </si>
  <si>
    <t>Lee B. (AUID: 57188718605), Lee M. (AUID: 57211826487), Mogk J. (AUID: 6506130028), Goldstein R. (AUID: 26031391500), Bibliowicz J. (AUID: 57190586510), Tessier A. (AUID: 36702009900)</t>
  </si>
  <si>
    <t>Designing a Multi-Agent Occupant Simulation System to Support Facility Planning and Analysis for COVID-19</t>
  </si>
  <si>
    <t>2021 ACM Designing Interactive Systems Conference: Nowhere and Everywhere, DIS 2021</t>
  </si>
  <si>
    <t>10.1145/3461778.3462030</t>
  </si>
  <si>
    <t>https://www.doi.org/10.1145/3461778.3462030</t>
  </si>
  <si>
    <t>&lt;Autodesk&gt;</t>
  </si>
  <si>
    <t>© 2021 ACM.The COVID-19 pandemic changed our lives, forcing us to reconsider our built environment, architectural designs, and even behaviours. Multiple stakeholders, including designers, building facility managers, and policy makers, are making decisions to reduce SARS-CoV-2 virus transmission and make our environment safer; however, systems to effectively and interactively evaluate virus transmission in physical spaces are lacking. To help fill this gap, we propose OccSim, a system that automatically generates occupancy behaviours in a 3D model of a building and helps users analyze the potential effect of virus transmission from a large-scale and longitudinal perspective. Our participatory evaluation with four groups of stakeholders revealed that OccSim could enhance their decision making processes by identifying specific risks of virus transmission in advance, and illuminating how each risk relates to complex human-building interactions. We reflect on our design and discuss OccSim's potential implications in the domains of gdesign evaluation,' ggenerative design,' and gdigital twins.'</t>
  </si>
  <si>
    <t>human-building interaction, occupancy simulation, space analysis, space occupancy visualization, virtual human, virus transmission</t>
  </si>
  <si>
    <t>&lt;Future of human-building interaction, {eid: 84994647085}&gt;, &lt;The hide and seek of workspace: Towards human-centric sustainable architecture, {eid: 85046953580}&gt;, &lt;None, {eid: 85110133983}&gt;, &lt;Contact structure, mobility, environmental impact and behaviour: The importance of social forces to infectious disease dynamics and disease ecology, {eid: 85015234412}&gt;, &lt;Empiric design evaluation in urban planning, {eid: 79952623007}&gt;, &lt;Quantifying the routes of transmission for pandemic influenza, {eid: 41049116663}&gt;, &lt;A descriptive framework for temporal data visualizations based on generalized space-time cubes, {eid: 84963903958}&gt;, &lt;None, {eid: 85119651164}&gt;, &lt;Towards visualization of simulated occupants and their interactions with buildings at multiple time scales, {eid: 84901844246}&gt;, &lt;Estimation of airborne viral emission: Quanta emission rate of sars-cov-2 for infection risk assessment, {eid: 85084477154}&gt;, &lt;Mesh: Scaffolding comparison tables for online decision making, {eid: 85096982150}&gt;, &lt;An agent-based stochastic occupancy simulator, {eid: 85037049675}&gt;, &lt;A visual interaction cue framework from video game environments for augmented reality, {eid: 85046947757}&gt;, &lt;Modeling occupancy and behavior for better building design and operation-a critical review, {eid: 85053677844}&gt;, &lt;The human dimensions of energy use in buildings: A review, {eid: 85027558816}&gt;, &lt;What is personalization? Perspectives on the design and implementation of personalization in information systems, {eid: 33846011058}&gt;, &lt;Crowd-driven mid-scale layout design, {eid: 84980032064}&gt;, &lt;Wakame: Sense making of multi-dimensional spatial-temporal data, {eid: 77957967191}&gt;, &lt;Literature survey on how different factors influence human comfort in indoor environments, {eid: 78649969805}&gt;, &lt;Nine challenges in incorporating the dynamics of behaviour in infectious diseases models, {eid: 84926162845}&gt;, &lt;Modelling the influence of human behaviour on the spread of infectious diseases: A review, {eid: 77956581464}&gt;, &lt;Human activity recognition using 2d skeleton data and supervised machine learning, {eid: 85075575533}&gt;, &lt;Customizing the behavior of interacting occupants using personas, {eid: 84901857078}&gt;, &lt;None, {eid: 85110166383}&gt;, &lt;None, {eid: 84855527719}&gt;, &lt;None, {eid: 85101477893}&gt;, &lt;Diverse visualization techniques and methods of moving-object-trajectory data: A review, {eid: 85061456454}&gt;, &lt;Publicly available software tools for decision-makers during an emergent epidemic-systematic evaluation of utility and usability, {eid: 85019691826}&gt;, &lt;None, {eid: 85088261487}&gt;, &lt;Simulating believable crowd and group behaviors, {eid: 79952017470}&gt;, &lt;None, {eid: 85110241880}&gt;, &lt;Relative contributions of transmission routes for covid-19 among healthcare personnel providing patient care, {eid: 85087886927}&gt;, &lt;None, {eid: 33644507142}&gt;, &lt;Geotime information visualization, {eid: 16244399821}&gt;, &lt;Dreamsketch: Early stage 3d design explorations with sketching and generative design, {eid: 85041548010}&gt;, &lt;Sketchstudio: Experience prototyping with 2.5-dimensional animated design scenarios, {eid: 85054021269}&gt;, &lt;Fomite-mediated transmission as a sufficient pathway: A comparative analysis across three viral pathogens, {eid: 85055618179}&gt;, &lt;None, {eid: 85044855564}&gt;, &lt;None, {eid: 85067619325}&gt;, &lt;Socio-spatial comfort: Using vision-based analysis to inform user-centred human-building interactions, {eid: 85110147320}&gt;, &lt;Interactive and situated guidelines to help users design a personal desk that fits their bodies, {eid: 85054015353}&gt;, &lt;Integrated environment-occupant-pathogen information modeling to assess and communicate room-level outbreak risks of infectious diseases, {eid: 85094321585}&gt;, &lt;Questioning the ai: Informing design practices for explainable ai user experiences, {eid: 85082464591}&gt;, &lt;Performance evaluation of an agent-based occupancy simulation model, {eid: 85009957005}&gt;, &lt;Evaluating three dimensional vision fields in pedestrian micro-simulations, {eid: 84959362768}&gt;, &lt;None, {eid: 85046957593}&gt;, &lt;The buzz metric: A graph-based method for quantifying productive congestion in generative space planning for architecture, {eid: 85056636831}&gt;, &lt;Simulation and analysis of complex human tasks for manufacturing, {eid: 0029480273}&gt;, &lt;A vision-based approach to behavioural animation, {eid: 84995119598}&gt;, &lt;None, {eid: 54349122245}&gt;, &lt;Space syntax: Some inconsistencies, {eid: 3242735150}&gt;, &lt;None, {eid: 85110110168}&gt;, &lt;Anthropometric modeling programs-a survey, {eid: 0020205396}&gt;, &lt;None, {eid: 84869036689}&gt;, &lt;Simulating human behavior in not-yet built environments by means of event-based narratives, {eid: 84937431876}&gt;, &lt;Join: An integrated platform for joint simulation of occupant-building interactions, {eid: 85073789244}&gt;, &lt;Simulating multi-agent narratives for pre-occupancy evaluation of architectural designs, {eid: 85068576194}&gt;, &lt;None, {eid: 33748973536}&gt;, &lt;A survey on trust in autonomous systems, {eid: 85057108557}&gt;, &lt;Risk assessment of airborne transmission of covid-19 by asymptomatic individuals under different practical settings, {eid: 85091210515}&gt;, &lt;Informing optimal environmental influenza interventions: How the host, agent, and environment alter dominant routes of transmission, {eid: 78349286969}&gt;, &lt;Occupancy visualization towards activity recognition, {eid: 85077085718}&gt;, &lt;From isovists to visibility graphs: A methodology for the analysis of architectural space, {eid: 0035109254}&gt;, &lt;Studying space use: Bringing hci tools to architectural projects, {eid: 85044870053}&gt;, &lt;Giant: Visualizing group interaction at large wall displays, {eid: 85044872349}&gt;, &lt;Simhuman: A platform for real-time virtual agents with planning capabilities, {eid: 84944200910}&gt;, &lt;Modelling aerosol transport and virus exposure with numerical simulations in relation to sars-cov-2 transmission by inhalation indoors, {eid: 85086590250}&gt;, &lt;Thermal comfort and workplace occupant satisfaction-results of field studies in german low energy office buildings, {eid: 34247101281}&gt;, &lt;Applying principles of behaviour change to reduce sars-cov-2 transmission, {eid: 85084617632}&gt;, &lt;Combating the spread of coronavirus by modeling fomites with depth cameras, {eid: 85095850356}&gt;, &lt;The evidence of indirect transmission of sarscov-2 reported in guangzhou, china, {eid: 85089170669}&gt;, &lt;How far droplets can move in indoor environments-revisiting the wells evaporation-falling curve, {eid: 34249703515}&gt;, &lt;Occupant behavior modeling for building performance simulation: Current state and future challenges, {eid: 84940513201}&gt;, &lt;Infectious virus in exhaled breath of symptomatic seasonal influenza cases from a college community, {eid: 85041174170}&gt;, &lt;None, {eid: 85096547152}&gt;, &lt;Numerical simulation of coughed droplets in conference room, {eid: 85033374224}&gt;, &lt;Research through design as a method for interaction design research in hci, {eid: 35348873890}&gt;</t>
  </si>
  <si>
    <t>2021-06-28</t>
  </si>
  <si>
    <t>2-s2.0-85110171931</t>
  </si>
  <si>
    <t>Simulation od COVID in virtual twin, however could be out of scope</t>
  </si>
  <si>
    <t>Shu T. (AUID: 56109209000), Guo Y. (AUID: 55817817200), Wozniak J. (AUID: 8900976900), Ding X. (AUID: 15833931900), Foster I. (AUID: 35572232000), Kurc T. (AUID: 6701424615)</t>
  </si>
  <si>
    <t>Bootstrapping in-situ workflow auto-Tuning via combining performance models of component applications</t>
  </si>
  <si>
    <t>33rd International Conference for High Performance Computing, Networking, Storage and Analysis: Science and Beyond, SC 2021</t>
  </si>
  <si>
    <t>10.1145/3458817.3476197</t>
  </si>
  <si>
    <t>https://doi.org/10.1145/3477244.3477985</t>
  </si>
  <si>
    <t>&lt;Southern Illinois University&gt;, &lt;Argonne National Laboratory&gt;, &lt;New Jersey Institute of Technology&gt;, &lt;Argonne Natl. Lab and Univ Chicago Lemont&gt;, &lt;Stony Brook University&gt;</t>
  </si>
  <si>
    <t>© 2021 IEEE Computer Society. All rights reserved.In an in-situ workflow, multiple components such as simulation and analysis applications are coupled with streaming data transfers the multiplicity of possible configurations necessitates an auto-Tuner for workflow optimization. Existing auto-Tuning approaches are computationally expensive because many configurations must be sampled by running the whole workflow repeatedly in order to train the autotuner surrogate model or otherwise explore the configuration space. To reduce these costs, we instead combine the performance models of component applications by exploiting the analytical workflow structure, selectively generating test configurations to measure and guide the training of a machine learning workflow surrogate model. Because the training can focus on well-performing configurations, the resulting surrogate model can achieve high prediction accuracy for good configurations despite training with fewer total configurations. Experiments with real applications demonstrate that our approach can identify significantly better configurations than other approaches for a fixed computer time budget.</t>
  </si>
  <si>
    <t>Auto-Tuning, Bootstrapping, Component model combination, In-situ workflow</t>
  </si>
  <si>
    <t>&lt;None, {eid: 85120007552}&gt;, &lt;Compiler Techniques for Massively Scalable Implicit Task Parallelism, {eid: 84936944806}&gt;, &lt;Performance Analysis, Design Considerations, and Applications of Extreme-scale in situ Infrastructures, {eid: 85017273543}&gt;, &lt;2018 Autotuning in Highperformance Computing Applications, {eid: 85050754660}&gt;, &lt;Activelearning-based surrogate models for empirical performance tuning. In, {eid: 84893619693}&gt;, &lt;2019 Optimizing I/O Performance of HPC Applications with Autotuning, {eid: 85065757355}&gt;, &lt;ExtraPeak: Advanced Automatic Performance Modeling for HPC Applications, {eid: 85089610998}&gt;, &lt;Using Automated Performance Modeling to Find Scalability Bugs in Complex Codes, {eid: 84899691323}&gt;, &lt;Towards better understanding of black-box auto-tuning: A comparative analysis for storage systems, {eid: 85065906538}&gt;, &lt;XGBoost: A Scalable Tree Boosting System. In, {eid: 84984950690}&gt;, &lt;End-to-end Performance Modeling of Distributed GPU Applications. In, {eid: 85088538302}&gt;, &lt;Flexpath: Type-based publish/subscribe system for large-scale science analytics. In, {eid: 84904545155}&gt;, &lt;Enhancing Performance Prediction Robustness by Combining Analytical Modeling and Machine Learning. In, {eid: 84923872493}&gt;, &lt;2012 DataSpaces: An Interaction and Coordination Framework for Coupled Simulation Workflows, {eid: 84861772683}&gt;, &lt;2021 Machine learning for neutron scattering at ORNL, {eid: 85108885157}&gt;, &lt;None, {eid: 85032626207}&gt;, &lt;Addressing Data Resiliency for Staging Based ScientificWorkflows, {eid: 85076187642}&gt;, &lt;Active learning in performance analysis. In, {eid: 85013213037}&gt;, &lt;2021 Online Data Analysis and Reduction: An Important Co-design Motif for Extreme-scale Computers, {eid: 85107798299}&gt;, &lt;None, {eid: 85093296640}&gt;, &lt;2018 Performance Analysis and Optimization of In-situ Integration of Simulation with Data Analysis: Zipping Applications Up. In, {eid: 85050130381}&gt;, &lt;2017 Google Vizier: A service for black-box optimization. In, {eid: 85029112253}&gt;, &lt;None, {eid: 0003714019}&gt;, &lt;None, {eid: 85119991403}&gt;, &lt;None, {eid: 85119994544}&gt;, &lt;Performance modeling of in situ rendering, {eid: 85017238831}&gt;, &lt;2014 Hello ADIOS: The challenges and lessons of developing leadership class I/O frameworks, {eid: 84899424893}&gt;, &lt;2015 Optimal Scheduling of In-situ Analysis for Large-scale Scientific Simulations, {eid: 84966549155}&gt;, &lt;Autotuning FPGA Design Parameters for Performance and Power. In, {eid: 84943378377}&gt;, &lt;Performance modeling under resource constraints using deep transfer learning, {eid: 85040194667}&gt;, &lt;A pattern based algorithmic autotuner for graph processing on GPUs. In, {eid: 85064213085}&gt;, &lt;Auto-tuning Parameter Choices in HPC Applications using Bayesian Optimization. In, {eid: 85088893503}&gt;, &lt;2019 One ticket to win them all: Generalizing lottery ticket initializations across datasets and optimizers. In, {eid: 85090141874}&gt;, &lt;A History-Based Auto-Tuning Framework for Fast and High-Performance DNN Design on GPU, {eid: 85093936880}&gt;, &lt;2017 Minimizing the cost of iterative compilation with active learning. In, {eid: 85016024332}&gt;, &lt;2018 Extreme-Scale Dynamic Exploration of a Distributed Agent-Based Model with the EMEWS Framework, {eid: 85052652949}&gt;, &lt;None, {eid: 85119963852}&gt;, &lt;Efficient thread/page/parallelism autotuning for NUMA systems. In, {eid: 85074512970}&gt;, &lt;Learning Cost-Effective Sampling Strategies for Empirical Performance Modeling. In, {eid: 85088892697}&gt;, &lt;Performance Optimization and Energy Efficiency of Big-data Computing Workflows Dissertation, {eid: 85063052210}&gt;, &lt;2021 POSTER: In-situ Workflow Auto-tuning through Combining Component Models, {eid: 85101706149}&gt;, &lt;Energy-efficient Mapping of Big Data Workflows under Deadline Constraints, {eid: 85016286458}&gt;, &lt;2017 Energy-efficient Dynamic Scheduling of Deadline-constrained MapReduce Workflows, {eid: 85043774328}&gt;, &lt;2017 Performance Optimization of Hadoop Workflows in Public Clouds through Adaptive Task Partitioning, {eid: 85034022406}&gt;, &lt;2020 Energy-efficient Mapping of Largescale Workflows under Deadline Constraints in Big Data Computing Systems, {eid: 85044507990}&gt;, &lt;Towards fine-grained dynamic tuning of HPC applications on modern multi-core architectures, {eid: 85040169344}&gt;, &lt;2020 AI for Science Report on the Department of Energy, {eid: 85119959811}&gt;, &lt;Stacker: An Autonomic Data Movement Engine for Extreme-Scale Data Staging-Based In-Situ Workflows, {eid: 85064131923}&gt;, &lt;2020 Automated Performance Modeling of HPC Applications Using Machine Learning, {eid: 85083321915}&gt;, &lt;Bootstrapping parameter space exploration for fast tuning. In, {eid: 85055823356}&gt;, &lt;Inputaware auto-tuning of compute-bound HPC kernels, {eid: 85040178173}&gt;, &lt;Topologyaware data movement and staging for I/O acceleration on Blue Gene/P supercomputing systems, {eid: 83155184569}&gt;, &lt;None, {eid: 85119991604}&gt;, &lt;Scaling Deep Learning for Cancer with AdvancedWorkflow Storage Integration, {eid: 85063037903}&gt;, &lt;2019 MPI Jobs within MPI Jobs: A Practical Way of Enabling Task-level Fault-tolerance in HPC Workflows, {eid: 85068512474}&gt;, &lt;2017 A Boosted Decision Tree Approach using Bayesian Hyper-parameter Optimization for Credit Scoring, {eid: 85013170820}&gt;, &lt;2018 Datasizeaware high dimensional configurations auto-tuning of in-memory cluster computing. In, {eid: 85045400762}&gt;, &lt;2017 In-memory staging and data-centric task placement for coupled scientific simulation workflows, {eid: 85018571086}&gt;, &lt;FlexIO: I/O middleware for location-flexible scientific data analytics. In, {eid: 84884844639}&gt;</t>
  </si>
  <si>
    <t>2021-11-14</t>
  </si>
  <si>
    <t>2-s2.0-85119951786</t>
  </si>
  <si>
    <t>Model-Driven System-Performance Engineering for Cyber-Physical Systems : Industry Session Paper</t>
  </si>
  <si>
    <t>2021 International Conference on Embedded Software (EMSOFT)</t>
  </si>
  <si>
    <t>10.1145/3477244.3477985</t>
  </si>
  <si>
    <t>System-Performance Engineering (SysPE) encompasses modeling formalisms, methods, techniques, and industrial practices to design systems for performance, where performance is taken integrally into account during the whole system life cycle. Industrial SysPE state of practice is generally model-based. Due to the rapidly increasing complexity of systems, there is a need to develop and establish model-driven methods and techniques. To structure the field of SysPE, we identify (1) industrial challenges motivating the importance of SysPE, (2) scientific challenges that need to be addressed to establish model-driven SysPE, (3) important focus areas for SysPE and (4) best practices. We conducted a survey to collect feedback on our views. The responses were used to update and validate the identified challenges, focus areas, and best practices. The final result is presented in this paper. Interesting observations are that industry sees a need for better design-space exploration support, more than for additional performance modeling and analysis techniques. Also tools and integral methods for SysPE need attention. From the identified focus areas, scheduling and supervisory control is seen as lacking established best practices.</t>
  </si>
  <si>
    <t>industries, analytical models, job shop scheduling, tools, supervisory control, cyber-physical systems, complexity theory, • general and reference → performance, design, empirical studies</t>
  </si>
  <si>
    <t>bordreline, surveey</t>
  </si>
  <si>
    <t>Flumerfelt S. (AUID: 41961100200)</t>
  </si>
  <si>
    <t>Leveraging system complexity for improvement</t>
  </si>
  <si>
    <t>Taylor &amp; Francis</t>
  </si>
  <si>
    <t>Total Quality Management &amp; Business Excellence</t>
  </si>
  <si>
    <t>https://www.scimagojr.com/journalsearch.php?q=23729&amp;tip=sid&amp;clean=0</t>
  </si>
  <si>
    <t>Total Quality Management and Business Excellence</t>
  </si>
  <si>
    <t>10.1080/14783363.2018.1434769</t>
  </si>
  <si>
    <t>https://www.doi.org/10.1080/14783363.2018.1434769</t>
  </si>
  <si>
    <t>&lt;Department of Organizational Leadership, Oakland University&gt;</t>
  </si>
  <si>
    <t>© 2018, © 2018 Informa UK Limited, trading as Taylor &amp; Francis Group.The purpose of this article is to describe theoretical and current thought leadership on managing system complexity to engage improvement for better results. The literature review presented describes the current trends in systems management as a means for continuous improvement, rather than as an exercise in oversimplification of systems through reductionist strategies. This conceptualisation of holistic management of organisations is opening up pathways for best practice and emerging trends, such as through methods focused on the explicit, such as for reducing risk and increasing efficiency via model-based or simulation-based engineering, and the Digital Twin. But also through methods focused on the tacit, such as through shedding of paradigms that serve as barriers to systems management through adaptive management, standardisation of outcomes, integration structures and integrated ideation of system congruence are being used for improving results. A literature review and presentation of four case studies are provided make the case for the need and effect of managing system complexity for better results. These trends in systems thought leadership and practices in systemology open up organisational capacity to engage in enriched systems management.</t>
  </si>
  <si>
    <t>continuous improvement, lean, system complexity, systems management</t>
  </si>
  <si>
    <t>&lt;Transforming the systems movement, {eid: 79251558040}&gt;, &lt;Complexity and consequence: Crowdsourcing project., {eid: 83455220052}&gt;, &lt;None, {eid: 85082562778}&gt;, &lt;None, {eid: 0003951439}&gt;, &lt;Foreword, {eid: 85079526702}&gt;, &lt;None, {eid: 33645653200}&gt;, &lt;Sense-making between and across stakeholder perspectives, {eid: 85082562275}&gt;, &lt;None, {eid: 0003793638}&gt;, &lt;None, {eid: 0003964033}&gt;, &lt;None, {eid: 84976576846}&gt;, &lt;None, {eid: 0004135008}&gt;, &lt;Digital twin: Mitigating unpredictable, undesirable emergent behavior in complex systems, {eid: 85016450943}&gt;, &lt;None, {eid: 0004154995}&gt;, &lt;Designer system of systems: A rational integrated approach of system engineering to tailored aerodynamics, aeroelasticity, aero-viscoelasticity, stability, control, geometry, materials, structures, propulsion, performance, sizing, weight, cost, {eid: 85044598861}&gt;, &lt;None, {eid: 84942294896}&gt;, &lt;None, {eid: 85075688076}&gt;, &lt;None, {eid: 9144256009}&gt;, &lt;On the perception of complexity and its implications, {eid: 85006365139}&gt;, &lt;MBE: Advancing engineering test and evaluation, {eid: 85082562979}&gt;, &lt;Preface, {eid: 85082562700}&gt;, &lt;None, {eid: 67650158783}&gt;, &lt;None, {eid: 85082562794}&gt;, &lt;None, {eid: 84897635923}&gt;, &lt;None, {eid: 85028753348}&gt;, &lt;None, {eid: 0003431346}&gt;, &lt;None, {eid: 0003894008}&gt;, &lt;None, {eid: 85082563125}&gt;, &lt;None, {eid: 0004224516}&gt;, &lt;None, {eid: 85082563042}&gt;</t>
  </si>
  <si>
    <t>Routledge</t>
  </si>
  <si>
    <t>2020-04-02</t>
  </si>
  <si>
    <t>2-s2.0-85041799688</t>
  </si>
  <si>
    <t>Li X. (AUID: 57215588133), Cao J. (AUID: 57215573053), Liu Z. (AUID: 56101623600), Luo X. (AUID: 35787441800)</t>
  </si>
  <si>
    <t>Sustainable business model based on digital twin platform network: The inspiration from haier's case study in China</t>
  </si>
  <si>
    <t>Sustainability (Switzerland)</t>
  </si>
  <si>
    <t>10.3390/su12030936</t>
  </si>
  <si>
    <t>https://www.doi.org/10.3390/su12030936</t>
  </si>
  <si>
    <t>&lt;Management School, Hangzhou Dianzi University&gt;</t>
  </si>
  <si>
    <t>© 2020 by the authors. Licensee MDPI, Basel, Switzerland.Sustainability and digitalization have become the main direction of transformation of enterprises. Building a digital twin platform network can provide enterprises with a comprehensive view of products, manufacture, supply chain, customer experience, and profitability, which is conducive to the construction of a sustainable business model. The purpose of this paper is to study how enterprises use digital twin platform networks to generate economic, social and environmental benefits in various dimensions and their coupling relationships. Based on the literature review, this paper constructs a five-dimensional framework of a sustainable business model, and analyses the coupling relationship between dimensions. Using Haier as a way to verify the five-dimensional framework, it explores the dynamic mechanism of the Haier digital twin platform network, constructs an integrated framework based on coupling perspective and compares it with other two home appliance enterprises. The study shows that, through the digital twin platform network, enterprises can remove the disadvantage of focusing on a single product life cycle, and form a comprehensive network, so as to promote overall sustainable upgrades. This paper draws generic strategies and digital transformation suggestions for enterprises to innovate the sustainable business model. The conclusion enriches the research on sustainable business models both theoretically and practically and provides a feasible reference for the transformation of enterprises in digital economy environment.</t>
  </si>
  <si>
    <t>Coupling relationship, Digital twin platform network, Haier, Sustainable business model, Transformation mechanism</t>
  </si>
  <si>
    <t>&lt;Business Model Innovation for Sustainability: Towards a Unified Perspective for Creation of Sustainable Business Models, {eid: 85017465094}&gt;, &lt;Sustainable business models and the automotive industry: A commentary, {eid: 84885837082}&gt;, &lt;Beyond the business case for corporate sustainability, {eid: 0036206314}&gt;, &lt;Stakeholder relations and the persistence of corporate financial performance, {eid: 67650848425}&gt;, &lt;The big idea: Creating shared value, {eid: 84906331429}&gt;, &lt;The Competitive Advantage of Corporate Philanthropy, {eid: 27644458358}&gt;, &lt;Sustainable business model innovation: A review, {eid: 85049632371}&gt;, &lt;Life Cycle-Based Generic Business Strategies for Sustainable Business Models, {eid: 84990244985}&gt;, &lt;Cocreation of Value in a Platform Ecosystem! The Case of Enterprise Software, {eid: 84859832893}&gt;, &lt;Co-creation experiences: The next practice in value creation, {eid: 4644349461}&gt;, &lt;Reviewing Literature on Digitalization, Business Model Innovation, and Sustainable Industry: Past Achievements and Future Promises, {eid: 85059981198}&gt;, &lt;Manufacturing: Industry 4.0 and the digital twin, {eid: 85081199908}&gt;, &lt;Digital Twin: Mitigating Unpredictable, Undesirable Emergent Behavior in Complex Systems, {eid: 85016450943}&gt;, &lt;None, {eid: 85042432063}&gt;, &lt;How The Meaning of Digital Transformation Has Evolved, {eid: 85081281321}&gt;, &lt;Research on sustainable business model construction of food enterprises, {eid: 85081240765}&gt;, &lt;Analysis of sustainable business model construction at the bottom of pyramid-A multi-case study based on northeast Guangdong, {eid: 85081280439}&gt;, &lt;Analysis of key success factors for eco-business through case studies in Japan, {eid: 84860638944}&gt;, &lt;None, {eid: 4644260309}&gt;, &lt;Bringing the environment down to earth, {eid: 0033163276}&gt;, &lt;Social Innovation in an Interconnected World: Introduction to the Special Issue, {eid: 85074197767}&gt;, &lt;Creating sustainable value, {eid: 0038269808}&gt;, &lt;A literature and practice review to develop sustainable business model archetypes, {eid: 84893788213}&gt;, &lt;The Business Model: Recent Developments and Future Research, {eid: 79958142685}&gt;, &lt;From Strategy to Business Models and onto Tactics, {eid: 77952561844}&gt;, &lt;Value uncaptured perspective for sustainable business model innovation, {eid: 84994681188}&gt;, &lt;Why business models matter, {eid: 0036580233}&gt;, &lt;None, {eid: 84990994935}&gt;, &lt;Sustainable Business Models of SMEs: Challenges in Yacht Tourism Sector, {eid: 85053909764}&gt;, &lt;Why Companies Go Green: A Model of Ecological Responsiveness, {eid: 0034340136}&gt;, &lt;Conceptualizing a "Sustainability Business Model", {eid: 44149091928}&gt;, &lt;Measuring Green Growth Efficiency for Chinese Manufacturing Industries, {eid: 85018491218}&gt;, &lt;Profits and outreach to the poor: The institutional logics of microfinance institutions, {eid: 84925537110}&gt;, &lt;Business models for sustainable innovation: State-of-the-art and steps towards a research agenda, {eid: 84879420033}&gt;, &lt;Business cases for sustainability: The role of business model innovation for corporate sustainability, {eid: 84861647808}&gt;, &lt;Business models for sustainability: Origins, present research, and future avenues, {eid: 84956650556}&gt;, &lt;Business models for sustainability: A co-evolutionary analysis of sustainable entrepreneurship, innovation, and transformation, {eid: 84981313721}&gt;, &lt;Benefits of Triple Bottom Line Disclosures on Corporate Performance: An Explora-tory Study of Corporate Stakeholders, {eid: 84947560595}&gt;, &lt;Corporate Governance and Sustainability Performance: Analysis of Triple Bottom Line Performance, {eid: 84959365910}&gt;, &lt;Managing stakeholder relations when developing sustainable business models: The case of the Brazilian energy sector, {eid: 84879416659}&gt;, &lt;Sustainability Awareness in Industrial Organizations, {eid: 84939641856}&gt;, &lt;Creating value for multiple stakeholders: Sustainable business models at the Base of the Pyramid, {eid: 85049307242}&gt;, &lt;None, {eid: 77952557100}&gt;, &lt;Business models for sustainability from a system dynamics perspective, {eid: 84956631373}&gt;, &lt;The triple layered business model canvas: A tool to design more sustainable business models, {eid: 84977503586}&gt;, &lt;Generative Capability, {eid: 85061165692}&gt;, &lt;The entrepreneur s business model: Toward a unified perspective, {eid: 12144271745}&gt;, &lt;Three ways to successfully innovate your business model, {eid: 35548986199}&gt;, &lt;Innovations in Retail Business Models, {eid: 79960121938}&gt;, &lt;Digitalization capabilities as enablers of value co-creation in servitizing firms, {eid: 85006377295}&gt;, &lt;Big data-driven business model innovation by traditional industries in the Chinese economy, {eid: 85030861962}&gt;, &lt;Industry 4.0 and Sustainability Implications: A Scenario-Based Analysis of the Impacts and Challenges, {eid: 85055047132}&gt;, &lt;Characterization of the impact of digitalization on the adoption of sustainable business models in manufacturing, {eid: 85068447692}&gt;, &lt;Contextual Impacts on Industrial Processes Brought by the Digital Transformation of Manufacturing: A Systematic Review, {eid: 85061332759}&gt;, &lt;Digital twin-driven product design, manufacturing and service with big data, {eid: 85015707925}&gt;, &lt;Toward a Digital Twin for real-time geometry assurance in individualized production, {eid: 85018779245}&gt;, &lt;Current status and advancement of cyber-physical systems in manufacturing, {eid: 84928606583}&gt;, &lt;Dynamic Evaluation Method of Machining Process Planning Based on the Digital Twin-based Process Model, {eid: 85062214330}&gt;, &lt;A state-of-the-art survey of Digital Twin: Techniques, engineering product lifecycle management and business innovation perspectives, {eid: 85086999048}&gt;, &lt;Digital twins: Understanding the added value of integrated models for through-life engineering services, {eid: 85068447880}&gt;, &lt;Adopting a platform approach in servitization: Leveraging the value of digitalization, {eid: 85009170711}&gt;, &lt;Using Platforms to Pursue Strategic Opportunities in Service-Driven Manufacturing, {eid: 85045626111}&gt;, &lt;Platforms in service-driven manufacturing: Leveraging complexity by connecting, sharing, and integrating, {eid: 84966508503}&gt;, &lt;Clarifying the concept of product-service system, {eid: 0036604706}&gt;, &lt;Transformative Business Sustainability: Multi-layer Model and Network of E-footprint Sources, {eid: 79960048775}&gt;, &lt;Sustainable business model experimentation by understanding ecologies of business models, {eid: 85056171677}&gt;, &lt;Explicating dynamic capabilities: The nature and microfoundations of (sustainable) enterprise performance, {eid: 36248939699}&gt;, &lt;The business model: An integrative framework for strategy execution, {eid: 85175473542}&gt;, &lt;Factors Influencing Consumers Intentions to Participate in a Formal E-Waste Collection System: A Case Study of Onitsha, Nigeria, {eid: 85020026528}&gt;, &lt;Case study research design and methods, {eid: 0003673547}&gt;, &lt;Applications of case study research, {eid: 38049178909}&gt;, &lt;Building business models through simple rules, {eid: 85054808989}&gt;, &lt;Theory Building from Cases: Opportunities and Challenges, {eid: 34047207566}&gt;, &lt;Qualitative data analysis: An expanded sourcebook, {eid: 85025674670}&gt;, &lt;None, {eid: 85081225188}&gt;, &lt;Intelligent manufacturing and global value chain upgrading-A case study of Haier COSMOPlat, {eid: 85081199238}&gt;</t>
  </si>
  <si>
    <t>2020-02-01</t>
  </si>
  <si>
    <t>2-s2.0-85081212815</t>
  </si>
  <si>
    <t>Gong S. (AUID: 57211123859), Zhang Y. (AUID: 57216792025), Shan Y. (AUID: 56435359500), Zhang H. (AUID: 57308996800), Xu M. (AUID: 57206827337)</t>
  </si>
  <si>
    <t>The Prognostic Signature and Potential Target Genes of Six Long Non-coding RNA in Laryngeal Squamous Cell Carcinoma</t>
  </si>
  <si>
    <t>Frontiers in Genetics</t>
  </si>
  <si>
    <t>10.3389/fgene.2020.00413</t>
  </si>
  <si>
    <t>https://www.doi.org/10.3389/fgene.2020.00413</t>
  </si>
  <si>
    <t>&lt;Department of Otolaryngology-Head and Neck Surgery, Ruijin Hospital, School of Medicine, Shanghai Jiao Tong University&gt;, &lt;Department of Radiation Oncology, The First Affiliated Hospital, Anhui Medical University&gt;</t>
  </si>
  <si>
    <t>© Copyright © 2020 Gong, Xu, Zhang, Shan and Zhang.Studies have shown that long non-coding RNA (lncRNA) may act as the carcinogenic factor or tumor suppressor of laryngeal squamous cell carcinoma (LSCC). This study aims to identify the prognostic value and potential target protein-coding genes (PCGs) of lncRNAs in LSCC. The LSCC datasets were collected from The Cancer Genome Atlas (TCGA). Statistical and bioinformatic methods were used to establish and evaluate the prognostic model, identify the correlation between lncRNAs and clinical characteristics, and screen for PCGs co-expressed with lncRNAs. Weighted gene co-expression network analysis (WGCNA) identified PCG modules associated with clinical characteristics. The expression of lncRNAs and PCGs was analyzed using our LSCC patients by RT-qPCR. LINC02154, LINC00528, SPRY4-AS1, TTTY14, LNCSRLR, and KLHL7-DT were selected to establish the prognostic model. The overall survival (OS) of low-risk patients forecasted by the model was significantly better than high-risk patients. Receiver operating characteristic (ROC) curve and concordance index (C-index) validated the accuracy of the prognostic model. Chi-square test showed that six lncRNAs were associated with one of the clinical characteristics, i.e., gender, clinical stage, T and N stage, respectively. WGCNA identified PCG modules associated with gender, clinical stage, T and N stage. We took the intersection of the PCG modules of WGCNA, the differentially expressed PCGs between LSCC and normal samples, and the PCGs co-expressed with six lncRNAs. The intersection PCGs survival analysis showed that four PCGs, i.e., STC2, TSPAN9, SMS, and TCEA3 affected the OS of LSCC. More importantly, the differential expression of six lncRNAs and four PCGs between LSCC and normal samples was verified by our LSCC patients. In conclusion, we successfully established a prognostic model based on six-lncRNA RiskScore and initially screened the potential target PCGs of six lncRNAs for further basic and clinical research.</t>
  </si>
  <si>
    <t>bioinformatic analysis, laryngeal squamous cell carcinoma, long non-coding RNA, prognostic signature, WGCNA</t>
  </si>
  <si>
    <t>&lt;Molecular markers in laryngeal squamous cell carcinoma: towards an integrated clinicobiological approach, {eid: 14844283816, doi: 10.1016/j.ejca.2004.10.031}&gt;, &lt;Differential expression of microRNAs in plasma of patients with laryngeal squamous cell carcinoma: potential early-detection markers for laryngeal squamous cell carcinoma, {eid: 84882571070, doi: 10.1007/s00432-013-1469-2}&gt;, &lt;Estimation of the efficacy of chemo-radiotherapy on tumor regression in the patients with laryngeal cancer via computerized tomography using the Cavalieri method, {eid: 84983183917, doi: 10.3109/00016489.2015.1096958}&gt;, &lt;The role of tumor DNA as a diagnostic tool for head and neck squamous cell carcinoma, {eid: 85050891611, doi: 10.1016/j.semcancer.2018.07.008}&gt;, &lt;Potential of long non-coding RNAs in cancer patients: from biomarkers to therapeutic targets, {eid: 85007496243, doi: 10.1002/ijc.30546}&gt;, &lt;Overcoming STC2 mediated drug resistance through drug and gene co-delivery by PHB-PDMAEMA cationic polyester in liver cancer cells, {eid: 85028302867, doi: 10.1016/j.msec.2017.08.075}&gt;, &lt;Identification of NTN4, TRA1, and STC2 as prognostic markers in breast cancer in a screen for signal sequence encoding proteins, {eid: 34250678913, doi: 10.1158/1078-0432.ccr-07-0224}&gt;, &lt;The expression and effection of MicroRNA-499a in high-tobacco exposed head and neck squamous cell carcinoma: a bioinformatic analysis, {eid: 85072729046, doi: 10.3389/fonc.2019.00678}&gt;, &lt;Chemotherapy in locally advanced head and neck squamous cell carcinoma, {eid: 84975787011, doi: 10.1016/j.ctrv.2016.01.002}&gt;, &lt;Inhibition of cell growth by combination of alpha-difluoromethylornithine and an inhibitor of spermine synthase, {eid: 0028920881, doi: 10.1093/oxfordjournals.jbchem.a124782}&gt;, &lt;Systematic and integrative analysis of large gene lists using DAVID bioinformatics resources, {eid: 61449172037, doi: 10.1038/nprot.2008.211}&gt;, &lt;Clinicopathological significance of stanniocalcin 2 gene expression in colorectal cancer, {eid: 67650074998, doi: 10.1002/ijc.24453}&gt;, &lt;Long non-coding RNAs: potential new biomarkers for predicting tumor invasion and metastasis, {eid: 84989291271}&gt;, &lt;WGCNA: an R package for weighted correlation network analysis, {eid: 60549111634, doi: 10.1186/1471-2105-9-559}&gt;, &lt;TCEA3 attenuates gastric cancer growth by apoptosis induction, {eid: 84945893041, doi: 10.12659/msm.895860}&gt;, &lt;Tspan9 inhibits the proliferation, migration and invasion of human gastric cancer SGC7901 cells via the ERK1/2 pathway, {eid: 84971425202, doi: 10.3892/or.2016.4805}&gt;, &lt;Complex integrated analysis of lncRNAs-miRNAs-mRNAs in oral squamous cell carcinoma, {eid: 85026438998, doi: 10.1016/j.oraloncology.2017.07.026}&gt;, &lt;Long noncoding RNA in cancer: wiring signaling circuitry, {eid: 85038944965, doi: 10.1016/j.tcb.2017.11.008}&gt;, &lt;Survival analyses correlate stanniocalcin 2 overexpression to poor prognosis of nasopharyngeal carcinomas, {eid: 84899100112, doi: 10.1186/1756-9966-33-26}&gt;, &lt;Analysis of relative gene expression data using real-time quantitative PCR and the 2(-Delta Delta C(T)) method, {eid: 0035710746}&gt;, &lt;Identification of a 26-lncRNAs risk model for predicting overall survival of cervical squamous cell carcinoma based on integrated bioinformatics analysis, {eid: 85063931306, doi: 10.1089/dna.2018.4533}&gt;, &lt;Identification of stanniocalcin 2 as prognostic marker in renal cell carcinoma, {eid: 58849098751, doi: 10.1016/j.eururo.2008.04.001}&gt;, &lt;Comprehensive analysis of a novel four-lncRNA signature as a prognostic biomarker for human gastric cancer, {eid: 85030129400, doi: 10.18632/oncotarget.20496}&gt;, &lt;Association between genetic polymorphisms in DNA mismatch repair-related genes with risk and prognosis of head and neck squamous cell carcinoma, {eid: 84931572996, doi: 10.1002/ijc.29435}&gt;, &lt;AKTions by cytoplasmic lncRNA CASC9 promote hepatocellular carcinoma survival, {eid: 85054857374, doi: 10.1002/hep.30165}&gt;, &lt;Cytoplasmic functions of long noncoding RNAs, {eid: 85043401820, doi: 10.1002/wrna.1471}&gt;, &lt;Prognostic relevance of cell proliferation in head and neck tumors, {eid: 4644225986, doi: 10.1093/annonc/mdh299}&gt;, &lt;Exploring the secrets of long noncoding RNAs, {eid: 84925879764, doi: 10.3390/ijms16035467}&gt;, &lt;Long noncoding RNAs in cancer pathways, {eid: 84962739336, doi: 10.1016/j.ccell.2016.03.010}&gt;, &lt;The lncRNA VELUCT strongly regulates viability of lung cancer cells despite its extremely low abundance, {eid: 85020369212, doi: 10.1093/nar/gkx076}&gt;, &lt;Long noncoding RNAs as novel predictors of survival in human cancer: a systematic review and meta-analysis, {eid: 84975882786, doi: 10.1186/s12943-016-0535-1}&gt;, &lt;Long non-coding RNA profiling in laryngeal squamous cell carcinoma and its clinical significance: potential biomarkers for LSCC, {eid: 84907911834, doi: 10.1371/journal.pone.0108237}&gt;, &lt;Head and neck squamous cell carcinoma: genomics and emerging biomarkers for immunomodulatory cancer treatments, {eid: 85041219747, doi: 10.1016/j.semcancer.2018.01.008}&gt;, &lt;Human papillomavirus-associated squamous cell carcinoma of the upper aerodigestive tract, {eid: 77954212777, doi: 10.1097/PAS.0b013e3181e21478}&gt;, &lt;Prognostic genes of breast cancer identified by gene co-expression network analysis, {eid: 85053106213, doi: 10.3389/fonc.2018.00374}&gt;, &lt;Polyamine metabolism and cancer, {eid: 0141798673}&gt;, &lt;Long intergenic noncoding RNAs: new links in cancer progression, {eid: 78651390167, doi: 10.1158/0008-5472.CAN-10-2483}&gt;, &lt;Long noncoding RNA NEAT1 promotes laryngeal squamous cell cancer through regulating miR-107/CDK6 pathway, {eid: 84956872367, doi: 10.1186/s13046-016-0297-z}&gt;, &lt;JAK2-binding long noncoding RNA promotes breast cancer brain metastasis, {eid: 85037093220, doi: 10.1172/JCI91553}&gt;, &lt;Prognostic microRNA signatures derived from the cancer genome Atlas for head and neck squamous cell carcinomas, {eid: 85006190187, doi: 10.1002/cam4.718}&gt;, &lt;STC2 as a novel mediator for Mus81-dependent proliferation and survival in hepatocellular carcinoma, {eid: 85007107568, doi: 10.1016/j.canlet.2016.11.039}&gt;, &lt;Super-enhancer-driven long non-coding RNA LINC01503, regulated by TP63, is over-expressed and oncogenic in squamous cell Carcinoma, {eid: 85047738465}&gt;, &lt;Long noncoding RNA-SRLR elicits intrinsic sorafenib resistance via evoking IL-6/STAT3 axis in renal cell carcinoma, {eid: 84995404069, doi: 10.1038/onc.2016.356}&gt;, &lt;Long non-coding RNA: a new player in cancer, {eid: 84878376400, doi: 10.1186/1756-8722-6-37}&gt;, &lt;Expression of stanniocalcin-1 and stanniocalcin-2 in laryngeal squamous cell carcinoma and correlations with clinical and pathological parameters, {eid: 84899699774, doi: 10.1371/journal.pone.0095466}&gt;, &lt;Long noncoding RNA GMAN, Up-regulated in gastric cancer tissues, is associated with metastasis in patients and promotes translation of Ephrin A1 by competitively binding GMAN-AS, {eid: 85061014018}&gt;, &lt;Identification of a universal 6-lncRNA prognostic signature for three pathologic subtypes of renal cell carcinoma, {eid: 85055867564, doi: 10.1002/jcb.28012}&gt;</t>
  </si>
  <si>
    <t>Frontiers Media S.A.</t>
  </si>
  <si>
    <t>2020-04-28</t>
  </si>
  <si>
    <t>2-s2.0-85084646869</t>
  </si>
  <si>
    <t>Fanos A.M. (AUID: 57190272646), Pradhan B. (AUID: 12753037900), Alamri A. (AUID: 57215408871), Lee C.W. (AUID: 55905144900)</t>
  </si>
  <si>
    <t>Machine learning-based and 3d kinematic models for rockfall hazard assessment using LiDAR Data and GIS</t>
  </si>
  <si>
    <t>10.3390/rs12111755</t>
  </si>
  <si>
    <t>https://www.doi.org/10.3390/rs12111755</t>
  </si>
  <si>
    <t>&lt;State Commission of Survey, Ministry of Water Resources&gt;, &lt;Center for Advanced Modelling and Geospatial Information Systems (CAMGIS), Faculty of Engineering and Information Technology, University of Technology Sydney&gt;, &lt;Department of Energy and Mineral Resources Engineering, Sejong University&gt;, &lt;Department of Geology and Geophysics, College of Science, King Saud University&gt;, &lt;Division of Science Education, Kangwon National University&gt;</t>
  </si>
  <si>
    <t>© 2020 by the authors.Rockfall is one of the most hazardous phenomena in mountainous and hilly regions with high and steep terrain. Such incidents can cause massive damage to people, properties, and infrastructure. Therefore, proper rockfall hazard assessment methods are required to save lives and provide a guide for the development of an area. The aim of this research is to develop a method for rockfall hazard assessment at two different scales (regional and local). A high-resolution airborne laser scanning (ALS) technique was utilized to derive an accurate digital terrain model (DTM); next, a terrestrial laser scanner (TLS) was used to capture the topography of the two most critical areas within the study area. A staking machine-learning model based on different classifiers, namely logistic regression (LR), random forest (RF), artificial neural network (ANN), support vector machine (SVM), and k-nearest neighbor (KNN), was optimized and employed to determine rockfall probability by utilizing various rockfall conditioning factors. A developed 3D rockfall kinematic model was used to obtain rockfall trajectories, velocity, frequency, bouncing height, kinetic energy, and impact location. Next, a spatial model combined with a fuzzy analytical hierarchy process (fuzzy-AHP) integrated in the Geographic Information System (GIS) was developed to assess rockfall hazard in two different areas in Ipoh, Malaysia. Additionally, mitigation processes were suggested and assessed to provide a comprehensive information for urban planning management. The results show that, the stacking random forest-k-nearest neighbor (RF-KNN) model is the best hybrid model compared to other tested models with an accuracy of 89%, 86%, and 87% based on training, validation, and cross-validation datasets, respectively. The three-dimension rockfall kinematic model was calibrated with an accuracy of 93% and 95% for the two study areas and subsequently the rockfall trajectories and their characteristics were derived. The assessment of the suggested mitigation processes proves that the proposed methods can reduce or eliminate rockfall hazard in these areas. According to the results, the proposed method can be generalized and applied in other geographical places to provide decision-makers with a comprehensive rockfall hazard assessment.</t>
  </si>
  <si>
    <t>3D kinematic modeling, GIS model, LiDAR, Machine learning, Rockfall hazard</t>
  </si>
  <si>
    <t>&lt;Rockfall Activity Index (RAI): A lidar-derived, morphology-based method for hazard assessment, {eid: 85015813400}&gt;, &lt;Rockfall Hazard Assessment: An Overview, {eid: 85044097103}&gt;, &lt;Laser Scanning Systems and Techniques in Rockfall Source Identification and Risk Assessment: A Critical Review, {eid: 85046676656}&gt;, &lt;Application of LiDAR in Rockfall Hazard Assessment in Tropical Region, {eid: 85044063442}&gt;, &lt;Reducing Landslide Risk Using Airborne Lidar Scanning Data, {eid: 85067410936}&gt;, &lt;A Novel Hybrid Machine Learning-Based Model for Rockfall Source Identification in Presence of Other Landslide Types Using LiDAR and GIS, {eid: 85072038202}&gt;, &lt;Automated 3D Jointed Rock Mass Structural Analysis and Characterization Using LiDAR Terrestrial Laser Scanner for Rockfall Susceptibility Assessment: Perissa Area Case (Santorini), {eid: 85078495964}&gt;, &lt;Rockfall source characterization at high rock walls in complex geological settings by photogrammetry structural analysis and DFN techniques, {eid: 85052801589}&gt;, &lt;A hybrid model using machine learning methods and GIS for potential rockfall source identification from airborne laser scanning data, {eid: 85045443088}&gt;, &lt;None, {eid: 85086459767}&gt;, &lt;Rockfall trajectory modeling combined with heuristic analysis for assessing the rockfall hazard along the Maratea SS18 coastal road (Basilicata, Southern Italy), {eid: 84949496660}&gt;, &lt;UAV-based mapping, back analysis and trajectory modeling of a coseismic rockfall in Lefkada island, Greece, {eid: 85041199819}&gt;, &lt;A novel rockfall hazard assessment using laser scanning data and 3D modelling in GIS, {eid: 85053033474}&gt;, &lt;Qualitative evolving rockfall hazard assessment for highwalls, {eid: 85030560600}&gt;, &lt;Description of a GIS-based rockfall hazard assessment methodology and its application in mountainous sites, {eid: 85070087159}&gt;, &lt;Quantitative rockfall risk assessment for an important road by means of the rockfall risk management (RO. MA.) method, {eid: 84944524921}&gt;, &lt;Integrated rockfall hazard and risk assessment along highways: An example for Jiuzhaigou area after the 2017 Ms 7.0 Jiuzhaigou earthquake, China, {eid: 85067357578}&gt;, &lt;Comparing rockfall hazard and risk assessment procedures along roads for different planning purposes, {eid: 85081743275}&gt;, &lt;A comparative study of different machine learning methods for landslide susceptibility assessment: A case study of Uttarakhand area (India), {eid: 84989813944}&gt;, &lt;Spatial prediction models for shallow landslide hazards: A comparative assessment of the efficacy of support vector machines, artificial neural networks, kernel logistic regression, and logistic model tree, {eid: 84922353528}&gt;, &lt;Presenting logistic regression-based landslide susceptibility results, {eid: 85050553530}&gt;, &lt;Landslide susceptibility mapping using random forest, boosted regression tree, classification and regression tree, and general linear models and comparison of their performance at Wadi Tayyah Basin, Asir Region, Saudi Arabia, {eid: 84938781882}&gt;, &lt;A comparative study of logistic model tree, random forest, and classification and regression tree models for spatial prediction of landslide susceptibility, {eid: 85007211610}&gt;, &lt;Optimization of causative factors using logistic regression and artificial neural network models for landslide susceptibility assessment in Ujung Loe Watershed, South Sulawesi Indonesia, {eid: 85061503740}&gt;, &lt;Landslide susceptibility hazard map in southwest Sweden using artificial neural network, {eid: 85071591343}&gt;, &lt;A Novel Intelligence Approach of a Sequential Minimal Optimization-Based Support Vector Machine for Landslide Susceptibility Mapping, {eid: 85075859707}&gt;, &lt;Improved landslide assessment using support vector machine with bagging, boosting, and stacking ensemble machine learning framework in a mountainous watershed, Japan, {eid: 85081096960}&gt;, &lt;Systematic sample subdividing strategy for training landslide susceptibility models, {eid: 85075871773}&gt;, &lt;Rock slope stability assessment using slope mass rating (SMR) method: Gunung Lang Ipoh Malaysia, {eid: 85041901138}&gt;, &lt;An improved simple morphological filter for the terrain classification of airborne LIDAR data, {eid: 84873023814}&gt;, &lt;Spatial prediction of landslide hazard at the Luxi area (China) using support vector machines, {eid: 84950324104}&gt;, &lt;Spatial prediction of rotational landslide using geographically weighted regression, logistic regression, and support vector machine models in Xing Guo area (China), {eid: 85034815158}&gt;, &lt;None, {eid: 85086427605}&gt;, &lt;Evaluation of rockfall and its control, {eid: 0001853988}&gt;, &lt;Rockfall characterisation and structural protection-A review, {eid: 80053303665}&gt;</t>
  </si>
  <si>
    <t>2020-06-01</t>
  </si>
  <si>
    <t>2-s2.0-85086446659</t>
  </si>
  <si>
    <t>Sofia H. (AUID: 57208754607), Anas E. (AUID: 6701824774), Faiz O. (AUID: 57218120506)</t>
  </si>
  <si>
    <t>Mobile mapping, machine learning and digital twin for road infrastructure monitoring and maintenance: Case study of mohammed VI bridge in Morocco</t>
  </si>
  <si>
    <t>2nd IEEE International Conference of Moroccan Geomatics, MORGEO 2020</t>
  </si>
  <si>
    <t>10.1109/Morgeo49228.2020.9121882</t>
  </si>
  <si>
    <t>https://www.doi.org/10.1109/Morgeo49228.2020.9121882</t>
  </si>
  <si>
    <t>&lt;Geophysics, Natural Patrimony and Green Chemistry Research Center, Scientific Institute, Mohammed v University in Rabat, Earth Observation Department Geo-Biodiversity and Natural Patrimony Laboratory&gt;, &lt;Leica Geosystems Morocco Regional Sales Manager North Africa, Immeuble Mandarona Lot No 1 Bureau no 2&gt;</t>
  </si>
  <si>
    <t>© 2020 IEEE.The concepts of Digital Twin has been recently introduced, it refers to functional connections between a complex physical system and its high-fidelity digital replica. Digital Twin process workflow is proposed in case of Mohammed VI Bridge modeling in Morocco. The current maintenance of a road infrastructure is based on a manual inspection and a system based on traditional tools. Aging infrastructures require a new approach to maintenance in terms of inspection, bridge maintenance system, simulation and systematic evaluation. This system now exists and is called the Digital Twin. Digital Twin can be thought of as a virtual prototype in service that changes dynamically in near real time as its physical twin changes. An urban infrastructure digital twin is a virtual instance of his physical twin that is continuously updated with multisource, multisensor and multitemporal data that can be used for monitoring, simulating and forecasting any potential problem that may appear in the structure and proposing planning for repair and maintenance of health status throughout the life cycle of this infrastructure. This work presents a general vision and a justification for integrating DT technology with geospatial data. The paper examines the benefits of integrating 3D GIS data acquired by automated mobile mapping (MMS) workflows for modeling the reality of a major bridge infrastructure in Morocco. This allowed to study the future performance of this bridge structure on virtual twin structures under different environmental conditions. Cloud point data are acquired by a Mobile Mapping System on Mohammed VI Bridge and converted in BIM model by a scan to BIM process and is integrated in a GIS and BIM virtual environment and shows the efficiency of volumetric auscultation in terms of surface flatness and distortion inspection. This project provides a new bridge maintenance system using the concept of a Digital Twin. This digital model is a platform that allows to collect, organize and share the maintenance history of this important road infrastructure in Morocco.</t>
  </si>
  <si>
    <t>3D model-based; Digital Twin, Bridge, Cloud point, Mobile mapping systems (MMS), Simulation, Virtual prototype, Volumetric auscultation.</t>
  </si>
  <si>
    <t>&lt;A Cyber-Physical Systems architecture for Industry 4. 0-based manufacturing systems, {eid: 84921300723, doi: 10.1016/j.mfglet.2014.12.001}&gt;, &lt;How virtualization, decentralization and network building change the manufacturing landscape: An industry 4. 0 perspective, {eid: 84904464337}&gt;, &lt;Untangling the digital thread: The challenge and promise of model-based engineering in defense acquisition, {eid: 85032443075}&gt;, &lt;None, {eid: 85059806799}&gt;, &lt;Recent development of bridge management systems in Canada, {eid: 84898484171}&gt;, &lt;Development of BIM for a maintenance system of subway infrastructure, {eid: 84863150755}&gt;, &lt;None, {eid: 84944689700}&gt;, &lt;None, {eid: 85065979452}&gt;, &lt;What is digital twin technology-and why is it so important?, {eid: 85056624416}&gt;, &lt;Building Information Modeling (BIM) for existing buildings-Literature review and future needs, {eid: 84890525940}&gt;, &lt;Development of BIM-based bridge maintenance system for cable-stayed bridges, {eid: 85040226383}&gt;, &lt;3d information model based bridge maintenance, {eid: 85040223661}&gt;, &lt;Experimentable digital twins for model-based systems engineering and simulation-based development, {eid: 85021452617}&gt;, &lt;None, {eid: 85087935286}&gt;, &lt;Experimentable digital twins-streamlining simulation-based systems engineering for industry 4. 0, {eid: 85041837589}&gt;, &lt;From simulation to experimentable digital twins: Simulation-based development and operation of complex technical systems, {eid: 85006371785}&gt;, &lt;Use of mobile LiDAR in road information inventory: A review, {eid: 84976614865}&gt;, &lt;Review of mobile mapping and surveying technologies, {eid: 84877013699}&gt;, &lt;LiDAR point clouds to 3-D urban models: A review, {eid: 85041188423}&gt;, &lt;Digital twin models for maintenance of cadre-supported bridges, {eid: 85087977463}&gt;, &lt;3d digital twin models for bridge maintaine, {eid: 85087933853}&gt;, &lt;BIM authoring for an imagebased bridge maintenance system of existing cable-supported bridges, {eid: 85046087573}&gt;, &lt;Development of bim for a maintenance system of subway infrastructure, {eid: 84863150755}&gt;, &lt;Building Information Modeling (BIM) for existing buildings-Literature review and future needs, {eid: 84890525940}&gt;, &lt;None, {eid: 84891585130}&gt;, &lt;None, {eid: 85087985187}&gt;, &lt;Applications of 3d city models: State of the art review, {eid: 84952802912}&gt;, &lt;Building inforamtion modelling (BIM) for transportation infrastructure-Literature review, application, challenges, and recommendations, {eid: 85049913864}&gt;, &lt;A study on software architecture for effective BIM/GIS-based facility management data integration, {eid: 84925705205}&gt;, &lt;Merging BIM and GIS using ontologies application to Urban facility management in ACTIVe3D, {eid: 84908099373}&gt;, &lt;None, {eid: 85087943806}&gt;, &lt;None, {eid: 85087975118}&gt;</t>
  </si>
  <si>
    <t>2020-05-11</t>
  </si>
  <si>
    <t>2-s2.0-85087967317</t>
  </si>
  <si>
    <t>Giannetti F. (AUID: 57190371050), Travaglini D. (AUID: 23669021500), Chirici G. (AUID: 55893742300), Puletti N. (AUID: 25936657900), Puliti S. (AUID: 56784209400)</t>
  </si>
  <si>
    <t>Assessment of UAV photogrammetric DTM-independent variables for modelling and mapping forest structural indices in mixed temperate forests</t>
  </si>
  <si>
    <t>10.1016/j.ecolind.2020.106513</t>
  </si>
  <si>
    <t>https://www.doi.org/10.1016/j.ecolind.2020.106513</t>
  </si>
  <si>
    <t>&lt;geoLAB – Laboratory of Forest Geomatics, Department of Agriculture, Food, Environment and Forestry, Università degli Studi di Firenze&gt;, &lt;CREA - Research Centre for Forestry and Wood&gt;, &lt;Department of National Forest Inventory, Norwegian Institute for Bioeconomy Research (NIBIO)&gt;</t>
  </si>
  <si>
    <t>© 2020 Elsevier LtdIn the EU 2020 biodiversity strategy, maintaining and enhancing forest biodiversity is essential. Forest managers and technicians should include biodiversity monitoring as support for sustainible forest management and conservation issues, through the adoption of forest biodiversity indices. The present study investigates the potential of a new type of Structure from Motion (SfM) photogrammetry derived variables for modelling forest structure indicies, which do not require the availability of a digital terrain model (DTM) such as those obtainable from Airborne Laser Scanning (ALS) surveys. The DTM-independent variables were calculated using raw 3D UAV photogrammetric data for modeling eight forest structure indices which are commonly used for forest biodiversity monitoring, namely: basal area (G); quadratic mean diameter (DBHmean); the standard deviation of Diameter at Breast Height (DBHσ); DBH Gini coefficient (Gini); the standard deviation of tree heights (Hσ); dominant tree height (Hdom); Lorey's height (Hl); and growing stock volume (V). The study included two mixed temperate forests areas with a different type of management, with one area, left unmanaged for the past 50 years while the other being actively managed. A total of 30 field sample plots were measured in the unmanaged forest, and 50 field plots were measured in the actively managed forest. The accuracy of UAV DTM-independent predictions was compared with a benchmark approach based on traditional explanatory variables calculated from ALS data. Finally, DTM-independent variables were used to produce wall-to-wall maps of the forest structure indices in the two test areas and to estimate the mean value and its uncertainty according to a model-assisted regression estimators. DTM-independent variables led to similar predictive accuracy in terms of root mean square error compared to ALS in both study areas for the eight structure indices (DTM-independent average RMSE% = 20.5 and ALS average RMSE% = 19.8). Moreover, we found that the model-assisted estimation, with both DTM-independet and ALS, obtained lower standar errors (SE) compared to the one obtained by model-based estimation using only field plots. Relative efficiency coefficient (RE) revealed that ALS-based estimates were, on average, more efficient (average RE ALS = 3.7) than DTM-independent, (average RE DTM-independent = 3.3). However, the RE for the DTM-independent models was consistently larger than the one from the ALS models for the DBH-related variables (i.e. G, DBHmean, and DBHσ) and for V. This highlights the potential of DTM-independent variables, which not only can be used virtually on any forests (i.e., no need of a DTM), but also can produce as precise estimates as those from ALS data for key forest structural variables and substantially improve the efficiency of forest inventories.</t>
  </si>
  <si>
    <t>Airborne laser scanning, Biodiversity, Drone, DTM-independent, Forest inventory, Forest structure, Precision forestry, Structure from motion</t>
  </si>
  <si>
    <t>&lt;Mapping forest structural heterogeneity of tropical montane forest remnants from airborne laser scanning and Landsat time series, {eid: 85072554998, doi: 10.1016/j.ecolind.2019.105739}&gt;, &lt;None, {eid: 85084951575}&gt;, &lt;Development of Greek forestry in the framework of the European Union policies, {eid: 77954969842}&gt;, &lt;Mapping the future market potential of timber from small-scale tree farmers: perspectives from the Southern Highlands in Tanzania, {eid: 85061733237, doi: 10.1007/s11842-019-09414-8}&gt;, &lt;Design-based approach to k-nearest neighbours technique for coupling field and remotely sensed data in forest surveys, {eid: 58249132746, doi: 10.1016/j.rse.2008.06.014}&gt;, &lt;UAV remote sensing for biodiversity monitoring: are forest canopy gaps good covariates ?, {eid: 85053604067, doi: 10.3390/rs10091397}&gt;, &lt;Sampling properties of spatial total estimators under tessellation stratified designs, {eid: 79954621865, doi: 10.1002/env.1046}&gt;, &lt;Stratified spatial sampling with application to canopy coverage estimation, {eid: 84870265565, doi: 10.1214/11-AOAS509}&gt;, &lt;Area-based assessment of forest standing volume by field measurements and airborne laser scanner data, {eid: 70449391419, doi: 10.1080/01431160903023017}&gt;, &lt;European Forest Types and Forest Europe SFM indicators: tools for monitoring progress on forest biodiversity conservation, {eid: 84899073038, doi: 10.1016/j.foreco.2013.07.004}&gt;, &lt;Bird functional traits respond to forest structure in riparian areas undergoing active restoration, {eid: 85053753702, doi: 10.3390/d10030090}&gt;, &lt;Bird communities and forest structure in the sierra Nevada of California, {eid: 0346415541}&gt;, &lt;Influences of forest type and habitat structure on bird assemblages of oak (Quercus spp.) and pine (Pinus spp.) stands in southwestern Turkey, {eid: 84909953474, doi: 10.1016/j.foreco.2014.10.025}&gt;, &lt;Forest variable estimation using photogrammetric matching of digital aerial images in combination with a high-resolution DEM, {eid: 84866767554, doi: 10.1080/02827581.2012.686625}&gt;, &lt;Modeling Mediterranean forest structure using airborne laser scanning data, {eid: 85028698781, doi: 10.1016/j.jag.2016.12.013}&gt;, &lt;Modeling the influence of alternative forest management scenarios on wood production and carbon storage: A case study in the Mediterranean region, {eid: 84949495704, doi: 10.1016/j.envres.2015.10.025}&gt;, &lt;Stand dynamics and natural regeneration in silver fir (Abies alba Mill.) plantations after traditional rotation age, {eid: 84928162817, doi: 10.3832/ifor0985-007}&gt;, &lt;None, {eid: 85084955484}&gt;, &lt;A review of methods for mapping and prediction of inventory attributes for operational forest management, {eid: 84899452594, doi: 10.5849/forsci.12-134}&gt;, &lt;Sensitivity of texture of high resolution images of forest to biophysical and acquisition parameters, {eid: 0032108628, doi: 10.1016/S0034-4257(98)00009-1}&gt;, &lt;Assessing forest windthrow damage using single-date, post-event airborne laser scanning data, {eid: 85041181051, doi: 10.1093/forestry/cpx029}&gt;, &lt;Wall-to-wall spatial prediction of growing stock volume based on Italian National Forest Inventory plots and remotely sensed data, {eid: 85080926120, doi: 10.1016/j.jag.2019.101959}&gt;, &lt;National forest inventory contributions to forest biodiversity monitoring, {eid: 84862678217, doi: 10.5849/forsci.12-003}&gt;, &lt;On the best search strategy in parallel branch-and-bound: Best-First Search versus Lazy Depth-First Search, {eid: 0033414561, doi: 10.1023/A:1018952429396}&gt;, &lt;Integration of forest mapping and inventory to support forest management, {eid: 84861454811, doi: 10.3832/ifor0531-003}&gt;, &lt;Precision forestry: concepts, tools and perspectives in Italy, {eid: 85056037806, doi: 10.3832/efor2285-014}&gt;, &lt;Contribution of large-scale forest inventories to biodiversity assessment and monitoring, {eid: 80053342894, doi: 10.1016/j.foreco.2011.08.044}&gt;, &lt;Area-based lidar-assisted estimation of forest standing volume, {eid: 55549124544, doi: 10.1139/X08-122}&gt;, &lt;None, {eid: 85084960121}&gt;, &lt;Boreal Forests—The Focal Habitats of Fennoscandia, {eid: 0027878729, doi: 10.1007/978-1-4615-3524-9_7}&gt;, &lt;None, {eid: 0003921180}&gt;, &lt;None, {eid: 85084960389}&gt;, &lt;Discrete return lidar in natural resources: recommendations for project planning, data processing, and deliverables, {eid: 77954238275, doi: 10.3390/rs1040776}&gt;, &lt;None, {eid: 85019772638}&gt;, &lt;Checking the performance of point and plot sampling on aerial photoimagery of a large-scale population of trees outside forests, {eid: 84992323193, doi: 10.1139/cjfr-2016-0013}&gt;, &lt;None, {eid: 85084956491}&gt;, &lt;Spatial genetic algorithm for multi-objective forest planning, {eid: 84861709183, doi: 10.1016/j.forpol.2012.04.002}&gt;, &lt;Thirty-six years of tree population change in an old-growth Pseudotsuga-Tsuga forest, {eid: 0024258203, doi: 10.1139/x88-093}&gt;, &lt;A plot – level exploratory analysis of European forest based on the results from the BioSoil Forest Biodiversity project, {eid: 85068194711, doi: 10.1007/s10342-019-01205-2}&gt;, &lt;European Forest types: toward an automated classification, {eid: 85040183831, doi: 10.1007/s13595-017-0674-6}&gt;, &lt;A new approach with DTM-independent metrics for forest growing stock prediction using UAV photogrammetric data, {eid: 85047068677, doi: 10.1016/j.rse.2018.05.016}&gt;, &lt;A new approach with DTM-independent metrics for forest growing stock prediction using UAV photogrammetric data, {eid: 85047068677, doi: 10.1016/j.rse.2018.05.016}&gt;, &lt;Forest structural diversity characterization in Mediterranean pines of central Spain with QuickBird-2 imagery and canonical correlation analysis, {eid: 84870048394, doi: 10.5589/m12-005}&gt;, &lt;Legacy forest structure increases bird diversity and abundance in aging young forests, {eid: 85078656489, doi: 10.1002/ece3.5967}&gt;, &lt;None, {eid: 85084948971}&gt;, &lt;None, {eid: 85030253022}&gt;, &lt;Structure from motion photogrammetry in forestry: a review, {eid: 85069196794, doi: 10.1007/s40725-019-00094-3}&gt;, &lt;Forest Ecology and Management Use of WorldView-2 stereo imagery and National Forest Inventory data for wall-to-wall mapping of growing stock, {eid: 84944931039, doi: 10.1016/j.foreco.2015.10.018}&gt;, &lt;None, {eid: 85084957207}&gt;, &lt;None, {eid: 85084953569}&gt;, &lt;The use of fixed–wing UAV photogrammetry with LiDAR DTM to estimate merchantable volume and carbon stock in living biomass over a mixed conifer–broadleaf forest, {eid: 85061401532, doi: 10.1016/j.jag.2018.08.017}&gt;, &lt;Biomass estimation using 3D data from unmanned aerial vehicle imagery in a tropical woodland, {eid: 85019280112, doi: 10.3390/RS8110968}&gt;, &lt;Concepts of forest entomology, {eid: 0002561649, doi: 10.1093/forestscience/9.3.337}&gt;, &lt;The spatial structure of forests in the optimization calculations of forest planning – a landscape ecological perspective, {eid: 0035282997, doi: 10.1016/S0378-1127(00)00343-1}&gt;, &lt;Lidar remote sensing for ecosystem studies, {eid: 0036165976, doi: 10.1641/0006-3568(2002)0520019:LRSFES2.0.CO;2}&gt;, &lt;An evaluation of different diameter diversity indices based on criteria related to forest management planning, {eid: 31444452983, doi: 10.1016/j.foreco.2005.10.046}&gt;, &lt;Structure of old Pinus sylvestris dominated forest stands along a geographic and human impact gradient in mid-boreal Fennoscandia, {eid: 27144510139, doi: 10.14214/sf.377}&gt;, &lt;LiDAR remote sensing of forest structure, {eid: 0037342526}&gt;, &lt;Can airborne laser scanning (ALS) and forest estimates derived from satellite images be used to predict abundance and species richness of birds and beetles in boreal forest?, {eid: 84933506845, doi: 10.3390/rs70404233}&gt;, &lt;A photogrammetric workflow for the creation of a forest canopy height model from small unmanned aerial system imagery, {eid: 84888796633, doi: 10.3390/f4040922}&gt;, &lt;None, {eid: 85084960511}&gt;, &lt;Photogrammetric estimation of wheel rut dimensions and soil compaction after increasing numbers of forwarder passes, {eid: 85041541415, doi: 10.1080/02827581.2018.1427789}&gt;, &lt;Forest and woodland stand structural complexity: Its definition and measurement, {eid: 26444535648, doi: 10.1016/j.foreco.2005.08.034}&gt;, &lt;None, {eid: 85084960612}&gt;, &lt;Inference for lidar-assisted estimation of forest growing stock volume, {eid: 84868532449, doi: 10.1016/j.rse.2012.10.007}&gt;, &lt;Assessing components of the model-based mean square error estimator for remote sensing assisted forest applications, {eid: 85047742177, doi: 10.1139/cjfr-2017-0396}&gt;, &lt;Remote sensing support for national forest inventories, {eid: 34548451136, doi: 10.1016/j.rse.2006.09.034}&gt;, &lt;Estimation of forest structural diversity using the spectral and textural information derived from SPOT-5 satellite images, {eid: 84962505100, doi: 10.3390/rs8020125}&gt;, &lt;Methods for variable selection in LiDAR-assisted forest inventories, {eid: 85016045269, doi: 10.1093/forestry/cpw041}&gt;, &lt;Statistical inference for forest structural diversity indices using airborne laser scanning data and the k-Nearest Neighbors technique, {eid: 84991209414, doi: 10.1016/j.rse.2016.09.010}&gt;, &lt;Estimating and mapping forest structural diversity using airborne laser scanning data, {eid: 84943423654, doi: 10.1016/j.rse.2015.09.016}&gt;, &lt;Predicting forest stand characteristics with airborne scanning laser using a practical two-stage procedure and field data, {eid: 0036218720, doi: 10.1016/S0034-4257(01)00290-5}&gt;, &lt;Practical large-scale forest stand inventory using small-footprint airborne scanning laser, {eid: 2342590151}&gt;, &lt;Extracting canopy surface texture from airborne laser scanning data for the supervised and unsupervised prediction of area-based forest characteristics, {eid: 85017644861, doi: 10.3390/rs8070582}&gt;, &lt;Indicators for monitoring biodiversity: a hierarchical approach, {eid: 0025626173}&gt;, &lt;Unmanned aerial vehicles (UAVs) in environmental biology: a review, {eid: 85064164706, doi: 10.2478/eje-2018-0012}&gt;, &lt;Estimating stem volume by tree crown area and tree shadow area extracted from pansharpened Quickbird imagery in open Crimean juniper forests, {eid: 52649083732, doi: 10.1080/01431160802082155}&gt;, &lt;Modelling tree size diversity from airborne laser scanning using canopy height models with image texture measures, {eid: 84874379141, doi: 10.1016/j.foreco.2012.12.044}&gt;, &lt;Predicting forest structural parameters using the image texture derived from worldview-2 multispectral imagery in a dryland forest, Israel, {eid: 83455255580, doi: 10.1016/j.jag.2011.05.006}&gt;, &lt;How to evaluate models: observed vs. predicted or predicted vs. observed?, {eid: 48949115072, doi: 10.1016/j.ecolmodel.2008.05.006}&gt;, &lt;None, {eid: 85084954946}&gt;, &lt;A comparison of UAV laser scanning, photogrammetry and airborne laser scanning for precision inventory of small-forest properties, {eid: 85082102855, doi: 10.1093/forestry/cpz057}&gt;, &lt;Inventory of small forest areas using an unmanned aerial system, {eid: 84939439873, doi: 10.3390/rs70809632}&gt;, &lt;None, {eid: 85061348355}&gt;, &lt;None, {eid: 85084958766}&gt;, &lt;Assessing biodiversity in boreal forests with UAV-based photogrammetric point clouds and hyperspectral imaging, {eid: 85042532630, doi: 10.3390/rs10020338}&gt;, &lt;Biodiversity conservation and wood production in a Natura 2000 mediterranean forest. A trade-off evaluation focused on the occurrence of microhabitats, {eid: 85061605797, doi: 10.3832/ifor2617-011}&gt;, &lt;None, {eid: 85084953660}&gt;, &lt;Estimation of forest structural and compositional variables using ALS data and multi-seasonal satellite imagery, {eid: 85062877892, doi: 10.1016/j.jag.2018.10.002}&gt;, &lt;Estimation of forest structural attributes using spectral indices and point clouds from UAS-based multispectral and RGB imageries, {eid: 85063979825, doi: 10.3390/rs11070800}&gt;, &lt;Forest site productivity: a review of the evolution of dendrometric concepts for even-aged stands, {eid: 41149160909, doi: 10.1093/forestry/cpm041}&gt;, &lt;Estimating forest stand structure from high resolution imagery using the directional variogram, {eid: 0029542883, doi: 10.1080/01431169508954535}&gt;, &lt;None, {eid: 85084954569}&gt;, &lt;Precision Forestry: operational tactics for today and tomorrow. 25th Annu, {eid: 78650765582}&gt;, &lt;Detection of diversity and stand parameters in Mediterranean forests using leaf-off discrete return LiDAR data, {eid: 85012979739, doi: 10.1016/j.rse.2017.02.008}&gt;, &lt;Mapping and modeling forest tree volume using forest inventory and airborne laser scanning, {eid: 79957900544, doi: 10.1007/s10342-010-0445-5}&gt;, &lt;None, {eid: 85084960369}&gt;, &lt;Determination of the spatial distribution of trees from digital aerial photographs, {eid: 0032487469, doi: 10.1016/S0378-1127(98)00292-8}&gt;, &lt;Assessing the availability of forest biomass for bioenergy by publicly available satellite imagery, {eid: 85051121878, doi: 10.3832/ifor2655-011}&gt;, &lt;Gini coefficient predictions from airborne lidar remote sensing display the effect of management intensity on forest structure, {eid: 84939825514, doi: 10.1016/j.ecolind.2015.08.001}&gt;, &lt;Enhancing of accuracy assessment for forest above-ground biomass estimates obtained from remote sensing via hypothesis testing and overfitting evaluation, {eid: 85032351909, doi: 10.1016/j.ecolmodel.2017.10.009}&gt;, &lt;Characterizing forest structural types and shelterwood dynamics from Lorenz-based indicators predicted by airborne laser scanning, {eid: 84887188307, doi: 10.1139/cjfr-2013-0147}&gt;, &lt;Forest site and type variability in ALS-based forest resource inventory attribute predictions over three Ontario forest sites, {eid: 85063918908, doi: 10.3390/f10030226}&gt;, &lt;How to integrate remotely sensed data and biodiversity for ecosystem assessments at landscape scale, {eid: 84925487551, doi: 10.1007/s10980-014-0137-5}&gt;, &lt;The MIMOSE approach to support sustainable forest management planning at regional scale in mediterranean contexts, {eid: 85013485245, doi: 10.3390/su9020316}&gt;, &lt;Assessment of forest structure using two UAV techniques: a comparison of airborne laser scanning and structure from motion (SfM) point clouds, {eid: 84963958145, doi: 10.3390/f7030062}&gt;, &lt;Effects of vegetation management intensity on biodiversity and ecosystem services in vineyards: a meta-analysis, {eid: 85052093884, doi: 10.1111/1365-2664.13124}&gt;, &lt;Using lightweight unmanned aerial vehicles to monitor tropical forest recovery, {eid: 84927670851, doi: 10.1016/j.biocon.2015.03.031}&gt;, &lt;Remotely sensed forest structural complexity predicts multi species occurrence at the landscape scale, {eid: 84881448320, doi: 10.1016/j.foreco.2013.07.023}&gt;, &lt;Investigating scale-dependent stand heterogeneity with structure-area-curves, {eid: 15944388294, doi: 10.1016/j.foreco.2005.01.004}&gt;, &lt;A comparison of structural characteristics between old-growth and postfire second-growth hemlock-hardwood forests in Adirondack Park, New York, U.S.A, {eid: 0033792572, doi: 10.1046/j.1365-2699.2000.00191.x}&gt;, &lt;Characterizing vertical forest structure using small-footprint airborne LiDAR, {eid: 10844275634}&gt;, &lt;None, {eid: 85084951828}&gt;</t>
  </si>
  <si>
    <t>2020-10-01</t>
  </si>
  <si>
    <t>2-s2.0-85084949614</t>
  </si>
  <si>
    <t>Zhu E. (AUID: 37020697100), Ju Y. (AUID: 57217418705), Chen Z. (AUID: 57204117212), Liu F. (AUID: 57221201538), Fang X. (AUID: 7401433157)</t>
  </si>
  <si>
    <t>DTOF-ANN: An Artificial Neural Network phishing detection model based on Decision Tree and Optimal Features</t>
  </si>
  <si>
    <t>Applied Soft Computing Journal</t>
  </si>
  <si>
    <t>10.1016/j.asoc.2020.106505</t>
  </si>
  <si>
    <t>https://www.doi.org/10.1016/j.asoc.2020.106505</t>
  </si>
  <si>
    <t>&lt;Key Laboratory of Intelligent Computing and Signal Processing of Ministry of Education, School of Computer Science and Technology, Anhui University&gt;</t>
  </si>
  <si>
    <t>© 2020 Elsevier B.V.Recently, phishing emerges as one of the biggest threats to human's daily networking environments. Phishing attackers disguise illegal URLs as normal ones to steal user's private information with the social engineering techniques, such as emails and SMS, which calls for an effective method of preventing phishing attacks to relieve the loss by them. Neural networks can be used to detect and prevent phishing attacks because of their strong active learning abilities from massive datasets and high accuracy in data classification. However, duplicate points in the public datasets and negative and useless features in the feature vectors will trap the training of the neural networks into the problem of over-fitting, which will make the trained classifier weak when detect phishing websites. This paper proposes DTOF-ANN (Decision Tree and Optimal Features based Artificial Neural Network) to tackle this shortcoming, which is a neural-network phishing detection model based on decision tree and optimal feature selection. First, the traditional K-medoids clustering algorithm is improved with an incremental selection of initial centers to remove the duplicate points from the public datasets. Then, an optimal feature selection algorithm based on the new defined feature evaluation index, decision tree and local search method is designed to prune out the negative and useless features. Finally, the optimal structure of the neural network classifier is constructed through properly adjusting parameters and trained by the selected optimal features. Experimental results have demonstrated that DTOF-ANN exhibits higher performance than many of the existing methods.</t>
  </si>
  <si>
    <t>Feature selection, K-medoids clustering, Neural network, Phishing detection</t>
  </si>
  <si>
    <t>&lt;A survey of phishing attacks: their types, vectors and technical approaches, {eid: 85045284469}&gt;, &lt;None, {eid: 85087199535}&gt;, &lt;Phishing detection based associative classification data mining, {eid: 84899698551}&gt;, &lt;Why phishing still works: user strategies for combating phishing attacks, {eid: 84931259915}&gt;, &lt;Phishing detection: A literature survey, {eid: 84888328281}&gt;, &lt;OFS-NN: An effective phishing websites detection model based on optimal feature selection and neural network, {eid: 85067673424}&gt;, &lt;None, {eid: 70350630557}&gt;, &lt;None, {eid: 85016035948}&gt;, &lt;None, {eid: 62449094173}&gt;, &lt;Detecting phishing web pages with visual similarity assessment based on earth movers distance (EMD), {eid: 33751538239}&gt;, &lt;An efficient approach to detecting phishing web, {eid: 84880386518}&gt;, &lt;None, {eid: 35348905575}&gt;, &lt;A new fast associative classification algorithm for detecting phishing websites, {eid: 84989851225}&gt;, &lt;None, {eid: 84985994461}&gt;, &lt;Detecting redirection spam using multilayer perceptron neural network, {eid: 85015101549}&gt;, &lt;Detection of phishing websites based on probabilistic neural networks and K-medoids clustering, {eid: 85170203639}&gt;, &lt;None, {eid: 80052560163}&gt;, &lt;Feature selection for phishing detection: A review of research, {eid: 85086417756}&gt;, &lt;Off-the-hook: An efficient and usable client-side phishing prevention application, {eid: 85029649779}&gt;, &lt;None, {eid: 85087203004}&gt;, &lt;None, {eid: 77953329477}&gt;, &lt;Web phishing detection based on page spatial layout similarity, {eid: 84885444058}&gt;, &lt;None, {eid: 85119711263}&gt;, &lt;None, {eid: 39049164431}&gt;, &lt;An efficient phishing webpage detector, {eid: 79957997863}&gt;, &lt;A novel lightweight URL phishing detection system using SVM and similarity index, {eid: 85020465562}&gt;, &lt;A framework for predicting phishing websites using neural networks, {eid: 84871842042}&gt;, &lt;Predicting phishing websites based on self-structuring neural network, {eid: 85027950235}&gt;, &lt;None, {eid: 84940507342}&gt;, &lt;A new hybrid ensemble feature selection framework for machine learning-based phishing detection system, {eid: 85060880885}&gt;, &lt;None, {eid: 79952520242}&gt;, &lt;None, {eid: 85071360860}&gt;, &lt;Local search algorithms for solving the combinatorial optimization and constraint satisfaction problems, {eid: 84952334366}&gt;, &lt;Intelligent rule-based phishing websites classification, {eid: 84899720952}&gt;, &lt;None, {eid: 85087198135}&gt;, &lt;None, {eid: 85087201796}&gt;, &lt;Cantina+: A feature-rich machine learning framework for detecting phishing web sites, {eid: 81855218311}&gt;, &lt;None, {eid: 85017290755}&gt;, &lt;Enhancement of spam detection mechanism based on hybrid k-mean clustering and support vector machine, {eid: 84942191718}&gt;</t>
  </si>
  <si>
    <t>2-s2.0-85087199187</t>
  </si>
  <si>
    <t>Trauer J. (AUID: 57205583748), Schweigert-Recksiek S. (AUID: 57226095722), Okamoto L.O. (AUID: 57219664169), Mörtl M. (AUID: 35603989700), Zimmermann M. (AUID: 58927395300), Spreitzer K. (AUID: 57219670718)</t>
  </si>
  <si>
    <t>Data-driven engineering definitions and insights from an industrial case study for a new approach in technical product development</t>
  </si>
  <si>
    <t>13th Biennial NordDesign Conference, NordDesign 2020</t>
  </si>
  <si>
    <t>https://doi.org/10.35199/NORDDESIGN2020.46</t>
  </si>
  <si>
    <t>&lt;Laboratory for Product Development and Lightweight Design, Technical University of Munich&gt;, &lt;Viessmann Werke Allendorf GmbH&gt;</t>
  </si>
  <si>
    <t>© Proceedings of the NordDesign 2020 Conference, NordDesign 2020. All rights reserved.The growing digitization affects all areas of engineering. Together with fast-paced trends, it drives complexity and uncertainty in many domains. Yet, its potentials are manifold and, in most cases, outweigh the disadvantages. Beneath terms such as "big data", "digital twin", the term "data-driven engineering" has evolved over the last years. However, neither in literature nor in industry, there is a unified definition or understanding of the term. The presented research is based on a literature review as well as an industrial case study. Several databases were screened systematically for the literature review and forward and backward searches were used additionally. The case study was conducted in a collaboration with a company in the climate system sector. First, a literature-based distinction between the terms model-based, model-driven, data-based, and data-driven as well as definitions of data-driven engineering were investigated. Representatives of the company then evaluated these findings in a workshop and together with the industry partner a consistent definition was developed. The authors define data-driven engineering as a framework for product development in which the goal-oriented collection and use of sufficiently connected product lifecycle data guides and drives decisions and applications in the product development process. Further, promising use cases for the industry partner regarding data-driven engineering were formulated. The use cases were initially evaluated and prioritized regarding their cost-benefit ratio. Symbioses with other strategies of the company such as Digital Twins, model-based engineering, and solution space engineering are outlined. For academia, the presented findings provide a consistent definition that can be used as a promising direction for future research. Especially a procedure model for the systematic conception and implementation of data-driven engineering would be beneficial. For industry, this paper provides insights on potentials of data-driven engineering, a differentiation from related concepts, and very concrete use-cases serving as a starting point for a company-specific implementation.</t>
  </si>
  <si>
    <t>Data driven design, Design process, Internet of things (IoT), Product development, Use-phase data</t>
  </si>
  <si>
    <t>&lt;None, {eid: 0008720113}&gt;, &lt;Virtuelles Engineering, {eid: 85071873402}&gt;, &lt;None, {eid: 84892222817}&gt;, &lt;Connected Baby Bottle, {eid: 84978682933}&gt;, &lt;Strength in Numbers: How Does Data-Driven Decisionmaking Affect Firm Performance?, {eid: 84884617200}&gt;, &lt;None, {eid: 84921654692}&gt;, &lt;Data-driven innovation to capture user-experience product design: An empirical study for notebook visual aesthetics design, {eid: 84979707878}&gt;, &lt;Predictive and Prescriptive Analytics in Big-data Era, {eid: 85132939548}&gt;, &lt;Models in Engineering Design: Generative and Epistemic Function of Product Models, {eid: 85073939794}&gt;, &lt;Industry Trends to 2040, {eid: 85079799857}&gt;, &lt;Cyber-Empathic Design: A Data-Driven Framework for Product Design, {eid: 85025458910}&gt;, &lt;Evaluation of the Learning Process of a Data-Driven Systems Engineering Methodology in a Workshop Environment, {eid: 85079150073}&gt;, &lt;Defining the Data Movement, {eid: 85094658177}&gt;, &lt;None, {eid: 84945191980}&gt;, &lt;Designing with data: Improving the user experience with A/B testing (First edition), {eid: 33746854229}&gt;, &lt;None, {eid: 4444332989}&gt;, &lt;Data-driven design paradigm in engineering problems, {eid: 85020820530}&gt;, &lt;Product family architecture design with predictive, data-driven product family design method, {eid: 84953367381}&gt;, &lt;Demand Trend Mining for Predictive Life Cycle Design, {eid: 84897111094}&gt;, &lt;A formal definition of Big Data based on its essential features, {eid: 84961566695}&gt;, &lt;None, {eid: 85094667561}&gt;, &lt;Data science and its relationship to big data and data-driven decision making, {eid: 84991818987}&gt;, &lt;None, {eid: 85094675849}&gt;, &lt;Data-Driven Modelling: Concepts, Approaches and Experiences, {eid: 80054696539}&gt;, &lt;Produktentwicklung Quo Vadis, {eid: 85057169515}&gt;, &lt;What is a Digital Twin?: Definitions and Insights from an Industrial Case Study in Technical Product Development, {eid: 85094634530}&gt;, &lt;Linking Data-Rich Environments with Service Innovation in Incumbent Firms: A Conceptual Framework and Research Propositions, {eid: 85021653287}&gt;, &lt;DERIVING A USE PHASE DATA STRATEGY FOR CONNECTED PRODUCTS: A PROCESS MODEL, {eid: 85054990252}&gt;, &lt;Big Data in Product Development: Need for a Data Strategy, {eid: 85043463088}&gt;, &lt;Unlocking the power of big data in new product development, {eid: 85000416374}&gt;, &lt;A Robust Predicted Performance Analysis Approach for Data-Driven Product Development in the Industrial Internet of Things, {eid: 85052723642}&gt;, &lt;Computing solution spaces for robust design, {eid: 84875588890}&gt;</t>
  </si>
  <si>
    <t>2020-08-11</t>
  </si>
  <si>
    <t>2-s2.0-85094678741</t>
  </si>
  <si>
    <t>Data-Driven Engineering</t>
  </si>
  <si>
    <t>Madaan V. (AUID: 57038739200), Goyal A. (AUID: 57212084477)</t>
  </si>
  <si>
    <t>Predicting Ayurveda-Based Constituent Balancing in Human Body Using Machine Learning Methods</t>
  </si>
  <si>
    <t>10.1109/ACCESS.2020.2985717</t>
  </si>
  <si>
    <t>https://www.doi.org/10.1109/ACCESS.2020.2985717</t>
  </si>
  <si>
    <t>&lt;Department of Computer Science Engineering, IKG-Punjab Technical University&gt;, &lt;Lovely Professional University&gt;, &lt;Guru Nanak Institute of Management and Technology&gt;</t>
  </si>
  <si>
    <t>© 2013 IEEE.Human Body constitution (prakriti) defines what is in harmony with human nature and what will cause to move out of balance and experience illness. Tridosha defines the three basic energies or principles that determine the function of our body on the physical and emotional levels. The three energies are known as VATT, PITT and KAPH. Each individual has a unique balance of all three of these energies. Some people will be predominant in one, while others will be a mixture of two or more. Ayurveda-dosha studies have been used for a long time, but the quantitative reliability measurement of these diagnostic methods still lags behind. A careful and appropriate analysis leads to an effective treatment. To collect a meaningful data set, a questionnaire with 28 different characteristics is validated by Ayurveda experts. Authors calculate Cronbach alpha of VATT-Dosha, PITT-Dosha and KAPH-Dosha as 0.94, 0.98 and 0.98, respectively to check the reliability of the questionnaire. Authors analyzed questionnaires of 807 healthy persons aged 20-60 years and found 62.1% men and 37.9% women. The class imbalance problem is resolved with oversampling and the equally distributed data set of randomly selected 405 persons is used for the actual experiment. Using computer algorithms, we randomly divide the data set (8:2) into a training set of 324 persons and a test data set of 81 persons. Model is trained using traditional machine learning techniques for classification analysis as Artificial Neural Network (ANN), K-Nearest Neighbour (KNN), Support Vector Machine (SVM), Naive Bayes (NB) and Decision Tree (DT). System is also implemented using ensemble of several machine learning methods for constitution recognition. Evaluation measures of classification such as root mean square error (RMSE), precision, recall, F-score, and accuracy is calculated and analyzed. On analyzing the results authors find that the data is best trained and tested with CatBoost, which is tuned with hyper parameters and achieves 0.96 precision, 0.95 recall, 0.95 F-score and 0.95 accuracy rate. The experimental result shows that the proposed model based on ensemble learning methods clearly surpasses conventional methods. The results conclude that advances in boosting algorithms could give machine learning a leading future.</t>
  </si>
  <si>
    <t>Ayurveda, human body constituents, hyper parameter tuning, KAPH, optimized training model, PITT, VATT</t>
  </si>
  <si>
    <t>&lt;Bridging Ayurveda with evidence-based scientific approaches in medicine, {eid: 84926376999}&gt;, &lt;None, {eid: 84946226993}&gt;, &lt;Ayurveda and medicalisation today: The loss of important knowledge and practice in health?, {eid: 85056563833, doi: 10.1016/j.jaim.2018.06.004}&gt;, &lt;Ayurveda and the science of aging, {eid: 85044746296}&gt;, &lt;Ancient archives of Deha-Prakriti (human body constitutional traits) in ayurvedic literature : A critical review, {eid: 85083703758}&gt;, &lt;Prakriti-based research: Good reporting practices, {eid: 84985906149}&gt;, &lt;Possible measures to assess functional states of Tridosha: A critical, {eid: 85069513955}&gt;, &lt;Comparative study of personality with Ayurvedic Prakriti, {eid: 85083691197}&gt;, &lt;Prakriti analysis and its clinical significance, {eid: 85083727466}&gt;, &lt;Critical approaisal of Panchamahabhuta Siddhant, {eid: 85083706891}&gt;, &lt;Reliability of self-reported constitutional questionnaires in ayurveda diagnosis, {eid: 85040107492}&gt;, &lt;Development and standardization of Mysore Tridosha scale, {eid: 84907483280}&gt;, &lt;Ensemble transfer learning algorithm, {eid: 85038847737}&gt;, &lt;Performance enhancement of wind farms using tuned SSSC based on artificial neural network, {eid: 85163934230}&gt;, &lt;Explainable deep learning based medical diagnostic system, {eid: 85064272049}&gt;, &lt;None, {eid: 85083707953}&gt;, &lt;Data-driven modeling and prediction of blood glucose dynamics: Machine learning applications in type 1 diabetes, {eid: 85069975382}&gt;, &lt;Simple random sampling of individual items in the absence of a sampling frame that lists the individuals, {eid: 84983314434}&gt;, &lt;None, {eid: 85083737523}&gt;, &lt;Learning from imbalanced data: Open challenges and future directions, {eid: 85043605198}&gt;, &lt;How do MIS researchers handle missing data in survey-based research: A content analysis approach, {eid: 84879115271}&gt;, &lt;The use of Cronbachs alpha when developing and reporting research instruments in science education, {eid: 85020261089}&gt;, &lt;Data on forecasting energy prices using machine learning, {eid: 85068002511}&gt;, &lt;The assessment of machine learning model performance for predicting alluvial deposits distribution, {eid: 84938561333}&gt;, &lt;Using deep learning for image-based plant disease detection, {eid: 84988564472}&gt;, &lt;Engineering fast multilevel support vector machines, {eid: 85065704934}&gt;, &lt;Optimization of K-NN algorithm by clustering and reliability coefficients: Application to breast-cancer diagnosis, {eid: 85045669382}&gt;, &lt;Texture classification using Naïve Bayes classifier, {eid: 85069470692}&gt;, &lt;Soft computing modelling of urban evolution: Tehran metropolis, {eid: 85083718890}&gt;, &lt;Neural network and support vector machine for the prediction of chronic kidney disease: A comparative study, {eid: 85064900208}&gt;, &lt;Integrating the multi-label land-use concept and cellular automata with the artificial neural networkbased land transformation model: An integrated ML-CA-LTM modeling framework, {eid: 85008400451}&gt;, &lt;Deep neural networks with elastic rectified linear units for object recognition, {eid: 85030543442}&gt;, &lt;Deep convolutional neural network for the automated detection and diagnosis of seizure using EEG signals, {eid: 85030172410}&gt;, &lt;Brain tumor classification using deep CNN features via transfer learning, {eid: 85068241919}&gt;, &lt;Analysis of cardiotocogram data for fetal distress determination by decision tree based adaptive boosting approach, {eid: 84987733118}&gt;, &lt;Formation lithology classification using scalable gradient boosted decision trees, {eid: 85067899644}&gt;, &lt;Accurate liver disease prediction with extreme gradient boosting, {eid: 85072035011}&gt;, &lt;Xgboost application on bridge management systems for proactive damage estimation, {eid: 85065553465}&gt;, &lt;Application of XGBoost algorithm in fingerprinting localisation task, {eid: 85019662046}&gt;, &lt;Hyperparameter tuning and performance assessment of statistical and machine-learning algorithms using spatial data, {eid: 85067413523}&gt;, &lt;Hyperparameter optimization of deep neural network using univariate dynamic encoding algorithm for searches, {eid: 85065414999}&gt;, &lt;Hyperparameter optimization in learning systems, {eid: 85083728072}&gt;, &lt;Implementing majority voting rule to classify corporate value based on environmental efforts, {eid: 85007603298}&gt;</t>
  </si>
  <si>
    <t>2020-01-01</t>
  </si>
  <si>
    <t>2-s2.0-85083731055</t>
  </si>
  <si>
    <t>no DT engineering</t>
  </si>
  <si>
    <t>El-Diasty M. (AUID: 6506743338)</t>
  </si>
  <si>
    <t>Optimal lowest astronomical tide estimation using maximum likelihood estimator with multiple ocean models hybridization</t>
  </si>
  <si>
    <t>10.3390/ijgi9050327</t>
  </si>
  <si>
    <t>https://www.doi.org/10.3390/ijgi9050327</t>
  </si>
  <si>
    <t>&lt;Hydrographic Surveying, Faculty of Maritime Studies, King Abdulaziz University&gt;, &lt;Engineering Department of Public Works, Faculty of Engineering, Mansoura University&gt;</t>
  </si>
  <si>
    <t>© 2020 by the author.Developing an accurate Lowest Astronomical Tide (LAT) in a continuous form is essential for many maritime applications as it can be employed to develop an accurate continuous vertical control datum for hydrographic surveys applications and to produce accurate dynamic electronic navigation charts for safe maritime navigation by mariners. The LAT can be developed in a continuous (surface) using an estimated LAT surface model from the hydrodynamic ocean model along with coastal discrete LAT point values derived from tide gauges data sets to provide the corrected LAT surface model. In this paper, an accurate LAT surface model was developed for the Red Sea case study using a Maximum Likelihood Estimator (MLE) with multiple hydrodynamic ocean models hybridization, namely, WebTide, FES2014, DTU10, and EOT11a models. It was found that the developed optimal hybrid LAT model using MLE with multiple hydrodynamic ocean models hybridization ranges from 0.1 m to 1.63 m, associated with about 2.4 cm of uncertainty at a 95% confidence level in the Red Sea case study area. To validate the accuracy of the developed model, the comparison was made between the optimal hybrid LAT model developed from multiple hydrodynamic ocean models hybridization using the MLE method with the individual LAT models estimated from individual WebTide, FES2014, DTU10, or EOT11a ocean models based on the associated uncertainties estimated at a 95% confidence level. It was found that the optimal hybrid LAT model accuracy is superior to the individual LAT models estimated from individual ocean models with an improvement of about 50% in average, based on the estimated uncertainties. The importance of developing optimal LAT surface model using the MLE method with multiple hydrodynamic ocean models hybridization in this paper with few centimeters level of uncertainty can lead to accurate continuous vertical datum estimation that is essential for many maritime applications.</t>
  </si>
  <si>
    <t>Hybrid model, LAT, MLE, Ocean, Red sea</t>
  </si>
  <si>
    <t>&lt;None, {eid: 85085704704}&gt;, &lt;Development of Saudi continuous chart datum: Arabian Gulf case study, {eid: 85069474662}&gt;, &lt;Development of a seamless multisource topographic/bathymetric elevation model of Tampa Bay, {eid: 0035568851}&gt;, &lt;Accuracy of vertical datum surfaces in coastal and offshore zones, {eid: 84879819725}&gt;, &lt;Creation of vertical reference surfaces at sea using altimetry and GPS, {eid: 84884321301}&gt;, &lt;None, {eid: 85069525778}&gt;, &lt;Hydrographic vertical separation surfaces (HyVSEPs) for the tidal waters of Canada, {eid: 84964040043}&gt;, &lt;The Canadian hydrographic continuous vertical datum: Methodology and accuracy, {eid: 84944947977}&gt;, &lt;Vertical datum separation models for the British Columbia coast, {eid: 85085703995}&gt;, &lt;The continuous vertical datum Canadian waters project (beginnings, vision, methods and progress), {eid: 85085682673}&gt;, &lt;A Kalman filter approach to realize the lowest astronomical tide surface, {eid: 85038392973}&gt;, &lt;Tidal dynamics along the eastern coast of the Red Sea, {eid: 85085685625}&gt;, &lt;Baroclinic tides simulation in the Red Sea: Comparison to observations and basic characteristics, {eid: 85059100162}&gt;, &lt;Simulation of tidal hydrodynamics in the Red Sea using COHERENS model, {eid: 85048765674}&gt;, &lt;None, {eid: 85085708638}&gt;, &lt;The FES2014 tidal atlas, accuracy assessment for satellite altimetry and other geophysical applications, {eid: 85085701422}&gt;, &lt;Multimission empirical ocean tide modeling for shallow waters and polar seas, {eid: 80455130888}&gt;, &lt;Ocean tides from satellite altimetry and GRACE, {eid: 84863854319}&gt;, &lt;None, {eid: 0004023207}&gt;, &lt;None, {eid: 0003675176}&gt;, &lt;Regression models for categorical and limited dependent variables, {eid: 85085683317}&gt;, &lt;None, {eid: 85085695679}&gt;</t>
  </si>
  <si>
    <t>2020-05-01</t>
  </si>
  <si>
    <t>2-s2.0-85085701646</t>
  </si>
  <si>
    <t>predatory journal</t>
  </si>
  <si>
    <t>Jnitova V. (AUID: 57196033297), Efatmaneshnik M. (AUID: 23004050400), Joiner K.F. (AUID: 57193671777), Chang E. (AUID: 26643083000)</t>
  </si>
  <si>
    <t>Improving enterprise resilience by evaluating training system architecture: Method selection for australian defense</t>
  </si>
  <si>
    <t>A Framework of Human Systems Engineering: Applications and Case Studies</t>
  </si>
  <si>
    <t>10.1002/9781119698821.ch9</t>
  </si>
  <si>
    <t>https://www.doi.org/10.1002/9781119698821.ch9</t>
  </si>
  <si>
    <t>&lt;School of Engineering and Information Technology, University of New South Wales, Australian Defence Force Academy&gt;, &lt;Defence Systems Engineering, University of South Australia (UNISA)&gt;, &lt;Capability Systems Center, School of Engineering and Information Technology, University of New South Wales, Australian Defence Force Academy&gt;, &lt;University of New South Wales, Australian Defence Force Academy&gt;</t>
  </si>
  <si>
    <t>© 2021 by The Institute of Electrical and Electronics Engineers, Inc. All rights reserved.Australian Defense mandates a Systems Approach to Defense Learning (SADL) for training planning and management. This approach is a derivative of systems engineering (SE) methodologies that appears to be isolated from the SE community and recent developments concerning enterprise resilience. We propose to develop a model-based methodology for the Defense Training System (DTS) design and resilience measurement, implying that DTS workforce has been “engineered” into the Department of Defense Architecture Framework (DoDAF) targeting system’s resilience. This paper presents an initial phase of the research, setting a foundation of the research methodology and conceptual framework, supported by a significant system resilience literature review and DTS resilience case study formulation. Basic factors and measures for DTS resilience are proposed to guide development of the transformation road map from “As Is” (current) to “To Be” (desired) DTS architecture. There is potential for broader application of our model-based resilience framework for any enterprise seeking to be more resilient, especially through better engineering of its training systems and personnel.</t>
  </si>
  <si>
    <t>Academic literature, Defense training system, Enterprise architecture, Enterprise information systems, Model-based conceptual resilience framework</t>
  </si>
  <si>
    <t>&lt;Enterprise resilience, {eid: 84876474576}&gt;, &lt;Organisational resilience capacity and firm product innovativeness and performance, {eid: 84908576360}&gt;, &lt;None, {eid: 0004075881}&gt;, &lt;Team resilience, {eid: 84941316241}&gt;, &lt;Strategic and operational management of organizational resilience: Current state of research and future directions, {eid: 84939825641}&gt;, &lt;Systems resilience for multihazard environments: Definition, metrics, and valuation for decision making, {eid: 84894261353}&gt;, &lt;None, {eid: 84864493645}&gt;, &lt;High-reliability HR: Preparing the enterprise for catastrophes, {eid: 85048857564}&gt;, &lt;Employee resilience: An emerging challenge for HRM, {eid: 84903764006}&gt;, &lt;Understanding uncertainty and reducing vulnerability: Lessons from resilience thinking, {eid: 34247193527}&gt;, &lt;Resilience: The concept, a literature review and future directions, {eid: 79961175960}&gt;, &lt;None, {eid: 85029446427}&gt;, &lt;Structured engagement in the extended enterprise, {eid: 0035645977}&gt;, &lt;None, {eid: 84962536724}&gt;, &lt;Strategic human resource management practices and organizational resilience, {eid: 85053275967}&gt;, &lt;Resilience in engineered resilient systems, {eid: 85047822611}&gt;, &lt;System of systems dependability - theoretical models and applications examples, {eid: 84948783450}&gt;, &lt;Organisational resilience: Development of a conceptual framework for organisational responses, {eid: 79961198396}&gt;, &lt;A decision-making model for lean, agile, resilient and green supply chain management, {eid: 84865694320}&gt;, &lt;From metaphor to measurement: Resilience of what to what?, {eid: 0035694989}&gt;, &lt;Institutional resilience in healthcare systems, {eid: 0035069589}&gt;, &lt;Resilience index: Proposal and application in the automotive supply chain, {eid: 84868232495}&gt;, &lt;Designing principles to create resilient supply chains, {eid: 44949173920}&gt;, &lt;Construction of an early risk warning model of organizational resilience: An empirical study based on samples of R&amp;D teams, {eid: 84975070446}&gt;, &lt;Building the resilient supply chain, {eid: 84993012775}&gt;, &lt;A dynamic perspective on the resilience of firms: A systematic literature review and a framework for future research, {eid: 85076825591}&gt;, &lt;Resilience, HRM practices and impact on organizational performance and employee well-being, {eid: 84958774774}&gt;, &lt;Enhancing organizational resilience through emergency planning: Learnings from cross-sectoral lessons, {eid: 68749092971}&gt;, &lt;An exploratory framework for the empirical measurement of resilience, {eid: 28844495050}&gt;, &lt;Resilience, vulnerability, and adaptive capacity: Implications for system performance, {eid: 42549138632}&gt;, &lt;On the concept of flexibility: A dual control perspective, {eid: 0030111852}&gt;, &lt;Resilience for lean organisational network, {eid: 85045076957}&gt;, &lt;How do we know about resilience? An analysis of empirical research on resilience, and implications for interdisciplinary praxis, {eid: 84876192987}&gt;, &lt;None, {eid: 85121564744}&gt;, &lt;None, {eid: 85121523737}&gt;, &lt;None, {eid: 85121539538}&gt;, &lt;A framework for investigation into extended enterprise resilience, {eid: 77951725176}&gt;, &lt;None, {eid: 85121527075}&gt;, &lt;None, {eid: 85121490101}&gt;, &lt;A resilience measure to guide system design and management, {eid: 85075711430}&gt;, &lt;Designing resilient, sustainable systems, {eid: 0345060415}&gt;, &lt;Sustainability and resilience: Toward a systems approach, {eid: 84863436238}&gt;, &lt;From risk to resilience: Learning to deal with disruption, {eid: 85020265487}&gt;, &lt;Rethinking resilience in industrial symbiosis: Conceptualization and measurements, {eid: 85015422017}&gt;, &lt;A metric and frameworks for resilience analysis of engineered and infrastructure systems, {eid: 84883519182}&gt;, &lt;Design for changeability (DfC): Principles to enable changes in systems throughout their entire lifecycle, {eid: 30544446870}&gt;, &lt;Advances on the resilience of complex networks, {eid: 85053878461}&gt;, &lt;Two routes to resilience, {eid: 84869744224}&gt;, &lt;None, {eid: 84938646541}&gt;, &lt;None, {eid: 31744434210}&gt;, &lt;Towards a definition of flexibility: In search of the Holy Grail?, {eid: 0034239478}&gt;, &lt;Resilience and enterprise architecture in SMES, {eid: 85055674013}&gt;, &lt;Homeland security preparedness: Balancing protection with resilience in emergent systems, {eid: 56749142849}&gt;, &lt;None, {eid: 85121486631}&gt;, &lt;None, {eid: 85121500260}&gt;, &lt;None, {eid: 85121540450}&gt;, &lt;None, {eid: 85121507107}&gt;, &lt;Measuring resilience, {eid: 85015945822}&gt;, &lt;Resilience and stability of ecological systems, {eid: 0002054228}&gt;, &lt;None, {eid: 3042872973}&gt;, &lt;Epilogue: Resilience engineering precepts, {eid: 44349107264}&gt;, &lt;None, {eid: 67649955793}&gt;, &lt;Towards modeling of resilience dynamics in manufacturing enterprises: Literature review and problem formulation, {eid: 54949083935}&gt;, &lt;The impact of enterprise systems on organizational resilience, {eid: 33847729077}&gt;, &lt;A generic state-machine model of system resilience, {eid: 85052318601}&gt;, &lt;Towards a method to describe resilience to assist system specification, {eid: 85075755348}&gt;, &lt;A tale of two allied defence departments: New assurance initiatives for managing increasing system complexity, interconnectedness and vulnerability, {eid: 85057242031}&gt;, &lt;None, {eid: 85121549453}&gt;, &lt;None, {eid: 85177687560}&gt;, &lt;A review of the literature on the principles of enterprise and supply chain resilience: Major findings and directions for future research, {eid: 84950342094}&gt;, &lt;Measuring organizational resilience: A scale development, {eid: 85014072074}&gt;, &lt;Approaches to measuring resilience and their applicability to small retail business resilience, {eid: 85063185524}&gt;, &lt;None, {eid: 84964712276}&gt;, &lt;Complex system governance reference model, {eid: 84928011585}&gt;, &lt;Framework for improving complex system performance, {eid: 85090085287}&gt;, &lt;Supply network disruption and resilience: A network structural perspective, {eid: 84910060076}&gt;, &lt;CIMOSA: Enterprise engineering and integration, {eid: 0033359713}&gt;, &lt;Developing a tool to measure and compare organizations’ resilience, {eid: 84873348502}&gt;, &lt;Developing a capacity for organizational resilience through strategic human resource management, {eid: 79955998415}&gt;, &lt;The resilience architecture framework: Four organizational archetypes, {eid: 84892557915}&gt;, &lt;None, {eid: 85043231900}&gt;, &lt;Toward a dynamic model of organizational resilience, {eid: 85052896487}&gt;, &lt;Knowledge management and organisational resilience: Organisational innovation as a mediator in Uganda parastatals, {eid: 84924138382}&gt;, &lt;Toward a theory of organizational resilience, {eid: 67649357025}&gt;, &lt;Applications of systems thinking for resilience study in maritime transportation system of systems, {eid: 67650148852}&gt;, &lt;None, {eid: 84865436370}&gt;, &lt;What contributes to adaptive company resilience? A conceptual and practical approach, {eid: 84979986056}&gt;, &lt;None, {eid: 85121535356}&gt;, &lt;On the quantification of operational supply chain resilience, {eid: 84947865120}&gt;, &lt;Toward resilience as a tradable parameter during conceptual trade studies, {eid: 85020133844}&gt;, &lt;Integrating risk and resilience approaches to catastrophe management in engineering systems, {eid: 84875248247}&gt;, &lt;Exploring operational resilience in the context of military aviation: Finding the right mode at the right time, {eid: 85054517061}&gt;, &lt;Understanding the concept of supply chain resilience, {eid: 84986129915}&gt;, &lt;None, {eid: 0012738901}&gt;, &lt;Measuring the resilience of supply chain systems using a survival model, {eid: 85027956476}&gt;, &lt;Modeling regional economic resilience to disasters: A computable general equilibrium analysis of water service disruptions, {eid: 14744293206}&gt;, &lt;Resilience metrics for service-oriented networks: A service allocation approach, {eid: 70349435463}&gt;, &lt;Managing adversity: Understanding some dimensions of organizational resilience, {eid: 84928262361}&gt;, &lt;None, {eid: 85121515686}&gt;, &lt;Team resilience: Scale development and validation, {eid: 85011709967}&gt;, &lt;A supply chain view of the resilient enterprise, {eid: 28744459229}&gt;, &lt;Assessment of resilience engineering factors based on system properties in a process industry, {eid: 84954365534}&gt;, &lt;Systems engineering resiliency: Guiding tradespace exploration within an engineered resilient systems context, {eid: 84938560278}&gt;, &lt;None, {eid: 85121567713}&gt;, &lt;Measuring supply chain resilience using a deterministic modeling approach, {eid: 84901594252}&gt;, &lt;Enterprise resilience: Managing risk in the networked economy, {eid: 20444471025}&gt;, &lt;Conceptualizing and measuring resilience: A key to disaster loss reduction, {eid: 34548298059}&gt;, &lt;A framework for the quantitative assessment of performance-based system resilience, {eid: 84994666654}&gt;, &lt;None, {eid: 85062355529}&gt;, &lt;Resilience-based system importance measures for system-of-systems, {eid: 84898004429}&gt;, &lt;Designing resilient systems-of-systems: A survey of metrics, methods, and challenges, {eid: 84947968441}&gt;, &lt;The new Defence Capability Lifecycle: A conceptual overview, {eid: 85121527722}&gt;, &lt;Resilience, adaptability and transformability in social-ecological systems, {eid: 20444454972}&gt;, &lt;The influence of relational competencies on supply chain resilience: A relational view, {eid: 84878251967}&gt;, &lt;Four concepts for resilience and the implications for the future of resilience engineering, {eid: 84937906751}&gt;, &lt;Essential characteristics of resilience, {eid: 84937563307}&gt;, &lt;None, {eid: 85121570257}&gt;, &lt;None, {eid: 33745366421}&gt;</t>
  </si>
  <si>
    <t>wiley</t>
  </si>
  <si>
    <t>2-s2.0-85103572315</t>
  </si>
  <si>
    <t>Hojo A. (AUID: 57337185800), Nakamura F. (AUID: 7201941872), Takagi K. (AUID: 36990475100), Avtar R. (AUID: 35885220000), Tadono T. (AUID: 6602942477)</t>
  </si>
  <si>
    <t>Synthesis of l-band sar and forest heights derived from TanDEM-X DEM and 3 digital terrain models for Biomass Mapping</t>
  </si>
  <si>
    <t>10.3390/rs12030349</t>
  </si>
  <si>
    <t>https://www.doi.org/10.3390/rs12030349</t>
  </si>
  <si>
    <t>&lt;Graduate School of Agriculture, Hokkaido University&gt;, &lt;Field Science Center for Northern Biosphere, Hokkaido University&gt;, &lt;Graduate School of Environmental Science, Hokkaido University&gt;, &lt;The Earth Observation Research Center, Japan Aerospace Exploration Agency (JAXA)&gt;</t>
  </si>
  <si>
    <t>© 2020 by the authors.In this study, we compared the accuracies of above-ground biomass (AGB) estimated by integrating ALOS (Advanced Land Observing Satellite) PALSAR (Phased-Array-Type L-Band Synthetic Aperture Radar) data and TanDEM-X-derived forest heights (TDX heights) at four scales from 1/4 to 25 ha in a hemi-boreal forest in Japan. The TDX heights developed in this study included nine canopy height models (CHMs) and three model-based forest heights (ModelHs); the nine CHMs were derived from the three digital surface models (DSMs) of (I) TDX 12 m DEM (digital elevation model) product, (II) TDX 90 m DEM product and (III) TDX 5 m DSM, which we developed from two TDX-TSX (TerraSAR-X) image pairs for reference, and the three digital terrain models (DTMs) of (i) an airborne Light Detection and Ranging (LiDAR)-based DTM (LiDAR DTM), (ii) a topography-based DTM and (iii) the Shuttle Radar Topography Mission (SRTM) DEM; the three ModelHs were developed from the two TDX-TSX image pairs used in (III) and the three DTMs (i to iii) with the Sinc inversion model. In total, 12 AGB estimation models were developed for comparison. In this study, we included the C-band SRTM DEM as one of the DTMs. According to Walker et al. (2007), the SRTM DEM serves as a DTM for most of the Earth's surface, except for the areas with extensive tree and/or shrub coverage, e.g., the boreal and Amazon regions. As our test site is located in a hemi-boreal zone with medium forest cover, we tested the ability of the SRTM DEM to serve as a DTM in our test site. This study especially aimed to analyze the capability of the two TDX DEM products (I and II) to estimate AGB in practice in the hemi-boreal region, and to examine how the different forest height creation methods (the simple DSM and DTM subtraction for the nine CHMs and the Sinc inversion model-based approach for the three ModelHs) and the different spatial resolutions of the three DSMs and three DTMs affected the AGB estimation results. We also conducted the slope-class analysis to see how the varying slopes influenced the AGB estimation accuracies. The results show that the combined use of the PALSAR data and the CHM derived from (I) TDX 12 m DEM and (i) LiDAR DTM achieved the highest AGB estimation accuracies across the scales (R2 ranged from 0.82 to 0.97), but the CHMs derived from (I) TDX 12 m DEM and another two DTMs, (ii) and (iii), showed low R2 values at any scales. In contrast, the two CHMs derived from (II) TDX 90 m DEM and both (i) LiDAR DTM and (iii) SRTM DEM showed high R2 values &gt; 0.87 and 0.78, respectively, at the scales &gt; 9.0 ha, but they yielded much lower R2 values at smaller scales. The three ModelHs gave the lowest R2 values across the scales (R2 ranged from 0.39 to 0.60). Analyzed by slope class at the 1.0 ha scale, however, all the 12 AGB estimation models yielded high R2 values &gt; 0.66 at the lowest slope class (0° to 9.9°), including the three ModelHs (R2 ranged between 0.68 to 0.69). The two CHMs derived from (II) TDX 90 m DEM and both (i) LiDAR DTM and (iii) SRTM DEM showed R2 values of 0.80 and 0.71, respectively, at the lowest slope class, while the CHM derived from (I) TDX 12 m DEM and (i) LiDAR DTM showed high R2 values across the slope classes (R2 &gt; 0.82). The results show that (I) TDX 12 m DEM had a high capability to estimate AGB, with a high accuracy across the scales and the slope classes in the form of CHM, but the use of (i) LiDAR DTM was required. On the other hand, (II) TDX 90 m DEM was able to achieve high AGB estimation accuracies not only with (i) LiDAR DTM, but also with (iii) SRTM DEM in the form of CHM, but it was limited to large scales &gt; 9.0 ha; however, all the models developed in this study have the possibility to achieve higher AGB estimation accuracies at the 1.0 ha scale in flat terrains with slope &lt; 10°. The analysis showed the strengths and limitations of each model, and it also indicates that the data creation methods, the spatial resolutions of datasets and topographic features affects the effective spatial scales for AGB mapping, and the optimal combinations of these features should be chosen to obtain high AGB estimation accuracies.</t>
  </si>
  <si>
    <t>ALOS/PALSAR, Canopy height model, Forest above-ground biomass (AGB), LiDAR, Sinc inversion model, SRTM DEM, TanDEM-X DEM</t>
  </si>
  <si>
    <t>&lt;None, {eid: 85080855448}&gt;, &lt;A large carbon sink in the woody biomass of Northern forests, {eid: 0035909990}&gt;, &lt;Aboveground forest biomass and the global carbon balance, {eid: 20844459799}&gt;, &lt;Applicability of different non-invasive methods for tree mass estimation: A review, {eid: 85019488165}&gt;, &lt;Carbon sinks and tropical forest biomass estimation: A review on role of remote sensing in aboveground-biomass modelling, {eid: 85019471070}&gt;, &lt;A review of radar remote sensing for biomass estimation, {eid: 84925059262}&gt;, &lt;Quantifying Forest Biomass Carbon Stocks from Space, {eid: 85021666084}&gt;, &lt;Combining Lidar and Synthetic Aperture Radar Data to Estimate Forest Biomass: Status and Prospects, {eid: 84922475290}&gt;, &lt;Relating Forest Biomass to SAR Data, {eid: 0026838244}&gt;, &lt;A study of the relationship between radar backscatter and regenerating forest biomass for space borne SAR instrument, {eid: 0030615907}&gt;, &lt;None, {eid: 85080944147}&gt;, &lt;BioSAR (TM): An inexpensive airborne VHF multiband SAR system for vegetation biomass measurement, {eid: 0033704806}&gt;, &lt;The TropiSAR Airborne Campaign in French Guiana: Objectives, Description, and Observed Temporal Behavior of the Backscatter Signal, {eid: 84864290531}&gt;, &lt;None, {eid: 85080908048}&gt;, &lt;Forest biomass mapping from lidar and radar synergies, {eid: 80052611372}&gt;, &lt;Estimation of forest above-ground biomass using multi-parameter remote sensing data over a cold and arid area, {eid: 84864400365}&gt;, &lt;Natural forest biomass estimation based on plantation information using PALSAR data, {eid: 84908200343}&gt;, &lt;PALSAR 50 m mosaic based national level biomass estimation for REDD+ policies implementation, {eid: 84885086018}&gt;, &lt;The effects of changes in forest biomass on radar backscatter from tree canopies, {eid: 0028848664}&gt;, &lt;Radar backscatter and biomass saturation: Ramifications for global biomass inventory, {eid: 0029276354}&gt;, &lt;Synthetic aperture radar interferometry, {eid: 0032136915}&gt;, &lt;Permanent scatterers in SAR interferometry, {eid: 0035115433}&gt;, &lt;Polarimetric SAR interferometry, {eid: 0032164263}&gt;, &lt;Spaceborne polarimetric SAR interferometry: Performance analysis and mission concepts, {eid: 33745709092}&gt;, &lt;Forest Variable Estimation Using Radargrammetric Processing of TerraSAR-X Images in Boreal Forests, {eid: 84896966192}&gt;, &lt;Estimating Forest Biomass from TerraSAR-X Stripmap Radargrammetry, {eid: 84906778451}&gt;, &lt;TerraSAR-X Stereo Radargrammetry and Airborne Scanning LiDAR Height Metrics in Imputation of Forest Aboveground Biomass and Stem Volume, {eid: 84891010121}&gt;, &lt;State-of-the-art of elevation extraction from satellite SAR data, {eid: 0034010758}&gt;, &lt;None, {eid: 85080886739}&gt;, &lt;The Penetration Depth Derived from the Synthesis of ALOS/PALSAR InSAR Data and ASTER GDEM for the Mapping of Forest Biomass, {eid: 84997471521}&gt;, &lt;Regional Scale Rain-Forest Height Mapping Using Regression-Kriging of Spaceborne and Airborne LiDAR Data: Application on French Guiana, {eid: 84962575853}&gt;, &lt;Integration of lidar and Landsat ETM+ data for estimating and mapping forest canopy height, {eid: 0036789609}&gt;, &lt;Airborne laser scanning and digital stereo imagery measures of forest structure: Comparative results and implications to forest mapping and inventory update, {eid: 84889569770}&gt;, &lt;TanDEM-X: A satellite formation for high resolution SAR interferometry, {eid: 35649022726}&gt;, &lt;First Bistatic Spaceborne SAR Experiments with TanDEM-X, {eid: 84655167571}&gt;, &lt;TanDEM-X: The new global DEM takes shape Article, {eid: 84989962859}&gt;, &lt;None, {eid: 84888012367}&gt;, &lt;None, {eid: 85080859033}&gt;, &lt;Evaluation of TanDEM-X DEMs on selected Brazilian sites: Comparison with SRTM, ASTER GDEM and ALOS AW3D30, {eid: 85046813683}&gt;, &lt;Evaluation of DEM generation based on Interferometric SAR using TanDEM-X data in Tokyo, {eid: 84940779812}&gt;, &lt;Accuracy assessment of ASTER, SRTM, ALOS, and TDX DEMs for Hispaniola and implications for mapping vulnerability to coastal flooding. Remote Sens, {eid: 85063114643}&gt;, &lt;Tandem-X interferometry in the prediction of forest inventory attributes in managed boreal forests, {eid: 85027937515}&gt;, &lt;Monitoring spruce volume and biomass with InSAR data from TanDEM-X, {eid: 84883023825}&gt;, &lt;Comparison of laser and stereo optical, SAR and InSAR point clouds from air-and space-borne sources in the retrieval of forest inventory attributes, {eid: 85006075942}&gt;, &lt;Comparison of four types of 3D data for timber volume estimation, {eid: 84909586053}&gt;, &lt;Tropical-forest structure and biomass dynamics from TanDEM-X radar interferometry, {eid: 85027453550}&gt;, &lt;Determining Aboveground Biomass of the Forest Successional Chronosequence in a Test-Site of Brazilian Amazon through X-and L-Band Data Analysis, {eid: 84906910501}&gt;, &lt;Quality of SRTM C-and X-band interferometric data: Implications for the retrieval of vegetation canopy height, {eid: 33846605524}&gt;, &lt;Mapping boreal forest biomass from a SRTM and TanDEM-X based on canopy height model and Landsat spectral indices, {eid: 85057093520}&gt;, &lt;Mapping Height and Biomass of Mangrove Forests in Everglades National Park with SRTM Elevation Data, {eid: 33644677069}&gt;, &lt;Mapping forest successional stages in the Brazilian Amazon using forest heights derived from TanDEM-X SAR interferometry, {eid: 85069898957}&gt;, &lt;Canopy Height Model (CHM) Derived from a TanDEM-X InSAR DSM and an Airborne Lidar DTM in Boreal Forest, {eid: 84954498720}&gt;, &lt;None, {eid: 77954633473}&gt;, &lt;Single-baseline polarimetric SAR interferometry, {eid: 0035510393}&gt;, &lt;Three-stage inversion process for Polarimetric SAR interferometry, {eid: 0038783717}&gt;, &lt;Interferometric SAR Coherence Models for Characterization of Hemiboreal Forests Using TanDEM-X Data, {eid: 85018744989}&gt;, &lt;Multitemporal repeat-pass SAR interferometry of boreal forests, {eid: 0042429071}&gt;, &lt;Model-based biomass estimation of a hemi-boreal forest from multitemporal TanDEM-X acquisitions, {eid: 84904625067}&gt;, &lt;Biomass estimation in a boreal forest from TanDEM-X data, lidar DTM, and the interferometric water cloud model, {eid: 85019569286}&gt;, &lt;Comparison of Methods to Derive Forest Height from Polarimetric SAR Interferometry, {eid: 85059065242}&gt;, &lt;Estimation of Forest Height and Canopy Density from a Single InSAR Correlation Coefficient, {eid: 84907979901}&gt;, &lt;Forest Canopy Height Estimation Using Tandem-X Coherence Data, {eid: 84981350284}&gt;, &lt;None, {eid: 85080891545}&gt;, &lt;None, {eid: 85080895605}&gt;, &lt;None, {eid: 85080960185}&gt;, &lt;None, {eid: 85080969538}&gt;, &lt;None, {eid: 85080859167}&gt;, &lt;DEM generation method from contour lines based on the steepest slope segment chain and a monotone interpolation function, {eid: 0036854446}&gt;, &lt;None, {eid: 85080953922}&gt;, &lt;None, {eid: 85080888272}&gt;, &lt;The shuttle radar topography mission, {eid: 34548235492}&gt;, &lt;None, {eid: 85080939937}&gt;, &lt;Allometric relationships and carbon and nitrogen contents for three major tree species (Quercus crispula, Betula ermanii, and Abies sachalinensis) in northern Hokkaido, Japan, {eid: 78751599876}&gt;, &lt;Sensitivity of L-Band SAR Backscatter to Aboveground Biomass of Global Forests, {eid: 84984685915}&gt;, &lt;Mapping biomass of a northern forest using multi-frequency SAR data, {eid: 0028402583}&gt;, &lt;PALSAR radiometric and geometric calibration, {eid: 70549090115}&gt;, &lt;Radar interferogram filtering for geophysical applications, {eid: 0032216011}&gt;, &lt;Two-dimensional phase unwrapping with use of statistical methods for cost functions in nonlinear optimization, {eid: 0001735908}&gt;, &lt;Training Courses, Forest SAR &amp; Coherence (Practical Session 2). Dragon 4 Cooperation, ESA and MOST China Programme, {eid: 85080904530}&gt;, &lt;Estimation of Forest Biomass from Two-Level Model Inversion of Single-Pass InSAR Data, {eid: 84962570864}&gt;, &lt;Random forests, {eid: 0035478854}&gt;, &lt;None, {eid: 84868022340}&gt;, &lt;None, {eid: 84985964688}&gt;, &lt;None, {eid: 85016835122}&gt;, &lt;None, {eid: 59249094016}&gt;, &lt;Quantifying the influence of slope, aspect, crown shape and stem density on the estimation of tree height at plot level using lidar and InSAR data, {eid: 40049112421}&gt;, &lt;Volume Management Table by Species and Soil Fertility, {eid: 85080940830}&gt;, &lt;Impact of spatial variability of tropical forest structure on radar estimation of aboveground biomass, {eid: 79959964789}&gt;, &lt;Biomass retrieval from L-band polarimetric UAVSAR backscatter and PRISM stereo imagery, {eid: 85017283995}&gt;, &lt;Mapping aboveground biomass in Northern Japanese forests using the ALOS PRISM digital surface model, {eid: 85027927225}&gt;, &lt;Influence of solar elevation in radiometric and geometric performance of multispectral photogrammetry, {eid: 80155175604}&gt;, &lt;TanDEM-X Pol-InSAR Performance for Forest Height Estimation, {eid: 84901848308}&gt;, &lt;Manual for Logging and Afforestation for Sustainable Forest Management, {eid: 85080856237}&gt;, &lt;Feasibility of multi-temporal interferometric SAR data for stand-level estimation of boreal forest stem volume, {eid: 0038781777}&gt;, &lt;An evaluation of the ALOS PALSAR L-band backscatter-Above ground biomass relationship Queensland, Australia: Impacts of surface moisture condition and vegetation structure, {eid: 78650449863}&gt;</t>
  </si>
  <si>
    <t>2-s2.0-85080915888</t>
  </si>
  <si>
    <t>Shen P.H. (AUID: 57224191148), Shao B.H. (AUID: 57210917546), Lo N.C. (AUID: 55349052800), Huang K.Y. (AUID: 7403188113)</t>
  </si>
  <si>
    <t>Evaluate the performance of ecological niche modeling for the hbitat of japanese elaeocarpus</t>
  </si>
  <si>
    <t>41st Asian Conference on Remote Sensing, ACRS 2020</t>
  </si>
  <si>
    <t>&lt;Dept. of Forestry, Chung-Hsing University (CHU)&gt;, &lt;Nan-Tou Division Office, Forest Bureau, The Council of Agriculture&gt;, &lt;Experimental Forest Management Office, Chung-Hsing University (CHU)&gt;</t>
  </si>
  <si>
    <t>© 2020 ACRS 2020 - 41st Asian Conference on Remote Sensing. All rights reserved.Conservation management and planning often rely on results of ecological niche modeling (ENM) to assist in new population searching, identifying, and prioritizing important biodiversity areas. We use ENM as an accessory appliance in investigation to proceed spatial extrapolation. It not only solves the problem when searching areas are inaccessible but also decreases labor cost and time cost. The study chose Elaeocarpus japonicas (Japanese Elaeocarpus, JE) as target species because JE is a sort of pioneer tree species in second succession of forest ecology. Besides, it is a superior species in middle altitude of Taiwan which widely spread through mountain ridge area and has important implications to ecologists. It used decision tree (DT), random forest (RF), maximum entropy (MAXENT) and discriminant analysis (DA) to develop ecological niche models, which incorporate topographic variables, including elevation, slope, aspect, terrain position (TP), surface curvature (SC), profile curvature (PRC), plan curvature (PLC), and global solar radiation (GSR) in a GIS. Eventually, four terrain-related variables elevation, slope, TP, and GSR were incorporated into the models based on relative importance of all predictor variables. Model calibration and evaluation for these models were implemented efficiently in the ArcGIS and SPSS software and some software modules written by Python. In the model evaluation, RF significantly outperformed (kappa value 0.74) the others with the same result as indicated in previous studies. Followed by DT and MAXENT, DT was nearly on a level with MAXENT (kappa value 0.69 and 0.67, respectively). DA was the worst but still had reasonable performance (kappa value 0.59). The four models accurately predicted the spatial distribution of JEs in Huisun Experimental Forest Station (HEFS), and substantially reduced the distribution area to less than 10% of the entire study area. As a result, they were well suited for spatial distribution modeling of JETs. In the first round of ENM iterative process, they can prioritize either the field-survey areas where it is viable to collect fine spatial-resolution microclimatic, edaphic, or biotic data for refining predictions of potential habitat in later rounds of ENM or search areas for new population discovery under the conditions of limited funding and manpower. After all, it is much difficult to predict the spatial pattern of JE species accurately since it has wide-spread, scattered distribution. Hence, the follow-up study will attempt use high-resolution DEM generated from LiDAR to derive above-mentioned terrain-related variables so that the predictive accuracy of ENMs can be improved substantially.</t>
  </si>
  <si>
    <t>Decision tree (DT), Ecological niche modeling (ENM), Japanese Elaeocarpus, Maximum entropy (MAXENT), Random forest (RF)</t>
  </si>
  <si>
    <t>&lt;The effect of the extent of the study region on GIS models of species geographic distributions and estimate of niche evolution: preliminary test with montance rodents (genus Nephelomys) in Venezuela, {eid: 77954786550}&gt;, &lt;Five (or so) challenges for species distribution modelling, {eid: 33748529602}&gt;, &lt;Putting a CART before search: successful habitat prediction for a rare forest herb, {eid: 26044476586}&gt;, &lt;None, {eid: 0003802343}&gt;, &lt;Random Forests, {eid: 0035478854}&gt;, &lt;Novel methods improve predictions of species distributions from occurrence data, {eid: 33645917058}&gt;, &lt;MigClim: predicting plant distribution and dispersal in a changing climate, {eid: 63849327366}&gt;, &lt;Future habitat loss and the conservation of plant biodiversity, {eid: 77954814572}&gt;, &lt;What matters for predicting the occurrence of trees: techniques, data, or species characteristics?, {eid: 40349093056}&gt;, &lt;The effect of sample size and species characteristics on performance of different species distribution modeling methods, {eid: 33750352002}&gt;, &lt;Sample size and model comparison metrics for species distribution models, {eid: 84855492766}&gt;, &lt;None, {eid: 0003409580}&gt;, &lt;MAXENT modeling for predicting suitable habitat forthreatened and endangered tree Canacomyrica monticola in New Caledonia, {eid: 77958562051}&gt;, &lt;Maximum entropy modeling of species geographic distributions, {eid: 27944446350}&gt;, &lt;Using hyperspectral remote sensing to detect and quantify southeastern pine senescence effects in redcockaded woodpecker (Picoides borealis) habitat, {eid: 77949487182}&gt;, &lt;Using species distribution models to predict new occurrences for rare plants, {eid: 67149128316}&gt;, &lt;Effect of sample size on the performance of species distribution models, {eid: 49249098476}&gt;, &lt;Application of 3S and Multivariate Statistics to Predict the Potential Habitat of Elaeocarpus Japonicus and Castanopsis carlesii, {eid: 85107196208}&gt;</t>
  </si>
  <si>
    <t>Asian Association on Remote Sensing</t>
  </si>
  <si>
    <t>2020-11-09</t>
  </si>
  <si>
    <t>2-s2.0-85107198172</t>
  </si>
  <si>
    <t>some ML for trees; probably not peer-reviewed</t>
  </si>
  <si>
    <t>Perno M. (AUID: 57221268440), Hvam L. (AUID: 6602210561), Haug A. (AUID: 26221810800)</t>
  </si>
  <si>
    <t>Enablers and barriers to the implementation of digital twins in the process industry: A systematic literature review</t>
  </si>
  <si>
    <t>International Conference on Industrial Engineering and Engineering Management (IEEM)</t>
  </si>
  <si>
    <t>2020 IEEE International Conference on Industrial Engineering and Engineering Management, IEEM 2020</t>
  </si>
  <si>
    <t>10.1109/IEEM45057.2020.9309745</t>
  </si>
  <si>
    <t>https://www.doi.org/10.1109/IEEM45057.2020.9309745</t>
  </si>
  <si>
    <t>&lt;Technical University of Denmark, Department of Technology Management and Economics&gt;, &lt;University of Southern Denmark, Department of Entrepreneurship and Relationship Management&gt;</t>
  </si>
  <si>
    <t>© 2020 IEEE.Since its first introduction in 2002, the interest in the concept of "Digital Twins"has grown exponentially among researchers and industry practitioners. An increasing number of Digital Twin implementations are made in many industries. Given the novelty of the concept, companies from any industry type face significant challenges when implementing Digital Twins. Furthermore, only little research has been conducted in the process industry, which may be explained by the high complexity of representing and modeling the physics behind the production processes in an accurate manner. This study aims at filling this gap by providing a clear categorization of the main barriers that process companies face when implementing Digital Twins of their assets, as well as the key enabling factors and technologies that can be leveraged to overcome such challenges. Furthermore, a model based on the findings from the literature study is proposed. The results indicate a dearth in the literature focused on the process industry, therefore, key learnings from other industry sectors are gathered, and suggestions for further research are proposed.</t>
  </si>
  <si>
    <t>Barrier, Digital Twin, Enabler, Literature Review, Process Industry, Simulation</t>
  </si>
  <si>
    <t>&lt;Industrie 4. 0 by siemens, {eid: 85042916761, doi: 10.4018/JCIT.2018040103}&gt;, &lt;Review of digital twin about concepts, technologies, and industrial applications, {eid: 85087693875, doi: 10.1016/j.jmsy.2020.06.017}&gt;, &lt;Digital twin: Enabling technologies, challenges and open research, {eid: 85087331367, doi: 10.1109/ACCESS.2020.2998358}&gt;, &lt;Scanning the industry 4. 0: A literature review on technologies for manufacturing systems, {eid: 85060756114, doi: 10.1016/j.jestch.2019.01.006}&gt;, &lt;Digital twin: Values, challenges and enablers from a modeling perspective, {eid: 85081090770, doi: 10.1109/ACCESS.2020.2970143}&gt;, &lt;None, {eid: 85068694049, doi: 10.17863/CAM.32260}&gt;, &lt;Digital twin: Mitigating unpredictable, undesirable emergent behavior in complex systems, {eid: 85006339863}&gt;, &lt;Gartners top 10 strategic technology trends for 2017, {eid: 84983461822}&gt;, &lt;Leading the iot, {eid: 85099752626}&gt;, &lt;None, {eid: 85063592039}&gt;, &lt;Evolution of a digital twin for a steam cracker, {eid: 85074192535}&gt;, &lt;Digital methods and tools for chemical equipment and plants, {eid: 85071133800, doi: 10.1039/c9re00017h}&gt;, &lt;The digital twin: Demonstrating the potential of real time data acquisition in production systems, {eid: 85020876167, doi: 10.1016/j.promfg.2017.04.043}&gt;, &lt;Conducting content-analysis based literature reviews in supply chain management, {eid: 84865137089, doi: 10.1108/13598541211258609}&gt;</t>
  </si>
  <si>
    <t>2020-12-14</t>
  </si>
  <si>
    <t>2-s2.0-85099750826</t>
  </si>
  <si>
    <t>Bärring M. (AUID: 57201377094), Johansson B. (AUID: 58084901200), Shao G. (AUID: 7102142377)</t>
  </si>
  <si>
    <t>Digital twin for smart manufacturing: The practitioner's perspective</t>
  </si>
  <si>
    <t>ASME 2020 International Mechanical Engineering Congress and Exposition, IMECE 2020</t>
  </si>
  <si>
    <t>10.1115/IMECE2020-24037</t>
  </si>
  <si>
    <t>https://www.doi.org/10.1115/IMECE2020-24037</t>
  </si>
  <si>
    <t>&lt;Chalmers University of Technology, Industrial and Materials Science&gt;, &lt;National Institute of Standards and Technology&gt;</t>
  </si>
  <si>
    <t>© 2020 The Author(s). This is an Open Access article under the CC BY license.The manufacturing sector is experiencing a technological paradigm shift, where new information technology (IT) concepts can help digitize product design, production systems, and manufacturing processes. One of such concepts is Digital Twin and researchers have made some advancement on both its conceptual development and technological implementations. However, in practice, there are many different definitions of the digital-twin concept. These different definitions have created a lot of confusion for practitioners, especially small- and medium-sized enterprises (SMEs). Therefore, the adoption and implementation of the digital-twin concept in manufacturing have been difficult and slow. In this paper, we report our findings from a survey of companies (both large and small) regarding their understanding and acceptance of the digital-twin concept. Five supply-chain companies from discrete manufacturing and one trade organization representing suppliers in the automotive business were interviewed. Their operations have been studied to understand their current digital maturity levels and articulate their needs for digital solutions to stay competitive. This paper presents the results of the research including the viewpoints of these companies in terms of opportunities and challenges for implementing digital twins.</t>
  </si>
  <si>
    <t>Digital twin, Digitalization, Smart manufacturing, Supply chain</t>
  </si>
  <si>
    <t>&lt;Digital Manufacturing: Requirements and Challenges for Implementing Digital Surrogates, {eid: 85062624777, doi: 10.1109/WSC.2018.8632242}&gt;, &lt;None, {eid: 85101247166}&gt;, &lt;What are Digital Twins and Why Will They Be Integral to the Internet of Things?, {eid: 85101240181}&gt;, &lt;Digital Twin for Smart Manufacturing: The Simulation Aspect, {eid: 85081115806, doi: 10.1109/WSC40007.2019.9004659}&gt;, &lt;Gartner Survey Reveals Digital Twins Are Entering Mainstream Use, {eid: 85074450188}&gt;, &lt;None, {eid: 84983461822}&gt;, &lt;None, {eid: 85101257806}&gt;, &lt;None, {eid: 85092345471}&gt;, &lt;Digital Twin: Mitigating Unpredictable, Undesirable Emergent Behavior in Complex Systems, {eid: 85006339863, doi: 10.1007/978-3-319-38756-7_4}&gt;, &lt;Framework for a Digital Twin in Manufacturing: Scope and Requirements, {eid: 85083292687, doi: 10.1016/j.mfglet.2020.04.004}&gt;, &lt;An AI-based Methodology for Factory Design, {eid: 0042209856, doi: 10.1609/aimag.v7i4.560}&gt;, &lt;Industry Review of Distributed Production in Discrete Manufacturing, {eid: 85103296551, doi: 10.1115/1.4046988}&gt;, &lt;None, {eid: 85101291780}&gt;, &lt;None, {eid: 85101208651}&gt;, &lt;White paper: How create a digital twin, {eid: 85101258070}&gt;</t>
  </si>
  <si>
    <t>2020-11-16</t>
  </si>
  <si>
    <t>2-s2.0-85101251545</t>
  </si>
  <si>
    <t>Lap B.Q. (AUID: 9249746800), Ta D.T. (AUID: 57219553754)</t>
  </si>
  <si>
    <t>Analysis of the Principal Factors Affecting the Algae Growth in an Urban Eutrophic Shallow Lake by an Ecosystem Model</t>
  </si>
  <si>
    <t>Water, Air, and Soil Pollution</t>
  </si>
  <si>
    <t>10.1007/s11270-020-04895-2</t>
  </si>
  <si>
    <t>https://www.doi.org/10.1007/s11270-020-04895-2</t>
  </si>
  <si>
    <t>&lt;Faculty of Chemistry and Environment, Thuyloi University&gt;, &lt;Faculty of Chemistry and Environment Technology, Hung Yen University of Technology and Education&gt;</t>
  </si>
  <si>
    <t>© 2020, Springer Nature Switzerland AG.The growth of algae in eutrophic lakes is greatly influenced by the various factors such as nutrients, water temperature, and solar radiation intensity. In order to manage and maintain the ecosystem in the lakes, it is necessary to understand the dynamics of the nutrients as well as the factors affecting the algae growth seasonally. In this study, an ecosystem model based on the genetic algorithm (GA) for the optimization of the parameters during the model validation was developed to simulate the growth of algae groups (green algae, blue-green algae, and diatom algae) and analyze the principal factors affecting their growth in a eutrophic shallow lake in the inner Hanoi City. The survey of each algal group and other related variables of water quality were conducted from May 2017 to March 2018 to calibrate and verify the developed model. The principal factors affecting the algae growth were evaluated through the functions that limit their growth. Seasonal variation in the production components (including diffusion from sediment, atmosphere, and algae excretion) and consumption (photosynthesis) of dissolved inorganic phosphorus (DIP) are also quantified. Moreover, the model developed in this study promises to be a useful tool to simulate the relationship between algae biomass and nutrient concentration, as well as forecasting changes in composition and density of algae in the eutrophic lakes.</t>
  </si>
  <si>
    <t>Algae, Dissolved inorganic phosphorus (DIP), Ecosystem model, Eutrophication, Nutrients</t>
  </si>
  <si>
    <t>&lt;None, {eid: 0003536372}&gt;, &lt;None, {eid: 0003921418}&gt;, &lt;A bio-physical coastal ecosystem model for assessing environmental effects of marine bivalve aquaculture, {eid: 13844320990, doi: 10.1016/j.ecolmodel.2004.08.018}&gt;, &lt;Variation in microcytin concentrations in water environment of the Hoan Kiem lake, {eid: 85093822499}&gt;, &lt;Analysis of seasonal changes in water qualities in eutrophic reservoirs in a flat low-lying agricultural area using an algae-based ecosystem model, {eid: 84885134223, doi: 10.1002/ird.1770}&gt;, &lt;Evaluation of water quality environment in eutrophic reservoirs using an ecosystem model, {eid: 78650684533}&gt;, &lt;None, {eid: 85035772344}&gt;, &lt;None, {eid: 85093824187}&gt;, &lt;Recalibration of the Lake Okeechobee Water Quality Model (LOWQM) to extreme hydro-meteorological events, {eid: 84956907160, doi: 10.1016/j.ecolmodel.2016.01.007}&gt;, &lt;Some primary characteristics of water quality in a closed water body in Sasaguri, Fukuoka prefecture, Japan, {eid: 33845602273}&gt;, &lt;The initial result of development of k–ε model for simulation of hydrodynamics in lakes toward to simulation of their water quality, {eid: 84897866858}&gt;, &lt;Evaluation of the water-quality dynamics in a eutrophic agricultural pond by using a one-box ecosystem model considering several algal groups, {eid: 78650703461, doi: 10.1007/s10333-010-0209-3}&gt;, &lt;Application of a simple genetic algorithm for the calibration of aquatic ecosystem model ofan agricultural pond, {eid: 84892434331}&gt;, &lt;Assessment of the trophic status in some lakes within Hanoi inner city, {eid: 85093833590, doi: 10.15625/0866-708X/55/1/8575}&gt;, &lt;None, {eid: 29144438475}&gt;, &lt;None, {eid: 0003927743}&gt;, &lt;Adaptive probabilities of crossover and mutation in genetic algorithms, {eid: 0028409149, doi: 10.1109/21.286385}&gt;, &lt;Notes on some theoretical problems in production ecology, {eid: 0008211289}&gt;, &lt;Estimating the organic carbon content of phytoplankton from cell volume or plasma volume, {eid: 84889559557, doi: 10.4319/lo.1967.12.3.0411}&gt;, &lt;Some characteristics of eutrophication in a shallow lake in Hanoi, {eid: 85093820622}&gt;, &lt;A genetic algorithm tutorial, {eid: 0002338687}&gt;, &lt;Water quality assessment analysis by using combination of Bayesian and genetic algorithm approach in an urban lake, China, {eid: 84991069379, doi: 10.1016/j.ecolmodel.2016.08.016}&gt;, &lt;Development of a two-dimensional eutrophication model in an urban lake (China) and the application of uncertainty analysis, {eid: 85007277371}&gt;</t>
  </si>
  <si>
    <t>2020-11-01</t>
  </si>
  <si>
    <t>2-s2.0-85093847384</t>
  </si>
  <si>
    <t>biology paper</t>
  </si>
  <si>
    <t>Reiner R.C. (AUID: 57203229088), Wiens K.E. (AUID: 55515807800), Deshpande A. (AUID: 57208579336), Baumann M.M. (AUID: 57211550981), Lindstedt P.A. (AUID: 57211558396), Blacker B.F. (AUID: 57202420381), Troeger C.E. (AUID: 57195223624), Earl L. (AUID: 57190371340), Munro S.B. (AUID: 7004622934), Albright J.R. (AUID: 57210320079), Cormier N.M. (AUID: 57216638260), Daoud F. (AUID: 57201079837), Dandona L. (AUID: 7007017243), Dandona R. (AUID: 57203043697), Davis Weaver N. (AUID: 57203300193), Farag T.H. (AUID: 16230217600), Frostad J.J. (AUID: 57222306717), Henry N.J. (AUID: 57196076616), Johnson K.B. (AUID: 57207359220), Levine A.J. (AUID: 57189577844), Marczak L.B. (AUID: 57200295553), Miller-Petrie M.K. (AUID: 56387657900), Mokdad A.H. (AUID: 7004813962), Murray C.J.L. (AUID: 55481130700), Naghavi M. (AUID: 57207906323), Nguyen Q.A.P. (AUID: 57211556351), Pigott D.M. (AUID: 55320335600), Sbarra A.N. (AUID: 57200546253), Schaeffer L.E. (AUID: 57208868098), Smith D.L. (AUID: 55574206203), Vos T. (AUID: 57223885848), Welgan C.A. (AUID: 57188448200), Hay S.I. (AUID: 7101875313), Khalil I. (AUID: 58255049500), Sartorius B. (AUID: 12788526800), Diro H.D. (AUID: 57204564180), Mengesha M.M. (AUID: 57192953602), Abate D. (AUID: 57204237665), Balakrishnan S. (AUID: 56640778400), Marami D. (AUID: 57200546490), Dasa T.T. (AUID: 57204268402), Desalew A. (AUID: 57203766919), Mengistu G. (AUID: 57193539632), Mohammed A.S. (AUID: 57211140223), Bali A.G. (AUID: 57204564615), Gedefaw G.A. (AUID: 57204453564), Abbastabar H. (AUID: 57212441848), Shirkoohi R. (AUID: 12776374400), Moradi-Joo M. (AUID: 56367798400), Fazlzadeh M. (AUID: 55199878200), Hosseini M. (AUID: 57204569481), Mansournia M.A. (AUID: 34570618600), Yaseri M. (AUID: 23029507000), Mousavi S.M. (AUID: 56165159700), Hasanzadeh A. (AUID: 57193162243), Haj-Mirzaian A. (AUID: 57210768364), Haj-Mirzaian A. (AUID: 57226201352), Pourshams A. (AUID: 6507521541), Poustchi H. (AUID: 8622806500), Salimzadeh H. (AUID: 23052386900), Afarideh M. (AUID: 56227034300), Esteghamati A. (AUID: 11240321100), Heidari B. (AUID: 6603217356), Kasaeian A. (AUID: 57195540738), Mohebi F. (AUID: 55633844600), Rahim F. (AUID: 23052247800), Eskandarieh S. (AUID: 57211720158), Sahraian M.A. (AUID: 55886074600), Ghassemi F. (AUID: 35271776100), Hafezi-Nejad N. (AUID: 57216814261), Rahimi-Movaghar V. (AUID: 6507646446), Safdarian M. (AUID: 57203849024), Etemadi A. (AUID: 7004686554), Khater M.M. (AUID: 57203308114), Abd-Allah F. (AUID: 36503428900), Abdelalim A. (AUID: 7801307783), El-Jaafary S.I. (AUID: 34869528300), Elsharkawy A. (AUID: 55683285000), Yousof H.A.S.A. (AUID: 56183368000), Salem M.R.R. (AUID: 57194137372), Salem H. (AUID: 16246117500), Mohammadifard N. (AUID: 23110866700), Abdollahpour I. (AUID: 36997151900), Abdulkader R.S. (AUID: 57195295816), Memish Z.A. (AUID: 7005059350), Bogale K.A. (AUID: 57209212251), Mihretie K.M.M. (AUID: 57214781514), Zewale T.A. (AUID: 57209219258), Abebe G. (AUID: 57204541563), Akal C.G. (AUID: 57205385708), Demeke F.M. (AUID: 57204717669), Melese A. (AUID: 56901393600), Fentahun N. (AUID: 56394665400), Bekele Y.A. (AUID: 57214868211), Nigatu D. (AUID: 56275854800), Yenesew M.A. (AUID: 39361108000), Amare A.T. (AUID: 57202220009), Abegaz K.H. (AUID: 57200726326), Handiso D.W. (AUID: 57201501075), Alamene G.M. (AUID: 57211135938), Wada F.W. (AUID: 57194049305), Alemnew B.T. (AUID: 57211138846), Gebremedhin K.B. (AUID: 57200529247), Wondafrash D.Z. (AUID: 57207771936), Roro E.M. (AUID: 57203038680), Yisma E. (AUID: 55556060700), Deribe K. (AUID: 57193912587), Demoz G.T. (AUID: 57202214514), Malta D.C. (AUID: 15835283500), Abreu L.G. (AUID: 55937631400), Claro R.M. (AUID: 16834671700), Abrigo M.R.M. (AUID: 56018773400), Accrombessi M.M.K. (AUID: 55353650500), Acharya D. (AUID: 56770895600), Jenabi E. (AUID: 15755615100), Shamsizadeh M. (AUID: 57195940127), Mohammad Gholi Mezerji N. (AUID: 57552959000), Khazaei M. (AUID: 57204562878), Leili M. (AUID: 57204565987), Khazaei S. (AUID: 55420466900), Fazaeli A.A. (AUID: 57204568731), Adabi M. (AUID: 57190491886), Adebayo O.M. (AUID: 57194329853), Adedoyin R.A. (AUID: 55947572800), Adekanmbi V. (AUID: 53463192900), Jaca A. (AUID: 57191066193), Adetokunboh O.O. (AUID: 56598104300), Okpala O. (AUID: 26323868100), Iwu C.J. (AUID: 56904084900), Mahasha P.W. (AUID: 28767805500), Ndwandwe D.E. (AUID: 36612016600), Nnaji C.A. (AUID: 57204873792), Sambala E.Z. (AUID: 36718133800), Wiysonge C.S. (AUID: 6507441509), Zandian H. (AUID: 57205175627), Adham D. (AUID: 55346682700), Hailu G.B. (AUID: 57219637263), Gezae K.E. (AUID: 57204561611), Muthupandian S. (AUID: 54585668500), Gebremeskel G.G. (AUID: 57748459200), Kahsay A. (AUID: 57216608121), Meles G.G. (AUID: 57211140536), Mengistu D.T. (AUID: 57194776802), Yimer E.M. (AUID: 57202256312), Adhena B.M. (AUID: 57209325570), Gebremariam K.T. (AUID: 57191226393), Zepro N.B. (AUID: 57193095335), Tesfay F.H. (AUID: 57203977293), Ahmadi M. (AUID: 16644923000), Yadollahpour A. (AUID: 57204564896), Khafaie M.A. (AUID: 55608324700), Ahmadi K. (AUID: 57211318643), Ahmed A.E. (AUID: 58205901100), Ahmed M.B. (AUID: 57207802317), Demis A.B. (AUID: 57207453281), Ahmed R. (AUID: 57195530549), Das Gupta R. (AUID: 57215122060), Ajumobi O. (AUID: 14033771400), Ashagre A.F. (AUID: 57211139593), Akalu T.Y. (AUID: 57203189637), Muluneh A.G. (AUID: 57208013708), Sisay M.M. (AUID: 57211322781), Tamirat K.S. (AUID: 57204562393), Tessema Z.T. (AUID: 57211312128), Wolde H.F. (AUID: 57199530258), Zeleke A.J. (AUID: 57193096860), Tassew A.A. (AUID: 57204559404), Ayele A.A. (AUID: 57194280930), Endalamaw A. (AUID: 57202040629), Akanda A.S. (AUID: 35290419100), Alanzi T.M. (AUID: 55978240000), Menezes R.G. (AUID: 55517099900), Avila-Burgos L. (AUID: 8530790100), Ortega-Altamirano D.D.V. (AUID: 6505938824), Rios-Blancas M.J. (AUID: 57208577330), Denova-Gutierrez E. (AUID: 25228198700), Alcalde Rabanal J.E. (AUID: 35749450200), Campos-Nonato I.R. (AUID: 57203424784), Campuzano Rincon J.C. (AUID: 6505846919), Reta M.A. (AUID: 57219956463), Tlaye K.G. (AUID: 57205240663), Dessie G.A. (AUID: 57202055866), Ketema D.B. (AUID: 57207259667), Wonde T.E. (AUID: 57207759070), Elemineh D.A. (AUID: 57214777126), Alemu Z.A. (AUID: 57202557784), Ali B.A. (AUID: 57208356112), Ali M. (AUID: 57221004192), Alijanzadeh M. (AUID: 56236864700), Nojomi M. (AUID: 22941666400), Tehrani-Banihashemi A. (AUID: 57204006020), Asadi-Lari M. (AUID: 6603191961), Shabaninejad H. (AUID: 56047947500), Ghashghaee A. (AUID: 57194174020), Khosravi M.H. (AUID: 56524167000), Alipour V. (AUID: 56436629300), Arabloo J. (AUID: 57208760927), Azari S. (AUID: 56396696500), Kabir A. (AUID: 23050698400), Manafi N. (AUID: 57190424904), Babaee E. (AUID: 57217157164), Moradi-Lakeh M. (AUID: 35617421300), Beyranvand T. (AUID: 57203000763), Aljunid S.M. (AUID: 6504304159), Khatony A. (AUID: 32667760800), Naderi M. (AUID: 57202026927), Salahshoor M.R. (AUID: 55580011800), Almasi A. (AUID: 19433600700), Najafi F. (AUID: 21743304900), Salimi Y. (AUID: 54421017000), Siabani S. (AUID: 25227131300), Ziapour A. (AUID: 57202571078), Jalali A. (AUID: 23469738000), Kazemi Karyani A. (AUID: 56664511600), Hoseini-Ghahfarokhi M. (AUID: 57003517600), Khodamoradi E. (AUID: 23094184200), Salehi Zahabi S. (AUID: 57208184518), Shamsi M.B. (AUID: 57204557980), Sobhiyeh M.R. (AUID: 35280718200), Heydarpour F. (AUID: 57192381690), Karami Matin B. (AUID: 56943457000), Moradi M. (AUID: 56506570100), Rajati F. (AUID: 54780507400), Rezaei S. (AUID: 55791003000), Sadeghi E. (AUID: 37010381500), Soofi M. (AUID: 56373891000), Salehi F. (AUID: 57211142013), Farzam H. (AUID: 57202061001), Almasi-Hashiani A. (AUID: 42360952700), Nazari J. (AUID: 57207759174), Amini S. (AUID: 57210811281), Al-Mekhlafi H.M. (AUID: 8625547100), Bedi N. (AUID: 57988442200), Temsah M.H. (AUID: 56115852000), Mohammad Y. (AUID: 6603403710), Altirkawi K. (AUID: 57202762923), Alvis-Guzman N. (AUID: 57210741239), Alvis-Zakzuk N.J. (AUID: 57193279948), Amit A.M.L. (AUID: 57211322011), Antonio C.A.T. (AUID: 55247644500), Faraon E.J.A. (AUID: 57195414019), Atre S.R. (AUID: 22933845900), Kosek M.N. (AUID: 6701330606), Preotescu L. (AUID: 36011288800), Davitoiu D.V. (AUID: 57202555163), Negoi I. (AUID: 57200640014), Andrei C.L. (AUID: 36543507200), Anegago M.T. (AUID: 57216865286), Anjomshoa M. (AUID: 57204563282), Eftekhari A. (AUID: 56829076800), Ansari F. (AUID: 56478531800), Hassankhani H. (AUID: 26436359700), Haririan H. (AUID: 36157009700), Lee P.H. (AUID: 57200302692), Antriyandarti E. (AUID: 57201775415), Appiah S.C.Y. (AUID: 57204569403), Aremu O. (AUID: 57214958833), Armoon B. (AUID: 57191472455), Aryal K.K. (AUID: 57203859052), Mir S.M. (AUID: 56715133100), Mosapour A. (AUID: 16425956900), Mirabi P. (AUID: 51864302500), Rostami A. (AUID: 7005439033), Arzani A. (AUID: 57094774900), Bijani A. (AUID: 23134684900), Zamani M. (AUID: 57096222300), Mouodi S. (AUID: 55372646500), Djalalinia S. (AUID: 37113718000), Atalay H.T. (AUID: 57203535974), Weldesamuel G.T. (AUID: 57211811032), Kasahun G.G. (AUID: 57209913312), Ginawi I.A. (AUID: 57192378390), Atique S. (AUID: 56505419100), Ausloos M. (AUID: 7101798907), Herteliu C. (AUID: 26035943100), Pana A. (AUID: 57191837583), Awasthi A. (AUID: 58420926700), Lal D.K. (AUID: 57222488984), Mathur M.R. (AUID: 55270329300), Zodpey S. (AUID: 7003415080), Paulos K. (AUID: 57212022022), Awoke N. (AUID: 57207257383), Lenjebo T.L. (AUID: 57212018109), Ayala Quintanilla B.P. (AUID: 55598298700), Ayano G. (AUID: 57189617474), Duko Adema B. (AUID: 56845644100), Kugbey N. (AUID: 57195398167), Ayanore M.A. (AUID: 57070358300), Aynalem Y.A. (AUID: 57214332450), Shiferaw W.S. (AUID: 57214329180), Badawi A. (AUID: 57216776029), Chattu V.K. (AUID: 55743746500), Manafi F. (AUID: 55351495800), Bakkannavar S.M. (AUID: 34970692400), Padubidri J.R. (AUID: 58295062300), Hoogar P. (AUID: 57204240256), Banach M. (AUID: 22936699500), Barac A. (AUID: 55550748700), Dubljanin E. (AUID: 55957442600), Jonas J.B. (AUID: 57215380211), Barnighausen T.W. (AUID: 23011726900), Chansa C. (AUID: 24400981500), De Neve J.W. (AUID: 57039962400), Mohammed S. (AUID: 57838689000), März W. (AUID: 57220877383), Pereira A. (AUID: 7402230187), Vollmer S. (AUID: 24460878700), Ding E.L. (AUID: 54413849800), Kraemer M.U.G. (AUID: 56308225600), Basaleem H. (AUID: 6505771974), Bassat Q. (AUID: 23024176000), Koyanagi A. (AUID: 57197741912), Bayati M. (AUID: 56906776500), Behzadifar M. (AUID: 57204671696), Behzadifar M. (AUID: 58717670400), Bell M.L. (AUID: 7401466450), Dolecek C. (AUID: 35784177100), Dunachie S.J. (AUID: 57225394332), Lewycka S. (AUID: 57212496031), Bennett D.A. (AUID: 57219699278), Lacey B. (AUID: 7004338442), Jha V. (AUID: 7005119423), Berbada D.A. (AUID: 57195346523), Geramo Y.C.D. (AUID: 57204563310), Hayelom D.H. (AUID: 57216638000), Sorrie M.B. (AUID: 57195303874), Bhat A.G. (AUID: 57208836680), Bhattacharyya K. (AUID: 57204647266), Bhattarai S. (AUID: 55646532200), Maulik P.K. (AUID: 7005919685), Bhaumik S. (AUID: 55643126300), Bikbov B. (AUID: 57219957158), Perico N. (AUID: 56481931200), Remuzzi G. (AUID: 56466188600), Pesudovs K. (AUID: 7004576721), Karki S. (AUID: 55329873800), Biswas R.K. (AUID: 57194226969), Sharif M. (AUID: 16022734200), Hosseinzadeh M. (AUID: 57201880569), Valadan Tahbaz S. (AUID: 57216154072), Bohlouli S. (AUID: 56523246300), Brady O.J. (AUID: 57218716651), Bragazzi N.L. (AUID: 57212030091), Briko A.N. (AUID: 57202792237), Briko N.I. (AUID: 7004344976), Lopukhov P.D. (AUID: 57191340780), Burugina Nagaraja S. (AUID: 46961272800), Butt Z.A. (AUID: 57202522739), Cárdenas R. (AUID: 57216482927), Gomes N.G.M. (AUID: 55326199700), Ribeiro A.I. (AUID: 36860251200), Fernandes E. (AUID: 34770207500), Carvalho F. (AUID: 7103070417), Costa V.M. (AUID: 17134373000), Castro F. (AUID: 57204567353), Quintana H. (AUID: 56835362100), Chatterjee P. (AUID: 57202798650), Chauhan B.G. (AUID: 57195315447), Dhillon P. (AUID: 55520200200), Khan J. (AUID: 57203436148), Patle A. (AUID: 57203309187), Goli S. (AUID: 39761832500), Kumar P. (AUID: 57208849920), Chin K.L. (AUID: 57216745370), Hu G. (AUID: 57218106596), Li S. (AUID: 57216631901), Si S. (AUID: 56706979500), Thomas N. (AUID: 7401830494), Christopher D.J. (AUID: 57209863533), Varughese S. (AUID: 22942817500), Chu D.T. (AUID: 56239816300), Damiani G. (AUID: 57218701806), Sanabria J. (AUID: 7006262917), La Vecchia C. (AUID: 57208311194), Kumar G.A. (AUID: 57139550500), Darwish A.H. (AUID: 57194473558), Rafiei A. (AUID: 13205769200), Faridnia R. (AUID: 55945212000), Daryani A. (AUID: 16021522200), Das J.K. (AUID: 55644705500), Davila C.A. (AUID: 45561136400), Dharmaratne S.D. (AUID: 57216324802), Dhimal M. (AUID: 54941157300), Dhungana G.P. (AUID: 24066372700), Diaz D. (AUID: 56644152500), Do H.P. (AUID: 57200737094), Hoang C.L. (AUID: 57205123375), Nguyen T.H. (AUID: 59142352200), Doku D.T. (AUID: 36015210300), Dubey M. (AUID: 57219898654), Rasella D. (AUID: 36184697300), Durães A.R. (AUID: 30867558600), Duraisamy S. (AUID: 58956978800), Effiong A. (AUID: 57213158150), Khan M.N. (AUID: 57209404949), Pourjafar H. (AUID: 54881252100), El Sayed I. (AUID: 7004479194), El Tantawi M. (AUID: 57214851491), El Sayed Zaki M. (AUID: 57203666922), Elkout H. (AUID: 36102315300), Enany S. (AUID: 23972375400), Magdeldin S. (AUID: 22634774300), Endalew D.A. (AUID: 57211158603), Yeshaneh A. (AUID: 57204564144), Fareed M. (AUID: 24491815600), Salam N. (AUID: 23992664500), Farioli A. (AUID: 57207608705), Violante F.S. (AUID: 7003555890), Faro A. (AUID: 36770969600), Mohammad D.K. (AUID: 43161421200), Fereshtehnejad S.M. (AUID: 57202557520), Filip I. (AUID: 55570061400), Radfar A. (AUID: 57194428768), Fischer F. (AUID: 55508208800), Foroutan M. (AUID: 58948371300), Francis J.M. (AUID: 35198028700), Franklin R.C. (AUID: 7201428429), Fukumoto T. (AUID: 26531100300), Yilma M.T. (AUID: 57212019529), Gayesa R.T. (AUID: 57225049499), Geta B. (AUID: 57208190927), Gill P.S. (AUID: 7202766660), Gopalani S.V. (AUID: 57190277891), Goulart B.N.G. (AUID: 55958854600), Grada A. (AUID: 55797741000), Gugnani H.C. (AUID: 7005567008), Guido D. (AUID: 56314778600), Guimarães R.A. (AUID: 56534712800), Guo Y. (AUID: 55712472800), Gupta R. (AUID: 57204120071), Gupta R. (AUID: 55705295300), Haile M.T. (AUID: 57204564050), Khayamzadeh M. (AUID: 57212086295), Sabour S. (AUID: 16307842100), Ramezanzadeh K. (AUID: 57200621924), Safari S. (AUID: 55549255200), Irvani S.S.N. (AUID: 57202975543), Jahanmehr N. (AUID: 57203122718), Hall B.J. (AUID: 57218302519), Hariyani N. (AUID: 57190349243), Hasaballah A.I. (AUID: 56002305300), Hasan M.M. (AUID: 57213529757), Mamun A.A. (AUID: 55666602500), Hassen H.Y. (AUID: 57188660707), de Hidru H.D. (AUID: 57216634249), Tesfay B.E. (AUID: 57211142477), Hossain N. (AUID: 57195380270), Mohammad Darwesh A. (AUID: 57209007333), Omar Bali A. (AUID: 57201273344), Househ M. (AUID: 8667908000), Humayun A. (AUID: 25226911300), Hussain S.A. (AUID: 56910575300), Ilesanmi O.S. (AUID: 54782692800), Ibitoye S.E. (AUID: 57212027408), Owolabi M.O. (AUID: 8904729100), Ilic M.D. (AUID: 7102981394), Inbaraj L.R. (AUID: 55988289600), Islam S.M.S. (AUID: 56400111100), Rahman M.A. (AUID: 55327627600), Jafari Balalami N. (AUID: 57211139609), Jakovljevic M. (AUID: 14318929700), Jayatilleke A.U. (AUID: 57204797176), Jha R.P. (AUID: 58586863400), Ji J.S. (AUID: 57725063600), Jia P. (AUID: 55092981100), Osei F.B. (AUID: 24829542600), Jóźwiak J.J. (AUID: 21833993700), Kabir Z. (AUID: 57207901718), Kalani H. (AUID: 54984350500), Kanchan T. (AUID: 35237157900), Lodha R. (AUID: 7007019609), Sagar R. (AUID: 7004906586), Karch A. (AUID: 57223444197), Kayode G.A. (AUID: 53463867400), Kumar M. (AUID: 21739940700), Keiyoro P.N. (AUID: 57203177260), Muriithi M.K. (AUID: 55824830500), Khader Y.S. (AUID: 55654192600), Khalid N. (AUID: 57204561542), Khalil A.T. (AUID: 55978863400), Khalilov R. (AUID: 57193308858), Khan E.A. (AUID: 57218791274), Khan G. (AUID: 6701635515), Khatab K. (AUID: 27267685100), Khater A. (AUID: 57211138055), Khubchandani J. (AUID: 57211720011), Kiadaliri A.A. (AUID: 57199100665), Kim Y.J. (AUID: 57211086375), Kimokoti R.W. (AUID: 8647554600), Kisa A. (AUID: 6603346067), Kisa S. (AUID: 14030019900), Kissoon N. (AUID: 7006364038), Pourmalek F. (AUID: 8309390500), Kondlahalli S.K.M. (AUID: 57221603938), Krishan K. (AUID: 57202279708), Moodley Y. (AUID: 57210652387), Tlou B. (AUID: 56554117100), Rawaf S. (AUID: 6602475959), Kusuma D. (AUID: 57190047530), Rawaf D.L. (AUID: 57209228052), Trihandini I. (AUID: 8449988100), Lal A. (AUID: 55163011100), Lami F.H. (AUID: 57200737005), Lansingh V.C. (AUID: 57209471470), Lasrado S. (AUID: 36632480900), Linn S. (AUID: 7102590173), Longbottom J. (AUID: 56785671300), Mahotra N.B. (AUID: 55924241300), Manda A.L. (AUID: 57204567674), Mapoma C.C. (AUID: 57208956832), Martins-Melo F.R. (AUID: 57204796807), Masaka A. (AUID: 57204084551), Mayala B.K. (AUID: 23980407900), McAlinden C. (AUID: 35325278500), Skiadaresi E. (AUID: 37100428500), Mehndiratta M.M. (AUID: 57202557864), Mehrotra R. (AUID: 7203045563), Mehta K.M. (AUID: 7201939418), Mena A.T. (AUID: 57212025187), Meretoja T.J. (AUID: 57219008708), Miazgowski B. (AUID: 56857536900), Mills E.J. (AUID: 57205301363), Olagunju A.T. (AUID: 26029995700), Mirrakhimov E.M. (AUID: 57216202888), Moradi G. (AUID: 48161434000), Pashaei T. (AUID: 54950121600), Mohamadi-Bolbanabad A. (AUID: 57192238333), Piroozi B. (AUID: 57188976684), Mohammad K.A. (AUID: 57205300378), Mohammed J.A. (AUID: 57211142589), Sufiyan M.B. (AUID: 58294633600), Moraga P. (AUID: 46761426800), Mozaffor M. (AUID: 57202792134), Musa K.I. (AUID: 57194536466), Murthy G.V.S. (AUID: 7101778322), Mustafa G. (AUID: 57190395960), Nagarajan A.J. (AUID: 57204562074), Nangia V. (AUID: 57201490837), Ngunjiri J.W. (AUID: 57195296110), Nguyen C.T. (AUID: 56531347200), Ningrum D.N.A. (AUID: 57195329470), Noubiap J.J. (AUID: 55490374000), Shey M.S. (AUID: 10138820000), Oh I.H. (AUID: 57204090669), Onwujekwe O.E. (AUID: 7003992855), Osarenotor O. (AUID: 57211311925), Mahesh P.A. (AUID: 57202421244), Pati S. (AUID: 55441302100), Suleria H.A.R. (AUID: 55496122500), Wijeratne T. (AUID: 14051317700), Patton G.C. (AUID: 7102184358), Pepito V.C.F. (AUID: 57216890866), Santos I.S. (AUID: 57198312911), Tovani-Palone M.R. (AUID: 56644977900), Wang Y. (AUID: 57208674780), Platts-Mills J.A. (AUID: 8540918800), Poljak M. (AUID: 55142297400), Postma M.J. (AUID: 7006296502), Prada S.I. (AUID: 55259772200), Rabiee M. (AUID: 24587922100), Rabiee N. (AUID: 57201008317), Rana S.M. (AUID: 57204884092), Ranabhat C.L. (AUID: 56719695500), Shin J.I. (AUID: 57964880100), Rawal L. (AUID: 37262106500), Renjith V. (AUID: 56468022200), Renzaho A.M.N. (AUID: 6505786588), Rickard J. (AUID: 56581573500), Rios González C.M. (AUID: 57194781192), Roever L. (AUID: 56641632800), Monasta L. (AUID: 7801520497), Ronfani L. (AUID: 6602565620), Traini E. (AUID: 57211137081), Rothenbacher D. (AUID: 7004765162), Rubagotti E. (AUID: 57208389589), Rubino S. (AUID: 55240504800), Samy A.M. (AUID: 36973661300), Shalash A.S. (AUID: 36521728200), Saad A.M. (AUID: 57143724900), Sajadi S.M. (AUID: 22136195900), Saraswathy S.Y.I. (AUID: 57211312277), Sarker A.R. (AUID: 55908816200), Sathian B. (AUID: 27467953500), Satpathy M. (AUID: 57202563691), Singh J.A. (AUID: 7404421736), Schwebel D.C. (AUID: 6603681532), Senbeta A.M. (AUID: 57212584644), Senthilkumaran S. (AUID: 36191387000), Shaheen A.A. (AUID: 57202560956), Shaikh M.A. (AUID: 57203122601), Shallo S.A. (AUID: 57210789508), Shams-Beyranvand M. (AUID: 57193608415), Shibuya K. (AUID: 8948057900), Shigematsu M. (AUID: 57226737879), Shil A. (AUID: 59351162700), Shiri R. (AUID: 57200737050), Singh N.P. (AUID: 57211864736), Sinha D.N. (AUID: 7201637609), Sokhan A. (AUID: 57201637884), Soriano J.B. (AUID: 7101973935), Soyiri I.N. (AUID: 15052406400), Sreeramareddy C.T. (AUID: 57212263335), Sudaryanto A. (AUID: 57305372500), Sykes B.L. (AUID: 57211183396), Taveira N. (AUID: 6602731390), Taye B. (AUID: 57210469900), Thankappan K.R. (AUID: 57202955435), Thirunavukkarasu S. (AUID: 54407369300), Tran K.B. (AUID: 57201651536), Ullah I. (AUID: 56992676600), Unnikrishnan B. (AUID: 12790012100), Yahyazadeh Jabbari S.H. (AUID: 26029029100), Valdez P.R. (AUID: 57202115577), Veisani Y. (AUID: 55370882600), Waheed Y. (AUID: 35303643700), Wang Y.P. (AUID: 8576812100), Yu C. (AUID: 57208140344), Westerman R. (AUID: 57218361023), Wiangkham T. (AUID: 56829456300), Wu A.M. (AUID: 57203702647), Xu G. (AUID: 57203583113), Yamada T. (AUID: 37662679800), Yip P. (AUID: 7102503720), Yirsaw B.D. (AUID: 49664327400), Yonemoto N. (AUID: 57204947657), Younis M.Z. (AUID: 8549393000), Yusefzadeh H. (AUID: 55887807200), Zambrana-Torrelio C. (AUID: 57193255530), Zhang D. (AUID: 57216327764), Zhang Y. (AUID: 56568510200), Zhao X.J. (AUID: 8360350900)</t>
  </si>
  <si>
    <t>Mapping geographical inequalities in childhood diarrhoeal morbidity and mortality in low-income and middle-income countries, 2000-17: Analysis for the Global Burden of Disease Study 2017</t>
  </si>
  <si>
    <t>The Lancet</t>
  </si>
  <si>
    <t>10.1016/S0140-6736(20)30114-8</t>
  </si>
  <si>
    <t>https://www.doi.org/10.1016/S0140-6736(20)30114-8</t>
  </si>
  <si>
    <t>&lt;Institute for Health Metrics and Evaluation, University of Washington&gt;, &lt;Department of Health Metrics Sciences, School of Medicine, University of Washington&gt;, &lt;Public Health Foundation of India&gt;, &lt;Indian Council of Medical Research&gt;, &lt;Department of Global Health, School of Medicine, University of Washington&gt;, &lt;Faculty of Infectious and Tropical Diseases, London School of Hygiene &amp; Tropical Medicine&gt;, &lt;College of Health and Medical Sciences, Haramaya University&gt;, &lt;Department of Epidemiology and Biostatistics, Haramaya University&gt;, &lt;Department of Medical Laboratory Sciences, Haramaya University&gt;, &lt;School of Nursing and Midwifery, Haramaya University&gt;, &lt;School of Pharmacy, Haramaya University&gt;, &lt;Department of Pharmacy, Wollo University&gt;, &lt;School of Public Health, Haramaya University&gt;, &lt;Haramaya University&gt;, &lt;Bahir Dar University&gt;, &lt;Advanced Diagnostic and Interventional Radiology Research Center, Tehran University of Medical Sciences&gt;, &lt;Cancer Biology Research Center, Tehran University of Medical Sciences&gt;, &lt;Cancer Research Institute, Tehran University of Medical Sciences&gt;, &lt;Department of Economics and Management Sciences for Health, Tehran University of Medical Sciences&gt;, &lt;Department of Environmental Health Engineering, Tehran University of Medical Sciences&gt;, &lt;Department of Environmental Health Engineering, Ardabil University of Medical Science&gt;, &lt;Department of Epidemiology and Biostatistics, Tehran University of Medical Sciences&gt;, &lt;Ophthalmic Research Center, Shahid Beheshti University of Medical Sciences&gt;, &lt;Department of Health Management and Economics, Tehran University of Medical Sciences&gt;, &lt;Department of Microbiology, Tehran University of Medical Sciences&gt;, &lt;Department of Microbiology, Maragheh University of Medical Sciences&gt;, &lt;Department of Pharmacology, Tehran University of Medical Sciences&gt;, &lt;Department of Radiology and Radiological Sciences, Johns Hopkins University&gt;, &lt;Obesity Research Center, Shahid Beheshti University of Medical Sciences&gt;, &lt;Digestive Diseases Research Institute, Tehran University of Medical Sciences&gt;, &lt;Endocrinology and Metabolism Research Center, Tehran University of Medical Sciences&gt;, &lt;Hematology-Oncology and Stem Cell Transplantation Research Center, Tehran University of Medical Sciences&gt;, &lt;Pars Advanced and Minimally Invasive Medical Manners Research Center, Iran University of Medical Sciences&gt;, &lt;Iran National Institute of Health Research, Tehran University of Medical Sciences&gt;, &lt;Non-communicable Diseases Research Center, Tehran University of Medical Sciences&gt;, &lt;Metabolomics and Genomics Research Center, Tehran University of Medical Sciences&gt;, &lt;Thalassemia and Hemoglobinopathy Research Center, Ahvaz Jundishapur University of Medical Sciences&gt;, &lt;Multiple Sclerosis Research Center, Tehran University of Medical Sciences&gt;, &lt;Ophthalmology Department, Tehran University of Medical Sciences&gt;, &lt;School of Medicine, Tehran University of Medical Sciences&gt;, &lt;Sina Trauma and Surgery Research Center, Tehran University of Medical Sciences&gt;, &lt;Department of Neuroscience, Iran University of Medical Sciences&gt;, &lt;Tehran University of Medical Sciences&gt;, &lt;Division of Cancer Epidemiology and Genetics, National Cancer Institute&gt;, &lt;Department of Medical Parasitology, Cairo University&gt;, &lt;Department of Neurology, Cairo University&gt;, &lt;Endemic Medicine and Hepatogastroentrology Department, Cairo University&gt;, &lt;Medical Parasitology Department, Faculty of Medicine, Cairo University&gt;, &lt;Public Health and Community Medicine Department, Cairo University&gt;, &lt;Urology Department, Cairo University&gt;, &lt;Cardiovascular Research Institute, Isfahan University of Medical Sciences&gt;, &lt;Neuroscience Research Center, Isfahan University of Medical Sciences&gt;, &lt;Department of Public Health, Ministry of Health&gt;, &lt;Research Department Prince Mohammed Bin Abdulaziz Hospital, Ministry of Health&gt;, &lt;College of Medicine, Alfaisal University&gt;, &lt;Department of Epidemiology and Biostatistics, Bahir Dar University&gt;, &lt;Department of Medical Laboratory Sciences, Bahir Dar University&gt;, &lt;Department of Public Health Nutrition, Bahir Dar University&gt;, &lt;Department of Reproductive Health and Population Studies, Bahir Dar University&gt;, &lt;School of Public Health, Bahir Dar University&gt;, &lt;Sansom Institute, South Australian Health and Medical Research Institute&gt;, &lt;Biostatistics and Health Informatics, Madda Walabu University&gt;, &lt;Radiotherapy Center, Addis Ababa University&gt;, &lt;Public Health Department, Madda Walabu University&gt;, &lt;School of Health Sciences, Madda Walabu University&gt;, &lt;Department of Microbial Cellular and Molecular Biology, Addis Ababa University&gt;, &lt;Department of Medicine, Wolaita Sodo University&gt;, &lt;Department of Microbiology, Immunology and Parasitology, Addis Ababa University&gt;, &lt;Addis Ababa University&gt;, &lt;College of Health Sciences, Woldia University&gt;, &lt;Department of Nursing and Midwifery, Addis Ababa University&gt;, &lt;Department of Pharmacology, Addis Ababa University&gt;, &lt;Department of Pharmacology and Toxicology, Mekelle University&gt;, &lt;Department of Public Health, Addis Ababa University&gt;, &lt;Public Health Department, Wollega University&gt;, &lt;School of Allied Health Sciences, Addis Ababa University&gt;, &lt;School of Public Health, Addis Ababa University&gt;, &lt;Department of Global Health and Infection, Brighton and Sussex Medical School&gt;, &lt;School of Pharmacy, Aksum University&gt;, &lt;Department of Maternal and Child Nursing and Public Health, Federal University of Minas Gerais&gt;, &lt;Department of Pediatric Dentistry, Federal University of Minas Gerais&gt;, &lt;Nutrition Department, Federal University of Minas Gerais&gt;, &lt;Research Department, Philippine Institute for Development Studies&gt;, &lt;Bénin Clinical Research Institute (IRCB)&gt;, &lt;Department of Preventive Medicine, Dongguk University&gt;, &lt;Department of Community Medicine, Kathmandu University&gt;, &lt;Autism Spectrum Disorders Research Center, Hamadan University of Medical Sciences&gt;, &lt;Chronic Diseases (Home Care) Research Center, Hamadan University of Medical Sciences&gt;, &lt;Department of Biostatistics, Hamadan University of Medical Sciences&gt;, &lt;Department of Environmental Health Engineering, Hamadan University of Medical Sciences&gt;, &lt;Department of Epidemiology, Hamadan University of Medical Sciences&gt;, &lt;Social Determinants of Health Research Center, Hamadan University of Medical Sciences&gt;, &lt;Hamadan University of Medical Sciences&gt;, &lt;Department of Medicine, University College Hospital&gt;, &lt;Department of Medical Rehabilitation, Obafemi Awolowo University&gt;, &lt;School of Medicine, Cardiff University&gt;, &lt;Centre for Evidence Based Health Care, Stellenbosch University&gt;, &lt;Cochrane South Africa, South African Medical Research Council&gt;, &lt;Department of Global Health, Stellenbosch University&gt;, &lt;International Institute for Tropical Agriculture&gt;, &lt;Health Systems and Public Health, Stellenbosch University&gt;, &lt;School of Public Health and Family Medicine, University of Cape Town&gt;, &lt;Department of Community Medicine, Ardabil University of Medical Science&gt;, &lt;Social Determinants of Health Research Center, Ardabil University of Medical Science&gt;, &lt;School of Health, Ardabil University of Medical Science&gt;, &lt;Biomedical Sciences Division, Mekelle University&gt;, &lt;Department of Biostatistics, Mekelle University&gt;, &lt;Department of Microbiology and Immunology, Mekelle University&gt;, &lt;Department of Nursing, Mekelle University&gt;, &lt;Department of Nursing, Aksum University&gt;, &lt;Department of Nutrition and Dietetics, Mekelle University&gt;, &lt;Department of Public Health, Mekelle University&gt;, &lt;School of Medicine, Mekelle University&gt;, &lt;School of Pharmacy, Mekelle University&gt;, &lt;School of Public Health, Mekelle University&gt;, &lt;Department of Public Health, Samara University&gt;, &lt;Mekelle University&gt;, &lt;South Gate Institute for Health Society and Equity, Flinders University&gt;, &lt;Environmental Technologies Research Center, Ahvaz Jundishapur University of Medical Sciences&gt;, &lt;Medical Physics Department, Ahvaz Jundishapur University of Medical Sciences&gt;, &lt;Social Determinants of Health Research Center, Ahvaz Jundishapur University of Medical Sciences&gt;, &lt;Lincoln Medical School, Universities of Nottingham &amp; Lincoln&gt;, &lt;Faculty of Economics and Rural Development, University of Gezira&gt;, &lt;Department of Epidemiology, Jimma University&gt;, &lt;School of Nursing, Jimma University&gt;, &lt;Department of Nursing, Woldia University&gt;, &lt;James P Grant School of Public Health, BRAC University&gt;, &lt;Health Systems and Population Studies Division, International Centre for Diarrhoeal Disease Research, Bangladesh&gt;, &lt;Department of Epidemiology and Biostatistics, Arnold School of Public Health, University of South Carolina&gt;, &lt;School of Community Health Sciences, University of Nevada Reno&gt;, &lt;National Malaria Elimination Program, Federal Ministry of Health&gt;, &lt;Department of Clinical Chemistry, University of Gondar&gt;, &lt;Department of Epidemiology and Biostatistics, University of Gondar&gt;, &lt;Department of Physiotherapy and Occupational Therapy, Næstved-Slagelse-Ringsted Hospitals&gt;, &lt;Department of Medical Parasitology, University of Gondar&gt;, &lt;Institute of Public Health, University of Gondar&gt;, &lt;Jigjiga University&gt;, &lt;University of Gondar&gt;, &lt;School of Health, University of New England&gt;, &lt;Department of Civil and Environmental Engineering, University of Rhode Island&gt;, &lt;Department of Health Information Management and Technology, Imam Abdulrahman Bin Faisal University&gt;, &lt;Forensic Medicine Division, Imam Abdulrahman Bin Faisal University&gt;, &lt;Center for Health Systems Research, National Institute of Public Health&gt;, &lt;Center for Nutrition and Health Research, National Institute of Public Health&gt;, &lt;Centre of Health System, National Institute of Public Health&gt;, &lt;National Institute of Public Health&gt;, &lt;School of Medicine, University of the Valley of Cuernavaca&gt;, &lt;Department of Medical Laboratory Science, Woldia University&gt;, &lt;Medical Microbiology, University of Pretoria&gt;, &lt;Department of Nursing, Debre Markos University&gt;, &lt;Department of Public Health, Debre Markos University&gt;, &lt;Department of Statistics, Debre Markos University&gt;, &lt;Debre Markos University&gt;, &lt;Medical Technical Institute, Erbil Polytechnic University&gt;, &lt;Faculty of Pharmacy, Ishik University&gt;, &lt;Department of Biotechnology, Quaid-i-Azam University Islamabad&gt;, &lt;Social Determinants of Health Research Center, Qazvin University of Medical Sciences&gt;, &lt;Department of Community and Family Medicine, Iran University of Medical Sciences&gt;, &lt;Preventive Medicine and Public Health Research Center, Iran University of Medical Sciences&gt;, &lt;Department of Epidemiology, Iran University of Medical Sciences&gt;, &lt;International Relations Department, Ministry of Health and Medical Education&gt;, &lt;Department of Health Policy, Iran University of Medical Sciences&gt;, &lt;Department of Health Services Management, Iran University of Medical Sciences&gt;, &lt;Department of Neurosurgery, Iran University of Medical Sciences&gt;, &lt;Health Economics Department, Iran University of Medical Sciences&gt;, &lt;Health Management and Economics Research Center, Iran University of Medical Sciences&gt;, &lt;Minimally Invasive Surgery Research Center, Iran University of Medical Sciences&gt;, &lt;Ophthalmology Department, Iran University of Medical Sciences&gt;, &lt;Ophthalmology Department, University of Manitoba&gt;, &lt;Iran University of Medical Sciences&gt;, &lt;Department of Health Policy and Management, Kuwait University&gt;, &lt;International Centre for Casemix and Clinical Coding, National University of Malaysia&gt;, &lt;Clinical Research Development Center, Kermanshah University of Medical Sciences&gt;, &lt;Social Development and Health Promotion Research Center, Kermanshah University of Medical Sciences&gt;, &lt;Department of Anatomical Sciences, Kermanshah University of Medical Sciences&gt;, &lt;Department of Environmental Health Engineering, Kermanshah University of Medical Sciences&gt;, &lt;Department of Epidemiology &amp; Biostatistics, Kermanshah University of Medical Sciences&gt;, &lt;Department of Health Education &amp; Promotion, Kermanshah University of Medical Sciences&gt;, &lt;School of Health, University of Technology Sydney&gt;, &lt;Department of Psychiatry, Kermanshah University of Medical Sciences&gt;, &lt;Department of Public Health, Kermanshah University of Medical Sciences&gt;, &lt;Research Center for Environmental Determinants of Health, Kermanshah University of Medical Sciences&gt;, &lt;Department of Radiology and Nuclear Medicine, Kermanshah University of Medical Sciences&gt;, &lt;Research Deputy, Taleghani Hospital&gt;, &lt;Department of Sports Medicine &amp; Rehabilitation, Kermanshah University of Medical Sciences&gt;, &lt;Department of Vascular &amp; Endovascular Surgery, Kermanshah University of Medical Sciences&gt;, &lt;Kermanshah University of Medical Sciences&gt;, &lt;Medical Biology Research Center, Kermanshah University of Medical Sciences&gt;, &lt;Taleghani Hospital, Kermanshah University of Medical Sciences&gt;, &lt;Department of Epidemiology, Arak University of Medical Sciences&gt;, &lt;Department of Pediatrics, Arak University of Medical Sciences&gt;, &lt;Iranian Ministry of Health and Medical Education&gt;, &lt;Health Services Management Department, Arak University of Medical Sciences&gt;, &lt;Medical Research Center, Jazan University&gt;, &lt;Department of Medical Parasitology, Sanaa University&gt;, &lt;Jazan University&gt;, &lt;Department of Community Medicine, Gandhi Medical College Bhopal&gt;, &lt;Department of Pediatrics, King Saud University&gt;, &lt;Internal Medicine Department, King Saud University&gt;, &lt;King Saud University&gt;, &lt;Research Group in Health Economics, University of Cartagena&gt;, &lt;Research Group in Hospital Management and Health Policies, University of the Coast&gt;, &lt;Departamento de Ciencias Económicas, Universidad de la Costa&gt;, &lt;Observatorio Nacional de Salud, National Institute of Health&gt;, &lt;Department of Epidemiology and Biostatistics, University of the Philippines Manila&gt;, &lt;Online Programs for Applied Learning, Johns Hopkins University&gt;, &lt;Department of Health Policy and Administration, University of the Philippines Manila&gt;, &lt;Department of Applied Social Sciences, Hong Kong Polytechnic University&gt;, &lt;Medical Informatics Unit, University of the Philippines Manila&gt;, &lt;Center for Clinical Global Health Education, Johns Hopkins University&gt;, &lt;Dr D Y Patil Medical College, Dr D Y Patil University&gt;, &lt;Department of International Health, Johns Hopkins University&gt;, &lt;Investigaciones Biomedicas, Asociación Benéfica PRISMA&gt;, &lt;Department of Infectious Diseases, Carol Davila University of Medicine and Pharmacy&gt;, &lt;Infectious Diseases, National Institute of Infectious Diseases&gt;, &lt;Department of General Surgery, Carol Davila University of Medicine and Pharmacy&gt;, &lt;Department of Surgery, Clinical Emergency Hospital Sf. Pantelimon&gt;, &lt;Emergency Hospital of Bucharest&gt;, &lt;Carol Davila University of Medicine and Pharmacy&gt;, &lt;Division of Human Nutrition and Health, Wageningen University &amp; Research&gt;, &lt;Nutrition &amp; Food Science Research Directorate, Ethiopian Public Health Institute&gt;, &lt;Social Determinants of Health Research Center, Rafsanjan University of Medical Sciences&gt;, &lt;Department of Pharmacology and Toxicology, Tabriz University of Medical Sciences&gt;, &lt;Department of Pharmacology and Toxicology, Maragheh University of Medical Sciences&gt;, &lt;Research Center for Evidence Based Medicine-Health Management, Safety Promotion Research Institute, Tabriz University of Medical Sciences&gt;, &lt;Ravi Vaccine and Serum Research Institute, Agricultural Research, Education and Extension Organization (AREEO)&gt;, &lt;School of Nursing and Midwifery, Tabriz University of Medical Sciences&gt;, &lt;Tabriz University of Medical Sciences&gt;, &lt;School of Nursing, Hong Kong Polytechnic University&gt;, &lt;Agribusiness Study Program, Universitas Sebelas Maret&gt;, &lt;Department of Sociology and Social Work, Kwame Nkrumah University of Science and Technology&gt;, &lt;Center for International Health, Ludwig Maximilians University&gt;, &lt;School of Health Sciences, Birmingham City University&gt;, &lt;School of Nursing and Midwifery, Saveh University of Medical Sciences&gt;, &lt;Social Determinants of Health Research Center, Saveh University of Medical Sciences&gt;, &lt;Monitoring Evaluation and Operational Research Project, Abt Associates Nepal&gt;, &lt;Department of Clinical Biochemistry, Babol University of Medical Sciences&gt;, &lt;Golestan University of Medical Sciences&gt;, &lt;Department of Clinical Biochemistry, Tarbiat Modares University&gt;, &lt;Fatemeh Zahra Infertility and Reproductive Health Center, Babol University of Medical Sciences&gt;, &lt;Infectious Diseases and Tropical Medicine Research Center, Babol University of Medical Sciences&gt;, &lt;Nursing and Midwifery School, Babol University of Medical Sciences&gt;, &lt;Babol University of Medical Sciences&gt;, &lt;Social Determinants of Health Research Center, Babol University of Medical Sciences&gt;, &lt;Student Research Committee, Babol University of Medical Sciences&gt;, &lt;Development of Research and Technology Center, Ministry of Health and Medical Education&gt;, &lt;Department of Family and Community Medicine, University of Hail&gt;, &lt;Department of Health Informatics, University of Hail&gt;, &lt;School of Business, University of Leicester&gt;, &lt;Department of Statistics and Econometrics, Bucharest University of Economic Studies&gt;, &lt;Center for Health Outcomes &amp; Evaluation&gt;, &lt;Indian Institute of Public Health&gt;, &lt;Department of Epidemiology and Public Health, University College London&gt;, &lt;Department of Midwifery, Wolaita Sodo University&gt;, &lt;Department of Nursing, Wolaita Sodo University&gt;, &lt;School of Public Health, Wolaita Sodo University&gt;, &lt;Judith Lumley Centre, La Trobe University&gt;, &lt;General Office for Research and Technological Transfer, Peruvian National Institute of Health&gt;, &lt;School of Public Health, Curtin University&gt;, &lt;Curtin University&gt;, &lt;Public Health, Hawassa University&gt;, &lt;Department of Family and Community Health, University of Health and Allied Sciences&gt;, &lt;Department of Psychology and Health Promotion, University of KwaZulu-Natal&gt;, &lt;Department of Health Policy Planning and Management, University of Health and Allied Sciences&gt;, &lt;Department of Nursing, Debre Berhan University&gt;, &lt;Public Health Risk Sciences Division, Public Health Agency of Canada&gt;, &lt;Department of Nutritional Sciences, University of Toronto&gt;, &lt;Department of Medicine, University of Toronto&gt;, &lt;Joint Centre for Bioethics, University of Toronto&gt;, &lt;Department of Forensic Medicine, Manipal Academy of Higher Education&gt;, &lt;Transdisciplinary Centre for Qualitative Methods, Manipal Academy of Higher Education&gt;, &lt;Department of Hypertension, Medical University of Lodz&gt;, &lt;Polish Mothers Memorial Hospital Research Institute&gt;, &lt;Clinic for Infectious and Tropical Diseases, Clinical Center of Serbia&gt;, &lt;Faculty of Medicine, University of Belgrade&gt;, &lt;Department of Ophthalmology, Heidelberg University&gt;, &lt;Beijing Ophthalmology &amp; Visual Science Key, Beijing Tongren Hospital&gt;, &lt;Heidelberg Institute of Global Health (HIGH), Heidelberg University&gt;, &lt;T.H. Chan School of Public Health, Harvard University&gt;, &lt;Health, Nutrition and Population Global Practice, World Bank&gt;, &lt;Health Systems and Policy Research Unit, Ahmadu Bello University&gt;, &lt;Medical Clinic V (Nephrology, Hypertensiology, Endocrinology, Diabetology, Rheumatology), Heidelberg University&gt;, &lt;Clinical Institute of Medical and Chemical Laboratory Diagnostics, Medical University of Graz&gt;, &lt;Department of Genetics, Harvard University&gt;, &lt;Laboratory of Genetics and Molecular Cardiology, University of São Paulo&gt;, &lt;Department of Global Health and Population, Harvard University&gt;, &lt;Department of Economics, University of Göttingen&gt;, &lt;Department of Nutrition, Harvard University&gt;, &lt;Medical School, Harvard University&gt;, &lt;Department of Zoology, University of Oxford&gt;, &lt;University of Aden&gt;, &lt;Barcelona Institute for Global Health, University of Barcelona&gt;, &lt;Catalan Institution for Research and Advanced Studies (ICREA)&gt;, &lt;CIBERSAM, San Juan de Dios Sanitary Park&gt;, &lt;Health Human Resources Research Center, Shiraz University of Medical Sciences&gt;, &lt;Department of Epidemiology and Biostatistics, Lorestan University of Medical Sciences&gt;, &lt;Social Determinants of Health Research Center, Lorestan University of Medical Sciences&gt;, &lt;School of Forestry and Environmental Studies, Yale University&gt;, &lt;Centre for Tropical Medicine and Global Health, University of Oxford&gt;, &lt;Mahidol-Oxford Tropical Medicine Research Unit, Mahidol University&gt;, &lt;Oxford University Clinical Research Unit, Wellcome Trust Asia Programme&gt;, &lt;Nuffield Department of Population Health, University of Oxford&gt;, &lt;National Institute for Health Research (NIHR), Oxford Biomedical Research Centre&gt;, &lt;University of Oxford&gt;, &lt;George Institute for Global Health&gt;, &lt;Department of Public Health, Arba Minch University&gt;, &lt;Internal Medicine, University of Massachusetts Medical School&gt;, &lt;Department of Statistical and Computational Genomics, National Institute of Biomedical Genomics&gt;, &lt;Department of Statistics, University of Calcutta&gt;, &lt;Department of Global Health, Global Institute for Interdisciplinary Studies&gt;, &lt;Research Department, George Institute for Global Health&gt;, &lt;School of Medicine, University of New South Wales&gt;, &lt;Istituto di Ricerche Farmacologiche Mario Negri IRCCS&gt;, &lt;School of Optometry and Vision Science, University of New South Wales&gt;, &lt;School of Public Health and Community Medicine, University of New South Wales&gt;, &lt;Research and Development Team, Australian Red Cross Blood Service&gt;, &lt;Transport and Road Safety (TARS) Research Center, University of New South Wales&gt;, &lt;School of Health Sciences, Swinburne University of Technology&gt;, &lt;Department of Basic Sciences, Islamic Azad University&gt;, &lt;Department of Laboratory Sciences, Islamic Azad University&gt;, &lt;Department of Computer Engineering, Islamic Azad University&gt;, &lt;Computer Science Department, University of Human Development&gt;, &lt;Department of Microbiology, Islamic Azad University&gt;, &lt;Clinical Cancer Research Center, Milad General Hospital&gt;, &lt;Department of Veterinary Medicine, Islamic Azad University&gt;, &lt;Department of Infectious Disease Epidemiology, London School of Hygiene &amp; Tropical Medicine&gt;, &lt;University of Genoa&gt;, &lt;Department of Biomedical Technologies, Bauman Moscow State Technical University&gt;, &lt;Department of Epidemiology and Evidence Based Medicine, I M Sechenov First Moscow State Medical University&gt;, &lt;Department of Community Medicine, Employees State Insurance Model Hospital&gt;, &lt;School of Public Health and Health Systems, University of Waterloo&gt;, &lt;Al Shifa School of Public Health, Al Shifa Trust Eye Hospital&gt;, &lt;Department of Population and Health, Metropolitan Autonomous University&gt;, &lt;Department of Chemistry, University of Porto&gt;, &lt;EPIUnit - Public Health Institute University Porto (ISPUP), University of Porto&gt;, &lt;REQUIMTE/LAQV, University of Porto&gt;, &lt;Research Unit on Applied Molecular Biosciences (UCIBIO), University of Porto&gt;, &lt;Gorgas Memorial Institute for Health Studies&gt;, &lt;Division of Epidemiology, National Institute of Cholera and Enteric Diseases&gt;, &lt;Population Research Centre, Gokhale Institute of Politics and Economics&gt;, &lt;International Institute for Population Sciences&gt;, &lt;Department of Mathematical Demography &amp; Statistics, International Institute for Population Sciences&gt;, &lt;Department of Population Studies, International Institute for Population Sciences&gt;, &lt;International Institute of Health Management Research&gt;, &lt;Center for the Study of Regional Development, Jawahar Lal Nehru University&gt;, &lt;Department of Epidemiology and Preventive Medicine, Monash University&gt;, &lt;School of Public Health and Preventive Medicine, Monash University&gt;, &lt;Department of Epidemiology and Health Statistics, Central South University&gt;, &lt;Department of Endocrinology, Christian Medical College and Hospital (CMC)&gt;, &lt;Department of Pulmonary Medicine, Christian Medical College and Hospital (CMC)&gt;, &lt;Christian Medical College and Hospital (CMC)&gt;, &lt;Faculty of Biology, Hanoi National University of Education&gt;, &lt;Department of Dermatology, Case Western Reserve University&gt;, &lt;Department of Dermatology, University of Milan&gt;, &lt;Department of Nutrition and Preventive Medicine, Case Western Reserve University&gt;, &lt;Department of Surgery, Marshall University&gt;, &lt;Clinical Medicine and Community Health, University of Milan&gt;, &lt;Department of Pediatrics, Tanta University&gt;, &lt;Department of Immunology, Mazandaran University of Medical Sciences&gt;, &lt;Molecular and Cell Biology Research Center, Mazandaran University of Medical Sciences&gt;, &lt;Department of Medicial Parasitology, Mazandaran University of Medical Sciences&gt;, &lt;Toxoplasmosis Research Center, Mazandaran University of Medical Sciences&gt;, &lt;Division of Women and Child Health, Aga Khan University&gt;, &lt;Population and Development, Facultad Latinoamericana de Ciencias Sociales Mexico&gt;, &lt;Department of Community Medicine, University of Peradeniya&gt;, &lt;Health Research Section, Nepal Health Research Council&gt;, &lt;Department of Microbiology, Far Western University&gt;, &lt;Center of Complexity Sciences, National Autonomous University of Mexico&gt;, &lt;Facultad de Medicina Veterinaria y Zootecnia, Autonomous University of Sinaloa&gt;, &lt;Center of Excellence in Behavioral Medicine, Nguyen Tat Thanh University&gt;, &lt;Department of Population Health, University of Cape Coast&gt;, &lt;Faculty of Social Sciences, Health Sciences, University of Tampere&gt;, &lt;World Food Programme&gt;, &lt;Institute of Public Health, Federal University of Bahia&gt;, &lt;Gonçalo Moniz Institute, Oswaldo Cruz Foundation&gt;, &lt;School of Medicine, Federal University of Bahia&gt;, &lt;Medicina Interna, Escola Bahiana de Medicina e Saúde Pública&gt;, &lt;Department of Marine Biotechnology, Bharathidasan University&gt;, &lt;Clinical Epidemiology and Biostatistics, University of Newcastle&gt;, &lt;Department of Public Health, University of Newcastle&gt;, &lt;Department of Population Sciences, Jatiya Kabi Kazi Nazrul Islam University&gt;, &lt;Department of Nutrition and Food Sciences, Maragheh University of Medical Sciences&gt;, &lt;Department of Public Health, Maragheh University of Medical Sciences&gt;, &lt;Biomedical Informatics and Medical Statistics, Alexandria University&gt;, &lt;Pediatric Dentistry and Dental Public Health Department, Alexandria University&gt;, &lt;Department of Clinical Pathology, Mansoura University&gt;, &lt;Department of Community Medicine, Tripoli University&gt;, &lt;World Health Organization (WHO)&gt;, &lt;Department of Microbiology and Immunology, Suez Canal University&gt;, &lt;Department of Physiology, Suez Canal University&gt;, &lt;Proteomics and Metabolomics Unit, Childrens Cancer Hospital Egypt&gt;, &lt;Department of Midwifery, Wolkite University&gt;, &lt;Wolkite University&gt;, &lt;College of Medicine, Imam Muhammad Ibn Saud Islamic University&gt;, &lt;Department of Pathology, Imam Muhammad Ibn Saud Islamic University&gt;, &lt;Department of Medical and Surgical Sciences, University of Bologna&gt;, &lt;Occupational Health Unit, SantOrsola Malpighi Hospital&gt;, &lt;Department of Psychology, Federal University of Sergipe&gt;, &lt;Department of Medicine, Karolinska Institutet&gt;, &lt;Department of Food Technology, Salahaddin University&gt;, &lt;Department of Neurobiology, Karolinska Institutet&gt;, &lt;Division of Neurology, University of Ottawa&gt;, &lt;Psychiatry Department, Kaiser Permanente&gt;, &lt;School of Health Sciences, AT Still University&gt;, &lt;College of Graduate Health Sciences, AT Still University&gt;, &lt;College of Medicine, University of Central Florida&gt;, &lt;Department of Population Medicine and Health Services Research, Bielefeld University&gt;, &lt;Abadan Faculty of Medical Sciences, Abadan School of Medical Sciences&gt;, &lt;Department of Family Medicine and Primary Care, University of the Witwatersrand&gt;, &lt;College of Public Health, Medical and Veterinary Science, James Cook University&gt;, &lt;Department of Dermatology, Kobe University&gt;, &lt;Gene Expression &amp; Regulation Program, Wistar Institute&gt;, &lt;Department of Public Health, Wollega University&gt;, &lt;Nursing Department, Wollega University&gt;, &lt;Unit of Academic Primary Care, University of Warwick&gt;, &lt;Department of Biostatistics and Epidemiology, University of Oklahoma&gt;, &lt;Department of Health and Social Affairs, Government of the Federated States of Micronesia&gt;, &lt;Postgraduate Program in Epidemiology, Federal University of Rio Grande do Sul&gt;, &lt;Department of Dermatology, Boston University&gt;, &lt;Department of Epidemiology, Saint James School of Medicine&gt;, &lt;Department of Microbiology, Saint James School of Medicine&gt;, &lt;Epidemiology Unit, Agency for Health Protection&gt;, &lt;Instituto de Patologia Tropical e Saúde Pública, Federal University of Goias&gt;, &lt;Department of Epidemiology and Biostatistics, Zhengzhou University&gt;, &lt;March of Dimes&gt;, &lt;Academics and Research Department, Rajasthan University of Health Sciences&gt;, &lt;School of Public Health, West Virginia University&gt;, &lt;Department of Medicine, Mahatma Gandhi University of Medical Sciences &amp; Technology&gt;, &lt;Department of Nursing, St Pauls Hospital Millennium Medical College&gt;, &lt;Cancer Research Center, Shahid Beheshti University of Medical Sciences&gt;, &lt;Academy of Medical Science&gt;, &lt;Department of Epidemiology, Shahid Beheshti University of Medical Sciences&gt;, &lt;Department of Pharmacology, Shahid Beheshti University of Medical Sciences&gt;, &lt;Emergency Department, Shahid Beheshti University of Medical Sciences&gt;, &lt;Research Institute for Endocrine Sciences, Shahid Beheshti University of Medical Sciences&gt;, &lt;Safety Promotion and Injury Prevention Research Center, Shahid Beheshti University of Medical Sciences&gt;, &lt;School of Management and Medical Education, Shahid Beheshti University of Medical Sciences&gt;, &lt;Global and Community Mental Health Research Group, University of Macau&gt;, &lt;Department of Dental Public Health, Universitas Airlangga Indonesia&gt;, &lt;Australian Research Centre for Population Oral Health, University of Adelaide&gt;, &lt;Department of Zoology, Al-Azhar University&gt;, &lt;Institute for Social Science Research, University of Queensland&gt;, &lt;Department of Public Health, Mizan-Tepi University&gt;, &lt;Unit of Epidemiology and Social Medicine, University Hospital Antwerp&gt;, &lt;Department of Biostatistics and Epidemiology, Adigrat University&gt;, &lt;Department of Public Health, Adigrat University&gt;, &lt;Department of Pharmacology and Therapeutics, Dhaka Medical College&gt;, &lt;Department of Pharmacology, Bangladesh Industrial Gases Limited&gt;, &lt;Department of Information Technology, University of Human Development&gt;, &lt;Diplomacy and Public Relations Department, University of Human Development&gt;, &lt;Division of Information and Computing Technology, College of Science and Engineering, Hamad Bin Khalifa University&gt;, &lt;Qatar Foundation for Education, Science, and Community Development&gt;, &lt;Department of Public Health and Community Medicine, Shaikh Khalifa Bin Zayed Al-Nahyan Medical and Dental College&gt;, &lt;Dow Medical College, Dow University of Health Sciences&gt;, &lt;Department of Community Medicine, University of Ibadan&gt;, &lt;Department of Health Promotion and Education, University of Ibadan&gt;, &lt;Institute for Advanced Medical Research and Training, University of Ibadan&gt;, &lt;Department of Epidemiology, University of Kragujevac&gt;, &lt;Department of Family Medicine, Bangalore Baptist Hospital&gt;, &lt;Institute for Physical Activity and Nutrition, Deakin University&gt;, &lt;Sydney Medical School, University of Sydney&gt;, &lt;National Centre for Farmer Health, Deakin University&gt;, &lt;School of Nursing and Healthcare Professions, Federation University&gt;, &lt;Department of Psychosis, Babol Noshirvani University of Technology&gt;, &lt;Department for Health Care and Public Health, Sechenov First Moscow State Medical University&gt;, &lt;Faculty of Graduate Studies, University of Colombo&gt;, &lt;Institute of Medicine, University of Colombo&gt;, &lt;Department of Community Medicine, Banaras Hindu University&gt;, &lt;Environmental Research Center, Duke Kunshan University&gt;, &lt;Nicholas School of the Environment, Duke University&gt;, &lt;Department of Earth Observation Science, University of Twente&gt;, &lt;Faculty of Geoinformation Science and Earth Observation, University of Twente&gt;, &lt;Department of Mathematics and Statistics, University of Energy and Natural Resources&gt;, &lt;Department of Family Medicine and Public Health, University of Opole&gt;, &lt;School of Public Health, University College Cork&gt;, &lt;Infectious Diseases Research Center, Golestan University of Medical Sciences&gt;, &lt;Department of Forensic Medicine and Toxicology, All India Institute of Medical Sciences&gt;, &lt;Department of Paediatrics, All India Institute of Medical Sciences&gt;, &lt;Department of Psychiatry, All India Institute of Medical Sciences&gt;, &lt;Institute for Epidemiology and Social Medicine, University of Münster&gt;, &lt;International Research Center of Excellence, Institute of Human Virology Nigeria&gt;, &lt;Julius Centre for Health Sciences and Primary Care, Utrecht University&gt;, &lt;Department of Psychiatry, University of Nairobi&gt;, &lt;Division of Psychology and Language Sciences, University College London&gt;, &lt;Open, Distance and eLearning Campus, University of Nairobi&gt;, &lt;School of Economics, University of Nairobi&gt;, &lt;Department of Public Health, Jordan University of Science and Technology&gt;, &lt;School of Food and Agricultural Sciences, University of Management and Technology&gt;, &lt;Department of Biotechnology, Qarshi University&gt;, &lt;Department of Physiology, Baku State University&gt;, &lt;Epidemiology and Biostatistics Department, Health Services Academy&gt;, &lt;Department of Medical Microbiology &amp; Immunology, United Arab Emirates Unive</t>
  </si>
  <si>
    <t>© 2020 The Author(s). Published by Elsevier Ltd. This is an Open Access article under the CC BY 4.0 license.Background Across low-income and middle-income countries (LMICs), one in ten deaths in children younger than 5 years is attributable to diarrhoea. The substantial between-country variation in both diarrhoea incidence and mortality is attributable to interventions that protect children, prevent infection, and treat disease. Identifying subnational regions with the highest burden and mapping associated risk factors can aid in reducing preventable childhood diarrhoea. Methods We used Bayesian model-based geostatistics and a geolocated dataset comprising 15 072 746 children younger than 5 years from 466 surveys in 94 LMICs, in combination with findings of the Global Burden of Diseases, Injuries, and Risk Factors Study (GBD) 2017, to estimate posterior distributions of diarrhoea prevalence, incidence, and mortality from 2000 to 2017. From these data, we estimated the burden of diarrhoea at varying subnational levels (termed units) by spatially aggregating draws, and we investigated the drivers of subnational patterns by creating aggregated risk factor estimates. Findings The greatest declines in diarrhoeal mortality were seen in south and southeast Asia and South America, where 54·0% (95% uncertainty interval [UI] 38·1-65·8), 17·4% (7·7-28·4), and 59·5% (34·2-86·9) of units, respectively, recorded decreases in deaths from diarrhoea greater than 10%. Although children in much of Africa remain at high risk of death due to diarrhoea, regions with the most deaths were outside Africa, with the highest mortality units located in Pakistan. Indonesia showed the greatest within-country geographical inequality; some regions had mortality rates nearly four times the average country rate. Reductions in mortality were correlated to improvements in water, sanitation, and hygiene (WASH) or reductions in child growth failure (CGF). Similarly, most high-risk areas had poor WASH, high CGF, or low oral rehydration therapy coverage. Interpretation By co-analysing geospatial trends in diarrhoeal burden and its key risk factors, we could assess candidate drivers of subnational death reduction. Further, by doing a counterfactual analysis of the remaining disease burden using key risk factors, we identified potential intervention strategies for vulnerable populations. In view of the demands for limited resources in LMICs, accurately quantifying the burden of diarrhoea and its drivers is important for precision public health.</t>
  </si>
  <si>
    <t>&lt;Global, regional, and national age-sex-specific mortality for 282 causes of death in 195 countries and territories, 1980–2017: a systematic analysis for the Global Burden of Disease Study 2017, {eid: 85056166310}&gt;, &lt;Global, regional, and national incidence, prevalence, and years lived with disability for 354 diseases and injuries for 195 countries and territories, 1990–2017: a systematic analysis for the Global Burden of Disease Study 2017, {eid: 85056201393}&gt;, &lt;Quantifying risks and interventions that have affected the burden of diarrhoea among children younger than 5 years: an analysis of the Global Burden of Disease Study 2017, {eid: 85076157849}&gt;, &lt;Estimates of global, regional, and national morbidity, mortality, and aetiologies of diarrhoeal diseases: a systematic analysis for the Global Burden of Disease Study 2015, {eid: 85029667945}&gt;, &lt;Ending preventable child deaths from pneumonia and diarrhoea by 2025: the integrated Global Action Plan for Pneumonia and Diarrhoea (GAPPD), {eid: 84876898533}&gt;, &lt;Global burden of childhood pneumonia and diarrhoea, {eid: 84876285802}&gt;, &lt;Associations of suboptimal growth with all-cause and cause-specific mortality in children under five years: a pooled analysis of ten prospective studies, {eid: 84878471170}&gt;, &lt;Rotavirus vaccination and the global burden of rotavirus diarrhea among children younger than 5 years, {eid: 85052704305}&gt;, &lt;Water, sanitation and hygiene for the prevention of diarrhoea, {eid: 77951626069}&gt;, &lt;The effect of oral rehydration solution and recommended home fluids on diarrhoea mortality, {eid: 77951636176}&gt;, &lt;Replacement of water and electrolyte losses in cholera by an oral glucose–electrolyte solution, {eid: 0014531255}&gt;, &lt;Oral fluid therapy of cholera among Bangladesh refugees, {eid: 0015833761}&gt;, &lt;An analytical framework for the study of child survival in developing countries, {eid: 0021533494}&gt;, &lt;Mapping under-5 and neonatal mortality in Africa, 2000–15: a baseline analysis for the Sustainable Development Goals, {eid: 85029910207}&gt;, &lt;Mapping child growth failure in Africa between 2000 and 2015, {eid: 85042778719}&gt;, &lt;Mapping local variation in educational attainment across Africa, {eid: 85042803412}&gt;, &lt;Data can help to end malnutrition across Africa, {eid: 85042796093}&gt;, &lt;The effect of malaria control on Plasmodium falciparum in Africa between 2000 and 2015, {eid: 84944195470}&gt;, &lt;Mapping diphtheria-pertussis-tetanus vaccine coverage in Africa, 2000–2016: a spatial and temporal modelling study, {eid: 85064920040}&gt;, &lt;None, {eid: 85187512799}&gt;, &lt;Variation in childhood diarrheal morbidity and mortality in Africa, 2000–2015, {eid: 85053833256}&gt;, &lt;Impact of drinking water, sanitation and handwashing with soap on childhood diarrhoeal disease: updated meta-analysis and meta-regression, {eid: 85045849126}&gt;, &lt;Scaling up access to oral rehydration solution for diarrhea: learning from historical experience in low- and high-performing countries, {eid: 84880887065}&gt;, &lt;Global, regional, and national age-sex-specific mortality and life expectancy, 1950–2017: a systematic analysis for the Global Burden of Disease Study 2017, {eid: 85056148226}&gt;, &lt;Guidelines for Accurate and Transparent Health Estimates Reporting: the GATHER statement, {eid: 84979680780}&gt;, &lt;Measuring performance on the Healthcare Access and Quality Index for 195 countries and territories and selected subnational locations: a systematic analysis from the Global Burden of Disease Study 2016, {eid: 85047728707}&gt;, &lt;Linear models with R: chapter 4, problems with the predictors, {eid: 28444464728}&gt;, &lt;Improved prediction accuracy for disease risk mapping using Gaussian process stacked generalization, {eid: 85031093066}&gt;, &lt;Bayesian computing with INLA: new features, {eid: 84878373364}&gt;, &lt;Approximate Bayesian inference for latent Gaussian models by using integrated nested Laplace approximations, {eid: 62849120031}&gt;, &lt;GBD 2010: design, definitions, and metrics, {eid: 84871047327}&gt;, &lt;Income inequality measures, {eid: 34848850438}&gt;, &lt;The Global Administrative Unit Layers (GAUL), {eid: 84948994563}&gt;, &lt;Combined MODIS 5.1. MCD12Q1 | LP DAAC:: NASA Land Data Products and Services, {eid: 85084143426}&gt;, &lt;Global lakes and wetlands database, level 3, {eid: 84899396481}&gt;, &lt;Data types, {eid: 85187509816}&gt;, &lt;WorldPop, open data for spatial demography, {eid: 85011301715}&gt;, &lt;Development and validation of a global database of lakes, reservoirs and wetlands, {eid: 3242680641}&gt;, &lt;Mapping exclusive breastfeeding in Africa between 2000 and 2017, {eid: 85070284448}&gt;</t>
  </si>
  <si>
    <t>2020-06-06</t>
  </si>
  <si>
    <t>2-s2.0-85086298953</t>
  </si>
  <si>
    <t>health paper, some ML to estimate distributions</t>
  </si>
  <si>
    <t>White J.T. (AUID: 55929660000), Knowling M.J. (AUID: 56007142500), Fienen M.N. (AUID: 8986632200), Feinstein D.T. (AUID: 7004513037), McDonald G.W. (AUID: 7203029101), Moore C.R. (AUID: 55131878500)</t>
  </si>
  <si>
    <t>A non-intrusive approach for efficient stochastic emulation and optimization of model-based nitrate-loading management decision support</t>
  </si>
  <si>
    <t>Environmental Modelling and Software</t>
  </si>
  <si>
    <t>10.1016/j.envsoft.2020.104657</t>
  </si>
  <si>
    <t>https://www.doi.org/10.1016/j.envsoft.2020.104657</t>
  </si>
  <si>
    <t>&lt;GNS Science&gt;, &lt;U.S. Geological Survey&gt;, &lt;Market Economics&gt;</t>
  </si>
  <si>
    <t>© 2020Use of physically-motivated numerical models like groundwater flow-and-transport models for probabilistic impact assessments and optimization under uncertainty (OUU) typically incurs such a computational burdensome that these tools cannot be used during decision making. The computational challenges associated with these models can be addressed through emulation. In the land-use/water-quality context, the linear relation between nitrate loading and surface-water/groundwater nitrate concentrations presents an opportunity for employing an efficient model emulator through the application of impulse-response matrices. When paired with first-order second-moment techniques, the emulation strategy gives rise to the “stochastic impulse-response emulator” (SIRE). SIRE is shown to facilitate non-intrusive, near-real time, and risk-based evaluation of nitrate-loading change scenarios, as well as nitrate-loading OUU subject to surface-water/groundwater concentration constraints in high decision variable and parameter dimensions. Two case studies are used to demonstrate SIRE in the nitrate-loading context.</t>
  </si>
  <si>
    <t>Decision support, Emulation under uncertainty, Groundwater modeling, Nitrate, Optimization under uncertainty</t>
  </si>
  <si>
    <t>&lt;None, {eid: 0003871532}&gt;, &lt;Modeling nitrate contamination of groundwater in agricultural watersheds, {eid: 34548130164}&gt;, &lt;A review of surrogate models and their application to groundwater modeling, {eid: 84941985522, doi: 10.1002/2015WR016967}&gt;, &lt;None, {eid: 85064834884, doi: 10.1007/s00477-019-01669-z}&gt;, &lt;Python scripting: the return to programming, {eid: 84931456717, doi: 10.1111/gwat.12269}&gt;, &lt;MT3D-USGS version 1: a U.S. Geological Survey release of MT3DMS updated with new and expanded transport capabilities for use with MODFLOW, U.S, {eid: 85034251326}&gt;, &lt;Assessing the impact of the nitrate directive on farming systems using a bio-economic modelling chain, {eid: 78651238187}&gt;, &lt;Comparison of nitrate attenuation characterization methods at the uranium mill tailing site in monument valley, Arizona, {eid: 70349972509}&gt;, &lt;Emulator-enabled approximate bayesian computation (abc) and uncertainty analysis for computationally expensive groundwater models, {eid: 85045251129, doi: 10.1016/j.jhydrol.2018.07.005}&gt;, &lt;Quantifying data worth toward reducing predictive uncertainty, {eid: 77955974089}&gt;, &lt;Ground water model calibration using pilot points and regularization, {eid: 0037373555}&gt;, &lt;PEST and its Utility Support Software, Theory, {eid: 84985035814}&gt;, &lt;Evaluating the sources of water to wells: three techniques for metamodeling of a groundwater flow model, {eid: 84951145330, doi: 10.1016/j.envsoft.2015.11.023}&gt;, &lt;Metamodeling for groundwater age forecasting in the lake Michigan basin, {eid: 85050354204, doi: 10.1029/2017WR022387}&gt;, &lt;Depletion mapping and constrained optimization to support managing groundwater extraction, {eid: 85020187113, doi: 10.1111/gwat.12536}&gt;, &lt;Monitoring and forecasting nitrate concentration in the groundwater using statistical process control and time series analysis: a case study, {eid: 79952004429, doi: 10.1007/s00477-010-0371-6}&gt;, &lt;A model for managing sources of groundwater pollution, {eid: 0020436736}&gt;, &lt;Optimal dynamic management of groundwater pollutant sources, {eid: 0019999479}&gt;, &lt;Regional oxygen reduction and denitrification rates in groundwater from multi-model residence time distributions, san joaquin valley, USA, {eid: 84969962352, doi: 10.1016/j.jhydrol.2016.05.018}&gt;, &lt;Regional variability of nitrate fluxes in the unsaturated zone and groundwater, Wisconsin, USA, {eid: 85040788110, doi: 10.1002/2017WR022012}&gt;, &lt;Predictive uncertainty analysis of a saltwater intrusion model using null-space Monte Carlo, {eid: 79955977352, doi: 10.1029/2010WR009342}&gt;, &lt;Review and assessment of nitrate reduction in groundwater in the baltic sea basin, {eid: 85018473871}&gt;, &lt;Stream-aquifer influence coefficients as tools for simulation and management, {eid: 0020332007, doi: 10.1029/WR018i001p00168}&gt;, &lt;Evaluation and management of the impact of land use change on the nitrogen and phosphorus load delivered to surface waters: the export coefficient modelling approach, {eid: 0030222707}&gt;, &lt;Jupyter notebook open source interactive data science computing across over 40 programming languages, {eid: 84984939799}&gt;, &lt;Disentangling environmental and economic contributions to hydro-economic model output uncertainty: An example in the context of land-use change impact assessment, {eid: 85080085057}&gt;, &lt;Role of model parameterization in risk-based decision support: an empirical exploration, {eid: 85064461982, doi: 10.1016/j.advwatres.2019.04.010}&gt;, &lt;Efficient Posterior Exploration of a High-Dimensional Groundwater Model from Two-Stage Mcmc Simulation and Polynomial Chaos Expansion, {eid: 84878173964, doi: 10.1002/wrcr.20226}&gt;, &lt;Nitrogen balances and losses on intensive dairy farms, {eid: 0343694211}&gt;, &lt;Predicting groundwater nitrate concentrations in a region of mixed agricultural land use: a comparison of three approaches, {eid: 0034841238}&gt;, &lt;Geophysical Data Analysis: Discrete Inverse Theory, {eid: 0003425444}&gt;, &lt;Management model for controlling nitrate contamination in the New Jersey pine barrens aquifer, {eid: 0019260295}&gt;, &lt;Evaluation of approaches for managing nitrate loading from on-site wastewater systems near la pine, oregon, Tech. rep., {eid: 56249146386}&gt;, &lt;Waikato River Independent Scoping Study, Tech. Rep. HAM2010-032, {eid: 85080048443}&gt;, &lt;MODFLOW-NWT, A Newton formulation for MODFLOW-2005, U.S, {eid: 84863863960}&gt;, &lt;Numerical Optimization, {eid: 0003982971}&gt;, &lt;Distributed evaluation of local sensitivity analysis (delsa), with application to hydrologic models, {eid: 84896728515}&gt;, &lt;None, {eid: 85020189979}&gt;, &lt;A procedure using modeling and error analysis for the prediction of lake phosphorus concentration from land use information, {eid: 0001218098}&gt;, &lt;The relationship of nitrate concentrations in streams to row crop land use in Iowa, {eid: 0034327507}&gt;, &lt;None, {eid: 77956210268}&gt;, &lt;Occurrence of nitrate in groundwater–a review, {eid: 0027625059}&gt;, &lt;Degradation kinetics of perchlorate in sediments and soils, {eid: 0842303588}&gt;, &lt;Inverse Problem Theory and Methods for Model Parameter Estimation, {eid: 13144272994}&gt;, &lt;Python Reference Manual, Tech. rep., CWI, {eid: 84966282998}&gt;, &lt;Optimal groundwater quality management under parameter uncertainty, {eid: 0023523404}&gt;, &lt;Kinetics of n2o production and reduction in a nitrate-contaminated aquifer inferred from laboratory incubation experiments, {eid: 77953865307}&gt;, &lt;Quantifying the predictive consequences of model error with linear subspace analysis, {eid: 84893844812, doi: 10.1002/2013WR014767}&gt;, &lt;Geological Model of the Hauraki Plains: Geological Model and Groundwater Budgets, {eid: 85052442525}&gt;, &lt;A python framework for environmental model uncertainty analysis, {eid: 84984991402, doi: 10.1016/j.envsoft.2016.08.017}&gt;, &lt;A model-independent iterative ensemble smoother for efficient history-matching and uncertainty quantification in very high dimensions, {eid: 85052443557, doi: 10.1016/j.envsoft.2018.06.009}&gt;, &lt;A tool for efficient, model-independent management optimization under uncertainty, {eid: 85035753675}&gt;, &lt;Optimal Operation of Large Agricultural Watersheds with Water Quality Restraints, Tech. Rep., {eid: 0003684589}&gt;, &lt;Applying linear discriminant analysis to predict groundwater redox conditions conducive to denitrification, {eid: 85036470178}&gt;</t>
  </si>
  <si>
    <t>2020-04-01</t>
  </si>
  <si>
    <t>2-s2.0-85080040667</t>
  </si>
  <si>
    <t>numerics</t>
  </si>
  <si>
    <t>Brown M.B. (AUID: 57190285413), Bolger D.T. (AUID: 7003330049)</t>
  </si>
  <si>
    <t>Male-Biased Partial Migration in a Giraffe Population</t>
  </si>
  <si>
    <t>Frontiers in Ecology and Evolution</t>
  </si>
  <si>
    <t>10.3389/fevo.2019.00524</t>
  </si>
  <si>
    <t>https://www.doi.org/10.3389/fevo.2019.00524</t>
  </si>
  <si>
    <t>&lt;Department of Biological Sciences Graduate Program in Ecology, Evolution, Ecosystems, and Society, Dartmouth College&gt;, &lt;Environmental Studies Program, Dartmouth College&gt;</t>
  </si>
  <si>
    <t>© Copyright © 2020 Brown and Bolger.Partial migration is a common movement phenomenon in ungulates, wherein part of the population remains resident while another portion of the population transitions to spatially or ecologically distinct seasonal ranges. Although widely documented, the causes of variation in movement strategies and their potential demographic consequences are not well-understood. Here, we used GPS telemetry data and individual-based photographic surveys to describe evidence for the partial migration of giraffe (Giraffa camelopardalis) in the tropical savanna habitat of Murchison Falls National Park, Uganda. Seasonal movements in giraffe have been described but have not been systematically investigated within the framework of partial migration. We characterized movement behaviors of eight female GPS tracked giraffe across one full year using a model-driven approach of net-squared displacement metrics. To further evaluate these space use patterns at the population-level, we used closed robust design multi-state capture recapture models derived from individually based photographic surveys collected seasonally over three years. We also characterized environmental conditions associated with seasonal space use by conducting ground-based vegetation surveys and analyzing remotely sensed phenology data. Our results from both individually based telemetry models and population-level multi-state models suggest intra-population variation in seasonal space use strategies with three dominant movement classes: (1) Residents in deciduous savanna characterized by Acacia sieberiana, Acacia senegal, Harrisonia abyssinica, and Crateva adansonii in the far western end of the park. (2) Residents in the broadleaf savannas characterized by Pseudocedrela kotschyi, Stereospermum kunthianum, Termalia spp., and Combretum spp. in the central sector of the park (3) Male-biased migrants that transitioned seasonally between the acacia savanna in the wet seasons and the broadleaf savanna in the dry seasons. Our results offer insights into how giraffe navigate spatiotemporally dynamic environments at both individual and population levels, providing ecological mechanisms for the emergent population dynamics of these large-bodied topical browsers.</t>
  </si>
  <si>
    <t>giraffe, GPS telemetry, mark recapture, multi-state model, net squared displacement, partial migration</t>
  </si>
  <si>
    <t>&lt;Parameter estimates from mark-recapture experiments on two populations subject to migration and death, {eid: 51249190629, doi: 10.1007/BF02521971}&gt;, &lt;The estimation of eopulation eize, migration rates and survival in a stratified population, {eid: 51249190998, doi: 10.1007/BF02510705}&gt;, &lt;The genetics of migration on the move, {eid: 80054058682, doi: 10.1016/j.tree.2011.07.009}&gt;, &lt;Sociosexual behavior, male mating tactics, and the reproductive cycle of giraffe Giraffa camelopardalis, {eid: 33745899641, doi: 10.1016/j.yhbeh.2006.04.004}&gt;, &lt;Social and demographic influences on the feeding ecology of giraffe in the Luangwa Valley, Zambia: 1973–2014, {eid: 85047811499, doi: 10.1111/aje.12443}&gt;, &lt;The genetics of bird migration: stimulus, timing, and direction, {eid: 85005657441}&gt;, &lt;A computer-assisted system for photographic mark-recapture analysis, {eid: 84872498657, doi: 10.1111/j.2041-210X.2012.00212.x}&gt;, &lt;The need for integrative approaches to understand and conserve migratory ungulates, {eid: 37149042840, doi: 10.1111/j.1461-0248.2007.01109.x}&gt;, &lt;All the eggs in one basket: a countrywide assessment of current and historical giraffe population distribution in Uganda, {eid: 85069747796, doi: 10.1016/j.gecco.2019.e00612}&gt;, &lt;A model-driven approach to quantify migration patterns: individual, regional and yearly differences, {eid: 79551604011, doi: 10.1111/j.1365-2656.2010.01776.x}&gt;, &lt;None, {eid: 0003576417}&gt;, &lt;How many routes lead to migration? Comparison of methods to assess and characterise migratory movements, {eid: 84969402642, doi: 10.1111/1365-2656.12449}&gt;, &lt;Fission–fusion dynamics in wild giraffes may be driven by kinship, spatial overlap and individual social preferences, {eid: 84873080712, doi: 10.1016/j.anbehav.2012.11.011}&gt;, &lt;Applying the multistate capture–recapture robust design to characterize metapopulation structure, {eid: 85019054484, doi: 10.1111/2041-210X.12792}&gt;, &lt;The ecology and evolution of partial migration, {eid: 82455174118, doi: 10.1111/j.1600-0706.2011.20131.x}&gt;, &lt;Migration dynamics for the ideal free distribution, {eid: 33748763348, doi: 10.1086/506970}&gt;, &lt;Revisiting the browsing lawn concept: evolutionary interactions or pruning herbivores?, {eid: 80051793426, doi: 10.1016/j.ppees.2011.04.004}&gt;, &lt;None, {eid: 85010409323, doi: 10.1017/CBO9781139542302}&gt;, &lt;Concurrent pregnancy and lactation in wild giraffes (Giraffa camelopardalis), {eid: 84966577718, doi: 10.1080/15627020.2015.1120643}&gt;, &lt;What is migration?, {eid: 33846948945, doi: 10.1641/B570206}&gt;, &lt;Competition for mates and predomninant juvenile male dispersal in mammals, {eid: 58149403755, doi: 10.1016/S0003-3472(82)80209-1}&gt;, &lt;Regrowth and palatability of Acacia shoots following pruning by African savanna browsers, {eid: 0025262583, doi: 10.2307/1940255}&gt;, &lt;Home range and seasonal movements of Giraffa camelopardalis angolensis in the northern Namib Desert, {eid: 69049103379, doi: 10.1111/j.1365-2028.2008.00963.x}&gt;, &lt;Distribution and status of the desert-dwelling giraffe (Giraffa camelopardalis angolensis) in northeastern Namibia, {eid: 0038683906, doi: 10.1080/15627020.2003.11657208}&gt;, &lt;The savanna ecology of kidepo valley national park: II, {eid: 84990131874, doi: 10.1111/j.1365-2028.1976.tb00148.x}&gt;, &lt;Use of home range behaviour to assess establishment in translocated giraffes, {eid: 84964342106, doi: 10.1111/aje.12299}&gt;, &lt;Browsing lawns?, {eid: 34247164399, doi: 10.1890/0012-9658(2007)88200:BLROAN2.0.CO;2}&gt;, &lt;The giraffe of Nairobi national park: home range, sex ratios, the herd, and food, {eid: 84995185412, doi: 10.1111/j.1365-2028.1966.tb00889.x}&gt;, &lt;Ambidextrous ungulates have more flexible behaviour, bolder personalities and migrate less, {eid: 85013004928, doi: 10.1098/rsos.160958}&gt;, &lt;Forage quality and aggregation by large herbivores, {eid: 0026302686, doi: 10.1086/285227}&gt;, &lt;Causes and consequences of migration by large herbivores, {eid: 0024191111}&gt;, &lt;Assessing impacts to primary productivity at the park edge in Murchison falls conservation area, Uganda, {eid: 84994000417, doi: 10.1002/ecs2.1486}&gt;, &lt;Benefits of migration in a partially-migratory tropical ungulate, {eid: 84884698704, doi: 10.1186/1472-6785-13-36}&gt;, &lt;Partial migration or just habitat selection? Seasonal movements of roe deer in an alpine population, {eid: 84931828239}&gt;, &lt;Sex differences in giraffe foraging behavior at two spatial scales, {eid: 0030618684, doi: 10.1007/s004420050162}&gt;, &lt;Distinguishing technology from biology: a critical review of the use of GPS telemetry data in ecology, {eid: 77955185664, doi: 10.1098/rstb.2010.0087}&gt;, &lt;A multi-scale test of the forage maturation hypothesis in a partially migratory ungulate population, {eid: 47249100020, doi: 10.1890/06-1708.1}&gt;, &lt;Multiscale wolf predation risk for elk: does migration reduce risk?, {eid: 34248151426, doi: 10.1007/s00442-007-0661-y}&gt;, &lt;Trade-offs between predation risk and forage differ between migrant strategies in a migratory ungulate, {eid: 72949124014, doi: 10.1890/08-2090.1}&gt;, &lt;Genetic basis of adult migration timing in anadromous steelhead discovered through multivariate association testing, {eid: 85001759967}&gt;, &lt;A likelihood-based approach to capture-recapture estimation of demographic parameters under the robust design, {eid: 0028988765, doi: 10.2307/2533335}&gt;, &lt;A new empirical approach for estimation in k-tree sampling, {eid: 37849185015, doi: 10.1016/j.foreco.2006.09.072}&gt;, &lt;Correlates of home range sizes of giraffes, Giraffa camelopardalis, {eid: 85061787452, doi: 10.1016/j.anbehav.2019.01.017}&gt;, &lt;None, {eid: 84887397817}&gt;, &lt;Seasonal movements of giraffes in Niger, {eid: 0032791002, doi: 10.1017/S0266467499000863}&gt;, &lt;Modeling individual animal histories with multistate capture – recapture models, {eid: 65549145879, doi: 10.1016/S0065-2504(09)00403-6}&gt;, &lt;Temporal patterns of reproduction in ungulates of Tsavo East National Park, Kenya, {eid: 84990082185, doi: 10.1111/j.1365-2028.1975.tb00133.x}&gt;, &lt;Partial bird migration and evolutionarily stable strategies, {eid: 0000543645}&gt;, &lt;An adaptive composite density estimator for k-tree sampling, {eid: 84856518096, doi: 10.1007/s10342-011-0502-8}&gt;, &lt;Sexual segregation in ungulates: new directions for research, {eid: 0029774573, doi: 10.2307/1382821}&gt;, &lt;Ecology of African grazing and browsing mammals, {eid: 0022850335, doi: 10.1146/annurev.es.17.110186.000351}&gt;, &lt;The evolution of dispersal in spatially and temporally varying environments, {eid: 0027079496, doi: 10.1086/285453}&gt;, &lt;Home ranges, seasonal ranges and daily movements of giraffe (Giraffa camelopardalis giraffe) in northern Botswana, {eid: 84957843793, doi: 10.1111/aje.12232}&gt;, &lt;How landscape dynamics link individual-to population-level movement patterns : a multispecies comparison of ungulate relocation data, {eid: 79961209852, doi: 10.2307/41239406}&gt;, &lt;None, {eid: 85084268979}&gt;, &lt;Seasonal migration pattern and home range of roe deer (Capreolus capreolus) in an altitudinal gradient in southern Norway, {eid: 0032895975, doi: 10.1111/j.1469-7998.1999.tb01011.x}&gt;, &lt;Partial migration in expanding red deer populations at northern latitudes - a role for density dependence?, {eid: 82455206022, doi: 10.1111/j.1600-0706.2011.19439.x}&gt;, &lt;Factors affecting intraspecific variation in home range size of a large African herbivore, {eid: 84868588572, doi: 10.1007/s10980-012-9807-3}&gt;, &lt;Home on the range: factors explaining partial migration of African buffalo in a tropical environment, {eid: 84860502323, doi: 10.1371/journal.pone.0036527}&gt;, &lt;Foraging ecologies of giraffe (Giraffa camelopardalis reticulata) and camels (Camelus dromedarius) in northern Kenya: effects of habitat structure and possibilities for competition?, {eid: 84928358980, doi: 10.1111/aje.12204}&gt;, &lt;Quantifying partial migration with sex-ratio balancing, {eid: 85064078537, doi: 10.1139/cjz-2018-0014}&gt;, &lt;Synchrony in leafing, flowering, and fruiting phenology of Senegalia senegal within Lake Baringo Woodland, Kenya: Implication for conservation and tree improvement, {eid: 85018638229, doi: 10.1155/2016/6904834}&gt;, &lt;Foraging responses of kudus to seasonal changes in food resources: elasticity in constraints, {eid: 0028177802}&gt;, &lt;The feeding ecology of a selective browser, the Giraffe (Giraffa camelopardalis tippelskirchi), {eid: 0021532555, doi: 10.1111/j.1469-7998.1984.tb04288.x}&gt;, &lt;Food consumption and energy budgets of the giraffe, {eid: 0021604657, doi: 10.2307/2403043}&gt;, &lt;Migration in geographic and ecological space by a large herbivore, {eid: 85016237927, doi: 10.1002/ecm.1250}&gt;, &lt;A capture-recapture design robust to unequal probability of capture, {eid: 0001281173, doi: 10.2307/3808568}&gt;, &lt;Large scale wildlife monitoring studies: statistical methods for design and analysis, {eid: 0036130424, doi: 10.1002/env.514}&gt;, &lt;Giraffe social structure, {eid: 0022225887, doi: 10.1080/00222938500770471}&gt;, &lt;None, {eid: 85062883175}&gt;, &lt;Migratory shearwaters integrate oceanic resources across the Pacific Ocean in an endless summer, {eid: 33748035082, doi: 10.1073/pnas.0603715103}&gt;, &lt;None, {eid: 69049108893}&gt;, &lt;What determines phenology and synchrony of ungulate breeding in Serengeti?, {eid: 0033850169, doi: 10.1890/0012-9658(2000)0812100:WDPASO2.0.CO;2}&gt;, &lt;From migration to nomadism: movement variability in a northern ungulate across its latitudinal range, {eid: 84868556028, doi: 10.1890/12-0245.1}&gt;, &lt;Partial migration and transient coexistence of migrants and residents in animal populations, {eid: 84899528405, doi: 10.1371/journal.pone.0094750}&gt;, &lt;Exploring the potential of MODIS EVI for modeling gross primary production across African ecosystems, {eid: 80053559594, doi: 10.1016/j.rse.2010.12.013}&gt;, &lt;‘MigrateR: extending model-driven methods for classifying and quantifying animal movement behavior, {eid: 85013173224, doi: 10.1111/ecog.02587}&gt;, &lt;Food supply and poaching limit giraffe abundance in the Serengeti, {eid: 84940435751, doi: 10.1007/s10144-015-0499-9}&gt;, &lt;Lost in space? Searching for directions in the spatial modelling of individuals, populations and species ranges, {eid: 77958465797, doi: 10.1098/rsbl.2010.0338}&gt;, &lt;Evidence for flexibility and constraint inmigration systems, {eid: 0032411867, doi: 10.2307/3677163}&gt;, &lt;From single steps to mass migration: the problem of scale in the movement ecology of the Serengeti wildebeest, {eid: 85044478342, doi: 10.1098/rstb.2017.0012}&gt;, &lt;None, {eid: 0003431505}&gt;, &lt;Movements and group structure of giraffe (Giraffa camelopardalis) in Lake Manyara National Park, Tanzania, {eid: 0034193835, doi: 10.1111/j.1469-7998.2000.tb00588.x}&gt;, &lt;Nutritional Ecology of the Ruminant, {eid: 0003985783}&gt;, &lt;The enhanced vegetation index (EVI) as a proxy for diet quality and composition in a mountain ungulate, {eid: 84949661941, doi: 10.1016/j.ecolind.2015.10.017}&gt;, &lt;Program MARK: survival estimations from populations of marked animals, {eid: 0033453305}&gt;, &lt;Partial migration and philopatry of Yellowstone pronghorn, {eid: 33846246351, doi: 10.1016/j.biocon.2006.10.041}&gt;, &lt;Sex differences in giraffe feeding ecology: energy and social constrains, {eid: 84990749885, doi: 10.1111/j.1439-0310.1991.tb01190.x}&gt;</t>
  </si>
  <si>
    <t>2020-04-21</t>
  </si>
  <si>
    <t>2-s2.0-85084264210</t>
  </si>
  <si>
    <t>Niati A. (AUID: 57220067563), Selma C. (AUID: 57200649958), Tamzalit D. (AUID: 55891898900), Mebarki N. (AUID: 6701352440), Cardin O. (AUID: 34876214100), Bruneliere H. (AUID: 27067480800)</t>
  </si>
  <si>
    <t>Towards a digital twin for cyber-physical production systems: A multi-paradigm modeling approach in the postal industry</t>
  </si>
  <si>
    <t>23rd ACM/IEEE International Conference on Model Driven Engineering Languages and Systems, MODELS-C 2020</t>
  </si>
  <si>
    <t>10.1145/3417990.3421438</t>
  </si>
  <si>
    <t>https://www.doi.org/10.1145/3417990.3421438</t>
  </si>
  <si>
    <t>&lt;Ecole Nationale Supérieure dInformatique (ESI)&gt;, &lt;La Poste, Université de Nantes, CNRS, !!!LS2N&gt;, &lt;Université de Nantes, CNRS, LS2N&gt;, &lt;IMT Atlantique, CNRS, LS2N&gt;</t>
  </si>
  <si>
    <t>© 2020 ACM.This paper presents our early-stage research on a Multi-Paradigm Modeling (MPM) approach as an initial step towards the definition of a Digital Twin (DT) for Cyber-Physical Production Systems (CPPSs). This work takes place in the context of the digitalization of the mail sorting process at La Poste, the French national postal service company. Indeed, La Poste is currently investing on robotics modules for automatically loading mail containers. The main objective is to reduce the painful work for human operators while optimizing the robots usage. We already worked on targeting such a balance in a past effort that resulted in the production of different kinds of models of the La Poste CPPS. However, these models were defined separately and are not directly related to the underlying business process in particular. Thus, we propose an MPM approach starting from this business process as now modeled explicitly in a BPMN model. Then, we refine the high-level business activities into finer-grained activities represented in a UML Activity model. From these latest, we derive the specification of a Multi-Agent System (MAS) developed with the JADE framework and emulating the behavior of the La Poste CPPS. Our longer term objective is to pave the way for supporting the definition of a DT for this CPPS, and potentially for other CPPSs in different contexts in the future.</t>
  </si>
  <si>
    <t>Activity modeling, Agent-based modeling, Business process modeling, Cyber-physical production systems, Digital twin, Multi-paradigm modeling</t>
  </si>
  <si>
    <t>&lt;The megam@rt2 ecsel project: Megamodelling at runtime-scalable model-based framework for continuous development and runtime validation of complex systems, {eid: 85048178927}&gt;, &lt;Towards formal analysis of multi-paradigm model transformations, {eid: 77953732475}&gt;, &lt;A survey on digital twin: Definitions, characteristics, applications, and design implications, {eid: 85076680404}&gt;, &lt;None, {eid: 84889374036}&gt;, &lt;Modeldriven development of a digital twin for injection molding, {eid: 85086228557}&gt;, &lt;An asm semantics for uml activity diagrams, {eid: 84974691388}&gt;, &lt;Model-driven engineering for design-runtime interaction in complex systems: Scientific challenges and roadmap, {eid: 85058512584}&gt;, &lt;Scalable model views over heterogeneous modeling technologies and resources, {eid: 85083396373}&gt;, &lt;Translating bpmn models into uml activities, {eid: 67649970894}&gt;, &lt;Blended modelling-what, why and how, {eid: 85075926513}&gt;, &lt;Recommendation patterns for business process imperative modeling, {eid: 85020898336}&gt;, &lt;Linking data and bpmn processes to achieve executable models, {eid: 85021236150}&gt;, &lt;Towards a mapping from bpmn to agents, {eid: 38149060099}&gt;, &lt;BPMN vs UML activity diagram for business process modeling, {eid: 84916605979}&gt;, &lt;None, {eid: 85096804518}&gt;, &lt;Microservices as agents in iot systems, {eid: 85020401655}&gt;, &lt;Industry 4.0, {eid: 84926457128}&gt;, &lt;Web-based digital twin modeling and remote control of cyber-physical production systems, {eid: 85079532714}&gt;, &lt;XMOF: Executable dsmls based on fuml, {eid: 84891321889}&gt;, &lt;Behavior-based control of multi-robot assembly/palletizing systems, {eid: 78650234125}&gt;, &lt;Guest editorial: Special issue on computer automated multi-paradigm modeling, {eid: 84988926909}&gt;, &lt;Computer automated multi-paradigm modeling: An introduction, {eid: 11844295391}&gt;, &lt;Flexible simulation (FlexSim) software: FlexSim simulation environment, {eid: 81055146443}&gt;, &lt;None, {eid: 85096766284}&gt;, &lt;None, {eid: 85096809895}&gt;, &lt;Multi-paradigm modeling for design and operation of intelligent cyber-physical systems (keynote talk), {eid: 85096766359}&gt;, &lt;Heuristics for robots-humans tasks assignment in a containers loading center, {eid: 85075864039}&gt;, &lt;The digital twin: Realizing the cyber-physical production system for industry 4.0, {eid: 85019987476}&gt;, &lt;None, {eid: 0004285157}&gt;, &lt;Modeling languages in Industry 4.0: An extended systematic mapping study, {eid: 85074431675}&gt;</t>
  </si>
  <si>
    <t>2020-10-16</t>
  </si>
  <si>
    <t>2-s2.0-85096756100</t>
  </si>
  <si>
    <t>Hugues J. (AUID: 35494793200), Hristosov A. (AUID: 57220068022), Hudak J.J. (AUID: 57198392220), Yankel J. (AUID: 56811646300)</t>
  </si>
  <si>
    <t>TwinOps - DevOps meets model-based engineering and digital twins for the engineering of CPS</t>
  </si>
  <si>
    <t>10.1145/3417990.3421446</t>
  </si>
  <si>
    <t>https://www.doi.org/10.1145/3417990.3421446</t>
  </si>
  <si>
    <t>&lt;Carnegie Mellon University, Software Engineering Institute&gt;</t>
  </si>
  <si>
    <t>© 2020 ACM.The engineering of Cyber-Physical Systems (CPS) requires a large set of expertise to capture the system requirements and to derive a correct solution. Model-based Engineering and DevOps aim to efficiently deliver software with increased quality. Model-based Engineering relies on models as first-class artifacts to analyze, simulate, and ultimately generate parts of a system. DevOps focuses on software engineering activities, from early development to integration, and then improvement through the monitoring of the system at run-time. We claim these can be efficiently combined to improve the engineering process of CPS. In this paper, we present TwinOps, a process that unifies Model-based Engineering, Digital Twins, and DevOps practice in a uniform workflow. TwinOps illustrates how to leverage several best practices in MBE and DevOps for the engineering Cyber-Physical systems. We illustrate our contribution using a Digital Twins case study to illustrate TwinOps benefits, combining AADL and Modelica models, and an IoT platform.</t>
  </si>
  <si>
    <t>&lt;The functional mockup interface for tool independent exchange of simulation models, {eid: 84871289819}&gt;, &lt;An introduction to Docker for reproducible research, with examples from the R environment, {eid: 84930642023}&gt;, &lt;Towards a model-based devops for cyber-physical systems, {eid: 85079099244}&gt;, &lt;Incremental life cycle assurance of safety-critical systems, {eid: 84994018560}&gt;, &lt;Co-simulation: State of the art, {eid: 85028067518}&gt;, &lt;None, {eid: 85075919078}&gt;, &lt;Integrating aadl and fmi to extend virtual integration capability, {eid: 85096807775}&gt;, &lt;Characterising the digital twin: A systematic literature review, {eid: 85081219520}&gt;, &lt;Ocarina : AAn environment for aadl models analysis and automatic code generation for high integrity applications, {eid: 69049092221}&gt;, &lt;A survey of devops concepts and challenges, {eid: 85075608026}&gt;, &lt;A formal approach to AADL model-based software engineering, {eid: 85062696253}&gt;, &lt;None, {eid: 85068588523}&gt;, &lt;Model-driven engineering: A survey supported by the unified conceptual model, {eid: 84938742646}&gt;</t>
  </si>
  <si>
    <t>2-s2.0-85096747019</t>
  </si>
  <si>
    <t>Barth L. (AUID: 57219172708), Ehrat M. (AUID: 55930187200), Fuchs R. (AUID: 57219314347), Haarmann J. (AUID: 57219317264)</t>
  </si>
  <si>
    <t>Systematization of Digital Twins: Ontology and Conceptual Framework</t>
  </si>
  <si>
    <t>3rd International Conference on Information Science and System, ICISS 2020</t>
  </si>
  <si>
    <t>10.1145/3388176.3388209</t>
  </si>
  <si>
    <t>https://www.doi.org/10.1145/3388176.3388209</t>
  </si>
  <si>
    <t>&lt;Institute of Marketing Management, Zurich University of Applied Sciences&gt;</t>
  </si>
  <si>
    <t>© 2020 ACM.The development and progress in information and communication technologies will transform traditional products into smart products and allow to offer novel smart services [1]. Herein, the digital twin (DT) concept is regarded as a key technology to create value with smart services [2]. Although the research and applications of DTs emerge continuously many concerns are to be scrutinized [3]. The lack of a shared conceptual framework for DTs with an unambiguous terminology [4] complicates cross-functional discussions. Therefore, a systematization of the main dimensions of DTs is proposed in the form of an ontology and a conceptual framework thereof derived. The research questions addressed in this paper are a) «Which dimensions are used to classify and structure DTs in academic literature?», b) «What are the fundamental differences or specifications within these dimensions?» and c) «How do these different specifications relate to each other?» The focus of the research is on the objective to find classification systematics that are a) representing the entire spectrum of DTs, b) universally valid in all DT related domains and c) applicable in research and practice. A systematic literature review on the relevant aspects of DTs was conducted and the findings iteratively advanced within workshop sessions with academic experts. DTs are considered as integrators of physical and digital worlds as well as internal and external value creation. Further, the creation of DTs requires per definition the use of digital data. Hence, the proposed ontology and conceptual framework for DTs include the following main dimensions to consider for every DT: Data resources, external value creation and internal value creation. The main subdimensions of the data resources are the data sources to obtain the data, the data categories and the data formats. The main subdimension of the external value creation are the attributes of the services as the basis of the value propositions, the level of smartness of the connected products and the actors on the different levels of the ecosystem. The main subdimensions of the internal value creation are the lifecycle phases of products, the product management levels and the different generations of both. The proposed ontology and conceptual framework support researchers and practitioners in positioning and structuring their intended DT activities and communicating them to internal and external stakeholders. The holistic view on the data resource dimension further allows to easily deduct the needed data for certain applications or deduct possible applications from already available data.</t>
  </si>
  <si>
    <t>conceptual framework, Digital Twin, ontology, systematization</t>
  </si>
  <si>
    <t>&lt;Management science in the era of smart consumer products: Challenges and research perspectives, {eid: 85010607553, doi: 10.1007/s10100-016-0436-9}&gt;, &lt;Are practitioners and literature aligned about digital twin?, {eid: 85090171733}&gt;, &lt;An application framework of digital twin and its case study, {eid: 85049576881, doi: 10.1007/s12652-018-0911-3}&gt;, &lt;Shaping the digital twin for design and production engineering, {eid: 85018723536, doi: 10.1016/j.cirp.2017.04.040}&gt;, &lt;How smart, connected products are transforming competition, {eid: 84908338932}&gt;, &lt;How smart, connected products are transforming companies, {eid: 85004073474}&gt;, &lt;Futurizing" smart service: Implications for service researchers and managers, {eid: 84942112120, doi: 10.1108/jsm-01-2015-0040}&gt;, &lt;None, {eid: 84944689700}&gt;, &lt;None, {eid: 85126961301}&gt;, &lt;The digital twin paradigm for future nasa and u.s. Air force vehicles, {eid: 84881388851}&gt;, &lt;A digital twin for root cause analysis and product quality monitoring, {eid: 85055095511, doi: 10.21278/idc.2018.0418}&gt;, &lt;Digital twin: Mitigating unpredictable, undesirable emergent behavior in complex systems, {eid: 85006339863, doi: 10.1007/978-3-319-38756-7-4}&gt;, &lt;Towards adopting digital twins to support design reuse during platform concept development, {eid: 85057198104}&gt;, &lt;Digital twin service towards smart manufacturing, {eid: 85049560307, doi: 10.1016/j.procir.2018.03.103}&gt;, &lt;A hierarchical digital twin model framework for dynamic cyber-physical system design, {eid: 85065215650, doi: 10.1145/3314493.3314504}&gt;, &lt;Digital twin-driven product design, manufacturing and service with big data, {eid: 85015707925, doi: 10.1007/s00170-017-0233-1}&gt;, &lt;None, {eid: 85092185252}&gt;, &lt;Digital twin in industry: State-of-The-art, {eid: 85054374767}&gt;, &lt;Digital twin applications: A first systemization of their dimensions, {eid: 85071419218, doi: 10.1109/ice.2019.8792579}&gt;, &lt;None, {eid: 84983461822}&gt;, &lt;None, {eid: 85092207901}&gt;, &lt;How digital twins enable the next level of plm -A guide for the concept and the implementation in the internet of everything era, {eid: 85058536698, doi: 10.1007/978-3-030-01614-2-22}&gt;, &lt;Service innovation and smart analytics for industry 4.0 and big data environment, {eid: 84905408361, doi: 10.1016/j.procir.2014.02.001}&gt;, &lt;About the importance of autonomy and digital twins for the future of manufacturing, {eid: 84953861813, doi: 10.1016/j.ifacol.2015.06.141}&gt;, &lt;A reference model for plm in the area of digitization, {eid: 85058510161, doi: 10.1007/978-3-030-01614-2-33}&gt;, &lt;Development capabilities for smart products, {eid: 85067296754, doi: 10.1016/j.cirp.2019.05.010}&gt;, &lt;None, {eid: 85092149483}&gt;, &lt;Reconstructing the giant: On the importance of rigour in documenting the literature search process, {eid: 84870674396}&gt;, &lt;Organizing knowledge syntheses: A taxonomy of literature reviews, {eid: 0003140320}&gt;, &lt;Three options for citation tracking: Google scholar, scopus and web of science, {eid: 33746910186}&gt;, &lt;Comparison of pubmed, scopus, web of science, and google scholar: Strengths and weaknesses, {eid: 38949137710, doi: 10.1096/fj.07-9492lsf}&gt;, &lt;None, {eid: 85075791899}&gt;, &lt;Iot powered servitization of manufacturing -an exploratory case study, {eid: 85015303829}&gt;, &lt;Digital twin concepts in manufacturing industries -A literature review and avenues for further research, {eid: 85073523007}&gt;, &lt;Towards a smart services enabling information architecture for installed base management in manufacturing, {eid: 85061344670}&gt;, &lt;An open source approach to the design and implementation of digital twins for smart manufacturing, {eid: 85064532610, doi: 10.1080/0951192x.2019.1599436}&gt;, &lt;A catalogue of architectural decisions for designing iiot systems, {eid: 85057248863, doi: 10.1007/978-3-030-00761-4-7}&gt;, &lt;Accessing servitisation potential of plm data by applying the product avatar concept, {eid: 84941880570, doi: 10.1080/09537287.2015.1033494}&gt;, &lt;Wie smart connected products kunden emotionalisieren, {eid: 85092142123}&gt;, &lt;Ubiquitous knowledge empowers the smart factory: The impacts of a service-oriented digital twin on enterprises performance, {eid: 85061114150}&gt;, &lt;Digital twin-driven cyber-physical production system towards smart shop-floor, {eid: 85057330632, doi: 10.1007/s12652-018-1125-4}&gt;, &lt;From raw data to smart manufacturing: Ai and semantic web of things for industry 4.0, {eid: 85055470567, doi: 10.1109/mis.2018.043741325}&gt;, &lt;None, {eid: 0003503606}&gt;, &lt;Tpm at hewlett-packard, {eid: 85092151185}&gt;, &lt;None, {eid: 85092161885}&gt;, &lt;None, {eid: 85092183529}&gt;, &lt;None, {eid: 84959097761, doi: 10.1007/978-3-319-27397-6}&gt;, &lt;None, {eid: 78249244604}&gt;, &lt;None, {eid: 0004208636}&gt;, &lt;Model order reduction a key technology for digital twins, {eid: 85053527918, doi: 10.1007/978-3-319-75319-5-8}&gt;, &lt;The role of the Industry 4.0 asset administration shell and the digital twin during the life cycle of a plant, {eid: 85044475829, doi: 10.1109/etfa.2017.8247583}&gt;, &lt;Architectural aspects of digital twins in iiot systems, {eid: 85055721125, doi: 10.1145/3241403.3241417}&gt;, &lt;Interpretation of cyber-physical systems, {eid: 85049578791}&gt;, &lt;A systematic design approach for service innovation of smart product-service systems, {eid: 85051644933, doi: 10.1016/j.jclepro.2018.08.101}&gt;, &lt;Cocreation of value in product-service systems through transforming data into knowledge, {eid: 85052874016}&gt;, &lt;Industrial iot lifecycle via digital twins, {eid: 85006877926, doi: 10.1145/2968456.2974007}&gt;, &lt;Digital twin -The simulation aspect, {eid: 85016457439, doi: 10.1007/978-3-319-32156-1-5}&gt;, &lt;Digital twin shop-floor: A new shop-floor paradigm towards smart manufacturing, {eid: 85030752762, doi: 10.1109/access.2017.2756069}&gt;, &lt;Semantic data management for the development and continuous reconfiguration of smart products and systems, {eid: 84969528916, doi: 10.1016/j.cirp.2016.04.051}&gt;, &lt;A review of the roles of digital twin in cps-based production systems, {eid: 85029833606, doi: 10.1016/j.promfg.2017.07.198}&gt;, &lt;Development and operation of digital twins for technical systems and services, {eid: 85064949801, doi: 10.1016/j.cirp.2019.04.024}&gt;, &lt;An approach for the implementation of the digital twin in the automotive wiring harness field, {eid: 85054926217, doi: 10.21278/idc.2018.0188}&gt;, &lt;None, {eid: 84900471127}&gt;, &lt;Servitization of business: Adding value by adding services, {eid: 1642608922, doi: 10.1016/0263-2373(88)90033-3}&gt;, &lt;Untangling the digital thread: The challenge and promise of model-based engineering in defense acquisition, {eid: 85032443075, doi: 10.1002/inst.12022}&gt;, &lt;Product lifecycle management -from its history to its new role, {eid: 78149333894}&gt;, &lt;On the effects of modeling as-manufactured geometry: Toward digital twin, {eid: 84908334477, doi: 10.1155/2014/439278}&gt;, &lt;Toward a digital twin for real-time geometry assurance in individualized production, {eid: 85018779245}&gt;, &lt;Activity modeling and behavior modeling, {eid: 0001997704}&gt;</t>
  </si>
  <si>
    <t>2020-03-19</t>
  </si>
  <si>
    <t>2-s2.0-85092150383</t>
  </si>
  <si>
    <t>Cheng B.H.C. (AUID: 7202388859), Clark R.J. (AUID: 57220118832), Fleck J.E. (AUID: 57220123148), Langford M.A. (AUID: 57210599476), McKinley P.K. (AUID: 7004708510)</t>
  </si>
  <si>
    <t>AC-ROS: Assurance case driven adaptation for the robot operating system</t>
  </si>
  <si>
    <t>23rd ACM/IEEE International Conference on Model Driven Engineering Languages and Systems, MODELS 2020</t>
  </si>
  <si>
    <t>10.1145/3365438.3410952</t>
  </si>
  <si>
    <t>https://www.doi.org/10.1145/3365438.3410952</t>
  </si>
  <si>
    <t>&lt;Michigan State University&gt;</t>
  </si>
  <si>
    <t>© 2020 ACM.Cyber-physical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t>
  </si>
  <si>
    <t>assurance case, cyber-physical systems, digital twin, goal structuring notation, robot operating system, self-adaptive systems</t>
  </si>
  <si>
    <t>&lt;Adaptation of system confguration under the robot operating system, {eid: 84929833712}&gt;, &lt;A use case in model-based robot development using aadl and ros, {eid: 85051232948}&gt;, &lt;Fuzzy goals for requirements-driven adaptation, {eid: 78650408637}&gt;, &lt;Models@run.time: A guided tour of the state of the art and research challenges, {eid: 85059780955}&gt;, &lt;Models@ run, {eid: 85008066028}&gt;, &lt;None, {eid: 85096986414}&gt;, &lt;Mode-based recon-fguration of critical software component architectures, {eid: 70350075812}&gt;, &lt;Self-Adaptive software needs quantitative verifcation at runtime, {eid: 84865658584}&gt;, &lt;Engineering trustworthy self-Adaptive software with dynamic assurance cases, {eid: 85029184307}&gt;, &lt;None, {eid: 84942510696}&gt;, &lt;Rosplan: Planning in the robot operating system, {eid: 84943271321}&gt;, &lt;Using models at runtime to address assurance for self-Adaptive systems, {eid: 84904814843}&gt;, &lt;Software engineering for self-Adaptive systems: A research roadmap, {eid: 70350033987}&gt;, &lt;Architecture-based self-Adaptation in the presence of multiple objectives, {eid: 50249148558}&gt;, &lt;Advocate: An assurance case automation toolset, {eid: 84868135590}&gt;, &lt;Model-driven development of safety architectures, {eid: 85040627941}&gt;, &lt;A formal approach to adaptive software: Continuous assurance of non-functional requirements, {eid: 84861575927}&gt;, &lt;Kld-sampling: Adaptive particle filters, {eid: 3042672538}&gt;, &lt;Autorally: An open platform for aggressive autonomous driving, {eid: 85060544913}&gt;, &lt;None, {eid: 84886643077}&gt;, &lt;Digital twin: Mitigating unpredictable, undesirable emergent behavior in complex systems, {eid: 85006339863}&gt;, &lt;A model-based approach to software deployment in robotics, {eid: 84893740439}&gt;, &lt;Activforms: Active formal models for self-Adaptation, {eid: 84903737752}&gt;, &lt;None, {eid: 84991042142}&gt;, &lt;Evaluating security assurance case adaptation, {eid: 85071508654}&gt;, &lt;The goal structuring notation-A safety argument notation, {eid: 33745807406}&gt;, &lt;The vision of autonomic computing, {eid: 0037253062}&gt;, &lt;Achieving self-management via utility functions, {eid: 33847356880}&gt;, &lt;Design and use paradigms for gazebo, an open-source multi-robot simulator, {eid: 14044257268}&gt;, &lt;Cyber-physical systems and digital twins in the industrial internet of things cyber-physical systems, {eid: 85061050520}&gt;, &lt;The evolving philosophers problem: Dynamic change management, {eid: 0025521832}&gt;, &lt;Safety cases: A review of challenges, {eid: 84886648028}&gt;, &lt;Measure confdence of assurance cases in safety-critical domains, {eid: 85049788231}&gt;, &lt;Two decades of assurance case tools: A survey, {eid: 85053915986}&gt;, &lt;None, {eid: 84907936142}&gt;, &lt;Ros-cbt: Communication benchmarking tool for the robot operating system: Extended abstract, {eid: 85075633362}&gt;, &lt;Proactive self-Adaptation under uncertainty: A probabilistic model checking approach, {eid: 84960425213}&gt;, &lt;Models@ run.time to support dynamic adaptation, {eid: 70350345225}&gt;, &lt;None, {eid: 84947603777}&gt;, &lt;Ros: An open-source robot operating system, {eid: 77957352104}&gt;, &lt;Automatic derivation of utility functions for monitoring software requirements, {eid: 80054069616}&gt;, &lt;The rocs framework to support the development of autonomous robots, {eid: 85096978597}&gt;, &lt;None, {eid: 84955313607}&gt;, &lt;None, {eid: 85053872274}&gt;, &lt;Ros-military: Progress and promise, {eid: 85096970570}&gt;, &lt;Utility functions in autonomic systems, {eid: 4544366889}&gt;, &lt;A survey of formal methods in self-Adaptive systems, {eid: 84866043696}&gt;, &lt;Unifying reference model for formal specifcation of distributed self-Adaptive systems, {eid: 84862088448}&gt;, &lt;Relax: Incorporating uncertainty into the specifcation of self-Adaptive systems, {eid: 73549119249}&gt;, &lt;Model-based development of dynamically adaptive software, {eid: 34247136847}&gt;, &lt;Modular verifcation of dynamically adaptive systems, {eid: 70450255476}&gt;</t>
  </si>
  <si>
    <t>2020-10-18</t>
  </si>
  <si>
    <t>2-s2.0-85096963714</t>
  </si>
  <si>
    <t>Kell A.J.M. (AUID: 57203011082), McGough A.S. (AUID: 8924270300), Forshaw M. (AUID: 55606562100)</t>
  </si>
  <si>
    <t>Optimizing carbon tax for decentralized electricity markets using an agent-based model</t>
  </si>
  <si>
    <t>11th ACM International Conference on Future Energy Systems, e-Energy 2020</t>
  </si>
  <si>
    <t>10.1145/3396851.3402369</t>
  </si>
  <si>
    <t>https://www.doi.org/10.1145/3396851.3402369</t>
  </si>
  <si>
    <t>&lt;School of Computing, Newcastle University&gt;</t>
  </si>
  <si>
    <t>© 2020 ACM.Averting the effects of anthropogenic climate change requires a transition from fossil fuels to low-carbon technology. A way to achieve this is to decarbonize the electricity grid. However, further efforts must be made in other fields such as transport and heating for full decarbonization. This would reduce carbon emissions due to electricity generation, and also help to decarbonize other sources such as automotive and heating by enabling a low-carbon alternative. Carbon taxes have been shown to be an efficient way to aid in this transition. In this paper, we demonstrate how to to find optimal carbon tax policies through a genetic algorithm approach, using the electricity market agent-based model ElecSim. To achieve this, we use the NSGA-II genetic algorithm to minimize average electricity price and relative carbon intensity of the electricity mix. We demonstrate that it is possible to find a range of carbon taxes to suit differing objectives. Our results show that we are able to minimize electricity cost to below £10/MWh as well as carbon intensity to zero in every case. In terms of the optimal carbon tax strategy, we found that an increasing strategy between 2020 and 2035 was preferable. Each of the Pareto-front optimal tax strategies are at least above £81/tCO2 for every year. The mean carbon tax strategy was £240/tCO2.</t>
  </si>
  <si>
    <t>agent-based models, carbon tax, climate change, digital twin, electricity market model, Energy markets, genetic algorithm, optimization, policy</t>
  </si>
  <si>
    <t>&lt;Evolutionary algorithm with roulette-tournament selection for solving aquaculture diet formulation, {eid: 84976566653}&gt;, &lt;Simulation-based model predictive control by the multi-objective optimization of building energy performance and thermal comfort, {eid: 84949554050}&gt;, &lt;Evolutionary computation 1 basic algorithms and operators, {eid: 85084166887}&gt;, &lt;A novel non-dominated sorting algorithm for evolutionary multi-objective optimization, {eid: 85030648251}&gt;, &lt;None, {eid: 84956528157}&gt;, &lt;A fast elitist non-dominated sorting genetic algorithm for multi-objective optimisation: Nsga-II, {eid: 0002995984}&gt;, &lt;None, {eid: 85088506593}&gt;, &lt;None, {eid: 85086268482}&gt;, &lt;None, {eid: 85088498763}&gt;, &lt;A multi-objective genetic optimization for fast, fuzzy rule-based credit classi?Cation with balanced accuracy and interpretability, {eid: 84955258864}&gt;, &lt;None, {eid: 85079938159}&gt;, &lt;A review of energy models, {eid: 31144460271}&gt;, &lt;None, {eid: 85042114322}&gt;, &lt;Elecsim : Monte-carlo open-source agent-based model to inform policy for long-term electricity planning, {eid: 85068686186}&gt;, &lt;Long-term electricity market agent based model validation using genetic algorithm based optimization, {eid: 85088505546}&gt;, &lt;The pareto archived evolution strategy: A new baseline algorithm for pareto multiobjective optimisation, {eid: 84901404865}&gt;, &lt;The long-term impacts of carbon and variable renewable energy policies on electricity markets, {eid: 85064982766}&gt;, &lt;Multiobjective optimization for carbon market scheduling based on behavior learning, {eid: 85041544719}&gt;, &lt;None, {eid: 85059351816}&gt;, &lt;None, {eid: 0003587805}&gt;, &lt;The merit order eect of wind generation on the irish electricity market, {eid: 84930080664}&gt;, &lt;None, {eid: 0003958372}&gt;, &lt;A survey of multicriteria optimization or the vector maximum problem, part i: 1776-1960, {eid: 0018518816}&gt;, &lt;Exxon is right: Let us re-examine our choice for a cap-and-trade system over a carbon tax, {eid: 64749101028}&gt;, &lt;Would an increasing block carbon tax be better?Acomparative study within the stackelberg game framework, {eid: 85060952409}&gt;, &lt;None, {eid: 0000773783}&gt;</t>
  </si>
  <si>
    <t>2020-06-22</t>
  </si>
  <si>
    <t>2-s2.0-85088500889</t>
  </si>
  <si>
    <t>García S. (AUID: 57203491173), Berger T. (AUID: 36607404500), Pelliccione P. (AUID: 8852257900), Strüber D. (AUID: 56503681700), Brugali D. (AUID: 6603089384)</t>
  </si>
  <si>
    <t>Robotics software engineering: A perspective from the service robotics domain</t>
  </si>
  <si>
    <t>28th ACM Joint Meeting European Software Engineering Conference and Symposium on the Foundations of Software Engineering, ESEC/FSE 2020</t>
  </si>
  <si>
    <t>10.1145/3368089.3409743</t>
  </si>
  <si>
    <t>https://www.doi.org/10.1145/3368089.3409743</t>
  </si>
  <si>
    <t>&lt;University of Gothenburg | Chalmers&gt;, &lt;University of lAquila&gt;, &lt;Radboud University Nijmegen&gt;, &lt;University of Bergamo&gt;</t>
  </si>
  <si>
    <t>© 2020 ACM.Robots that support humans by performing useful tasks (a.k.a., service robots) are booming worldwide. In contrast to industrial robots, the development of service robots comes with severe software engineering challenges, since they require high levels of robustness and autonomy to operate in highly heterogeneous environments. As a domain with critical safety implications, service robotics faces a need for sound software development practices. In this paper, we present the first large-scale empirical study to assess the state of the art and practice of robotics software engineering. We conducted 18 semi-structured interviews with industrial practitioners working in 15 companies from 9 different countries and a survey with 156 respondents from 26 countries from the robotics domain. Our results provide a comprehensive picture of (i) the practices applied by robotics industrial and academic practitioners, including processes, paradigms, languages, tools, frameworks, and reuse practices, (ii) the distinguishing characteristics of robotics software engineering, and (iii) recurrent challenges usually faced, together with adopted solutions. The paper concludes by discussing observations, derived hypotheses, and proposed actions for researchers and practitioners.</t>
  </si>
  <si>
    <t>Interviews, Online survey, Robotics software engineering</t>
  </si>
  <si>
    <t>&lt;Software architectures for robotic systems: A systematic mapping study, {eid: 84984664038}&gt;, &lt;None, {eid: 85072032535}&gt;, &lt;None, {eid: 85095150270}&gt;, &lt;Software engineering for machine learning: A case study, {eid: 85072111655}&gt;, &lt;A verifiable and correct-by-construction controller for robot functional levels, {eid: 84864204767}&gt;, &lt;Digital twindthe simulation aspect, {eid: 85016457439}&gt;, &lt;Safety for mobile robotic systems: A systematic mapping study from a software engineering perspective, {eid: 85061605341}&gt;, &lt;From the editor-in-chief: A new research community, a new journal, {eid: 84984597983}&gt;, &lt;Model-driven software engineering in robotics, {eid: 84941909280}&gt;, &lt;None, {eid: 34247263778}&gt;, &lt;None, {eid: 34247254869}&gt;, &lt;A reuse-oriented development process for component-based robotic systems, {eid: 84868026835}&gt;, &lt;Software engineering for robotics from the guest editors, {eid: 64049084676}&gt;, &lt;Software stability in the robotics domain: Issues and challenges, {eid: 33745685890}&gt;, &lt;The brics component model: A model-based development paradigm for complex robotics software systems, {eid: 84877971271}&gt;, &lt;The real-time motion control core of the orocos project, {eid: 0344445366}&gt;, &lt;Software engineering for smart cyber-physical systems: Challenges and promising solutions, {eid: 85041676049}&gt;, &lt;Software engineering for smart cyber-physical systems-towards a research agenda: Report on the first international workshop on software engineering for smart cps, {eid: 84993962773}&gt;, &lt;None, {eid: 85095199805}&gt;, &lt;Grounded theory research: Procedures, canons, and evaluative criteria, {eid: 34247732721}&gt;, &lt;None, {eid: 85095206899}&gt;, &lt;None, {eid: 85095208091}&gt;, &lt;Robotics middleware: A comprehensive literature survey and attribute-based bibliography, {eid: 84872295345}&gt;, &lt;The robot operating system: Package reuse and community dynamics, {eid: 85061837357}&gt;, &lt;Replication package, {eid: 85097184399, doi: 10.6084/m9.figshare.12376931}&gt;, &lt;Variability modeling of service robots: Experiences and challenges, {eid: 85123043289}&gt;, &lt;Modeling and reusing robotic software architectures: The hyperflex toolchain, {eid: 84929193296}&gt;, &lt;Deliberation for autonomous robots: A survey, {eid: 85018192912}&gt;, &lt;None, {eid: 84939215919}&gt;, &lt;None, {eid: 72349086391}&gt;, &lt;Design and use paradigms for gazebo, an open-source multi-robot simulator, {eid: 14044257268}&gt;, &lt;Robotic systems architectures and programming, {eid: 85069191184}&gt;, &lt;None, {eid: 85095141770}&gt;, &lt;Exploring the performance of ros2, {eid: 84995403749}&gt;, &lt;Yarp: Yet another robot platform, {eid: 33645558499}&gt;, &lt;A survey on domain-specific modeling and languages in robotics, {eid: 85015922601}&gt;, &lt;None, {eid: 85095199713}&gt;, &lt;Beyond connected cars: A systems of systems perspective, {eid: 85078977930}&gt;, &lt;Automotive architecture framework: The experience of volvo cars, {eid: 85015806385}&gt;, &lt;Realtime computer vision with opencv, {eid: 84863735105}&gt;, &lt;Ros: An open-source robot operating system, {eid: 77957352104}&gt;, &lt;Communication patterns as key towards component interoperability, {eid: 34247243215}&gt;, &lt;Robotic software systems: From code-driven to model-driven designs, {eid: 77955449746}&gt;, &lt;Guest editors introduction: Model-driven engineering, {eid: 38049090407}&gt;, &lt;None, {eid: 61849103581}&gt;, &lt;None, {eid: 85045647995}&gt;, &lt;Model-driven engineering and run-time model-usage in service robotics, {eid: 81455135805}&gt;, &lt;Open coding, {eid: 0003297106}&gt;, &lt;None, {eid: 85097143682}&gt;, &lt;Hints for reviewing empirical work in software engineering, {eid: 0000140772}&gt;, &lt;Miro-middleware for mobile robot applications, {eid: 0036703356}&gt;, &lt;The modelverse: A tool for multi-paradigm modelling and simulation, {eid: 85044546477}&gt;, &lt;An introduction to multi-paradigm modelling and simulation, {eid: 0012303245}&gt;, &lt;None, {eid: 85018396952}&gt;, &lt;None, {eid: 84949178783}&gt;</t>
  </si>
  <si>
    <t>2020-11-08</t>
  </si>
  <si>
    <t>2-s2.0-85097144036</t>
  </si>
  <si>
    <t>DT integration is future work</t>
  </si>
  <si>
    <t>Protopsaltis A. (AUID: 55847810100), Sarigiannidis P. (AUID: 12445587500), Margounakis D. (AUID: 8383235700), Lytos A. (AUID: 57191837386)</t>
  </si>
  <si>
    <t>Data visualization in internet of things: Tools, methodologies, and challenges</t>
  </si>
  <si>
    <t>15th International Conference on Availability, Reliability and Security, ARES 2020</t>
  </si>
  <si>
    <t>10.1145/3407023.3409228</t>
  </si>
  <si>
    <t>https://www.doi.org/10.1145/3407023.3409228</t>
  </si>
  <si>
    <t>&lt;University of Western Macedonia, Dept. of Electrical and Computer Engineering&gt;, &lt;Sidroco Holdings Ltd&gt;</t>
  </si>
  <si>
    <t>© 2020 ACM.As the Internet of Things (IoT) grows rapidly, huge amounts of wireless sensor networks emerged monitoring a wide range of infrastructure, in various domains such as healthcare, energy, transportation, smart city, building automation, agriculture, and industry producing continuously streamlines of data. Big Data technologies play a significant role within IoT processes, as visual analytics tools, generating valuable knowledge in real-time in order to support critical decision making. This paper provides a comprehensive survey of visualization methods, tools, and techniques for the IoT. We position data visualization inside the visual analytics process by reviewing the visual analytics pipeline. We provide a study of various chart types available for data visualization and analyze rules for employing each one of them, taking into account the special conditions of the particular use case. We further examine some of the most promising visualization tools. Since each IoT domain is isolated in terms of Big Data approaches, we investigate visualization issues in each domain. Additionally, we review visualization methods oriented to anomaly detection. Finally, we provide an overview of the major challenges in IoT visualizations.</t>
  </si>
  <si>
    <t>Anomaly detection, Big data, Data visualization, Internet of things (IoT)</t>
  </si>
  <si>
    <t>&lt;Visual analytics: Definition, process, and challenges, {eid: 50549094540}&gt;, &lt;A survey of visual analytics techniques and applications: State-of-The-Art research and future challenges, {eid: 84885410898}&gt;, &lt;Sensor data collection and analytics with thingsboard and spark streaming, {eid: 85051039085}&gt;, &lt;None, {eid: 80052292225}&gt;, &lt;A survey of visual analytic pipelines, {eid: 84978148962}&gt;, &lt;Hierarchical pixel bar charts, {eid: 0036648744}&gt;, &lt;Automated analytical methods to support visual exploration of high-dimensional data, {eid: 79952902092}&gt;, &lt;Representative factor generation for the interactive visual analysis of high-dimensional data, {eid: 84867642112}&gt;, &lt;Visual analytics for the clustering capability of data, {eid: 84878317654}&gt;, &lt;Visualization techniques for mining large databases: A comparison, {eid: 0030383267}&gt;, &lt;Dynamic visualization of transient data streams, {eid: 16244386135}&gt;, &lt;None, {eid: 51749090838}&gt;, &lt;Visualization of real-Time monitoring datagraphic of urban environmental quality, {eid: 85061449562}&gt;, &lt;A visualization approach to air pollution data exploration -A case study of air quality index (pm2.5) in Beijing, {eid: 84963943895}&gt;, &lt;An interactive web mapping visualization of urban air quality monitoring data of China, {eid: 85027464914}&gt;, &lt;Building an iot data hub with elasticsearch, logstash and kibana, {eid: 85047264488}&gt;, &lt;None, {eid: 85054664735}&gt;, &lt;Visual analytics for spatial clusters of air-quality data, {eid: 85030128023}&gt;, &lt;Visual analysis of the air pollution problem in Hong Kong, {eid: 35948964416}&gt;, &lt;Iot sensor integration to node-red platform, {eid: 85050939004}&gt;, &lt;A data-driven approach to interactive visualization of power systems, {eid: 80054881939}&gt;, &lt;Big data driven smart energy management: From big data to big insights, {eid: 84949494790}&gt;, &lt;Gephi: An open source software for exploring and manipulating networks, {eid: 85166916238}&gt;, &lt;Cloud-based software platform for big data analytics in smart grids, {eid: 84888593478}&gt;, &lt;Distributed data analytics platform for wide-Area synchrophasor measurement systems, {eid: 84959308595}&gt;, &lt;Digital twins: The convergence of multimedia technologies, {eid: 85051272175}&gt;, &lt;Industrial iot lifecycle via digital twins, {eid: 85006877926}&gt;, &lt;Virtual reality smart city based on webvrgis, {eid: 85010073638}&gt;, &lt;Ariot: Scalable augmented reality framework for interacting with internet of things appliances everywhere, {eid: 84993972102}&gt;, &lt;Visualizing the internet of things: Naturalizing human-computer interaction by incorporating ar features, {eid: 85045382191}&gt;, &lt;Cyber physical systems: Design challenges, {eid: 49649119406}&gt;, &lt;Cyber-physical systems, {eid: 81055129165}&gt;, &lt;Engineering iot healthcare applications: Towards a semantic data driven sustainable architecture, {eid: 85009481330}&gt;, &lt;Trace analysis and mining for smart cities: Issues, methods, and applications, {eid: 84879082499}&gt;, &lt;Efficient graph-oriented smart transportation using internet of things generated big data, {eid: 84966430709}&gt;, &lt;An interactive visual analytics platform for smart intelligent transportation systems management, {eid: 85041477572}&gt;, &lt;Local load optimization in smart grids with Bayesian networks, {eid: 85015772177}&gt;, &lt;Evolution of dispatchable photovoltaic system integration with the electric power network for smart grid applications: A review, {eid: 84988001562}&gt;, &lt;The emerging enernet: Convergence of the smart grid with the internet of things, {eid: 85007109267}&gt;, &lt;None, {eid: 85090353471}&gt;, &lt;A review of smart cities based on the internet of things concept, {eid: 85022085636}&gt;, &lt;None, {eid: 85060369979}&gt;, &lt;Smartd: Smart meter data analytics dashboard, {eid: 84907013140}&gt;, &lt;Building a big data platform for smart cities: Experience and lessons from santander, {eid: 84959495037}&gt;, &lt;Towards an infrastructure to support big data for a smart city project, {eid: 84983756062}&gt;, &lt;Applicability of big data techniques to smart cities deployments, {eid: 85027561259}&gt;, &lt;Fuzzy group-based intersection control via vehicular networks for smart transportations, {eid: 85018181564}&gt;, &lt;Eyesim: A mobile application for visual-Assisted wormhole attack detection in iot-enabled wsns, {eid: 84985995607}&gt;, &lt;Anomaly detection for visual analytics of power consumption data, {eid: 84887831482}&gt;, &lt;Sustainable smart city iot applications: Heat and electricity management &amp; eco-conscious cruise control for public transportation, {eid: 84883692872}&gt;, &lt;Qos-Aware channel assignment for iot-enabled smart building in 5g systems, {eid: 84983359058}&gt;, &lt;Big data issues in smart grid-A review, {eid: 85019770020}&gt;, &lt;Research challenges for visualization software, {eid: 84877902171}&gt;, &lt;A review of internet of things for smart home: Challenges and solutions, {eid: 85028237634}&gt;, &lt;An iot based framework for user-centric smart building services, {eid: 84926232630}&gt;, &lt;Immersive and collaborative data visualization using virtual reality platforms, {eid: 84921745724}&gt;, &lt;Development of iot based smart security and monitoring devices for agriculture, {eid: 85017305538}&gt;, &lt;A demo of the peach iot-based frost event prediction system for precision agriculture, {eid: 85000916242}&gt;, &lt;Discovering communities and anomalies in attributed graphs: Interactive visual exploration and summarization, {eid: 85040834843}&gt;, &lt;Deepeye: Towards automatic data visualization, {eid: 85048789999}&gt;, &lt;Targetvue: Visual analysis of anomalous user behaviors in online communication systems, {eid: 84946616173}&gt;, &lt;Entvis: A visual analytic tool for entropy-based network traffic anomaly detection, {eid: 84961707833}&gt;, &lt;Voila: Visual anomaly detection and monitoring with streaming spatiotemporal data, {eid: 85028724175}&gt;, &lt;Vidx: Visual diagnostics of assembly line performance in smart factories, {eid: 84999232948}&gt;, &lt;Robust detection of false data injection attacks for data aggregation in an internet of things-based environmental surveillance, {eid: 85021827328}&gt;, &lt;Scientific literature analysis on big data and internet of things applications on circular economy: A bibliometric study, {eid: 85011886767}&gt;, &lt;Big data in the construction industry: A review of present status, opportunities, and future trends, {eid: 84978529080}&gt;, &lt;Industry 4.0 as digitalization over the entire product lifecycle: Opportunities in the automotive domain, {eid: 85030650695}&gt;, &lt;Data analytics for industrial process improvement a vision paper, {eid: 85054080066}&gt;, &lt;Big data for modern industry: Challenges and trends point of view, {eid: 84926319635}&gt;, &lt;Anomaly detection: A survey, {eid: 68049121093}&gt;, &lt;Tensor-based anomaly detection: An interdisciplinary survey, {eid: 84962426310}&gt;, &lt;A survey of outlier detection methodologies, {eid: 7544223741}&gt;, &lt;Spatiotemporal social media analytics for abnormal event detection and examination using seasonal-Trend decomposition, {eid: 84872940321}&gt;, &lt;Anomaly detection in GPS data based on visual analytics, {eid: 78650933347}&gt;, &lt;Bubblenet: A cyber security dashboard for visualizing patterns, {eid: 84979026074}&gt;, &lt;Spatiotemporal anomaly detection through visual analysis of geolocated twitter messages, {eid: 84860664747}&gt;, &lt;The state of the art in integrating machine learning into visual analytics, {eid: 85016273988}&gt;, &lt;Visual analytics improving data understandability in iot projects: An overview of the us doe arm program data science tools, {eid: 85013243476}&gt;, &lt;Managing big city information based on webvrgis, {eid: 84979807652}&gt;, &lt;Graph based anomaly detection and description: A survey, {eid: 84940282157}&gt;, &lt;Visualizing the electrical structure of power systems, {eid: 85030462316}&gt;, &lt;Big data analytics in smart grids: State-of-The-Art, challenges, opportunities, and future directions, {eid: 85085534388}&gt;, &lt;Big data framework for analytics in smart grids, {eid: 85020889991}&gt;, &lt;Histogram-based traffic anomaly detection, {eid: 75149179043}&gt;, &lt;None, {eid: 84921070213}&gt;, &lt;Visualizing and discovering non-Trivial patterns in large time series databases, {eid: 84996245049}&gt;, &lt;Visualization techniques in smart grid, {eid: 84877090721}&gt;, &lt;A survey towards an integration of big data analytics to big insights for value-creation, {eid: 85041554154}&gt;, &lt;Big data for internet of things: A survey, {eid: 85046787871}&gt;, &lt;Big data visualization: Tools and challenges, {eid: 85019985136}&gt;, &lt;Big iot data analytics: Architecture, opportunities, and open research challenges, {eid: 85028044013}&gt;, &lt;Service-generated big data and big data-As-A-service: An overview, {eid: 84886077285}&gt;</t>
  </si>
  <si>
    <t>2020-08-25</t>
  </si>
  <si>
    <t>2-s2.0-85117542708</t>
  </si>
  <si>
    <t>focuses on data visualization rather DT engineering</t>
  </si>
  <si>
    <t>Clark T. (AUID: 55431223700), Barn B. (AUID: 6506944724), Kulkarni V. (AUID: 8542305000), Barat S. (AUID: 22633698400)</t>
  </si>
  <si>
    <t>Language Support for Multi Agent Reinforcement Learning</t>
  </si>
  <si>
    <t>13th Innovations in Software Engineering Conference, ISEC 2020</t>
  </si>
  <si>
    <t>10.1145/3385032.3385041</t>
  </si>
  <si>
    <t>https://www.doi.org/10.1145/3385032.3385041</t>
  </si>
  <si>
    <t>&lt;Aston University&gt;, &lt;Middlesex University&gt;, &lt;TCS Research&gt;</t>
  </si>
  <si>
    <t>© 2020 Association for Computing Machinery.Software Engineering must increasingly address the issues of complexity and uncertainty that arise when systems are to be deployed into a dynamic software ecosystem. There is also interest in using digital twins of systems in order to design, adapt and control them when faced with such issues. The use of multi-agent systems in combination with reinforcement learning is an approach that will allow software to intelligently adapt to respond to changes in the environment. This paper proposes a language extension that encapsulates learning-based agents and system building operations and shows how it is implemented in ESL. The paper includes examples the key features and describes the application of agent-based learning implemented in ESL applied to a real-world supply chain.</t>
  </si>
  <si>
    <t>Agents, Reinforcement learning</t>
  </si>
  <si>
    <t>&lt;Agent based modelling and simulation tools: A review of the state-of-art software, {eid: 85016821258}&gt;, &lt;Towards a theory of actor computation, {eid: 84991988800}&gt;, &lt;Programmable reinforcement learning agents, {eid: 84898960325}&gt;, &lt;An approach of temporal difference learning using agent-oriented programming, {eid: 84947080439}&gt;, &lt;Integration of jason reinforcement learning agents into an interactive application, {eid: 85054361097}&gt;, &lt;A method for effective use of enterprise modelling techniques in complex dynamic decision making, {eid: 85035067701, doi: 10.1007/978-3-319-70241-4P0-21}&gt;, &lt;An actor-model based bottom-up simulation: An experiment on indian demonetisation initiative, {eid: 85044521589}&gt;, &lt;A domain-specific language for complex dynamic decision making, {eid: 85050030271}&gt;, &lt;Actor based simulation for closed loop control of supply chain using reinforcement learning, {eid: 85074360666}&gt;, &lt;Evolutionary dynamics of multi-agent learning: A survey, {eid: 84940397349}&gt;, &lt;A survey of programming languages and platforms for multi-agent systems, {eid: 33144455844}&gt;, &lt;Next generation digital twin, {eid: 85068757479}&gt;, &lt;Multi-agent reinforcement learning: An overview, {eid: 77956317028}&gt;, &lt;A reinforcement learning model for supply chain ordering management: An application to the beer game, {eid: 53349100494}&gt;, &lt;Agents playing the beer distribution game: Solving the dilemma through the drum-buffer-rope methodology, {eid: 85071100118}&gt;, &lt;A meta-model for the analysis and design of organizations in multi-agent systems, {eid: 85027180910}&gt;, &lt;Learning to communicate with deep multi-agent reinforcement learning, {eid: 85019195482}&gt;, &lt;Participant selection for short-term collaboration in open multi-agent systems, {eid: 85043538844}&gt;, &lt;Digital twin: Manufacturing excellence through virtual factory replication, {eid: 84944689700}&gt;, &lt;Cooperative multiagent control using deep reinforcement learning, {eid: 85036632670}&gt;, &lt;Reinforcement learning: A survey, {eid: 0029679044}&gt;, &lt;Reinforcement learning approaches for specifying ordering policies of perishable inventory systems, {eid: 85028825243}&gt;, &lt;Actor-critic algorithms, {eid: 84898938510}&gt;, &lt;Digital twin in manufacturing: A categorical literature review and classification, {eid: 85052915281}&gt;, &lt;Digital twin-driven smart manufacturing: Connotation, reference model, applications and research issues, {eid: 85070213247}&gt;, &lt;Multi-agent systems and simulation: A survey from the agent commu-nitys perspective, {eid: 85082710987}&gt;, &lt;An agent-based framework for active multi-level modeling of organizations, {eid: 84990965421}&gt;, &lt;An automated teamwork infrastructure for heterogeneous software agents and humans, {eid: 0346502058}&gt;, &lt;The fourth industrial revolution, {eid: 84962306691}&gt;, &lt;Composable modular reinforcement learning, {eid: 85082704216}&gt;, &lt;Towards adaptive programming: Integrating reinforcement learning into a programming language, {eid: 67650032850}&gt;, &lt;Rl-glue: Language-independent software for reinforcement-learning experiments, {eid: 70449370276}&gt;, &lt;Digital twin in industry: State-of-the-art, {eid: 85054374767}&gt;, &lt;Reengineering aircraft structural life prediction using a digital twin, {eid: 84855216556}&gt;, &lt;Q-learning, {eid: 34249833101}&gt;, &lt;Future modeling and simulation of cps-based factories: An example from the automotive industry, {eid: 85012920563}&gt;, &lt;Magent: A many-agent reinforcement learning platform for artificial collective intelligence, {eid: 85060481400}&gt;</t>
  </si>
  <si>
    <t>2020-02-27</t>
  </si>
  <si>
    <t>2-s2.0-85117539233</t>
  </si>
  <si>
    <t>Thule C. (AUID: 57192386963), Gomes C. (AUID: 56492272400), Lausdahl K.G. (AUID: 35186177400)</t>
  </si>
  <si>
    <t>Formally verified fmi enabled external data broker: Rabbitmq FMU</t>
  </si>
  <si>
    <t>2020 Summer Computer Simulation Conference, SCSC 2020, Held at the 2020 Summer Simulation Multi-Conference, SummerSim 2020</t>
  </si>
  <si>
    <t>&lt;Centre for Digital Twins DIGIT, Aarhus University&gt;</t>
  </si>
  <si>
    <t>©2020 Society for Modeling &amp; Simulation International (SCS)Automated monitoring of deployed Cyber-physical Systems during operation can assist in detecting misbehavior. One way to achieve such monitoring is via co-simulation of a modelled system corresponding to the deployed system. Our work addresses the topic of brokering external data into an Functional Mock-up Interface 2.0 enabled co-simulation via a Functional Mock-up Unit (a simulation unit) called RabbitMQ FMU and an external message queue. Our contribution includes a formal specification that captures the semantics of RabbitMQ FMU and ensures a maximum delay on the messages relayed to the co-simulation even through an unreliable network. This formal specification is used to generate test cases that exercise all states and transitions. The implementation is subjected to these test cases to verify that it is a refinement of the specification. The verification is ongoing and the implementation has successfully been subjected to 1,539,246 tests.</t>
  </si>
  <si>
    <t>Co-Simulation, Digital Twins, Formal Verification, Functional Mock-up Interface, Self-Adaptive systems</t>
  </si>
  <si>
    <t>&lt;None, {eid: 51949106265}&gt;, &lt;None, {eid: 84871289819}&gt;, &lt;FMI-Based Distributed Multi-Simulation with DACCOSIM, {eid: 84963663006}&gt;, &lt;FDR3 — A Modern Refinement Checker for CSP, {eid: 84900526515}&gt;, &lt;Co-simulation: a Survey, {eid: 85051436184}&gt;, &lt;None, {eid: 85058571225}&gt;, &lt;A Survey of Recent Results in Networked Control Systems, {eid: 64149124758}&gt;, &lt;Digital Twin in manufacturing: A categorical literature review and classification, {eid: 85052915281}&gt;, &lt;None, {eid: 0042194883}&gt;, &lt;Automatic Refinement Checking for B, {eid: 33646762492}&gt;, &lt;A Survey on Model-Based Testing Tools for Test Case Generation, {eid: 85040249707}&gt;, &lt;A survey on OPC and OPC-UA: About the standard, developments and investigations, {eid: 84893413640}&gt;, &lt;Maestro: The INTO-CPS Co-simulation Framework, {eid: 85059596452}&gt;, &lt;None, {eid: 85080415350}&gt;, &lt;None, {eid: 84928170648}&gt;, &lt;Virtual engineering at work: the challenges for designing mechatronic products, {eid: 84879306895}&gt;, &lt;None, {eid: 85083286693}&gt;, &lt;Software Engineering of Self-adaptive Systems, {eid: 85083949468}&gt;, &lt;An application framework of digital twin and its case study, {eid: 85049576881}&gt;, &lt;A Comprehensive Technological Survey on the Dependable Self-Management CPS: From Self-Adaptive Architecture to Self-Management Strategies, {eid: 85062434711}&gt;</t>
  </si>
  <si>
    <t>The Society for Modeling and Simulation International</t>
  </si>
  <si>
    <t>2020-07-20</t>
  </si>
  <si>
    <t>2-s2.0-85099278177</t>
  </si>
  <si>
    <t>Asaturova Y. (AUID: 57204395431)</t>
  </si>
  <si>
    <t>Development of the industrial internet of things in the Russian economy</t>
  </si>
  <si>
    <t>2020 International Scientific Conference on Innovations in Digital Economy, SPBPU IDE 2020</t>
  </si>
  <si>
    <t>10.1145/3444465.3444496</t>
  </si>
  <si>
    <t>https://www.doi.org/10.1145/3444465.3444496</t>
  </si>
  <si>
    <t>&lt;Peter the Great St. Petersburg, Polytechnic University&gt;</t>
  </si>
  <si>
    <t>© 2020 ACM.The growing global competition for implementation of the "Industry 4.0"concept prioritizes issues connected with the shift of the national industry to a digital technology platform. The Industrial Internet of Things (IIoT), based on the Internet of things technology, is currently adopting the position of the main driving force of the industrial revolution, while being one of the key factors for improving production efficiency. Development of the IIoT projects will result in the improvement of industrial efficiency, thereby having an enormous effect on the world economy. As a result, potential consequences will not only enhance the industry itself, but also many other aspects of social life related to it, such as living standards, labor market, education, political system, and etc. This study observes the history and prerequisites for the Industrial Revolution, identifies its main characteristics, and concentrates on the most advanced technologies. The research considers foreign experience in implementation of state programs in the Industry 4.0; defines a role of the Internet of things as a technological basis for a new digital economy; studies the IIoT concept as a key factor in the evolution of the Industrial Revolution; examines main advantages of the IIoT, its impact and projected consequences for the world economy; provides examples of implementation of the IIoT projects in the Russian and foreign markets; analyzes specific characteristics of the IIoT development in the Russian economy, as well as the factors hindering implementation of the IIoT projects. As a result of this study, priority tasks and prospects for development of the Industrial Internet of Things were outlined and evaluated.</t>
  </si>
  <si>
    <t>digitalization; efficiency, Industrial Internet, Internet of Things, the Fourth Industrial Revolution</t>
  </si>
  <si>
    <t>&lt;Complex approach to selecting priority lines of business by an enterprise, {eid: 85049684672}&gt;, &lt;Peculiarities of development of industry 4. 0 concept in Russia, {eid: 85064876836}&gt;, &lt;Industrial internet in the concept "industry 4. 0": World experience and perspectives of development in the conditions of Russian economy, {eid: 85102955821}&gt;, &lt;Digital economy and its impact on the competitiveness of entrepreneurial structures, {eid: 85062282899}&gt;, &lt;Blockchain platform for industrial internet of things, {eid: 85032264259}&gt;, &lt;Industrial internet, {eid: 85019863565}&gt;, &lt;The industrial internet of things (iiot): An analysis framework, {eid: 85047947260}&gt;, &lt;The link between industry 4. 0 and lean manufacturing mapping current research and establishing a research agenda, {eid: 85042946228}&gt;, &lt;None, {eid: 85102940049}&gt;, &lt;Industrie 4. 0 by siemens: Steps made today, {eid: 85042916761}&gt;, &lt;None, {eid: 79955136633}&gt;, &lt;None, {eid: 85102939301}&gt;, &lt;The current state and future trends of the textile branch of the light industry of Russia, {eid: 85074590246}&gt;, &lt;Development of the mechanism of assessing cyber risks in the internet of things projects, {eid: 85072967126}&gt;, &lt;The industrial internet of things, {eid: 85073317960}&gt;, &lt;On the role of the internet of things in the conditions of transition to the fourth industrial revolution, {eid: 85060704701}&gt;, &lt;Introduction to edge computing in iiot, {eid: 85069892021}&gt;, &lt;None, {eid: 84867648889}&gt;, &lt;None, {eid: 85102918513}&gt;, &lt;The fourth industrial revolution: What it means and how to respond, {eid: 84984800087}&gt;, &lt;Industry 4. 0-opportunities and challenges of the industrial internet, {eid: 84979587385}&gt;, &lt;Federal cloud computing strategy, {eid: 85102943466}&gt;, &lt;Internet of things at industrial enterprises, {eid: 85042325814}&gt;, &lt;The internet of things (IoT): Applications, investments, and challenges for enterprises, {eid: 84937634810}&gt;, &lt;None, {eid: 85091236012}&gt;, &lt;None, {eid: 84876222085}&gt;, &lt;None, {eid: 85042692341}&gt;, &lt;A new technological revolution: Challenges and opportunities for Russia, {eid: 85063035841}&gt;, &lt;A complex view of industry 4. 0, {eid: 84977470136}&gt;, &lt;Approaches to ensuring the sustainability of industrial enterprises of different technological levels, {eid: 85059040237}&gt;, &lt;Problems of infrastructural development of "industry 4. 0" Russia on sibur experience, {eid: 85063032737}&gt;, &lt;Human development and income inequality as factors of regional economic growth, {eid: 85058955532}&gt;, &lt;Industrie 4. 0 maturity index, {eid: 85038121385}&gt;, &lt;Industrial internet of things: Challenges, opportunities, and directions, {eid: 85049358359}&gt;, &lt;The socioeconomic development of Russia: Some historical aspects, {eid: 85056598376}&gt;, &lt;Planning of public financial policy in the context of digitalization, {eid: 85102953697}&gt;, &lt;None, {eid: 85042067529}&gt;, &lt;None, {eid: 84962306691}&gt;, &lt;None, {eid: 85102959225}&gt;, &lt;High-tech sector in the conditions of institutionalization of the smart economy (on the example of the telecommunication industry), {eid: 85031407225}&gt;, &lt;Learning-based synchronous approach from forwarding nodes to reduce the delay for industrial internet of things, {eid: 85041355593}&gt;, &lt;None, {eid: 85102917069}&gt;, &lt;Internet of things in industries: A survey, {eid: 84906834039}&gt;, &lt;Normative and dynamic tools for financial analysis and control of the enterprise in the digital economy, {eid: 85102937780}&gt;</t>
  </si>
  <si>
    <t>2020-10-22</t>
  </si>
  <si>
    <t>2-s2.0-85102923787</t>
  </si>
  <si>
    <t>focuses on IOT and Industry 4.0</t>
  </si>
  <si>
    <t>Model &amp;amp; data hybrid driven smart modeling for combat systems</t>
  </si>
  <si>
    <t>Proceedings of the 2020 Summer Simulation Conference</t>
  </si>
  <si>
    <t>Simulation modeling has always gained higher priority than pure theoretical analysis and real experimentation to evaluate the effectiveness of combat systems. This approach is a classical physics-based method in which a model represents casual relationships. Inspired from artificial intelligence, many researchers have paid much attention to the complementary use of data modeling, a data-driven method that represents correlations. Combined model and data, one benefits from the advantages of both methods, generalization capabilities and better accuracy. This paper discusses ways in which the two methods have been used together and proposes a generic framework showing how they can be applied to various phases of combat effectiveness simulation modeling process. As a proof of concept, a case study of joint anti-submarine is illustrated as a demonstration.</t>
  </si>
  <si>
    <t>combat effectiveness, data modeling, simulation modeling</t>
  </si>
  <si>
    <t>Society for Computer Simulation International</t>
  </si>
  <si>
    <t>Merkle L. (AUID: 57205233006)</t>
  </si>
  <si>
    <t>Cloud-Based Battery Digital Twin Middleware Using Model-Based Development</t>
  </si>
  <si>
    <t xml:space="preserve">International Conference on Computer Science and Intelligent Controls (ISCSIC) </t>
  </si>
  <si>
    <t>https://www.scimagojr.com/journalsearch.php?q=21100902671&amp;tip=sid&amp;clean=0</t>
  </si>
  <si>
    <t>3rd International Symposium on Computer Science and Intelligent Control, ISCSIC 2019</t>
  </si>
  <si>
    <t>10.1145/3386164.3387296</t>
  </si>
  <si>
    <t>https://www.doi.org/10.1145/3386164.3387296</t>
  </si>
  <si>
    <t>&lt;Institute of Automotive Technology, Technical University&gt;</t>
  </si>
  <si>
    <t>© 2019 ACM.Following the trends of electrification, the energy storage of vehicles is gaining importance as the most expensive part of an electric car. Since lithium-ion batteries are perishable goods and underlie e. g. aging effects, environmental and operating conditions during manufacturing and car usage need close supervision. With regard to the paradigm of digital twins, data from various life cycle phases needs to be collected and processed to improve the general quality of the system. To achieve this complex task, a suitable framework is needed in order to operate the fleet of digital twins during manufacturing processes, the automotive usage and a potential second life. Based on a literature review, we formulate requirements for a digital twin framework in the field of battery systems. We propose a framework to develop and operate a fleet of digital twins during all life cycle phases. Results feature a case study in which we implement the stated framework in a cloud-computing environment using early stages of battery system production as test a bed. With the help of a self-discharge model of li-ion cells, the system can estimate the SOC of battery modules and provide this information to the arrival testing procedures.</t>
  </si>
  <si>
    <t>Battery System, Control Middleware, Digital Twin, IoT, Self-Discharge</t>
  </si>
  <si>
    <t>&lt;Design and development of a cloud based cyber-physical architecture for the internet-of-things, {eid: 84969627262}&gt;, &lt;The modelling and operations for the digital twin in the context of manufacturing, {eid: 85071860577}&gt;, &lt;A microservice-based middleware for the digital factory, {eid: 85029892628}&gt;, &lt;None, {eid: 85086454786}&gt;, &lt;Modeling the self-discharge by voltage decay of a nmc/ graphite lithium-ion cell, {eid: 85050295357}&gt;, &lt;Defining a digital twin-based cyber-physical production system for autonomous manufacturing in smart shop floors, {eid: 85060183300}&gt;, &lt;None, {eid: 85051065243}&gt;, &lt;Modeling of cloud-based digital twins for smart manufacturing with mt connect, {eid: 85052894576}&gt;, &lt;Cyber-physical systems design for electric vehicles, {eid: 84872981461}&gt;, &lt;Architecture of a digital twin for enabling digital services for battery systems, {eid: 85070853718}&gt;, &lt;Cyber-physical systems in manufacturing, {eid: 84990841502}&gt;, &lt;Mqtt-v3. 1. 1-specification, {eid: 85086429855}&gt;, &lt;None, {eid: 85055589247}&gt;, &lt;From simulation to experimentable digital twins, {eid: 85006371785}&gt;, &lt;Digital twin data modeling with automationml and a communication methodology for data exchange, {eid: 85006391498}&gt;, &lt;Data-centric middleware based digital twin platform for dependable cyber-physical systems, {eid: 85028079218}&gt;</t>
  </si>
  <si>
    <t>2019-09-25</t>
  </si>
  <si>
    <t>2-s2.0-85123040661</t>
  </si>
  <si>
    <t>Marouf A.A. (AUID: 57052965800), Hossian R. (AUID: 57211542114)</t>
  </si>
  <si>
    <t>Lyricist Identification using Stylometric Features utilizing BanglaMusicStylo Dataset</t>
  </si>
  <si>
    <t>2019 International Conference on Bangla Speech and Language Processing, ICBSLP 2019</t>
  </si>
  <si>
    <t>10.1109/ICBSLP47725.2019.201534</t>
  </si>
  <si>
    <t>https://www.doi.org/10.1109/ICBSLP47725.2019.201534</t>
  </si>
  <si>
    <t>&lt;Daffodil International University, Department of Computer Science and Engineering, Human Computer Interaction Lab (HCIRL)&gt;</t>
  </si>
  <si>
    <t>© 2019 IEEE.This paper presents a profile-based approach utilizing supervised learning methods to identify the lyricist of Bangla songs written by two legendary poets novelist Kazi Nazrul Islam and Rabindranath Tagore. The problem statement for this paper could be considered as authorship attribution using stylometric features on Bangla lyrics. We have utilized the BanglaMusicStylo dataset, which consists of 856 and 620 songs of Rabindranath Tagore and Kazi Nazrul Islam, respectively. The traditional authorship attribution works found in the literature are based on the novels written by the authors, not Bangla song lyrics. Using the Bangla song lyrics made it a challenging task, as the word choices made by the authors in songs depends on the rhythms, completeness, situation and many more. In this paper, we have tried to fusion different types of stylometric features, such as lexical, structural, stylistic etc. For experimentation, we have designed the prediction model based on supervised learning exploiting Naïve Bayes (NB), Simple Logistic Regression (SLR), Decision Tree (DT), Support Vector Machine (SVM), and Multilayer Perceptron (MLP). The experimental model consists of several steps including data pre-processing, feature extraction, data processing, and classification model. After performance evaluation, we have got approximately 86.29% accuracy from SLR, which is quite satisfactory.</t>
  </si>
  <si>
    <t>Authorship Attribution, BanglaMusicStylo Dataset, Linguistic Feature, Stylometric Features, Supervised Learning</t>
  </si>
  <si>
    <t>&lt;Authorship attribution of texts: A review, {eid: 34247135508}&gt;, &lt;Computational methods in authorship attribution, {eid: 58449112832}&gt;, &lt;Authorship effects in the prediction of handwriting strokes: Evidence for action simulation during action perception, {eid: 0036637005, doi: 10.1080/02724980143000631}&gt;, &lt;Bucketed common vector scaling for authorship attribution in heterogeneous web collections: A scaling approach for authorship attribution, {eid: 85092400189}&gt;, &lt;Independent component analysis at the neural cocktail party, {eid: 0035054585, doi: 10.1016/s0166-2236(00)01683-0}&gt;, &lt;Using tf-idf to determine word relevance in document queries, {eid: 77950327510}&gt;, &lt;A stylometric analysis on bengali literature for authorship attribution, {eid: 85050501538}&gt;, &lt;Banglamusicstylo: A stylometric dataset of bangla music lyrics, {eid: 85060022811}&gt;, &lt;Authorship attribution for bengali language using the fusion of n-gram and naive bayes algorithms, {eid: 85076672449}&gt;, &lt;None, {eid: 85085015509}&gt;, &lt;N-gram-based author profiles for authorship attribution, {eid: 33745868242}&gt;, &lt;None, {eid: 84904344454}&gt;, &lt;Authorship attribution in bengali language, {eid: 85050386087}&gt;, &lt;Authorship identification in bengali language: A graph based approach, {eid: 85006778844}&gt;, &lt;Author based rank vector coordinates (arvc) model for authorship attribution, {eid: 85044027908}&gt;, &lt;Nltk: The natural language toolkit, {eid: 70349303093}&gt;, &lt;Recognizing language and emotional tone from music lyrics using ibm watson tone analyzer, {eid: 85074325987}&gt;, &lt;Recommendation approach of english songs title based on latent dirichlet allocation applied on lyrics, {eid: 85074371452}&gt;, &lt;An empirical study of the naive bayes classifier, {eid: 3843106208}&gt;, &lt;None, {eid: 44649119152}&gt;, &lt;A survey of decision tree classifier methodology, {eid: 0026154509}&gt;, &lt;None, {eid: 0004322632}&gt;, &lt;Multilayer perceptron, fuzzy sets, and classification, {eid: 0026927426}&gt;, &lt;Weka: A machine learning workbench, {eid: 0041561903}&gt;, &lt;Comparison of the predicted and observed secondary structure of t4 phage lysozyme, {eid: 0016772212}&gt;</t>
  </si>
  <si>
    <t>2019-09-27</t>
  </si>
  <si>
    <t>2-s2.0-85084978601</t>
  </si>
  <si>
    <t>ML study about music</t>
  </si>
  <si>
    <t>Johansen S.S. (AUID: 57212080743), Nejad A.R. (AUID: 36608789800)</t>
  </si>
  <si>
    <t>On digital twin condition monitoring approach for drivetrains in marine applications</t>
  </si>
  <si>
    <t>ASME</t>
  </si>
  <si>
    <t xml:space="preserve">International Conference on Offshore Mechanics and Arctic Engineering (OMAE) </t>
  </si>
  <si>
    <t>https://www.scimagojr.com/journalsearch.php?q=91440&amp;tip=sid&amp;clean=0</t>
  </si>
  <si>
    <t>ASME 2019 38th International Conference on Ocean, Offshore and Arctic Engineering, OMAE 2019</t>
  </si>
  <si>
    <t>10.1115/omae2019-95152</t>
  </si>
  <si>
    <t>https://www.doi.org/10.1115/omae2019-95152</t>
  </si>
  <si>
    <t>&lt;Digital Trainee Wilh, Wilhelmsen Holding ASA&gt;, &lt;Previous Affiliation to Norwegian University of Science and Technology (NTNU)&gt;, &lt;Department of Marine Technology, Norwegian University of Science and Technology (NTNU&gt;</t>
  </si>
  <si>
    <t>© 2019 American Society of Mechanical Engineers (ASME). All rights reserved.A digital twin is a virtual representation of a system containing all information available on site. This paper presents condition monitoring of drivetrains in marine power transmission systems through digital twin approach. A literature review regarding current operations concerning maintenance approaches in todays practices are covered. State-of-the-art fault detection in drivetrains is discussed, founded in condition monitoring, data-based schemes and model-based approaches, and the digital twin approach is introduced. It is debated that a model-based approach utilizing a digital twin could be recommended for fault detection of drivetrains. By employing a digital twin, fault detection would be extended to relatively highly diagnostic and predictive maintenance programme, and operation and maintenance costs could be reduced. A holistic model system approach is considered, and methodologies of digital twin design are covered. A physical-based model rather than a data based model is considered, however there are no clear answer whereas which type is beneficial. That case is mostly answered by the amount of data available. Designing the model introduces several pitfalls depending on the relevant system, and the advantages, disadvantages and appropriate applications are discussed. For a drivetrain it is found that multi-body simulation is advised for the creation of a digital twin model. A digital twin of a simple drivetrain test rig is made, and different modelling approaches were implemented to investigate levels of accuracy. Reference values were derived empirically by attaching sensors to the drivetrain during operation in the test rig. Modelling with a low fidelity model showed high accuracy, however it would lack several modules required for it to be called a digital twin. The higher fidelity model showed that finding the stiffness parameter proves challenging, due to high stiffness sensitivity as the experimental modelling demonstrates. Two industries that could have significant benefits from implementing digital twins are discussed; the offshore wind industry and shipping. Both have valuable assets, with reliability sensitive systems and high costs of downtime and maintenance. Regarding the shipping industry an industrial case study is done. Area of extra focus is operations of Ro-Ro (roll onroll off) vessels. The vessels in the case study are managed by Wilhelmsen Ship Management and a discussion of the implementation of digital twins in this sector is comprised in this article.</t>
  </si>
  <si>
    <t>&lt;None, {eid: 85016457439}&gt;, &lt;Continuous maintenance and the future foundations and technological challenges, {eid: 84978488604}&gt;, &lt;None, {eid: 85069484062}&gt;, &lt;The digital twin paradigm for future nasa and u.s. Air force vehicles. Tech. Rep, {eid: 84881426231}&gt;, &lt;Digital twin: Manufacturing excellence through virtual factory replication, {eid: 84944689700}&gt;, &lt;Digital twin shop-floor: A new shop-floor paradigm towards smart manufacturing, {eid: 85030752762}&gt;, &lt;None, {eid: 85075895927}&gt;, &lt;About the importance of autonomy and digital twins for the future of manufacturing, {eid: 84953861813}&gt;, &lt;Internet of things, {eid: 84865625980}&gt;, &lt;None, {eid: 85075894823}&gt;, &lt;Condition monitoring and fault detection of wind turbines and related algorithms: A review, {eid: 53049083760}&gt;, &lt;Energy-efficient through-life smart design, manufacturing and operation of ships in an industry 4.0 environment, {eid: 85035806935}&gt;, &lt;The skin model, a comprehensive geometric model for engineering design, {eid: 84878892837}&gt;, &lt;Shaping the digital twin for design and production engineering, {eid: 85018723536}&gt;, &lt;Skin model shapes: A new paradigm shift for geometric variations modelling in mechanical engineering, {eid: 84893851508}&gt;, &lt;Fatigue reliability-based inspection and maintenance planning of gearbox components in wind turbine drivetrains, {eid: 84923083818}&gt;, &lt;High-power generators for offshore wind turbines, {eid: 85075888593}&gt;, &lt;Pre-conceptual design assessment of demo remote maintenance, {eid: 84905990102}&gt;, &lt;Analysis of human-in-the-loop tele-operated maintenance inspection tasks using vr, {eid: 84884989024}&gt;, &lt;Modeling of digital twin workshop based on perception data, {eid: 85028357999}&gt;, &lt;Cyberentity security in the internet of things, {eid: 84876156481}&gt;, &lt;None, {eid: 85049611897}&gt;, &lt;Technology for a real-time simulation-based system monitoring of wind turbines, {eid: 85075903151}&gt;, &lt;None, {eid: 85075859595}&gt;, &lt;None, {eid: 84884686822}&gt;, &lt;None, {eid: 85053398467}&gt;, &lt;None, {eid: 85075907838}&gt;, &lt;None, {eid: 85013087093}&gt;, &lt;None, {eid: 85075907963}&gt;, &lt;None, {eid: 85075890171}&gt;, &lt;Condition monitoring of wind turbines: State of the art, user experience and recommendations, {eid: 85075883077}&gt;, &lt;None, {eid: 84964311576}&gt;, &lt;None, {eid: 84891471348}&gt;, &lt;Long-term analysis of gear loads in fixed offshore wind turbines considering ultimate operational loadings, {eid: 84893812647}&gt;, &lt;None, {eid: 78650485032}&gt;, &lt;Analysis of internal drive train dynamics in a wind turbine, {eid: 33244458922}&gt;, &lt;Multi-body modelling and analysis of a planet carrier in a wind turbine gearbox, {eid: 84886096758}&gt;, &lt;Reliability and availability of wind turbine electrical and electronic components, {eid: 79952595972}&gt;, &lt;None, {eid: 85075905423}&gt;, &lt;Condition monitoring of wind turbines: Techniques and methods, {eid: 84860886816}&gt;, &lt;On model-based system approach for health monitoring of drivetrains in floating wind turbines, {eid: 85029908260}&gt;, &lt;Wind turbine operation and maintenance based on condition monitoring, {eid: 50249100963}&gt;, &lt;None, {eid: 85075895127}&gt;, &lt;None, {eid: 85029902394}&gt;, &lt;None, {eid: 85075873705}&gt;, &lt;A new wind turbine fault diagnosis method based on the local mean decomposition, {eid: 84862998489}&gt;, &lt;Fault diagnosis for wind turbine planetary gearboxes via demodulation analysis based on ensemble empirical mode decomposition and energy separation, {eid: 84860824316}&gt;, &lt;Identification of multiple characteristic components with high accuracy and resolution using the zoom interpolated discrete fourier transform, {eid: 79954591712}&gt;, &lt;New trends in wind turbine condition monitoring system, {eid: 84937390556}&gt;, &lt;Time encoded signal processing and recognition of incipient bearing faults, {eid: 83455162584}&gt;, &lt;Time-domain bearing condition monitoring in induction motors using instantaneous frequency of motor voltage, {eid: 85029949586}&gt;, &lt;None, {eid: 85075889106}&gt;, &lt;On developing a digital twin for fault detection in drivetrains of offshore wind turbines, {eid: 85075905413}&gt;, &lt;A prognostic method for fault detection in wind turbine drivetrains, {eid: 84899976920}&gt;</t>
  </si>
  <si>
    <t>2019-06-09</t>
  </si>
  <si>
    <t>2-s2.0-85075898390</t>
  </si>
  <si>
    <t>use case for DT, modeling of drivetrains, specially for fault detection</t>
  </si>
  <si>
    <t>Arrighi C. (AUID: 56505431600), Campo L. (AUID: 14071297000)</t>
  </si>
  <si>
    <t>Effects of digital terrain model uncertainties on high-resolution urban flood damage assessment</t>
  </si>
  <si>
    <t>Journal of Flood Risk Management</t>
  </si>
  <si>
    <t>10.1111/jfr3.12530</t>
  </si>
  <si>
    <t>https://www.doi.org/10.1111/jfr3.12530</t>
  </si>
  <si>
    <t>&lt;Department of Civil and Environmental Engineering, University of Florence&gt;, &lt;Division Hydrology, CIMA Research Foundation&gt;</t>
  </si>
  <si>
    <t>© 2019 The Chartered Institution of Water and Environmental Management (CIWEM) and John Wiley &amp; Sons LtdThis work investigates the impact of high-resolution digital terrain model (DTM) uncertainties on the estimation of urban flood losses. Starting from a Light Detection And Ranging (LiDAR)-derived DTM of an urban area, four digital terrain representations (raw data, building footprints filled, buildings as waterproof blocks, and different elevation data merged) are used to generate a computational mesh to run a 2D flood model for three inundation scenarios, differing in flood volumes. The most detailed DTM is obtained by merging the DTM with elevation points based on a two-step optimal interpolation algorithm. A flood damage model based on stage-damage curves is used to estimate monetary losses to structures at the building scale. Flood maps and flood losses are then compared for each terrain representation. The application of the method to an Italian urban district shows that (a) a significant mismatch between manually surveyed elevation points and DTM can be observed, (b) different sources of elevation data can be merged to obtain an optimal representation of the terrain, (c) in dense urban settlements, important differences in flood extent and losses (up to 180%) occur depending on terrain representation. Considerations on time effort required by the increasing detail of the DTM and on the transferability of the results are presented.</t>
  </si>
  <si>
    <t>DTM, flood risk, interpolation methods, LiDAR, sensitivity</t>
  </si>
  <si>
    <t>&lt;None, {eid: 85064507724}&gt;, &lt;Quantification of flood risk mitigation benefits: A building-scale damage assessment through the RASOR platform, {eid: 85034061121}&gt;, &lt;Sources of uncertainty in flood inundation maps, {eid: 68949214436}&gt;, &lt;None, {eid: 84905537435}&gt;, &lt;Integrating remote sensing data with flood inundation models: How far have we got?, {eid: 84864320846}&gt;, &lt;Comparing various methods of building representation for 2D flood modelling in built-up areas, {eid: 84920706369}&gt;, &lt;Accounting digital elevation uncertainty for flood consequence assessment, {eid: 85013408598}&gt;, &lt;Flood damage analysis: First floor elevation uncertainty resulting from LiDAR-derived digital surface models, {eid: 84979657078}&gt;, &lt;About the influence of elevation model quality and small-scale damage functions on flood damage estimation, {eid: 84876699758}&gt;, &lt;Modeling storm surge flooding of an urban area with particular reference to modeling uncertainties: A case study of Canvey Island, United Kingdom, {eid: 34547196330}&gt;, &lt;Influence of urban pattern on inundation flow in floodplains of lowland rivers, {eid: 85036617810}&gt;, &lt;Effect of topographic data, geometric configuration and modeling approach on flood inundation mapping, {eid: 70349485393}&gt;, &lt;Effect of uncertainty in land use, damage models and inundation depth on flood damage estimates, {eid: 79958792545}&gt;, &lt;None, {eid: 85064521966}&gt;, &lt;Benefit-cost analysis of disaster mitigation: Application as a policy and decision-making tool, {eid: 25444446808}&gt;, &lt;Quantification of flash flood economic risk using ultra-detailed stage–damage functions and 2-D hydraulic models, {eid: 84964355728}&gt;, &lt;Analyzing the sensitivity of a flood risk assessment model towards its input data, {eid: 85002666920}&gt;, &lt;None, {eid: 84889852674}&gt;, &lt;None, {eid: 85064508354}&gt;, &lt;Uncertainties in flood risk mapping: A case study on estimating building damages for a river flood in Finland, {eid: 77956098335}&gt;, &lt;Sensitivity of flood damage estimation to spatial resolution, {eid: 84951334914}&gt;, &lt;Spatial resolution considerations for urban hydrological modelling, {eid: 84897406117}&gt;, &lt;Sensitivity analysis of flood damage estimates: A case study in Fredericton, New Brunswick, {eid: 84962081674}&gt;, &lt;Reviewing estimates of the economic efficiency of disaster risk management: Opportunities and limitations of using risk-based cost–benefit analysis, {eid: 84960462047}&gt;, &lt;Review article “assessment of economic flood damage”, {eid: 77955916229}&gt;, &lt;None, {eid: 85041635940}&gt;, &lt;RASOR project: Rapid analysis and Spatialisation of Risk, from Hazard to risk using EO data, {eid: 85027032379}&gt;, &lt;Ranking sources of uncertainty in flood damage modelling: A case study on the cost-benefit analysis of a flood mitigation project in the Orb Delta, France, {eid: 84929718527}&gt;, &lt;Evaluation of on-line DEMs for flood inundation modelling, {eid: 34248225364}&gt;, &lt;Integral formulation of shallow-water equations with anisotropic porosity for urban flood modeling, {eid: 54049155416}&gt;, &lt;Building treatments for urban flood inundation models and implications for predictive skill and modeling efficiency, {eid: 84860629874}&gt;, &lt;Towards high resolution and cost-effective terrain mapping for urban hydrodynamic modelling in densely settled river-corridors, {eid: 84949266619}&gt;, &lt;Does mitigation save? Reviewing cost-benefit analyses of disaster risk reduction, {eid: 84908040506}&gt;, &lt;A brief description of natural neighbor interpolation, {eid: 0003043803}&gt;, &lt;What if the October 25, 2011 event that struck cinque Terre (Liguria) had happened in Genoa, Italy? Flooding scenarios, hazard mapping and damage estimation, {eid: 84982671399}&gt;, &lt;Two-dimensional shallow-water model with porosity for urban flood modelling, {eid: 40649103945}&gt;, &lt;None, {eid: 85064504630}&gt;, &lt;None, {eid: 85064511926}&gt;</t>
  </si>
  <si>
    <t>Blackwell Publishing Inc.</t>
  </si>
  <si>
    <t>2019-11-01</t>
  </si>
  <si>
    <t>2-s2.0-85064528559</t>
  </si>
  <si>
    <t>focuses on flood risk assessment</t>
  </si>
  <si>
    <t>Naumchev A. (AUID: 57190306849), Sadovykh A. (AUID: 24479058100), Ivanov V. (AUID: 57195101229)</t>
  </si>
  <si>
    <t>VERCORS: Hardware and Software Complex for Intelligent Round-Trip Formalized Verification of Dependable Cyber-Physical Systems in a Digital Twin Environment (Position Paper)</t>
  </si>
  <si>
    <t>51st International Conference on Software Technology: Methods and Tools, TOOLS 2019</t>
  </si>
  <si>
    <t>10.1007/978-3-030-29852-4_30</t>
  </si>
  <si>
    <t>https://www.doi.org/10.1007/978-3-030-29852-4_30</t>
  </si>
  <si>
    <t>&lt;Innopolis University&gt;, &lt;Paul Sabatier University&gt;</t>
  </si>
  <si>
    <t>© 2019, Springer Nature Switzerland AG.Formal specification, model checking and model-based testing are recommended techniques for engineering of mission-critical systems. In the meantime, those techniques struggle to obtain wide adoption due to inherent learning barrier, i.e. it is considered difficult to use those methods. There is also a common difficulty in translating the specifications in natural language, a common practice nowadays, to formal specifications. In this position paper we discuss the concept of an end-to-end methodology that helps identify specifications from various sources, automatically create formal specifications and apply them to verification of cyber-physical systems. Thus, we intent to address the challenges of creation of formal specifications in an efficient automated and tool-supported manner. The novelty of the approach is analyzed through a survey of state of the art. It is currently planned to implement this concept and evaluate it with industrial case studies.</t>
  </si>
  <si>
    <t>Co-simulation, Cyber-physical systems (CPS), Digital twin, Formal specification, Language processing, Model-based testing, Multi-modelling, Natural, Traceability, Verification</t>
  </si>
  <si>
    <t>&lt;None, {eid: 85075673874}&gt;, &lt;None, {eid: 85075642264}&gt;, &lt;A systematic review of search-based testing for non-functional system properties, {eid: 62349083270}&gt;, &lt;A systematic review of the application and empirical investigation of search-based test case generation, {eid: 78649794788}&gt;, &lt;None, {eid: 85011966218}&gt;, &lt;Terms extractions: An approach for requirements reuse, {eid: 84964637845}&gt;, &lt;Towards requirements reuse: Identifying similar requirements with latent semantic analysis and clustering algorithms, {eid: 84964624093}&gt;, &lt;Supporting reusable use cases, {eid: 84900608986}&gt;, &lt;None, {eid: 85007601555}&gt;, &lt;None, {eid: 85045435262}&gt;, &lt;Reuse of conceptual requirement specifications, {eid: 84949685498}&gt;, &lt;Testing real-time systems under uncertainty, {eid: 84255198119}&gt;, &lt;Patterns in property specifications for finite-state verification, {eid: 0032667112}&gt;, &lt;None, {eid: 84958531874}&gt;, &lt;None, {eid: 84870675128}&gt;, &lt;PURE: A dataset of public requirements documents, {eid: 85032792758}&gt;, &lt;Seamless integration of multirequirements in complex systems, {eid: 85034641436}&gt;, &lt;Traffic-aware stress testing of distributed real-time systems based on UML models in the presence of time uncertainty, {eid: 50649110299}&gt;, &lt;None, {eid: 84935073254}&gt;, &lt;None, {eid: 85075646733}&gt;, &lt;Search-based software engineering: Trends, techniques and applications, {eid: 84866935116}&gt;, &lt;None, {eid: 84857529675}&gt;, &lt;Testing real-time systems using UPPAAL, {eid: 43049093015}&gt;, &lt;A systematic literature review of software requirements reuse approaches, {eid: 85030849171}&gt;, &lt;None, {eid: 85030707916}&gt;, &lt;Test case prioritization approaches in regression testing: A systematic literature review, {eid: 85028775957}&gt;, &lt;Requirements for tools for ambiguity identification and measurement in natural language requirements specifications, {eid: 50949131690}&gt;, &lt;Real-time specification patterns, {eid: 33344457986}&gt;, &lt;Automatically classifying functional and non-functional requirements using supervised machine learning, {eid: 85032807585}&gt;, &lt;Toward data-driven requirements engineering, {eid: 84971524522}&gt;, &lt;Search-based software test data generation: A survey, {eid: 3142725712}&gt;, &lt;Search-based software testing: Past, present and future, {eid: 80051619581}&gt;, &lt;On formalism in specifications, {eid: 0021865922}&gt;, &lt;Applying “design by contract, {eid: 84945713135}&gt;, &lt;None, {eid: 0003578795}&gt;, &lt;None, {eid: 84978940761}&gt;, &lt;None, {eid: 85064148461}&gt;, &lt;None, {eid: 85075689643}&gt;, &lt;None, {eid: 84987995222}&gt;, &lt;Seamless requirements, {eid: 85018728923}&gt;, &lt;Autoreq: Expressing and verifying requirements for control systems, {eid: 85065080805}&gt;, &lt;Unifying requirements and code: An example, {eid: 84979074159}&gt;, &lt;A systems approach to product line requirements reuse, {eid: 84907345802}&gt;, &lt;Reusing functional software requirements in small-sized software enterprises: A model oriented to the catalog of requirements, {eid: 84953374175}&gt;, &lt;None, {eid: 58449096201}&gt;, &lt;A semantic web enabled approach to reuse functional requirements models in web engineering, {eid: 84925291365}&gt;, &lt;Distributed co-simulation of embedded control software using INTO-CPS, {eid: 85057383377}&gt;, &lt;Requirements reuse based on forecast of user needs, {eid: 84858330216}&gt;, &lt;Software reuse using formal specification of requirements, {eid: 85032292929}&gt;, &lt;UML-based statistical test case generation, {eid: 35248882040}&gt;, &lt;The role of natural language in requirements engineering, {eid: 85016111200}&gt;, &lt;Matching conceptual graphs as an aid to requirements re-use, {eid: 0039334134}&gt;, &lt;SysML as a common integration platform for co-simulations: Example of a cyber physical system design methodology in green heating ventilation and air conditioning systems, {eid: 85066614762}&gt;, &lt;Knowledge representation of requirements documents using natural language processing, {eid: 85075697020}&gt;, &lt;None, {eid: 85075686444}&gt;, &lt;None, {eid: 79959272090}&gt;, &lt;Complexity measure based on requirement engineering document and its validation, {eid: 78650526964}&gt;, &lt;Supporting scenario-based requirements engineering, {eid: 0032290141}&gt;, &lt;AutoProof: Auto-active functional verification of object-oriented programs, {eid: 84926641851}&gt;, &lt;None, {eid: 85013703606}&gt;, &lt;None, {eid: 0003955098}&gt;, &lt;None, {eid: 85020739714}&gt;, &lt;Finding defects in natural language confidentiality requirements, {eid: 73549108537}&gt;, &lt;Automatic detection of nocuous coordination ambiguities in natural language requirements, {eid: 78649777835}&gt;, &lt;Regression testing minimization, selection and prioritization: A survey, {eid: 84857550008}&gt;, &lt;A systematic review of transformation approaches between user requirements and analysis models, {eid: 79955933734}&gt;, &lt;None, {eid: 85063204143}&gt;</t>
  </si>
  <si>
    <t>2019-10-15</t>
  </si>
  <si>
    <t>2-s2.0-85075682305</t>
  </si>
  <si>
    <t>Sultana J. (AUID: 57213437161), Usha Rani M. (AUID: 56662044900), Farquad M.A.H. (AUID: 26422923000)</t>
  </si>
  <si>
    <t>Knowledge Discovery from Recommender Systems using Deep Learning</t>
  </si>
  <si>
    <t>2nd International Conference on Smart Systems and Inventive Technology, ICSSIT 2019</t>
  </si>
  <si>
    <t>10.1109/ICSSIT46314.2019.8987766</t>
  </si>
  <si>
    <t>https://www.doi.org/10.1109/ICSSIT46314.2019.8987766</t>
  </si>
  <si>
    <t>&lt;SPMVV University, Department of Computer Science&gt;, &lt;INI LABS&gt;</t>
  </si>
  <si>
    <t>© 2019 IEEE.Knowledge discovery of educational data plays prominent role in the process of making decisions in order to deliver correct educational reforms. knowledge discovery can be done to extract students' sentiments towards learning behavior of the course, difficulties faced, time spent for the course duration in learning the concepts and worries or fears of students like whether they may pass or fail the final exam. As student feedback is essential to assess the effectiveness of learning technologies, the hidden knowledge of students can be discovered by conducting survey or feedback form or online course satisfaction survey at the end of the courses in order to obtain the meaningful information so that, necessary steps can be taken to improve the learning process. The prime motto of our research is to discover the knowledge from the twitter data and analyze public sentiments towards education using deep learning techniques and discovering the best technique which yields optimal results. Therefore, we propose a model based on deep learning approach to discover knowledge from educational tweets. In this paper efficiency of knowledge learnt by MLP and CNN is compared with DTREE.</t>
  </si>
  <si>
    <t>CNN and Classification, DTREE, EDM, knowledge discovery, MLP, Twitter educational data</t>
  </si>
  <si>
    <t>&lt;Recurrent neural networks with top-k gains for session-based recommendations, {eid: 85058041321}&gt;, &lt;Predicting breast cancer using logistic regression and multi-class classifiers, {eid: 85073741022}&gt;, &lt;Knowledge discovery from data: Comparative study, {eid: 85080085793}&gt;, &lt;How efficient is apriori: A comparative analysis, {eid: 85080054550}&gt;, &lt;Prediction of sentiment analysis on educational data based on deep learning approach, {eid: 85061505020}&gt;, &lt;None, {eid: 85080072678}&gt;, &lt;Deep neural networks for object detection, {eid: 84898989329}&gt;, &lt;A soft computing based approach for integrated training and rule extraction from artificial neural networks: Difaconn-miner, {eid: 70350126159}&gt;, &lt;Rule extraction from neural networks via decision tree induction, {eid: 0034870004}&gt;, &lt;Neural network explanation using inversion, {eid: 33845679519}&gt;, &lt;None, {eid: 85019122957}&gt;, &lt;An extensive survey on some deep learning applications, {eid: 85079661659}&gt;, &lt;Students performance prediction using deep learning and data mining methods, {eid: 85069950712}&gt;, &lt;Analyzing educational tweets using deep learning and data mining methods, {eid: 85080022944}&gt;</t>
  </si>
  <si>
    <t>2019-11-27</t>
  </si>
  <si>
    <t>2-s2.0-85080094956</t>
  </si>
  <si>
    <t>ML sentiment analysis study</t>
  </si>
  <si>
    <t>Busato L. (AUID: 57190133901), Boaga J. (AUID: 36179403900), Perri M.T. (AUID: 54929047000), Cassiani G. (AUID: 6701561174), Majone B. (AUID: 6506377918), Bellin A. (AUID: 7003354341)</t>
  </si>
  <si>
    <t>Hydrogeophysical characterization and monitoring of the hyporheic and riparian zones: The Vermigliana Creek case study</t>
  </si>
  <si>
    <t>10.1016/j.scitotenv.2018.08.179</t>
  </si>
  <si>
    <t>https://www.doi.org/10.1016/j.scitotenv.2018.08.179</t>
  </si>
  <si>
    <t>&lt;Department of Geosciences, University of Padova&gt;, &lt;Department of Civil, Environmental and Mechanical Engineering, University of Trento&gt;</t>
  </si>
  <si>
    <t>© 2018 Elsevier B.V.The hyporheic and riparian zones are critical domains in a river ecosystem since they mediate the interactions between surface water and groundwater. These domains are generally strongly heterogeneous and difficult to access; yet their characterization and monitoring still rely mostly on hard-to-perform invasive surveys that provide only point information. These well-known issues, however, can be overcome thanks to the application of minimally invasive methods. In this paper, we present the results of the hydrogeophysical characterization of the Vermigliana Creek's hyporheic and riparian zones, performed at an experimental site in the Adige catchment, northern Italy, by means of electrical resistivity tomography (ERT), distributed temperature sensing (DTS), and hydrological modeling. A major advancement is given by the placement of electrodes and of an optical fiber in horizontal boreholes at some depth below the river bed, put in place via directional drilling. The results of this static and dynamic (time-lapse) geophysical characterization identify the presence of two subdomains (the sub-riverbed and the left and right banks) and define the water flow and solute dynamics. The ERT information is then used, together with other hydrological data, to build a 3D subsurface hydrological model (driven mainly by the watercourse stage variations) that is calibrated against local piezometric information. A solute transport model is then developed to reproduce the variations observed in the dynamic geophysical monitoring. The results show good agreement between ERT data and the model outcome. In addition, the transport model is also consistent with the temperature data derived from DTS, even though some slight discrepancies show that the heat capacity of the solid matrix and heat conduction cannot be totally neglected.</t>
  </si>
  <si>
    <t>Distributed temperature sensing, Electrical resistivity tomography, Flow and transport modeling, Instrumentation under the riverbed, Semi-horizontal boreholes</t>
  </si>
  <si>
    <t>&lt;Heat as a ground water tracer, {eid: 27944495958, doi: 10.1111/j.1745-6584.2005.00052.x}&gt;, &lt;Quantity and quality of groundwater discharge in a hypersaline lake environment, {eid: 84896540654, doi: 10.1016/j.jhydrol.2014.02.040}&gt;, &lt;The electrical resistivity log as an aid in determining some reservoir characteristics, {eid: 0001928115}&gt;, &lt;Quantifying hyporheic exchange in a tidal river using temperature time series, {eid: 80053901694, doi: 10.1029/2009WR008365}&gt;, &lt;Tools and techniques: DC electrical methods, {eid: 85042876051, doi: 10.1016/B978-0-444-53802-4.00192-5}&gt;, &lt;R2 code, {eid: 85166879448}&gt;, &lt;DC resistivity and induced polarization methods, {eid: 26844532614}&gt;, &lt;Regularised image reconstruction of noisy electrical resistance tomography data, {eid: 0002996551}&gt;, &lt;Hydrogeophysics: opportunities and challenges, {eid: 78650438167}&gt;, &lt;The emergence of hydrogeophysics for improved understanding of subsurface processes over multiple scales, {eid: 84937517959, doi: 10.1002/2015WR017016}&gt;, &lt;Risposta idrologica di recessione e morfologia della rete di drenaggio, {eid: 85166824996}&gt;, &lt;The functional significance of the hyporheic zone in streams and rivers, {eid: 0032437309, doi: 10.1146/annurev.ecolsys.29.1.59}&gt;, &lt;High Resolution In-situ Monitoring of Hyporheic Zone Biogeochemistry. Science Report SC030155/SR3, {eid: 77957808213}&gt;, &lt;A comparison of fibre-optic distributed temperature sensing to traditional methods of evaluating groundwater inflow to streams, {eid: 84859637672, doi: 10.1002/hyp.8200}&gt;, &lt;Using high-resolution distributed temperature sensing to quantify spatial and temporal variability in vertical hyporheic flux, {eid: 84857879298, doi: 10.1029/2011WR011227}&gt;, &lt;Understanding water column and streambed thermal refugia for endangered mussels in the Delaware River, {eid: 84886879524, doi: 10.1021/es4018893}&gt;, &lt;Combined geophysical surveys for the characterization of a reconstructed river embankment, {eid: 84977633922, doi: 10.1016/j.enggeo.2016.06.023}&gt;, &lt;Geoelectrical imaging of hyporheic exchange and mixing of river water and groundwater in a large regulated river, {eid: 79951630496, doi: 10.1021/es103438a}&gt;, &lt;A saline trace test monitored via time-lapse surface electrical resistivity tomography, {eid: 33744938192, doi: 10.1016/j.jappgeo.2005.10.007}&gt;, &lt;None, {eid: 85166800746}&gt;, &lt;Heat as a tracer to determine streambed water exchanges, {eid: 79551677819, doi: 10.1029/2008WR006996}&gt;, &lt;3D crosshole ERT for aquifer characterization and monitoring of infiltrating river water, {eid: 84857240077, doi: 10.1190/1.3553003}&gt;, &lt;Estimating traveltimes and groundwater flow patterns using 3D time-lapse crosshole ERT imaging of electrical resistivity fluctuations induced by infiltrating river water, {eid: 84864099464, doi: 10.1190/geo2011-0328.1}&gt;, &lt;Electrical resistivity imaging of the architecture of substream sediments, {eid: 79551680246, doi: 10.1029/2008WR006968}&gt;, &lt;Electrical resistivity tomography of vadose water movement, {eid: 0027065973, doi: 10.1029/91WR03087}&gt;, &lt;Electrical resistance tomography, {eid: 2942744679, doi: 10.1190/1.1729225}&gt;, &lt;None, {eid: 85166874883}&gt;, &lt;Imaging and quantifying salt-tracer transport in a riparian groundwater system by means of 3D ERT monitoring, {eid: 84866453360, doi: 10.1190/geo2012-0046.1}&gt;, &lt;Delineating subsurface heterogeneity at a loop of river Steinlach using geophysical and hydrogeological methods, {eid: 84876903629, doi: 10.1007/s12665-013-2316-0}&gt;, &lt;River temperature modelling: a review of process-based approaches and future directions, {eid: 85033610345, doi: 10.1016/j.earscirev.2017.10.009}&gt;, &lt;Groundwater-surface water interactions: new methods and models to improve understanding of processes and dynamics, {eid: 78649767882, doi: 10.1016/j.advwatres.2010.09.011}&gt;, &lt;A modelling study of hyporheic exchange pattern and the sequence, size, and spacing of stream bedforms in mountain stream networks, Oregon, USA, {eid: 33745915836, doi: 10.1002/hyp.6349}&gt;, &lt;Practical Raman Spectroscopy, {eid: 0004186314}&gt;, &lt;High-resolution In Situ Monitoring of Flow Between Aquifers and Surface Water, Science Report SC030155/SR4, {eid: 85166818504}&gt;, &lt;Study and Interpretation of the Chemical Characteristics of Natural Water, {eid: 0022220935}&gt;, &lt;Temperature-dependent self-diffusion coefficients of water and six selected molecular liquids for calibration in accurate1H NMR PFG measurements, {eid: 0034666859, doi: 10.1039/B005319H}&gt;, &lt;Fibre optic temperature sensing: application for subsurface and ground temperature measurements, {eid: 0029729759, doi: 10.1016/0040-1951(95)00124-7}&gt;, &lt;Monitoring groundwater-surface water interaction using time-series and time-frequency analysis of transient three-dimensional electrical resistivity changes, {eid: 84864045434, doi: 10.1029/2012WR011893}&gt;, &lt;The effects of noise on Occams inversion of resistivity tomography data, {eid: 0029749162, doi: 10.1190/1.1443980}&gt;, &lt;Modeling surface and ground water mixing in the hyporheic zone using MODFLOW and MT3D, {eid: 33748412624, doi: 10.1016/j.advwatres.2005.12.003}&gt;, &lt;Relationships between the electrical and hydrogeological properties of rocks and soils, {eid: 22444433312}&gt;, &lt;FEMWATER: A Three-dimensional Finite Element Computer Model for Simulating Density Dependent Flow and Transport. Technical Report, {eid: 0011307693}&gt;, &lt;Climate-induced changes on the hydrology of mediterranean basins - a research concept to reduce uncertainty and quantify risk, {eid: 78650254518}&gt;, &lt;Tracer test in a shallow heterogeneous aquifer monitored via time-lapse surface ERT, {eid: 84865688954, doi: 10.1190/1.3474601}&gt;, &lt;Spatially variable stage-driven groundwater-surface water interaction inferred from time-frequency analysis of distributed temperature sensing data, {eid: 84863416259, doi: 10.1029/2011GL050824}&gt;, &lt;River flow forecasting through conceptual models part I—a discussion of principles, {eid: 0014776873, doi: 10.1016/0022-1694(70)90255-6}&gt;, &lt;Managing the effects of multiple stressors on aquatic ecosystems under water scarcity. The GLOBAQUA project, {eid: 84909633625, doi: 10.1016/j.scitotenv.2014.06.081}&gt;, &lt;Stream bottom resistivity tomography to map ground water discharge, {eid: 49649097464, doi: 10.1111/j.1745-6584.2008.00432.x}&gt;, &lt;Characterizing lakebed seepage and geologic heterogeneity using resistivity imaging and temperature measurements, {eid: 77951039588, doi: 10.3997/1873-0604.2009022}&gt;, &lt;A new habitat of subsurface waters: the hyporheic biotope, {eid: 77957780939, doi: 10.1127/1863-9135/2010/0176-0291}&gt;, &lt;Time-lapse Mise-á-la-Masse measurements and modelling for tracer test monitoring in a shallow aquifer, {eid: 85045446486, doi: 10.1016/j.jhydrol.2017.11.013}&gt;, &lt;A new type of secondary radiation, {eid: 0013348347, doi: 10.1038/121501c0}&gt;, &lt;Down Under: Hyporheic Zones and Their Function, {eid: 85166840436}&gt;, &lt;Hydrogeophysics. Water Science and Technology Library, {eid: 26044455539}&gt;, &lt;Distributed fiber-optic temperature sensing for hydrologic systems, {eid: 33846572929, doi: 10.1029/2006WR005326}&gt;, &lt;Electrical conduction in clay bearing sandstones at low and high salinities, {eid: 0001434796, doi: 10.1063/1.340476}&gt;, &lt;Carta Tecnica 2017 (Servizio di download), {eid: 85166815280}&gt;, &lt;Modelling hyporheic processes for regulated rivers under transient hydrological and hydrogeological conditions, {eid: 84921326772, doi: 10.5194/hess-19-329-2015}&gt;, &lt;Use of electrical imaging and distributed temperature sensing methods to characterize surface water–groundwater exchange regulating uranium transport at the Hanford 300 Area, Washington, {eid: 78049360318, doi: 10.1029/2010WR009110}&gt;, &lt;Soil Mechanics in Engineering Practice, {eid: 0004016529}&gt;, &lt;Hyporheic exchange in gravel bed rivers with pool-riffle morphology: laboratory experiments and three-dimensional modeling, {eid: 33847662846, doi: 10.1029/2005WR004328}&gt;, &lt;Environmental temperature sensing using Raman spectra DTS fiber-optic methods, {eid: 79551659879, doi: 10.1029/2008WR007052}&gt;, &lt;Frequency-dependent multi-offset phase analysis of surface waves: an example of high resolution characterization of a riparian aquifer, {eid: 84955172416, doi: 10.1111/1365-2478.12256}&gt;, &lt;Estimation of seepage rates in a losing stream by means of fiber-optic high-resolution vertical temperature profiling, {eid: 71849098668, doi: 10.1016/j.jhydrol.2009.10.033}&gt;, &lt;1DTempPro: analyzing temperature profiles for groundwater/surface-water exchange, {eid: 84895867730, doi: 10.1111/gwat.12051}&gt;, &lt;Characterizing hyporheic transport processes—interpretation of electrical geophysical data in coupled stream–hyporheic zone systems during solute tracer studies, {eid: 78649775547, doi: 10.1016/j.advwatres.2010.05.008}&gt;, &lt;How does subsurface characterization affect simulations of hyporheic exchange?, {eid: 84871925443, doi: 10.1111/j.1745-6584.2012.00911.x}&gt;, &lt;Electrical conductivities in oil-bearing shaly sands, {eid: 1542790645, doi: 10.2118/1863-A}&gt;, &lt;A distributed stream temperature model using high resolution temperature observations, {eid: 34547582879, doi: 10.5194/hess-11-1469-2007}&gt;, &lt;Quantifying hyporheic exchange at high spatial resolution using natural temperature variations along a first-order stream, {eid: 79952169846, doi: 10.1029/2010WR009767}&gt;</t>
  </si>
  <si>
    <t>2019-01-15</t>
  </si>
  <si>
    <t>2-s2.0-85052151726</t>
  </si>
  <si>
    <t>Soil simulation?</t>
  </si>
  <si>
    <t>Ota R. (AUID: 57208262770), Ishii H. (AUID: 57208261447), Higuchi Y. (AUID: 7201770585), Yamashita F. (AUID: 7102210595), Tsuda M. (AUID: 7401504669)</t>
  </si>
  <si>
    <t>A model-based comparative meta-analysis of the efficacy of dolutegravir-based and efavirenz-based regimens in HIV-infected patients</t>
  </si>
  <si>
    <t>Journal of Infection and Chemotherapy</t>
  </si>
  <si>
    <t>10.1016/j.jiac.2019.03.015</t>
  </si>
  <si>
    <t>https://www.doi.org/10.1016/j.jiac.2019.03.015</t>
  </si>
  <si>
    <t>&lt;Department of Drug Delivery Research, Graduate School of Pharmaceutical Sciences, Kyoto University&gt;, &lt;Department of Applied Pharmaceutics and Pharmacokinetics, Graduate School of Pharmaceutical Sciences, Kyoto University&gt;</t>
  </si>
  <si>
    <t>© 2019 Japanese Society of Chemotherapy and The Japanese Association for Infectious DiseasesCurrently, combinations of typical types of antiretroviral agents have been adopted as chemotherapy for human immunodeficiency virus (HIV) infection, comprising two nucleoside analogue reverse transcriptase inhibitors plus one of a non-nucleoside reverse transcriptase inhibitor, an integrase strand-transfer inhibitor, and a protease inhibitor. Although several meta-analyses have been conducted to determine first-line combination antiretroviral therapy, this has yet to be confirmed due to the technical limitation associated. In the present study, we applied a model-based meta-analysis (MBMA) approach, because it allows integration of information from clinical trials with varying dosing, duration, and sampling time points, resulting in enlargement of available data sources. We performed a bibliographic search to identify clinical trials involving dolutegravir (DTG)-based and efavirenz (EFV)-based regimens in HIV-infected, antiretroviral therapy-naïve adults, and then identified 30 independent trial data. The time course of drug effect was described by a consecutive first-order kinetic model and analyzed using the nonlinear mixed effect modeling approach. The developed model suggests that the DTG-based regimen provides a faster-acting and more sustainable drug effect than the EFV-based regimen. Moreover, the drug effect tends to appear more slowly and decay faster in severe patients having higher viral load or smaller baseline CD4 count.</t>
  </si>
  <si>
    <t>Combination antiretroviral therapy, Dolutegravir, Efavirenz, Model-based meta-analysis, Nonlinear mixed effect modeling</t>
  </si>
  <si>
    <t>&lt;UNAIDS DATA, {eid: 85057209325}&gt;, &lt;Efficacy of initial antiretroviral therapy for HIV-1 infection in adults: a systematic review and meta-analysis of 114 studies with up to 144 weeks follow-up, {eid: 84901317078, doi: 10.1371/journal.pone.0097482}&gt;, &lt;Efavirenz: a decade of clinical experience in the treatment of HIV, {eid: 73949095511, doi: 10.1093/jac/dkp334}&gt;, &lt;Dolutegravir, a second-generation integrase inhibitor for the treatment of HIV-1 infection, {eid: 84896863403, doi: 10.1177/1060028013513558}&gt;, &lt;Dolutegravir: a new integrase strand transfer inhibitor for the treatment of HIV, {eid: 84899112790, doi: 10.1002/phar.1386}&gt;, &lt;Guidelines for the use of antiretroviral agents in HIV-1-infected adults and adolescents, {eid: 84855616052}&gt;, &lt;The European guidelines for treatment of HIV infected adults in Europe, {eid: 84996874076}&gt;, &lt;None, {eid: 85064278471}&gt;, &lt;Updated recommendations on first-line and second-line antiretroviral regimens and post-exposure prophylaxis and recommendations on early infant diagnosis of HIV: interim guidelines, {eid: 85056136176}&gt;, &lt;Dolutegravir plus two nucleoside reverse transcriptase inhibitors versus efavirenz plus two nucleoside reverse transcriptase inhibitors as initial antiretroviral therapy for people with HIV: a systematic review, {eid: 84991474927, doi: 10.1371/journal.pone.0162775}&gt;, &lt;48-week efficacy and safety of dolutegravir relative to commonly used third agents in treatment-naive HIV-1-infected patients: a systematic review and network meta-analysis, {eid: 84907044925, doi: 10.1371/journal.pone.0105653}&gt;, &lt;Comparative efficacy and safety of first-line antiretroviral therapy for the treatment of HIV infection: a systematic review and network meta-analysis, {eid: 84994706913, doi: 10.1016/S2352-3018(16)30091-1}&gt;, &lt;Model-based meta-analysis: an important tool for making quantitative decisions during drug development, {eid: 84865414223, doi: 10.1038/clpt.2012.122}&gt;, &lt;A novel model-based meta-analysis to indirectly estimate the comparative efficacy of two medications: an example using DPP-4 inhibitors, sitagliptin and linagliptin, in treatment of type 2 diabetes mellitus, {eid: 84877643773, doi: 10.1136/bmjopen-2012-001844}&gt;, &lt;Preferred reporting items for systematic reviews and meta-analyses: the PRISMA statement, {eid: 68049122102, doi: 10.1371/journal.pmed.1000097}&gt;, &lt;None, {eid: 85100415918}&gt;, &lt;Efavirenz-based regimens in antiretroviral-naive HIV-infected patients: a systematic review and meta-analysis of randomized controlled trials, {eid: 84929297957, doi: 10.1371/journal.pone.0124279}&gt;, &lt;Brief report: dolutegravir plus abacavir/lamivudine for the treatment of HIV-1 infection in antiretroviral therapy-naive patients: week 96 and week 144 results from the SINGLE randomized clinical trial, {eid: 84947761938, doi: 10.1097/QAI.0000000000000790}&gt;, &lt;Abacavir–Lamivudine versus tenofovir–emtricitabine for initial HIV-1 therapy, {eid: 73349134686, doi: 10.1056/NEJMoa0906768}&gt;, &lt;Open-label randomized multicenter selection study of once daily antiretroviral treatment regimen comparing ritonavir-boosted atazanavir to efavirenz with fixed-dose abacavir and lamivudine, {eid: 79953764766, doi: 10.2169/internalmedicine.50.4572}&gt;, &lt;Similar antiviral efficacy and tolerability between efavirenz and lopinavir/ritonavir, administered with abacavir/lamivudine (Kivexa), in antiretroviral-naive patients: a 48-week, multicentre, randomized study (Lake Study), {eid: 74449087656, doi: 10.1016/j.antiviral.2009.11.008}&gt;, &lt;Randomized comparison of renal effects, efficacy, and safety with once-daily abacavir/lamivudine versus tenofovir/emtricitabine, administered with efavirenz, in antiretroviral-naive, HIV-1-infected adults: 48-week results from the ASSERT study, {eid: 77956637582, doi: 10.1097/QAI.0b013e3181dd911e}&gt;, &lt;Evaluation of cardiovascular biomarkers in a randomized trial of fosamprenavir/ritonavir vs. efavirenz with abacavir/lamivudine in underrepresented, antiretroviral-naive, HIV-infected patients (SUPPORT): 96-week results, {eid: 84878666206, doi: 10.1186/1471-2334-13-269}&gt;, &lt;Long-term results of initial therapy with abacavir and Lamivudine combined with Efavirenz, Amprenavir/Ritonavir, or Stavudine, {eid: 33750267263, doi: 10.1097/01.qai.0000243092.40490.26}&gt;, &lt;Abacavir once or twice daily combined with once-daily lamivudine and efavirenz for the treatment of antiretroviral-naive HIV-infected adults: results of the Ziagen once Daily in Antiretroviral Combination Study, {eid: 15044341385, doi: 10.1097/01.qai.0000147521.34369.c9}&gt;, &lt;Abacavir versus zidovudine combined with lamivudine and efavirenz, for the treatment of antiretroviral-naive HIV-infected adults, {eid: 20844462378, doi: 10.1086/424009}&gt;, &lt;Less lipoatrophy and better lipid profile with abacavir as compared to stavudine: 96-week results of a randomized study, {eid: 33847126560, doi: 10.1097/QAI.0b013e31802bf122}&gt;, &lt;Safety and antiviral effect of Elpida (VM-1500), a novel NNRTI (+Truvada) in treatment-naive HIV-1-infected patients at 24- to 48-week therapy, {eid: 85064269195}&gt;, &lt;Tenofovir disoproxil fumarate, emtricitabine, and efavirenz compared with zidovudine/lamivudine and efavirenz in treatment-naive patients: 144-week analysis, {eid: 39049101609, doi: 10.1097/QAI.0b013e31815acab8}&gt;, &lt;Durable efficacy and safety of raltegravir versus efavirenz when combined with tenofovir/emtricitabine in treatment-naive HIV-1-infected patients: final 5-year results from STARTMRK, {eid: 84876289106, doi: 10.1097/QAI.0b013e31828ace69}&gt;, &lt;Rilpivirine versus efavirenz with tenofovir and emtricitabine in treatment-naive adults infected with HIV-1 (ECHO): a phase 3 randomised double-blind active-controlled trial, {eid: 79960381844, doi: 10.1016/S0140-6736(11)60936-7}&gt;, &lt;Evaluation of four tenofovir-containing regimens as first-line treatments in Cameroon and Senegal: the ANRS 12115 DAYANA Trial, {eid: 84896904203, doi: 10.3851/IMP2675}&gt;, &lt;Efficacy and safety of lersivirine (UK-453,061) versus efavirenz in antiretroviral treatment-naive HIV-1-infected patients: week 48 primary analysis results from an ongoing, multicenter, randomized, double-blind, phase IIb trial, {eid: 84872832386, doi: 10.1097/QAI.0b013e31827a2ba2}&gt;, &lt;Randomized, phase 2 evaluation of two single-tablet regimens elvitegravir/cobicistat/emtricitabine/tenofovir disoproxil fumarate versus efavirenz/emtricitabine/tenofovir disoproxil fumarate for the initial treatment of HIV infection, {eid: 79953735724, doi: 10.1097/QAD.0b013e328345766f}&gt;, &lt;Efficacy of 400 mg efavirenz versus standard 600 mg dose in HIV-infected, antiretroviral-naive adults (ENCORE1): a randomised, double-blind, placebo-controlled, non-inferiority trial, {eid: 84899620845, doi: 10.1016/S0140-6736(13)62187-X}&gt;, &lt;Efficacy and safety of efavirenz 400 mg daily versus 600 mg daily: 96-week data from the randomised, double-blind, placebo-controlled, non-inferiority ENCORE1 study, {eid: 84937512973, doi: 10.1016/S1473-3099(15)70060-5}&gt;, &lt;Co-formulated elvitegravir, cobicistat, emtricitabine, and tenofovir versus co-formulated efavirenz, emtricitabine, and tenofovir for initial treatment of HIV-1 infection: a randomised, double-blind, phase 3 trial, analysis of results after 48 weeks, {eid: 84862876886, doi: 10.1016/S0140-6736(12)60917-9}&gt;, &lt;Rilpivirine vs. efavirenz-based single-tablet regimens in treatment-naive adults: week 96 efficacy and safety from a randomized phase 3b study, {eid: 84952947838, doi: 10.1097/QAD.0000000000000911}&gt;, &lt;A 48-week randomized phase 2b study evaluating cenicriviroc versus efavirenz in treatment-naive HIV-infected adults with C-C chemokine receptor type 5-tropic virus, {eid: 84960425749, doi: 10.1097/QAD.0000000000000988}&gt;, &lt;Immune reconstitution in severely immunosuppressed antiretroviral-naive HIV-1-Infected patients starting efavirenz, lopinavir-ritonavir, or atazanavir-ritonavir plus tenofovir/emtricitabine: final 48-week results (the advanz-3 trial), {eid: 84929860067, doi: 10.1097/QAI.0000000000000567}&gt;, &lt;Efavirenz versus boosted atazanavir or zidovudine and abacavir in antiretroviral treatment-naive, HIV-infected subjects: week 48 data from the Altair study, {eid: 77957842048, doi: 10.1086/656363}&gt;, &lt;Sustained antiretroviral effect of raltegravir after 96 weeks of combination therapy in treatment-naive patients with HIV-1 infection, {eid: 70350558421, doi: 10.1097/QAI.0b013e3181b064b0}&gt;, &lt;None, {eid: 85064240739}&gt;, &lt;Efficacy and safety of tenofovir DF vs stavudine in combination therapy in antiretroviral-naive patients: a 3-year randomized trial, {eid: 3042848853, doi: 10.1001/jama.292.2.191}&gt;, &lt;Once-daily dolutegravir versus raltegravir in antiretroviral-naive adults with HIV-1 infection: 48 week results from the randomised, double-blind, non-inferiority SPRING-2 study, {eid: 84874411899, doi: 10.1016/S0140-6736(12)61853-4}&gt;, &lt;Once-daily dolutegravir versus twice-daily raltegravir in antiretroviral-naive adults with HIV-1 infection (SPRING-2 study): 96 week results from a randomised, double-blind, non-inferiority trial, {eid: 84885948765, doi: 10.1016/S1473-3099(13)70257-3}&gt;, &lt;Bictegravir, emtricitabine, and tenofovir alafenamide versus dolutegravir, abacavir, and lamivudine for initial treatment of HIV-1 infection (GS-US-380-1489): a double-blind, multicentre, phase 3, randomised controlled non-inferiority trial, {eid: 85028623606, doi: 10.1016/S0140-6736(17)32299-7}&gt;, &lt;Fixed-dose combination dolutegravir, abacavir, and lamivudine versus ritonavir-boosted atazanavir plus tenofovir disoproxil fumarate and emtricitabine in previously untreated women with HIV-1 infection (ARIA): week 48 results from a randomised, open-label, {eid: 85024474883, doi: 10.1016/S2352-3018(17)30095-4}&gt;, &lt;Consolidated guidelines on the use of antiretroviral drugs for treating and preventing HIV infection, {eid: 84882279538}&gt;, &lt;Dynamics of an HIV model with multiple infection stages and treatment with different drug classes, {eid: 84959227149, doi: 10.1007/s11538-016-0145-5}&gt;, &lt;Stage-dependent inhibition of HIV-1 replication by antiretroviral drugs in cell culture, {eid: 77149154319, doi: 10.1128/AAC.01537-09}&gt;, &lt;Cross-resistance profile of the novel integrase inhibitor Dolutegravir (S/GSK1349572) using clonal viral variants selected in patients failing raltegravir, {eid: 80155188567, doi: 10.1093/infdis/jir636}&gt;, &lt;HIV-1 antiretroviral resistance: scientific principles and clinical applications, {eid: 84862119215, doi: 10.2165/11633630-000000000-00000}&gt;, &lt;Mechanisms of inhibition of HIV replication by non-nucleoside reverse transcriptase inhibitors, {eid: 43049148447, doi: 10.1016/j.virusres.2008.01.002}&gt;, &lt;Baseline CD4(+) cell count, not viral load, correlates with virologic suppression induced by potent antiretroviral therapy, {eid: 0035576120}&gt;, &lt;A comparison of summary patient-level covariates in meta-regression with individual patient data meta-analysis, {eid: 0036139582, doi: 10.1016/S0895-4356(01)00414-0}&gt;, &lt;Gender differences in HIV progression to AIDS and death in industrialized countries: slower disease progression following HIV seroconversion in women, {eid: 50649116552, doi: 10.1093/aje/kwn179}&gt;, &lt;Pharmacogenetics of HIV therapy, {eid: 33749004494, doi: 10.1097/01.fpc.0000236338.41799.57}&gt;, &lt;Impact of CYP polymorphisms, ethnicity and sex differences in metabolism on dosing strategies: the case of efavirenz, {eid: 84896491775, doi: 10.1007/s00228-013-1634-1}&gt;</t>
  </si>
  <si>
    <t>2019-09-01</t>
  </si>
  <si>
    <t>2-s2.0-85064268400</t>
  </si>
  <si>
    <t>Viji D. (AUID: 56644902000), Singh U. (AUID: 57210930129), Sandhu A. (AUID: 57210937317)</t>
  </si>
  <si>
    <t>Survey on prediction and analysis of train delay</t>
  </si>
  <si>
    <t>Journal of Advanced Research in Dynamical and Control Systems</t>
  </si>
  <si>
    <t>&lt;Department of Computer Science and Engineering, SRM Institute of Science and Technology&gt;</t>
  </si>
  <si>
    <t>© 2019, Institute of Advanced Scientific Research, Inc.. All rights reserved.Train delay is one of the biggest challenges that is faced by the railway systems across the globe. The mechanism used to predict the train delay is based on a lot of factors that are directly or indirectly linked to delay of trains. They rely on the rules that are made by the experts of railway systems that are based on univariate statistics. There has been an increased interest in the application of advanced data analytics to solve train specific problems such as maintenance of railway assets, automatic visual inspection systems, network area estimation, energy efficient railway operations. Prediction of failures by most of the existing methods is done by comparing the current or computed values with a set of standard values. A few proposed methods are based on: Fuzzy rules and the univariate autoregressive integrated moving average (ARIMA) model, Graph topology, scheduling algorithms for PROFINET and MVB, the adaptive iterative learning control (AILC) mechanism and Markov model based methods. This paper presents a survey of the existing train delay detection techniques.</t>
  </si>
  <si>
    <t>AILC, ARIMA, DFS, DTDPS, HDFS, QOS, SPN, ST Maps</t>
  </si>
  <si>
    <t>&lt;None, {eid: 85071950884}&gt;, &lt;None, {eid: 85071943729}&gt;, &lt;None, {eid: 85071952140}&gt;, &lt;None, {eid: 85071938046}&gt;, &lt;None, {eid: 85071924829}&gt;, &lt;None, {eid: 85071931532}&gt;, &lt;None, {eid: 85071957403}&gt;, &lt;None, {eid: 85071928015}&gt;, &lt;None, {eid: 85071927270}&gt;</t>
  </si>
  <si>
    <t>Institute of Advanced Scientific Research, Inc.</t>
  </si>
  <si>
    <t>2019-01-01</t>
  </si>
  <si>
    <t>2-s2.0-85071943302</t>
  </si>
  <si>
    <t>tiago carvalho(ISEP): Don't have access to the paper</t>
  </si>
  <si>
    <t>Bobdiwala S. (AUID: 56575057100), Saso S. (AUID: 34979284200), Al-Memar M. (AUID: 56549927100), Bourne T. (AUID: 7006306227), Verbakel J.Y. (AUID: 57191266755), Van Calster B. (AUID: 57203255765), Timmerman D. (AUID: 57206537062)</t>
  </si>
  <si>
    <t>Diagnostic protocols for the management of pregnancy of unknown location: a systematic review and meta-analysis</t>
  </si>
  <si>
    <t>BJOG: An International Journal of Obstetrics and Gynaecology</t>
  </si>
  <si>
    <t>10.1111/1471-0528.15442</t>
  </si>
  <si>
    <t>https://www.doi.org/10.1111/1471-0528.15442</t>
  </si>
  <si>
    <t>&lt;Tommys National Centre for Miscarriage Research, Imperial College&gt;, &lt;Department of Development and Regeneration, KU Leuven&gt;, &lt;Department of Obstetrics and Gynaecology, University Hospitals Leuven&gt;, &lt;Department of Public Health and Primary Care, KU Leuven&gt;, &lt;Nuffield Department of Primary Care Health Sciences, University of Oxford&gt;, &lt;Department of Biomedical Data Sciences, Leiden University Medical Centre&gt;</t>
  </si>
  <si>
    <t>© 2018 Royal College of Obstetricians and GynaecologistsBackground: There is no international consensus on how to manage women with a pregnancy of unknown location (PUL). Objectives: To present a systematic quantitative review summarising the evidence related to management protocols for PUL. Search strategy: MEDLINE, COCHRANE and DARE databases were searched from 1 January 1984 to 31 January 2017. The primary outcome was accurate risk prediction of women initially diagnosed with a PUL having an ectopic pregnancy (high risk) as opposed to either a failed PUL or intrauterine pregnancy (low risk). Selection criteria: All studies written in the English language, which were not case reports or series that assessed women classified as having a PUL at initial ultrasound. Data collection and analysis: Forty-three studies were included. QUADAS-2 criteria were used to assess the risk of bias. We used a novel, linear mixed-effects model and constructed summary receiver operating characteristic curves for the thresholds of interest. Main results: There was a high risk of differential verification bias in most studies. Meta-analyses of accuracy were performed on (i) single human chorionic gonadotrophin (hCG) cut-off levels, (ii) hCG ratio (hCG at 48 hours/initial hCG), (iii) single progesterone cut-off levels and (iv) the ‘M4 model’ (a logistic regression model based on the initial hCG and hCG ratio). For predicting an ectopic pregnancy, the areas under the curves (95% CI) for these four management protocols were as follows: (i) 0.42 (0.00–0.99), (ii) 0.69 (0.57–0.78), (iii) 0.69 (0.54–0.81) and (iv) 0.87 (0.83–0.91), respectively. Conclusions: The M4 model was the best available method for predicting a final outcome of ectopic pregnancy. Developing and validating risk prediction models may optimise the management of PUL. Tweetable abstract: Pregnancy of unknown location meta-analysis: M4 model has best test performance to predict ectopic pregnancy.</t>
  </si>
  <si>
    <t>Ectopic pregnancy, meta-analysis, pregnancy of unknown location, systematic review</t>
  </si>
  <si>
    <t>&lt;Diagnosing ectopic pregnancy and current concepts in the management of pregnancy of unknown location, {eid: 84894049036}&gt;, &lt;Pregnancy of unknown location: a consensus statement of nomenclature, definitions, and outcome, {eid: 79951947073}&gt;, &lt;Factors to consider in pregnancy of unknown location, {eid: 85027105698}&gt;, &lt;Suspected ectopic pregnancy. What to do when human chorionic gonadotropin levels are below the discriminatory zone, {eid: 0029094806}&gt;, &lt;Suspected ectopic pregnancy: expectant management in patients with negative sonographic findings and low serum hCG concentrations, {eid: 0029420472}&gt;, &lt;Ectopic pregnancy: prospective study with improved diagnostic accuracy, {eid: 0029885490}&gt;, &lt;Normal intrauterine pregnancy is unlikely in emergency department patients with either menstrual days &gt;38 days or β-hCG &gt;3,000 mIU/mL, but without a gestational sac on ultrasonography, {eid: 0030756527}&gt;, &lt;Subclassification of indeterminate pelvic ultrasonograms: stratifying the risk of ectopic pregnancy, {eid: 0001381701}&gt;, &lt;Serum human chorionic gonadotropin measurement in the diagnosis of ectopic pregnancy when transvaginal sonography is inconclusive, {eid: 0032211858}&gt;, &lt;Rate of change of serial β-human chorionic gonadotropin values as a predictor of ectopic pregnancy in patients with indeterminate transvaginal ultrasound findings, {eid: 0032725845}&gt;, &lt;Subclassification of indeterminate pelvic ultrasonography: prospective evaluation of the risk of ectopic pregnancy, {eid: 0036196048}&gt;, &lt;Diagnostic accuracy of varying discriminatory zones for the prediction of ectopic pregnancy in women with a pregnancy of unknown location, {eid: 29144448063}&gt;, &lt;The practical application of a mathematical model to predict the outcome of pregnancies of unknown location, {eid: 33645961766}&gt;, &lt;Prediction of ectopic pregnancy in women with a pregnancy of unknown location, {eid: 34250891999}&gt;, &lt;Prospective cross-validation of three methods of predicting failing pregnancies of unknown location, {eid: 34347215868}&gt;, &lt;Rationalizing the follow-up of pregnancies of unknown location, {eid: 34447338852}&gt;, &lt;Viability of intrauterine pregnancy in women with pregnancy of unknown location: prediction using human chorionic gonadotropin ratio vs. progesterone, {eid: 77953598299}&gt;, &lt;The hCG ratio can predict the ultimate viability of the intrauterine pregnancies of uncertain viability in the pregnancy of unknown location population, {eid: 54149104640}&gt;, &lt;Change in quantitative human chorionic gonadotropin after manual vacuum aspiration in women with pregnancy of unknown location, {eid: 64249121212}&gt;, &lt;Does a prediction model for pregnancy of unknown location developed in the UK validate on a US population?, {eid: 77956928539}&gt;, &lt;Utility of dilation and curettage in the diagnosis of pregnancy of unknown location, {eid: 79551487264}&gt;, &lt;Rationalizing the management of pregnancies of unknown location: temporal and external validation of a risk prediction model on 1962 pregnancies, {eid: 84873024060}&gt;, &lt;Triaging pregnancies of unknown location: the performance of protocols based on single serum progesterone or repeated serum hCG levels, {eid: 84898914398}&gt;, &lt;Time to revisit the human chorionic gonadotropin discriminatory level in the management of pregnancy of unknown location, {eid: 84896835695}&gt;, &lt;Performance of human chorionic gonadotropin curves in women at risk for ectopic pregnancy: exceptions to the rules, {eid: 84055172783}&gt;, &lt;Ectopic pregnancy prediction in women with a pregnancy of unknown location: data beyond 48 h are necessary, {eid: 84894277773}&gt;, &lt;The clinical performance of the M4 decision support model to triage women with a pregnancy of unknown location as at low or high risk of complications, {eid: 84976603885}&gt;, &lt;Managing pregnancy of unknown location based on initial serum progesterone and serial serum hCG levels: development and validation of a two-step triage protocol, {eid: 84990973213}&gt;, &lt;A prospective evaluation of a single-visit strategy to manage pregnancies of unknown location, {eid: 20344405444}&gt;, &lt;Use of serum progesterone measurements to reduce need for follow-up in women with pregnancies of unknown location, {eid: 66449108561}&gt;, &lt;Introduction of a single visit protocol in the management of selected patients with pregnancy of unknown location: a prospective study, {eid: 79954484962}&gt;, &lt;The role of single serum progesterone measurement in conjunction with β-hCG in the management of suspected ectopic pregnancy, {eid: 46749119531}&gt;, &lt;Diagnostic value of cervical fetal fibronectin in detecting extrauterine pregnancy, {eid: 0033180455}&gt;, &lt;Do levels of serum cancer antigen 125 and creatine kinase predict the outcome in pregnancies of unknown location?, {eid: 27844542856}&gt;, &lt;Single serum activin a testing to predict ectopic pregnancy, {eid: 34249861544}&gt;, &lt;The expectant management of women with early pregnancy of unknown location, {eid: 0032729902}&gt;, &lt;Endometrial thickness predicts intrauterine pregnancy in patients with pregnancy of unknown location, {eid: 57149105166}&gt;, &lt;Outcome prediction in pregnancies of unknown location using endometrial thickness measurement: is this of real clinical value?, {eid: 84876925687}&gt;, &lt;Diagnostic value of serum hCG on the outcome of pregnancy of unknown location: a systematic review and meta-analysis, {eid: 84867316594}&gt;, &lt;QUADAS-2: a revised tool for the quality assessment of diagnostic accuracy studies, {eid: 80054740636}&gt;, &lt;Modelling multiple thresholds in meta-analysis of diagnostic test accuracy studies, {eid: 84987941296}&gt;, &lt;The performance of tests of publication bias and other sample size effects in systematic reviews of diagnostic test accuracy was assessed, {eid: 23644432857}&gt;, &lt;Saving Mothers Lives: reviewing maternal deaths to make motherhood safer: 2006–2008. The Eighth Report of the Confidential Enquiries into Maternal Deaths in the United Kingdom, {eid: 79952504686}&gt;, &lt;Pregnancies of unknown location: consensus statement, {eid: 33747621646}&gt;, &lt;β-hCG resolution times during expectant management of tubal ectopic pregnancies, {eid: 84930208161}&gt;</t>
  </si>
  <si>
    <t>Blackwell Publishing Ltd</t>
  </si>
  <si>
    <t>2-s2.0-85053540641</t>
  </si>
  <si>
    <t>No DT involved</t>
  </si>
  <si>
    <t>Brovkina D. (AUID: 57206660257), Riedel O. (AUID: 57200884389)</t>
  </si>
  <si>
    <t>Skill-based Metamodel for sustaining the process-oriented cyber-physical System Description</t>
  </si>
  <si>
    <t>39th IEEE Central America and Panama Convention, CONCAPAN 2019</t>
  </si>
  <si>
    <t>10.1109/CONCAPANXXXIX47272.2019.8976997</t>
  </si>
  <si>
    <t>https://www.doi.org/10.1109/CONCAPANXXXIX47272.2019.8976997</t>
  </si>
  <si>
    <t>&lt;Graduate School of Excellence Advanced Manufacturing Engineering (GSaME), University of Stuttgart&gt;, &lt;Institute for Control Engineering of Machine Tools and Manufacturing Units (ISW), University of Stuttgart&gt;, &lt;Fraunhofer Institute for Industrial Engineering IAO&gt;</t>
  </si>
  <si>
    <t>© 2019 IEEE.Digitalization slowly but steadily transforms the modern production cells by adding an IT layer to their structure, which, subsequently, leads to the use of cyber-physical systems (CPS) as production cell components. Digital representation of those components through the definition of the corresponding description models starts in the early design phase of the engineering process. The model-based systems engineering (MBSE) approach promotes increased reusability of component models and allows an automatic generation of the system of interest model and its validation through simulation, which results in a shorter design phase. However, existing solutions for CPS description models contain mainly skills and functionalities of the component from a task-oriented perspective to achieve platform-independent code generation for the components control. Semantic information in the skills description usually is completely absent or present only to the extent, which is not enough to match the corresponding components to the product requirements and necessary production processes. Instead, production cell components are manually assigned to the manufacturing processes, which are required for the product. This manual step hinders the automatic production cell model generation based on the product requirements. To allow automatic matching from product descriptions to specific CPSs, a new approach to CPS description is necessary. This description should allow the entirely automatic generation of production cell models through the matching of CPS skills and product requirements. In this paper, a semantic metamodel for CPS is presented. This metamodel enriches CPS models with high-granularity graph-based skill descriptions, which, in combination with the appropriate manufacturing process descriptions, allow automatic matching for production planning and further simulation and ontimization.</t>
  </si>
  <si>
    <t>CPS, MBSE, Metamodel</t>
  </si>
  <si>
    <t>&lt;None, {eid: 85051028888}&gt;, &lt;Shaping the digital twin for design and production engineering, {eid: 85018723536}&gt;, &lt;Simulation of production processes involving cyber-physical systems, {eid: 85020725629}&gt;, &lt;None, {eid: 85084925844}&gt;, &lt;Design techniques and applications of cyberphysical systems: A survey, {eid: 85028199291}&gt;, &lt;Platform architecture concept for the composition of collective cloud manufacturing, {eid: 85061804718}&gt;, &lt;Virtual commissioning of an assembly cell with cooperating robots, {eid: 84867792157}&gt;, &lt;None, {eid: 84952891989}&gt;, &lt;None, {eid: 85047005697}&gt;, &lt;Future modeling and simulation of cps-based factories: An example from the automotive industry, {eid: 85012920563}&gt;, &lt;None, {eid: 84961142240}&gt;, &lt;Understanding data heterogeneity in the context of cyber-physical systems integration, {eid: 85018169091}&gt;, &lt;A semantic framework for modeling and simulation of cyber-physical systems, {eid: 84938574926}&gt;, &lt;Scalable model exploration for model-driven engineering, {eid: 85024895767}&gt;, &lt;None, {eid: 27744532585}&gt;, &lt;Engineering of machine tools and manufacturing systems using cyber-physical systems, {eid: 85044544960}&gt;, &lt;A cyber-physical systems architecture for industry 4.0-based manufacturing systems, {eid: 84921300723}&gt;, &lt;Modeling cyber-physical systems with semantic agents, {eid: 78649897744}&gt;, &lt;None, {eid: 85084931175}&gt;, &lt;Digital description of products, processes and resources for task-oriented programming of assembly systems, {eid: 84924657050}&gt;, &lt;Using graph-based design languages to enhance the creation of virtual commissioning models, {eid: 85020027557}&gt;, &lt;Individual coffee maker design using graph-based design languages, {eid: 85050399594}&gt;, &lt;Manuservice ontology: A product data model for service-oriented business interactions in a cloud manufacturing environment, {eid: 84979978043}&gt;, &lt;Challenges in skillbased engineering of industrial automation systems, {eid: 85057257336}&gt;, &lt;Modularization of skill ontologies for industrial robots, {eid: 84983761017}&gt;, &lt;None, {eid: 85065433673}&gt;</t>
  </si>
  <si>
    <t>2019-11-20</t>
  </si>
  <si>
    <t>2-s2.0-85084931746</t>
  </si>
  <si>
    <t>Majernik J. (AUID: 6507585222), Urbanska L. (AUID: 57211062224), Kacmarikov A. (AUID: 57211058510)</t>
  </si>
  <si>
    <t>Improving the Quality of Human Anatomy Teaching using Online Repository of Cadaveric Dissestions: Perceptions of Medical Students</t>
  </si>
  <si>
    <t>2019 International Conference on Information and Digital Technologies, IDT 2019</t>
  </si>
  <si>
    <t>10.1109/DT.2019.8813434</t>
  </si>
  <si>
    <t>https://www.doi.org/10.1109/DT.2019.8813434</t>
  </si>
  <si>
    <t>&lt;Department of Medical Informatics, Pavol Jozef Šafárik University in Košice&gt;</t>
  </si>
  <si>
    <t>© 2019 IEEE.The teaching of medicine has always been based on very detailed knowledge of anatomical structures of human body. In order to improve the education of human anatomy, the history has brought different teaching methods and approaches using the best available techniques and technologies at a given time. Some of these approaches were considered to be the crucial ones and remain almost unchanged for hundreds of years, while others were designed as valuable complementary resources to face-to-face lectures and lessons allowing learners to study and to understand details of particular anatomical structures and systems through various more or less illustrative ways. Despite the fact that the anatomy has been taught for centuries, there is still no clear consensus of what is the best teaching method to deliver anatomical knowledge and the discussions among professionals continue also in today's modern information technology based era all around the world. Our experienced anatomists suggest the cadaver-based instructions are invaluable part in medical education and should be used in combination with traditional lectures and model based practical lessons for deep understanding of anatomy that is necessary for subsequent safe medical practice. To reach this goal, we developed our own repository of video records with cadaveric dissections and used it in teaching of human anatomy in general and dental medicine students. Comparing the study results the learners obtained, it was observed this approach had a significantly positive effect on their study results. On the other hand, we conducted a survey among learners to verify how this approach affected the process of learning and their in-depth understanding of particular anatomical structures.</t>
  </si>
  <si>
    <t>Anatomy, dissection, education, multimedia, online repository</t>
  </si>
  <si>
    <t>&lt;What impact does anatomy education have on clinical practice, {eid: 78650268734}&gt;, &lt;Musculoskeletal anatomy education: Evaluating the influence of different teaching and learning activities on medical students perception and academic performance, {eid: 85048301956}&gt;, &lt;A cadaveric procedural anatomy course enhances operative competence, {eid: 84958247178}&gt;, &lt;An overview of the technologies used for anatomy education in terms of medical history, {eid: 85024873630}&gt;, &lt;Papercraft temporal bone in the first step of anatomy education, {eid: 84996866141}&gt;, &lt;Multidimensional approach to teaching anatomy-Do gender and learning style matter, {eid: 84961904668}&gt;, &lt;Anatomy learning from prosected cadaveric specimens versus three-dimensional software: A comparative study of upper limbanatomy, {eid: 85046439122}&gt;, &lt;Best teaching practices in anatomy education: A critical review, {eid: 84962222096}&gt;, &lt;Medical students perspective on training in anatomy, {eid: 85046028311}&gt;, &lt;3D-Printed specimens as a valuable tool in anatomy education: A pilot study, {eid: 85048725842}&gt;, &lt;A survey of virtual human anatomy education systems, {eid: 85041407865}&gt;, &lt;Software simulation of CT reconstructions and artifacts, {eid: 84964030280}&gt;, &lt;Introduction of ultrasound into gross anatomy curriculum: Perceptions of medical students, {eid: 84870459435}&gt;, &lt;Experiential learning, spatial visualization and metacognition: An exercise with the blank page, {eid: 85110514412}&gt;, &lt;Automatization of contact pressure measurement between trunk orthosis and patients body using a matrix tactile sensor, {eid: 84937846770}&gt;, &lt;3D Virtual projection and utilization of its outputs in education of human anatomy, {eid: 84923262495}&gt;, &lt;Multimedia support of medical education utilizing on-line archive of video lectures, {eid: 84934343079}&gt;, &lt;Web based interactive learning programs for dentistry concept and its evaluation, {eid: 84906318184}&gt;</t>
  </si>
  <si>
    <t>2019-06-25</t>
  </si>
  <si>
    <t>2-s2.0-85072542463</t>
  </si>
  <si>
    <t>no DTs</t>
  </si>
  <si>
    <t>Barat S. (AUID: 22633698400), Kulkarni V. (AUID: 8542305000), Clark T. (AUID: 55431223700), Barn B. (AUID: 6506944724)</t>
  </si>
  <si>
    <t>An Actor Based Simulation Driven Digital Twin for Analyzing Complex Business Systems</t>
  </si>
  <si>
    <t>2019 Winter Simulation Conference, WSC 2019</t>
  </si>
  <si>
    <t>10.1109/WSC40007.2019.9004694</t>
  </si>
  <si>
    <t>https://www.doi.org/10.1109/WSC40007.2019.9004694</t>
  </si>
  <si>
    <t>&lt;Tata Consultancy Services Research&gt;, &lt;Aston University&gt;, &lt;Middlesex University London&gt;</t>
  </si>
  <si>
    <t>© 2019 IEEE.Modern enterprises aim to achieve their business goals while operating in a competitive and dynamic environment. This requires that these enterprises need be efficient, adaptive and amenable for continuous transformation. However, identifying effective control measures, adaptation choices and transformation options for a specific enterprise goal is often both a challenging and expensive task for most of the complex enterprises. The construction of a high-fidelity digital-twin to evaluate the efficacy of a range of control measures, adaptation choices and transformation options is considered to be a cost effective approach for engineering disciplines. This paper presents a novel approach to analogously utilise the concept of digital twin in controlling and adapting large complex business enterprises, and demonstrates its efficacy using a set of adaptation scenarios of a large university.</t>
  </si>
  <si>
    <t>&lt;None, {eid: 0003528391}&gt;, &lt;None, {eid: 84907382632}&gt;, &lt;The dilemmas of ranking in: International higher education, {eid: 85081116573}&gt;, &lt;Erlang- A survey of the language and its industrial applications, {eid: 0343474954}&gt;, &lt;Digital twin-the simulation aspect, {eid: 85016457439}&gt;, &lt;Combining devs with multi-agent concepts to design and simulate multimodels of complex systems (wip), {eid: 84928136665}&gt;, &lt;Decoding by linear programming, {eid: 29144439194}&gt;, &lt;None, {eid: 0003487953}&gt;, &lt;Esl: An actor-based platform for developing emergent behaviour organisation simulations, {eid: 85021775368}&gt;, &lt;Can organization studies begin to break out of the normal science straitjacket? An editorial essay, {eid: 0002986370}&gt;, &lt;System dynamics, systems thinking, and soft or, {eid: 84982693916}&gt;, &lt;The digital twin paradigm for future nasa and us air force vehicles, {eid: 84881388851}&gt;, &lt;Digital twin: Mitigating unpredictable, undesirable emergent behavior in complex systems, {eid: 85006339863}&gt;, &lt;Studying complex adaptive systems, {eid: 33748946079}&gt;, &lt;None, {eid: 84866703772}&gt;, &lt;University ranking using research, educational and environmental indicators, {eid: 77950078011}&gt;, &lt;Tutorial on agent-based modelling and simulation, {eid: 77956300313}&gt;, &lt;Verification and validation of simulation models, {eid: 33846673366}&gt;, &lt;Shaping the digital twin for design and production engineering, {eid: 85018723536}&gt;, &lt;The architecture of complexity, {eid: 0009409194}&gt;, &lt;None, {eid: 0004102479}&gt;, &lt;Epistemology of modeling and simulation, {eid: 84894128908}&gt;, &lt;General system theory, {eid: 57449093590}&gt;, &lt;None, {eid: 74549132125}&gt;, &lt;A framework for information systems architecture, {eid: 0001134191}&gt;</t>
  </si>
  <si>
    <t>2019-12-08</t>
  </si>
  <si>
    <t>2-s2.0-85081120494</t>
  </si>
  <si>
    <t>Mittal S. (AUID: 9337568300), Tolk A. (AUID: 8336984800), Pyles A. (AUID: 46961403700), Balen N.V. (AUID: 57215543628), Bergollo K. (AUID: 57215550458)</t>
  </si>
  <si>
    <t>Digital Twin Modeling, Co-Simulation and Cyber Use-Case Inclusion Methodology for IOT Systems</t>
  </si>
  <si>
    <t>10.1109/WSC40007.2019.9004656</t>
  </si>
  <si>
    <t>https://www.doi.org/10.1109/WSC40007.2019.9004656</t>
  </si>
  <si>
    <t>&lt;MITRE Corporation&gt;</t>
  </si>
  <si>
    <t>© 2019 IEEE.Cyber Physical Systems (CPS) and Internet of Things (IoT) communities are often asked to test devices regarding their effects on underlying infrastructure. Usually, only one or two devices are given to the testers, but hundreds or thousands are needed to really test IoT effects. This proposition makes IoT Test Evaluation (TE) cost and management prohibitive. One possible approach is to develop a digital twin of the IoT device and employ many replicas of the twin in a simulation environment comprised of various simulators that mimic the IoT device's operational environment. Cyber attack experimentation is a critical aspect of IoT TE and without such a virtual TE environment, it is almost impossible to study large scale effects. This paper will present a digital twin engineering methodology as applicable to IoT device TE and cyber experimentation.</t>
  </si>
  <si>
    <t>&lt;Simulation-based acquisition: An impetus for change, {eid: 0034429183}&gt;, &lt;None, {eid: 85081124226}&gt;, &lt;None, {eid: 85081135474}&gt;, &lt;Taming complexity and risk in internet of things (iot) ecosystem using system entity structure (ses) modeling, {eid: 85081130120}&gt;, &lt;None, {eid: 84868304598}&gt;, &lt;A system-of-systems approach for integrated energy systems modeling and simulation, {eid: 84978170548}&gt;, &lt;Theory and practice of m&amp;s in cyber environments, {eid: 85050761929}&gt;, &lt;Hardwarein-the-loop simulation of a distribution system with air conditioners under model predictive control, {eid: 85029521862}&gt;, &lt;Digital model-based engineering: Expectations, prerequisites, and challenges of infusion, {eid: 85081125146}&gt;, &lt;Effects of home energy management systems on distribution utilities and feeders under various market structures, {eid: 85046367481}&gt;, &lt;Digital manufacturing: Requirements and challenges for implementing digital surrogates, {eid: 85062624777}&gt;, &lt;A complexity primer for systems engineers, {eid: 85050759898}&gt;, &lt;Blackiot: Iot botnet of high wattage devices can disrupt the power grid, {eid: 85067396228}&gt;, &lt;Hybrid simulation for cyber physical systems: A panel on where are we going regarding complexity, intelligence, and adaptability of cps using simulation, {eid: 85055249409}&gt;, &lt;Hybrid simulation for cyber physical systems: State of the art and a literature review, {eid: 85055246160}&gt;, &lt;Modeling and simulation (m&amp;s) master plan, {eid: 85081130573}&gt;, &lt;None, {eid: 0003717921}&gt;, &lt;Mbse with/out simulation: The state of the art and way forward, {eid: 85068600381}&gt;, &lt;None, {eid: 85059806799}&gt;, &lt;Digital engineering transformation across the department of defense, {eid: 85072109862}&gt;</t>
  </si>
  <si>
    <t>2-s2.0-85081123645</t>
  </si>
  <si>
    <t>Josifovska K. (AUID: 57210196111), Yigitbas E. (AUID: 55633580700), Engels G. (AUID: 7004530938)</t>
  </si>
  <si>
    <t>Reference Framework for Digital Twins within Cyber-Physical Systems</t>
  </si>
  <si>
    <t>International Workshop on Software Engineering for Smart Cyber-Physical Systems (SEsCPS)</t>
  </si>
  <si>
    <t>5th IEEE/ACM International Workshop on Software Engineering for Smart Cyber-Physical Systems, SEsCPS 2019</t>
  </si>
  <si>
    <t>10.1109/SEsCPS.2019.00012</t>
  </si>
  <si>
    <t>https://www.doi.org/10.1109/SEsCPS.2019.00012</t>
  </si>
  <si>
    <t>&lt;Database and Information Systems, Paderborn University&gt;</t>
  </si>
  <si>
    <t>© 2019 IEEE.Cyber-Physical Systems (CPSs) represent systems which integrate physical units and processes with computational entities over Internet and allow ubiquitous access of information and services. Although the application of CPSs promise to positively transform many application fields, there are still many open questions and challenges on how to design and realize a CPS. As indicated in the third level of the 5-level CPS architecture, the so-called cyber level, one of the challenges addresses the need for digital twins as high-fidelity mirroring images of CPSs entities. This is a prerequisite to realize the upper levels of the 5-level CPS architecture-the cognition and configuration level. In the scientific literature, the concept of a Digital Twin is introduced as a concrete realization for mirroring physical entities in the virtual world. However, a reference framework for the main building blocks of a Digital Twin framework is missing. This hinders a reuse of best practices and proven solutions for concrete realizations of a Digital Twin. In order to tackle this problem, we have established a reference framework for Digital Twins within a CPS. Our framework specifies the main building blocks of a Digital Twin in terms of structure and interrelations. To achieve this goal, we performed a systematic literature review, where we evaluated existing Digital Twin realizations used in different application domains of CPSs and we applied Grounded Theory and Framework Analysis as underlying methodologies. This reference framework serves a blueprint for developing Digital Twins of physical entities which are part of a CPS.</t>
  </si>
  <si>
    <t>cyber-physical system, digital twin, reference framework</t>
  </si>
  <si>
    <t>&lt;Current status and advancement of cyber-physical systems in manufacturing, {eid: 84928606583}&gt;, &lt;Cyber physical systems in the context of industry 4.0, {eid: 84905844055}&gt;, &lt;Cyber-physical systems in manufacturing, {eid: 84990841502}&gt;, &lt;Cyber-physical systems, {eid: 81055129165}&gt;, &lt;A survey of cyber-physical systems, {eid: 84555177840}&gt;, &lt;Reference architecture and maturity levels for cyber-physical systems in the mechanical engineering industry, {eid: 85006380430}&gt;, &lt;A cyber-physical systems architecture for industry 4.0-based manufacturing systems, {eid: 84921300723}&gt;, &lt;Digital twin: Mitigating unpredictable, undesirable emergent behavior in complex systems, {eid: 85006339863}&gt;, &lt;C2ps: A digital twin architecture reference model for the cloud-based cyber-physical systems, {eid: 85015767302}&gt;, &lt;Digital twin data modeling with automationml and a communication methodology for data exchange, {eid: 85006391498}&gt;, &lt;The role of the industry 4.0 asset administration shell and the digital twin during the life cycle of a plant, {eid: 85044475829}&gt;, &lt;Digital twin-based smart production management and control framework for the complex product assembly shop-floor, {eid: 85041548794}&gt;, &lt;Digital twin-driven product design framework, {eid: 85061021953}&gt;, &lt;The digital twin of an industrial production line within the industry 4.0 concept, {eid: 85027512911}&gt;, &lt;Procedures for performing systematic reviews, {eid: 27644567603}&gt;, &lt;Qualitative data analysis for applied policy research, {eid: 0001457476}&gt;, &lt;None, {eid: 0037941821}&gt;, &lt;Digital twin shop-floor: A new shop-floor paradigm towards smart manufacturing, {eid: 85030752762}&gt;, &lt;Equipment energy consumption management in digital twin shop-floor: A framework and potential applications, {eid: 85048222217}&gt;, &lt;Dynamic resource allocation optimization for digital twin-driven smart shopfloor, {eid: 85048229043}&gt;, &lt;Data-centric middleware based digital twin platform for dependable cyber-physical systems, {eid: 85028079218}&gt;, &lt;A digital twin-based multimodal ui adaptation framework for assistance systems in industry 4.0, {eid: 85069873204}&gt;, &lt;Digital twin-proof of concept, {eid: 85044953148}&gt;, &lt;The role of data fusion in predictive maintenance using digital twin, {eid: 85046491768}&gt;, &lt;Digital twin driven prognostics and health management for complex equipment, {eid: 85047291024}&gt;, &lt;Visualising the digital twin using web services and augmented reality, {eid: 85012932205}&gt;, &lt;The digital twin: Demonstrating the potential of real time data acquisition in production systems, {eid: 85020876167}&gt;, &lt;The digital twin: Realizing the cyber-physical production system for industry 4.0, {eid: 85019987476}&gt;, &lt;A review of the roles of digital twin in cps-based production systems, {eid: 85029833606}&gt;, &lt;Digital twin in manufacturing: A categorical literature review and classification, {eid: 85052915281}&gt;</t>
  </si>
  <si>
    <t>2019-05-28</t>
  </si>
  <si>
    <t>2-s2.0-85072842816</t>
  </si>
  <si>
    <t>Chhetri S.R. (AUID: 57190291332), Faezi S. (AUID: 57190292401), Canedo A. (AUID: 23099100200), Faruque M.A.A. (AUID: 9332640800)</t>
  </si>
  <si>
    <t>QUILT: Quality inference from living digital twins in IoT-enabled manufacturing systems</t>
  </si>
  <si>
    <t>4th ACM/IEEE International Conference on Internet of Things Design and Implementation, IoTDI 2019</t>
  </si>
  <si>
    <t>10.1145/3302505.3310085</t>
  </si>
  <si>
    <t>https://www.doi.org/10.1145/3302505.3310085</t>
  </si>
  <si>
    <t>&lt;University of California, Siemens Corporation Corporate Technology&gt;</t>
  </si>
  <si>
    <t>© 2019 ACM.A Digital twin is the virtual replica of a physical system. Digital twins are useful because they provide models and data for design, production, operation, diagnostics, and prognostics of machines and products. Traditionally, building a digital twin requires many built-in sensors to monitor various physical phenomena associated with cyber-physical systems such as vibration, energy consumption, etc. However, many legacy manufacturing systems do not have multi-physics sensors built-in by default. Moreover, it might not be feasible to intrusively place sensors in these systems after they are manufactured. To bring the advantages of digitalization to legacy manufacturing systems, this paper contributes with an Internet-of-Things (IoT) based methodology to build digital twins using an indirect medium such as side-channels, which can localize anomalous faults and infer the quality of the products being manufactured while keeping itself up-to-date. We achieve this by exploring and utilizing the side-channels (emissions such as acoustics, power, magnetic, etc.) of the system that unintentionally reveal the cyber and physical state of the system. To validate our methodology, in this paper, we focus on building a digital twin model of a Fused-Deposition Modeling (FDM) based Cartesian additive manufacturing system. The proposed methodology achieves 83.09% accuracy in anomaly localization. To the best of our knowledge, this is the first work demonstrating the possibility of modeling and maintaining a living digital twin of a manufacturing system by extracting information from the side-channels using low-end IoT sensors.</t>
  </si>
  <si>
    <t>digital twin, internet-of-things, machine learning, smart manufacturing</t>
  </si>
  <si>
    <t>&lt;A review of the roles of digital twin in cps-based production systems, {eid: 85029833606}&gt;, &lt;Digital twin: Mitigating unpredictable, undesirable emergent behavior in complex systems, {eid: 85016450943}&gt;, &lt;None, {eid: 85023614860}&gt;, &lt;None, {eid: 85052197244}&gt;, &lt;None, {eid: 85050668724}&gt;, &lt;None, {eid: 85066033996}&gt;, &lt;None, {eid: 85050203253}&gt;, &lt;The digital twin paradigm for future NASA and US Air Force vehicles, {eid: 84881426231}&gt;, &lt;The air force digital thread/digital twin-life cycle integration and use of computational and experimental knowledge, {eid: 85007463616}&gt;, &lt;Additive manufacturing impacts on a two-level supply chain, {eid: 85057320676}&gt;, &lt;3d and 4d printing technologies: Innovative process engineering and smart additive manufacturing, {eid: 85071007546}&gt;, &lt;A digital twin for rapid qualification of 3d printed metallic components, {eid: 85056629776}&gt;, &lt;Concept development of a sensor array for 3d printer, {eid: 84986247624}&gt;, &lt;From surveillance to digital twin: Challenges and recent advances of signal processing for industrial internet of things, {eid: 85053235550}&gt;, &lt;IoT standardization and implementation challenges, {eid: 85026268994}&gt;, &lt;The iiot/iot device control model based on narrow-band IoT (nb-iot), {eid: 85045524865}&gt;, &lt;My smartphone knows what you print: Exploring smartphone-based side-channel attacks against 3D Printers, {eid: 84995475547}&gt;, &lt;Leave your phone at the door: Side channels that reveal factory floor secrets, {eid: 85066019857}&gt;, &lt;Building blocks for a digital twin of additive manufacturing, {eid: 85021415524}&gt;, &lt;Building digital twins of 3D printing machines, {eid: 85008410735}&gt;, &lt;Digital twin-the simulation aspect, {eid: 85016457439}&gt;, &lt;C2PS: A digital twin architecture reference model for the cloud-based cyber-physical systems, {eid: 85015767302}&gt;, &lt;Digital twin data modeling with automationml and a communication methodology for data exchange, {eid: 85006391498}&gt;, &lt;On the effects of modeling as-manufactured geometry: Toward digital twin, {eid: 84908334477}&gt;, &lt;None, {eid: 85059973348}&gt;, &lt;Surface quality prediction in fdm additive manufacturing, {eid: 85025614222}&gt;, &lt;Integration of fdm surface quality modeling with process design, {eid: 84977561144}&gt;, &lt;Acoustic emission for in situ quality monitoring in additive manufacturing using spectral convolutional neural networks, {eid: 85046013504}&gt;, &lt;In situ and real-time monitoring of powderbed am by combining acoustic emission and artificial intelligence, {eid: 85055495130}&gt;, &lt;Online real-time quality monitoring in additive manufacturing processes using heterogeneous sensors, {eid: 84941208014}&gt;, &lt;Functional quantitative and qualitative models for quality modeling in a fused deposition modeling process, {eid: 85034225252}&gt;, &lt;An online sparse estimation-based classification approach for real-time monitoring in advanced manufacturing processes from heterogeneous sensor data, {eid: 84961962758}&gt;, &lt;None, {eid: 85066046591}&gt;, &lt;Acoustic side-channel attacks on additive manufacturing systems, {eid: 85043535809}&gt;, &lt;Oligo-snoop: A non-invasive side channel attack against DNA synthesis machines, {eid: 85114919587}&gt;, &lt;Key performance indicators for manufacturing operations management in the process industry, {eid: 85045255381}&gt;, &lt;None, {eid: 85029386337}&gt;, &lt;Cross-validation, {eid: 79954553074}&gt;, &lt;A working guide to boosted regression trees, {eid: 44849118698}&gt;, &lt;Kcad: Kinetic cyber-attack detection method for cyber-physical additive manufacturing systems, {eid: 85000981895}&gt;, &lt;None, {eid: 85066011982}&gt;, &lt;None, {eid: 85066043227}&gt;, &lt;None, {eid: 85066014124}&gt;, &lt;In situ monitoring of fdm machine condition via acoustic emission, {eid: 84941702635}&gt;, &lt;Accuracy prediction in fused deposition modeling, {eid: 84905084057}&gt;, &lt;Real-time fdm machine condition monitoring and diagnosis based on acoustic emission and hidden semi-markov model, {eid: 84990985644}&gt;, &lt;A phm approach to additive manufacturing equipment health monitoring, fault diagnosis, and quality control, {eid: 84920540827}&gt;</t>
  </si>
  <si>
    <t>2019-04-15</t>
  </si>
  <si>
    <t>2-s2.0-85066035816</t>
  </si>
  <si>
    <t>Antonino P.O. (AUID: 36619591600), Schnicke F. (AUID: 57209138657), Zhang Z. (AUID: 59159570900), Kuhn T. (AUID: 7101840137)</t>
  </si>
  <si>
    <t>Blueprints for architecture drivers and architecture solutions for Industry 4.0 shopfloor applications</t>
  </si>
  <si>
    <t>13th European Conference on Software Architecture, ECSA 2019</t>
  </si>
  <si>
    <t>10.1145/3344948.3344971</t>
  </si>
  <si>
    <t>https://www.doi.org/10.1145/3344948.3344971</t>
  </si>
  <si>
    <t>&lt;Fraunhofer IESE&gt;</t>
  </si>
  <si>
    <t>© 2019 ACM.Industry 4.0 aims at evolving the current industrial processes towards directly connecting shopfloor machines to systems from different layers of the automation pyramid, such as Enterprise Resource Planning (ERP) or Manufacturing Execution Systems (MES). There are key functional and quality requirements that apply to most Industry 4.0 systems independent of the application domain, e.g., requirements related to interoperability, recoverability, security, and modifiability. Despite their importance, there is still a lack of understanding of (i) architecture drivers that focus on these quality aspects and (ii) architecture solutions for these architecture drivers that are adequate for a wide range of Industry 4.0 contexts. To contribute to filling this gap, we present in this paper (i) quality-centered architecture drivers derived from industrial cases, and (ii) architecture solutions based on the concepts of Digital Twins, Service-Oriented Architecture, and Virtual Automation Bus for four recurrent production plant scenarios. The architecture drivers and solutions presented in this paper were instantiated in different Industry 4.0 contexts, such as BaSys 4.0 (the German national reference project for Industry 4.0), and by the BaSys industry project partners.</t>
  </si>
  <si>
    <t>Architecture driver, Architecture solution, Digital twin, Industry 4.0</t>
  </si>
  <si>
    <t>&lt;Insdustrie 4.0 automation bus, {eid: 85081972334}&gt;, &lt;Digitaler zwilling, {eid: 85026498729}&gt;, &lt;Proposal of an automation solutions architecture for industry 4.0, {eid: 85056704483}&gt;, &lt;None, {eid: 85081964507}&gt;, &lt;Challenges and requirements for the application of industry 4.0: A special insight with the usage of cyber-physical system, {eid: 85040789603}&gt;, &lt;A cpps architecture approach for industry 4.0, {eid: 84952946497}&gt;, &lt;Proactive manufacturing-A big-data driven emerging manufacturing paradigm, {eid: 85016519461}&gt;, &lt;None, {eid: 85034604760}&gt;, &lt;None, {eid: 72349086391}&gt;</t>
  </si>
  <si>
    <t>2019-09-09</t>
  </si>
  <si>
    <t>2-s2.0-85081983820</t>
  </si>
  <si>
    <t>Use DT as one of solution</t>
  </si>
  <si>
    <t>Wu L. (AUID: 55978341400), Gu G. (AUID: 57217150637), Zhang W. (AUID: 57212452739)</t>
  </si>
  <si>
    <t>Cyber-Physical System Fusion Modeling and Simulation Method</t>
  </si>
  <si>
    <t>10.1145/3386164.3387294</t>
  </si>
  <si>
    <t>https://www.doi.org/10.1145/3386164.3387294</t>
  </si>
  <si>
    <t>&lt;Software Test Center, China Institute of Marine Technology and Economy&gt;</t>
  </si>
  <si>
    <t>© 2019 ACM.Aiming at the digital design of typical Cyber-Physical System (CPS) and the construction requirements of Digital Twin System, this paper studies the fusion modeling and simulation method of CPS, including fusion modeling framework and model description, Cyber model and Physical model interface and interoperability mechanism, coordination and fusion simulation method for CPS heterogeneity model, etc. The modeling and simulation of Cyber-Physical System provides a theoretical and methodological basis for model-based design verification, evaluation and optimization of complex equipment.</t>
  </si>
  <si>
    <t>Co- Simulation, Cyber-Physical System, Fusion Model, Fusion Simulation, Interoperate, Modeling</t>
  </si>
  <si>
    <t>&lt;None, {eid: 85086439004}&gt;, &lt;None, {eid: 85034587859}&gt;, &lt;Modeling of cps simulation based on the integration of heterogeneousj, {eid: 84900373594}&gt;, &lt;Modeling computation entity of cps based on dynamic behavior j, {eid: 84969749392}&gt;, &lt;None, {eid: 85086430327}&gt;, &lt;Research and design for the modeling of simulation of cpsj, {eid: 84966637933}&gt;, &lt;Modeling method for dynamic behaviors of cyber-physical systemj, {eid: 84903279339}&gt;, &lt;None, {eid: 85086451448}&gt;, &lt;None, {eid: 85086433790}&gt;, &lt;Aadl: An architecture design and analysis language for complex embedded real-time systemsj, {eid: 77953260025}&gt;, &lt;None, {eid: 84940862965}&gt;</t>
  </si>
  <si>
    <t>2-s2.0-85117541403</t>
  </si>
  <si>
    <t>Not sure if this is a primary study</t>
  </si>
  <si>
    <t>Loper M.L. (AUID: 6603552817), Bronston M. (AUID: 57215546361), Berenbach B. (AUID: 23048707700)</t>
  </si>
  <si>
    <t>Modeling Amp; Simulation in Systems Engineering: A Survey Course</t>
  </si>
  <si>
    <t>10.1109/WSC40007.2019.9004797</t>
  </si>
  <si>
    <t>https://www.doi.org/10.1109/WSC40007.2019.9004797</t>
  </si>
  <si>
    <t>&lt;Georgia Institute of Technology, Georgia Tech Research Institute&gt;</t>
  </si>
  <si>
    <t>© 2019 IEEE.Systems engineering is a bit different from other engineering disciplines in that students from many disciplines are enrolled in the program. Therefore, the objective is not to teach a simulation subject in depth, but rather to introduce the students to different techniques so that they can work with and manage simulation staff on a project. However, they need some hands on experience so that they know how challenging simulations can be, avoiding the trap of underestimating the effort involved. This paper describes the approach used at Georgia Tech to teach a compressed 7 week simulation survey course called ASE 6003 Modeling Amp; Simulation in Systems Engineering. We describe the techniques used, our approach and the results achieved over recent years of teaching simulation in this format. Finally we discuss lessons learned and offer suggestions for others interested in offering a similar course.</t>
  </si>
  <si>
    <t>&lt;The design and implementation of an object-oriented power plant training simulator, {eid: 85081132299}&gt;, &lt;None, {eid: 85081127578}&gt;, &lt;A media-rich curriculum for modeling and simulation, {eid: 84961122709}&gt;, &lt;Principles for m&amp;s education, {eid: 85081126866}&gt;, &lt;None, {eid: 85081127229}&gt;, &lt;Interdisciplinary teaching and learning in computing science: Three years of experience in the mocssy program, {eid: 84863465370}&gt;, &lt;Teaching computational modeling in the data science era, {eid: 84978476720}&gt;, &lt;Assessment of modeling and simulation in secondary computing science education, {eid: 85056699879}&gt;, &lt;Perspectives on teaching modeling and simulation in a department of computer science, {eid: 85062629672}&gt;, &lt;Academic education supporting the professional landscape, {eid: 85081139539}&gt;, &lt;When and how to develop domain-specific languages, {eid: 33745167684}&gt;, &lt;Top systems engineering issues in us defense industry, {eid: 85081121594}&gt;, &lt;None, {eid: 85081136412}&gt;, &lt;Power distribution modeling and simulation power rangers final report, {eid: 85081132015}&gt;, &lt;None, {eid: 84954540930}&gt;, &lt;Wat! modeling and simulation final report, {eid: 85081120599}&gt;, &lt;None, {eid: 77953908902}&gt;, &lt;None, {eid: 85081125779}&gt;</t>
  </si>
  <si>
    <t>2-s2.0-85081113719</t>
  </si>
  <si>
    <t>Report about Modeling and Simulation course</t>
  </si>
  <si>
    <t>Inocêncio T.J. (AUID: 57210929764), Gonzales G.R. (AUID: 57210930137), Horita F.E.A. (AUID: 55546785600), Cavalcante E. (AUID: 54893538400)</t>
  </si>
  <si>
    <t>Emergent behavior in system-of-systems: A systematic mapping study</t>
  </si>
  <si>
    <t>33rd Brazilian Symposium on Software Engineering, SBES 2019</t>
  </si>
  <si>
    <t>10.1145/3350768.3350779</t>
  </si>
  <si>
    <t>https://www.doi.org/10.1145/3350768.3350779</t>
  </si>
  <si>
    <t>&lt;Federal University of ABC Santo&gt;, &lt;Federal University of Rio Grande do Norte&gt;</t>
  </si>
  <si>
    <t>© 2019 Association for Computing Machinery.A systems-of-systems (SoS) is a class of systems characterized by the collaboration among independent constituent systems, each one with its own purposes and functionalities and interacting with the others aiming to meet common global missions. An essential characteristic of any SoS is the so-called emergent behavior, which stands for the ability of an SoS of providing new functionalities resulted from the runtime collaboration among the constituent systems and that are not performed by any of them in isolation. Despite the importance of this subject, it is possible to notice that there are some lacks related to understanding emergent behavior in SoS, how it manifests, and which challenges it imposes to the development of this class of systems. This paper presents a systematic mapping study aimed to elicit and analyze the state-of-the-art on emergent behavior in SoS. By following a systematic procedure of search and selection of primary studies, a set of 37 existing studies was analyzed with respect to contributions related to emergent behavior in SoS. Obtained results show that the studies do not deeply investigate emergent behavior even though they mention this characteristic. Grounded on such a discussion, this work also presents a research agenda with directions for further work on the topic.</t>
  </si>
  <si>
    <t>Emergent behavior, Systematic mapping study, Systems-of-Systems</t>
  </si>
  <si>
    <t>&lt;A systematic literature review on knowledge representation approaches for systems-of-systems, {eid: 84958543999}&gt;, &lt;Computational intelligence based complex adaptive system-of-system architecture evolution strategy, {eid: 85044173584}&gt;, &lt;System of systems hazard analysis using simulation and machine learning, {eid: 33751006726}&gt;, &lt;A systematic mapping of the research literature on system-of-systems engineering, {eid: 84941131183}&gt;, &lt;Mathematical Models of Emergence in Complex Systems-of-systems, {eid: 85073216723}&gt;, &lt;GQM approach has evolved to include models, {eid: 0347028909}&gt;, &lt;Simulating systems of systems using situation/reaction paradigm, {eid: 85052812661}&gt;, &lt;Federated Cloud computing as System of Systems, {eid: 85017187240}&gt;, &lt;Maintaining emergence in systems of systems integration: A Contractual Approach using SysML, {eid: 84962879043}&gt;, &lt;Conceptualization of a system-of-systems in the defense domain: An experience report in the Brazilian scenario, {eid: 85056183083}&gt;, &lt;Applying systematic reviews to diverse study types: An experience report, {eid: 45449103227}&gt;, &lt;Model-driven performance prediction of systems of systems, {eid: 84979255879}&gt;, &lt;Interoperability in systems-of-information systems: A systematic mapping study, {eid: 85056702449}&gt;, &lt;Characterizing Architectural Evaluations and Identifying Quality Attributes addressed in Systems-of-Systems: A systematic mapping study, {eid: 85065705235}&gt;, &lt;Practical modeling concepts for engineering emergence in systems of systems, {eid: 85028526977}&gt;, &lt;System of systems architecture feasibility analysis to support tradespace exploration, {eid: 85028571151}&gt;, &lt;A model-based approach towards the building of trustworthy software-intensive systems-of-systems, {eid: 85026743160}&gt;, &lt;A study on goals specification for systems-of-information systems: Design principles and conceptual model, {eid: 85060039686}&gt;, &lt;Digital Twin: Mitigating unpredictable, undesirable emergent behavior in complex systems, {eid: 85006339863}&gt;, &lt;Supporting design via the System Operational Dependency Analysis methodology, {eid: 84964330459}&gt;, &lt;Checking the architectural feasibility of Systems-of-Systems using formal descriptions, {eid: 84985906492}&gt;, &lt;Design science in information systems research, {eid: 0242652022}&gt;, &lt;Building a conceptual architecture and stakeholder map of a system-of-systems for disaster monitoring and early-warning: A case study in Brazil, {eid: 85071939157}&gt;, &lt;Modeling emergent behavior for systems-of-systems, {eid: 85073232360}&gt;, &lt;Agent-based modeling the emergent behavior of a system-of-systems, {eid: 84878125371}&gt;, &lt;None, {eid: 68849110765}&gt;, &lt;Executable modeling for system of systems architecting: An artificial life framework, {eid: 49049114584}&gt;, &lt;None, {eid: 44649122227}&gt;, &lt;Towards an understanding of emergence in systems-of-systems, {eid: 84941089442}&gt;, &lt;On the Development of Systems-of-Systems based on the Internet of Things: A systematic mapping, {eid: 84907396094}&gt;, &lt;Architecting principles for systems-of-systems, {eid: 85045953475}&gt;, &lt;The role of modeling and simulation in system of systems development, {eid: 85015825160}&gt;, &lt;None, {eid: 84976330212}&gt;, &lt;Harnessing emergence: The control and design of emergent behavior in system of systems engineering, {eid: 85027903265}&gt;, &lt;A system-of-systems approach for integrated resilience assessment in highway transportation infrastructure investment, {eid: 85052329046}&gt;, &lt;Self-aware architecture to support partial control of emergent behavior, {eid: 84879779234}&gt;, &lt;Agent-based modeling for systems of systems, {eid: 85064192247}&gt;, &lt;The state of the art and future perspectives in systems of systems software architectures, {eid: 84882303106}&gt;, &lt;A formal approach to autonomic systems programming: The SCel language, {eid: 84902580751}&gt;, &lt;Software architecture of self-organizing systems-of-systems for the Internet-of-Things with SosADL, {eid: 85028571785}&gt;, &lt;Exogenously describing architectural emergent behaviors of systems-of-systems with sosadl, {eid: 85052332391}&gt;, &lt;Formally Describing Self-organizing Architectures for Systems-of-Systems on the Internet-of-Things, {eid: 85057253461}&gt;, &lt;On the emergent behavior oxymoron of system-of-systems architecture description, {eid: 85052315087}&gt;, &lt;Kr14 emergent behavior in systems of systems, {eid: 85055677461}&gt;, &lt;Synchronisation and emergent behaviour in networks of heterogeneous systems: A control theory perspective, {eid: 84978525072}&gt;, &lt;Towards a reference architecture for large-scale smart grids system of systems, {eid: 84954422554}&gt;, &lt;Systematic mapping studies in software engineering, {eid: 85088075417}&gt;, &lt;Classifying emergent behavior to reveal design patterns, {eid: 85055183527}&gt;, &lt;Quantitative reliability assessment for mobile cooperative systems, {eid: 84988410181}&gt;, &lt;Formal Modeling Systems-of-systems Missions with mKAOS, {eid: 85050565907}&gt;, &lt;Refining missions to architectures in software-intensive systems-of-systems, {eid: 85026392114}&gt;, &lt;On the characterization of missions of systems-of-systems, {eid: 84907390121}&gt;, &lt;Validating emergent behavior in complex systems, {eid: 85073194061}&gt;, &lt;Bigraph-ensured interoperability for system(of-systems) emergence, {eid: 84910154287}&gt;, &lt;Enabling emergent behavior in systems-of-systems through bigraph-based modeling, {eid: 84941107437}&gt;, &lt;Composition of behavior models for systems architecture, {eid: 85015888258}&gt;, &lt;Healthcare system of systems, {eid: 47249147628}&gt;, &lt;The study of guided emergent behavior in system of systems requirement analysis, {eid: 77956608028}&gt;</t>
  </si>
  <si>
    <t>2019-09-23</t>
  </si>
  <si>
    <t>2-s2.0-85073187593</t>
  </si>
  <si>
    <t>Koch W. (AUID: 57192166229), Mancuso R. (AUID: 55812854400), West R. (AUID: 57214712600), Bestavros A. (AUID: 7004003556)</t>
  </si>
  <si>
    <t>Reinforcement learning for UAV attitude control</t>
  </si>
  <si>
    <t>ACM Transactions on Cyber-Physical Systems</t>
  </si>
  <si>
    <t>10.1145/3301273</t>
  </si>
  <si>
    <t>https://www.doi.org/10.1145/3301273</t>
  </si>
  <si>
    <t>&lt;Department of Computer Science, Boston University, 111 Cummington Mall&gt;</t>
  </si>
  <si>
    <t>© 2019 Copyright held by the owner/author(s). Publication rights licensed to ACM.Autopilot systems are typically composed of an “inner loop” providing stability and control, whereas an “outer loop” is responsible for mission-level objectives, such as way-point navigation. Autopilot systems for unmanned aerial vehicles are predominately implemented using Proportional-Integral-Derivative (PID) control systems, which have demonstrated exceptional performance in stable environments. However, more sophisticated control is required to operate in unpredictable and harsh environments. Intelligent flight control systems is an active area of research addressing limitations of PID control most recently through the use of reinforcement learning (RL), which has had success in other applications, such as robotics. Yet previous work has focused primarily on using RL at the mission-level controller. In this work, we investigate the performance and accuracy of the inner control loop providing attitude control when using intelligent flight control systems trained with state-of-the-art RL algorithms-Deep Deterministic Policy Gradient, Trust Region Policy Optimization, and Proximal Policy Optimization. To investigate these unknowns, we first developed an open source high-fidelity simulation environment to train a flight controller attitude control of a quadrotor through RL. We then used our environment to compare their performance to that of a PID controller to identify if using RL is appropriate in high-precision, time-critical flight control.</t>
  </si>
  <si>
    <t>Adaptive control, Attitude control, Autopilot, Intelligent control, Machine learning, PID, Quadcopter, Reinforcement learning, UAV</t>
  </si>
  <si>
    <t>&lt;None, {eid: 85075488605}&gt;, &lt;None, {eid: 85075489380}&gt;, &lt;None, {eid: 85075489620}&gt;, &lt;None, {eid: 85075488392}&gt;, &lt;None, {eid: 85048769167}&gt;, &lt;An application of reinforcement learning to aerobatic helicopter flight, {eid: 84864030941}&gt;, &lt;Autonomous helicopter control using reinforcement learning policy search methods, {eid: 0034859944}&gt;, &lt;Learning bounds for domain adaptation, {eid: 85161961443}&gt;, &lt;Hybrid parallel neuro-controller for multirotor unmanned aerial vehicle, {eid: 85006833570}&gt;, &lt;Design and control of an indoor micro quadrotor, {eid: 3042681632}&gt;, &lt;None, {eid: 85015444377}&gt;, &lt;Reinforcement learning and the reward engineering principle, {eid: 85048232151}&gt;, &lt;None, {eid: 85050596935}&gt;, &lt;Output feedback control of a quadrotor UAV using neural networks, {eid: 73949156625}&gt;, &lt;An adaptive neuro PID for controlling the altitude of quadcopter robot, {eid: 84893506475}&gt;, &lt;A simulation-based architecture for smart cyber-physical systems, {eid: 84991687905}&gt;, &lt;L1 adaptive control for safety-critical systems, {eid: 84859795434}&gt;, &lt;Control of a quadrotor with reinforcement learning, {eid: 85063310391}&gt;, &lt;Noise and the reality gap: The use of simulation in evolutionary robotics, {eid: 84957806813}&gt;, &lt;None, {eid: 85035223226}&gt;, &lt;Autonomous helicopter flight via reinforcement learning, {eid: 3042583887}&gt;, &lt;None, {eid: 85075487983}&gt;, &lt;Design and use paradigms for Gazebo, an open-source multi-robot simulator, {eid: 14044257268}&gt;, &lt;Intelligent control approaches for aircraft applications, {eid: 78049233640}&gt;, &lt;Feedback linearization vs. Adaptive sliding mode control for a quadrotor helicopter, {eid: 67949092981}&gt;, &lt;Survey of gain-scheduling analysis and design, {eid: 0034691912}&gt;, &lt;None, {eid: 84965135289}&gt;, &lt;Backstepping control for a quadrotor helicopter, {eid: 34250645268}&gt;, &lt;A reliable system design for nondeterministic adaptive controllers in small UAV autopilots, {eid: 85009454818}&gt;, &lt;Evolving mobile robots in simulated and real environments, {eid: 0029311877}&gt;, &lt;None, {eid: 84904867557}&gt;, &lt;State-of-the-art intelligent flight control systems in unmanned aerial vehicles, {eid: 85011977596}&gt;, &lt;Trust region policy optimization, {eid: 84969963490}&gt;, &lt;None, {eid: 85041194636}&gt;, &lt;Robust neuro-control for a micro quadrotor, {eid: 77955877054}&gt;, &lt;None, {eid: 0004102479}&gt;, &lt;Fundamental limitations and differences of robust and adaptive control, {eid: 0034853976}&gt;, &lt;Multi-agent quadrotor testbed control design: Integral sliding mode vs. Reinforcement learning, {eid: 79957982726}&gt;, &lt;None, {eid: 85075490402}&gt;, &lt;Flight test implementation of a second generation intelligent flight control system, {eid: 77951694302}&gt;, &lt;Optimum settings for automatic controllers, {eid: 0000756319}&gt;</t>
  </si>
  <si>
    <t>2019-02-01</t>
  </si>
  <si>
    <t>2-s2.0-85071868213</t>
  </si>
  <si>
    <t>Chen W. (AUID: 57089263600), Xiong W. (AUID: 50263686000), Cheng J. (AUID: 9635560400), Li Y. (AUID: 57204470198)</t>
  </si>
  <si>
    <t>Automatic dimensional measurement using datums generated from point clouds</t>
  </si>
  <si>
    <t>5th International Conference on Robotics and Artificial Intelligence, ICRAI 2019</t>
  </si>
  <si>
    <t>10.1145/3373724.3373726</t>
  </si>
  <si>
    <t>https://www.doi.org/10.1145/3373724.3373726</t>
  </si>
  <si>
    <t>&lt;Institute for Infocomm Research&gt;</t>
  </si>
  <si>
    <t>© 2019 Association for Computing Machinery.Dimensional measurement is critical for quality control. Manual dimensional measurement using standard gauges can only be applied on a few datums. To measure a huge number of datums, a component needs to be scanned into a point cloud and measured digitally. For precision components, datum generation on the scanned point cloud is labor-intensive. Given a raw point cloud from scanner, this paper proposes an automatic dimensional measurement solution with an adaptive local registration algorithm and an adaptive datum generation algorithm. Using datums on the CAD model as reference, the adaptive local registration algorithm selects local regions on the scanned model to compensate the local deviation between the CAD model and the scanned model. After that, with outliers and noises in the raw data, the adaptive datum generation algorithm creates the correct datums on the scanned model adaptive to the actual geometry. Dimensional measurement based on the generated datums can be achieved automatically. Moreover, the solution does not require users to manually preprocess the point cloud, such as outlier and noise removal. As such, it improves the productivity in dimensional inspection.</t>
  </si>
  <si>
    <t>Datum generation, Dimensional measurement, Inspection</t>
  </si>
  <si>
    <t>&lt;A dimensioning and tolerancing assistance model for CAD/CAM systems, {eid: 0028672123}&gt;, &lt;CAD-based environment to bridge the gap between product design and tolerance control, {eid: 70350115244}&gt;, &lt;Datum identification for tolerances control on dense clouds of points, {eid: 70350089503}&gt;, &lt;None, {eid: 85081083879}&gt;, &lt;Simulated and experimental verification of CMM feature fitting algorithms, {eid: 84979067031}&gt;, &lt;Reconciling the differences between tolerance specification and measurement methods, {eid: 84890280211}&gt;, &lt;Standardization of CMM fitting algorithms and development of inspection maps for use in statistical process control, {eid: 82455166871}&gt;, &lt;None, {eid: 85081078337}&gt;, &lt;None, {eid: 85081090535}&gt;, &lt;None, {eid: 85081089466}&gt;, &lt;None, {eid: 85078524121}&gt;, &lt;None, {eid: 85081079948}&gt;, &lt;Calibration technology in application of robot-laser scanning system, {eid: 84889592547}&gt;, &lt;A noise-tolerant algorithm for robot-sensor calibration using a planar disk of arbitrary 3-D orientation, {eid: 85081081603}&gt;, &lt;None, {eid: 85081090337}&gt;, &lt;None, {eid: 85081081716}&gt;, &lt;None, {eid: 85055683292}&gt;</t>
  </si>
  <si>
    <t>2019-11-22</t>
  </si>
  <si>
    <t>2-s2.0-85081090364</t>
  </si>
  <si>
    <t>creates CAD renderings from a 3d scan</t>
  </si>
  <si>
    <t>Veith E.M.S.P. (AUID: 57217096886), Fischer L. (AUID: 56646877600), Tröschel M. (AUID: 35106089600), Nieße A. (AUID: 6503972035)</t>
  </si>
  <si>
    <t>Analyzing Cyber-Physical Systems from the Perspective of Artificial Intelligence</t>
  </si>
  <si>
    <t>2019 International Conference on Artificial Intelligence, Robotics and Control, AIRC 2019</t>
  </si>
  <si>
    <t>10.1145/3388218.3388222</t>
  </si>
  <si>
    <t>https://www.doi.org/10.1145/3388218.3388222</t>
  </si>
  <si>
    <t>&lt;OFFIS E.V., Power Systems Intelligence&gt;, &lt;Leibniz University Hannover, Department of Energy Informatics&gt;</t>
  </si>
  <si>
    <t>© 2019 ACM.Principles of modern cyber-physical system (CPS) analysis are based on analytical methods that depend on whether safety or liveness requirements are considered. Complexity is abstracted through different techniques, ranging from stochastic modelling to contracts. However, both distributed heuristics and Artificial Intelligence (AI)-based approaches as well as the user perspective or unpredictable effects, such as accidents or the weather, introduce enough uncertainty to warrant reinforcement-learning-based approaches. This paper compares traditional approaches in the domain of CPS modelling and analysis with the AI researcher perspective to exploring unknown complex systems.</t>
  </si>
  <si>
    <t>Cyber-Physical Systems, Cyber-Physical Systems security, Multi-Agent Systems, Neural Network Control, Reinforcement Learning</t>
  </si>
  <si>
    <t>&lt;Functional gradient descent method for metric temporal logic specifications, {eid: 84905693916}&gt;, &lt;Detection of fault data injection attack on uav using adaptive neural network, {eid: 84998812069}&gt;, &lt;None, {eid: 14544302923}&gt;, &lt;None, {eid: 84960470846}&gt;, &lt;Inductive inference: Theory and methods, {eid: 0020815483}&gt;, &lt;S-TaLiRo: A tool for temporal logic falsification for hybrid systems, {eid: 79953193117}&gt;, &lt;Contracts, games., refinement, {eid: 0034627952}&gt;, &lt;Refinement calculus: A systematic introduction, {eid: 85086180126}&gt;, &lt;None, {eid: 84884065924}&gt;, &lt;None, {eid: 85041055241}&gt;, &lt;Functional mockup interface 2.0: The standard for tool independent exchange of simulation models, {eid: 84871289819}&gt;, &lt;Customer experience challenges: Bringing together digital, physical and social realms, {eid: 85053283291}&gt;, &lt;Overcoming heterophobia: Modeling concurrency in heterogeneous systems, {eid: 84952763094}&gt;, &lt;None, {eid: 13844301709}&gt;, &lt;Distributed snapshots: Determining global states of distributed systems, {eid: 0022020346}&gt;, &lt;None, {eid: 85037345899}&gt;, &lt;None, {eid: 84919728106}&gt;, &lt;How number theory got the best of the Pentium chip, {eid: 0041563773}&gt;, &lt;Deep, big, simple neural nets for handwritten digit recognition, {eid: 78649669320}&gt;, &lt;Design and synthesis of synchronization skeletons using branching time temporal logic, {eid: 0002367651}&gt;, &lt;None, {eid: 0003962322}&gt;, &lt;Power system state estimation residual analysis: An algorithm using network topology, {eid: 0019559277}&gt;, &lt;Approximation by superpositions of a sigmoidal function, {eid: 0024861871}&gt;, &lt;None, {eid: 85086182362}&gt;, &lt;Interface automata, {eid: 0035783442}&gt;, &lt;None, {eid: 85086181167}&gt;, &lt;None, {eid: 85029574578}&gt;, &lt;None, {eid: 85086183014}&gt;, &lt;Guarded commands, nondeterminacy., formal derivation of programs, {eid: 84908669435}&gt;, &lt;Hierarchical models of synchronous circuits, {eid: 85027493492}&gt;, &lt;None, {eid: 0003889387}&gt;, &lt;Understanding how image quality affects deep neural networks, {eid: 84979701671}&gt;, &lt;Breach, a toolbox for verification and parameter synthesis of hybrid systems, {eid: 77954986410}&gt;, &lt;Efficient guiding strategies for testing of temporal properties of hybrid systems, {eid: 84942626877}&gt;, &lt;Compositional falsification of cyber-physical systems with machine learning components, {eid: 85018721707}&gt;, &lt;Multiagent traffic management: An improved intersection control mechanism, {eid: 33745618704}&gt;, &lt;C2E2: A verification tool for stateflow models, {eid: 84926613448}&gt;, &lt;Finding structure in time, {eid: 26444565569}&gt;, &lt;Negotiation decision functions for autonomous agents, {eid: 0032156024}&gt;, &lt;Adversarial resilience learning-towards systemic vulnerability analysis for large and complex systems, {eid: 85086181495}&gt;, &lt;None, {eid: 0004057759}&gt;, &lt;Automated vulnerability analysis of AC state estimation under constrained false data injection in electric power systems, {eid: 84961990694}&gt;, &lt;Periodic event-triggered synchronization of linear multi-agent systems with communication delays, {eid: 85009935459}&gt;, &lt;Ai2: Safety and robustness certification of neural networks with abstract interpretation, {eid: 85051044371}&gt;, &lt;Language identification in the limit, {eid: 49949150022}&gt;, &lt;None, {eid: 85028067518}&gt;, &lt;None, {eid: 84943527827}&gt;, &lt;Autofuzz: Automated network protocol fuzzing framework, {eid: 79960829856}&gt;, &lt;None, {eid: 84947999230}&gt;, &lt;Hybrid computing using a neural network with dynamic external memory, {eid: 84993949467}&gt;, &lt;A collaborative driving system based on multiagent modelling and simulations, {eid: 24344508863}&gt;, &lt;Protocol moderators as active middle-agents in multi-agent systems, {eid: 3543059990}&gt;, &lt;Real-time detection of false data injection attacks in smart grid: A deep learning-based intelligent mechanism, {eid: 85029494690}&gt;, &lt;COHDA: A combinatorial optimization heuristic for distributed agents, {eid: 85086181857}&gt;, &lt;Market-based redispatch in zonal electricity markets, {eid: 85076244011}&gt;, &lt;Long short-term memory, {eid: 0031573117}&gt;, &lt;Multilayer feedforward networks are universal approximators, {eid: 0024880831}&gt;, &lt;State estimation under false data injection attacks: Security analysis and system protection, {eid: 85032863452}&gt;, &lt;An integrated trust and reputation model for open multi-agent systems, {eid: 33846966283}&gt;, &lt;A theory of formal synthesis via inductive learning, {eid: 85012886819}&gt;, &lt;Mining requirements from closed-loop control models, {eid: 84961661650}&gt;, &lt;Adversarial attacks to distributed voltage control in power distribution networks with ders, {eid: 85050207697}&gt;, &lt;None, {eid: 0003685445}&gt;, &lt;Safe at any speed: A simulation-based test harness for autonomous, {eid: 85065034246}&gt;, &lt;None, {eid: 85086181523}&gt;, &lt;Win and sin: Predicate Transformers for Concurrency, {eid: 0025460470}&gt;, &lt;Backpropagation applied to handwritten zip code recognition, {eid: 0000359337}&gt;, &lt;None, {eid: 85095554221}&gt;, &lt;None, {eid: 85086181189}&gt;, &lt;False data injection attacks against state estimation in electric power grids, {eid: 79959856672}&gt;, &lt;A simulation study systematization, {eid: 85086182281}&gt;, &lt;Distribution system state estimation using an artificial neural network approach for pseudo measurement modeling, {eid: 84867984945}&gt;, &lt;The distributed negotiation of egalitarian resource allocations, {eid: 84867336873}&gt;, &lt;None, {eid: 85086181266}&gt;, &lt;Multi-agent systems for power engineering applications-part i: Concepts, approaches technical challenges, {eid: 36349012586}&gt;, &lt;Multi-agent systems for power engineering applications; Part ii: Technologies standards tools for building multi-agent systems, {eid: 36348957449}&gt;, &lt;Applying Design by contract, {eid: 84945713135}&gt;, &lt;None, {eid: 84904867557}&gt;, &lt;Realtime data reassurance in electrical power systems based on artificial neural networks, {eid: 84872091096}&gt;, &lt;Process spaces, {eid: 58849099775}&gt;, &lt;Deep neural networks are easily fooled: High confidence predictions for unrecognizable images, {eid: 84946206172}&gt;, &lt;On conceptual structuration and coupling methods of co-simulation frameworks in cyberphysical energy system validation, {eid: 85044409718}&gt;, &lt;On local minima in distributed energy scheduling, {eid: 85086180181}&gt;, &lt;Market-based selforganized provision of active power and ancillary services: An agent-based approach for smart distribution grids, {eid: 84866566113}&gt;, &lt;Controlled self-organization in smart grids, {eid: 85006454878}&gt;, &lt;Peter ∅hrstrøm and per Hasle, {eid: 85086182060}&gt;, &lt;Ultrafast consensus in small-world networks, {eid: 23944482529}&gt;, &lt;Consensus and cooperation in networked multi-agent systems, {eid: 64149119332}&gt;, &lt;On the decidability of metric temporal logic, {eid: 26844525115}&gt;, &lt;PVS: A prototype verification system, {eid: 84944677742}&gt;, &lt;Cosimulation of intelligent power systems: Fundamentals, software architecture, numerics., coupling, {eid: 85017646709}&gt;, &lt;Practical black-box attacks against machine learning, {eid: 85021992078}&gt;, &lt;None, {eid: 85029329302}&gt;, &lt;None, {eid: 27644448696}&gt;, &lt;None, {eid: 85041685057}&gt;, &lt;None, {eid: 85086180736}&gt;, &lt;Specification and verification of concurrent systems in CESAR, {eid: 0020299274}&gt;, &lt;Fairness and related properties in transition systems-a temporal logic to deal with fairness, {eid: 0020786959}&gt;, &lt;Simulation Projects: Building the right conceptual model, {eid: 0028515465}&gt;, &lt;None, {eid: 18644378683}&gt;, &lt;Mosaik-A modular platform for the evaluation of agentbased Smart Grid control, {eid: 84893558952}&gt;, &lt;Pointwise ergodic theorems via harmonic analysis, {eid: 0002347553}&gt;, &lt;An evolutionary training algorithm for artificial neural networks with dynamic offspring spread and implicit gradient information, {eid: 85086182492}&gt;, &lt;None, {eid: 85086181693}&gt;, &lt;None, {eid: 0003584577}&gt;, &lt;None, {eid: 85044789735}&gt;, &lt;On security indices for state estimators in power networks, {eid: 85067074772}&gt;, &lt;Fuzzy trust evaluation and credibility development in multi-agent systems, {eid: 33846816863}&gt;, &lt;None, {eid: 77950214389}&gt;, &lt;None, {eid: 85086180535}&gt;, &lt;A structure by which a recurrent neural network can approximate a nonlinear dynamic system, {eid: 0026685375}&gt;, &lt;None, {eid: 85018718411}&gt;, &lt;None, {eid: 85028462334}&gt;, &lt;An agent-based approach for dynamic manufacturing scheduling, {eid: 0008880183}&gt;, &lt;On the computational power of neural nets, {eid: 0029255891}&gt;, &lt;Logico-combinatorical investigations in the satisfiability or provabilitiy of mathematical propositions: A simplified proof of a theorem by L, {eid: 85086180385}&gt;, &lt;The contract net protocol: High-level communication and control in a distributed problem solver, {eid: 0019180974}&gt;, &lt;A methodology for LISP program construction from examples, {eid: 0017417778}&gt;, &lt;Cyber security analysis of state estimators in electric power systems, {eid: 79953131246}&gt;, &lt;None, {eid: 85086181949}&gt;, &lt;Simulation-based adversarial test generation for autonomous vehicles with machine learning components, {eid: 85056759390}&gt;, &lt;None, {eid: 84870773703}&gt;, &lt;None, {eid: 85086182299}&gt;, &lt;Agent-based power equilibrium in a smart grid with xboole, {eid: 85030092357}&gt;, &lt;A lightweight distributed software agent for automatic demand-supply calculation in smart grids, {eid: 85030102380}&gt;, &lt;The chaotic nature of TCP congestion control, {eid: 0033884567}&gt;, &lt;None, {eid: 38149015367}&gt;, &lt;An optimization view on dynamic routing between capsules, {eid: 85083952053}&gt;, &lt;A protocol for multi-agent negotiation in a group-choice decision making process, {eid: 34047162879}&gt;, &lt;Collective dynamics of smallworldnetworks, {eid: 0032482432}&gt;, &lt;Über die Gleichverteilung von Zahlen mod. Eins, {eid: 0037960194}&gt;, &lt;None, {eid: 85086181930}&gt;, &lt;None, {eid: 0004285157}&gt;, &lt;Detection of topology errors by state estimation (power systems), {eid: 0024612113}&gt;, &lt;None, {eid: 85050808763}&gt;, &lt;Fast linear iterations for distributed averaging, {eid: 3142770678}&gt;, &lt;None, {eid: 85064967114}&gt;, &lt;None, {eid: 85086182097}&gt;, &lt;Multiple shooting, cegar-based falsification for hybrid systems, {eid: 84910134910}&gt;</t>
  </si>
  <si>
    <t>2019-12-14</t>
  </si>
  <si>
    <t>2-s2.0-85086182601</t>
  </si>
  <si>
    <t>Korokhin V. (AUID: 6508015051), Velikodsky Y. (AUID: 8397416600), Shkuratov Y. (AUID: 7003941622), Kaydash V. (AUID: 6508209235), Mall U. (AUID: 55400542600), Videen G. (AUID: 35306297300)</t>
  </si>
  <si>
    <t>Using LROC WAC data for Lunar surface photoclinometry</t>
  </si>
  <si>
    <t>Planetary and Space Science</t>
  </si>
  <si>
    <t>10.1016/j.pss.2018.05.020</t>
  </si>
  <si>
    <t>https://www.doi.org/10.1016/j.pss.2018.05.020</t>
  </si>
  <si>
    <t>&lt;Institute of Astronomy, V.N. Karazin National University&gt;, &lt;National Aviation University&gt;, &lt;Max Planck Institute for Solar System Research&gt;, &lt;Space Science Institute&gt;</t>
  </si>
  <si>
    <t>© 2018 Elsevier LtdAll available lunar digital elevation models, e.g., SELENE LALT DEM, SELENE DTM LISM, Chang'E-1 LAM DEM, GLD100, SLDEM2015, have certain disadvantages, including insufficient resolution and/or the presence of defects as well as mismatching reference coordinate systems, making it difficult to incorporate the topographic effect on photometric LROC WAC observations. We here propose a photoclinometry technique that can be used to account for this effect. To do so, we modify our algorithm used to construct seamless photometric mosaics (Korokhin et al., PSS 2016, 122, 70–87) to determine local slopes simultaneously with parameters of photometric function during the mosaicing procedure. This technique can be useful for improvement of quality of remote sensing of surfaces with complex topography. We also develop a new algorithm for constructing the lunar digital elevation model based on the simultaneous use of laser altimetric measurements (LRO LOLA) and local longitudinal slopes obtained photoclinometrically from LROC WAC data. The algorithm provides a digital elevation model with accuracy and resolution not worse than SLDEM2015, yet demonstrating significantly fewer defects and artifacts. High-quality topo data can be useful for geology, geomorphology and for navigation/exploration/mission planning.</t>
  </si>
  <si>
    <t>Digital Elevation Model (DEM), Lunar Orbiter Laser Altimeter (LOLA), Lunar Reconnaissance Orbiter (LRO), Moon, Photoclinometry, Photometry, Surface, Wide Angle Camera (WAC)</t>
  </si>
  <si>
    <t>&lt;Ancillary data services of NASAs navigation and ancillary information facilty, {eid: 0003074962}&gt;, &lt;Light reflection by the Moon, {eid: 0007393818}&gt;, &lt;Light reflection by the Moon, {eid: 0346382316}&gt;, &lt;Dependence of lunar highland brightness on photometric latitude, {eid: 77955413509}&gt;, &lt;Dependence of latitudinal brightness distribution over the lunar disk on albedo and surface roughness, {eid: 77954656897}&gt;, &lt;Lunar global shape and polar topography derived from Kaguya-LALT laser altimetry, {eid: 60149091350}&gt;, &lt;A new lunar digital elevation model from the lunar orbiter laser altimeter and SELENE terrain camera, {eid: 84939195630}&gt;, &lt;Topography of polygonal structures at the Phoenix landing site on Mars through the relief retrieval from the HiRISE images with the improved photoclinometry method, {eid: 84927594854}&gt;, &lt;Improved photoclinometry method: topography of the lunar surface area in Mare Imbrium from a set of images, {eid: 85049714356}&gt;, &lt;A photometric technique for determining planetary slopes from orbital photographs, {eid: 4244166703}&gt;, &lt;Theory of Reflectance and Emittance Spectroscopy, {eid: 84983666110}&gt;, &lt;Lunar global digital terrain model dataset produced from SELENE (Kaguya) terrain camera stereo observations, {eid: 84885095519}&gt;, &lt;Photoclinometric determination of the topography of the Martian north polar cap, {eid: 0001458973}&gt;, &lt;Sources of error in planetary photoclinometry, {eid: 0026282708}&gt;, &lt;Phase-ratio imagery as a tool of lunar remote sensing, {eid: 84868191557}&gt;, &lt;High-resolution topomapping of candidate MER landing sites with MOC: new results and error analyses, {eid: 85049716223}&gt;, &lt;Removal of topographic effects from lunar images using Kaguya (LALT) and earth-based observations, {eid: 77955416686, doi: 10.1016/j.pss.2010.05.013}&gt;, &lt;Retrieving lunar topography from multispectral LROC images, {eid: 84896089061}&gt;, &lt;Characterization of a photometric anomaly in lunar Mare Nubium, {eid: 84957018108, doi: 10.1016/j. Pss.2016.01.011}&gt;, &lt;A new phase function of the lunar surface deduced from LROC WAC photometric measurements, {eid: 85042709019}&gt;, &lt;Photometric properties of the lunar surface derived from Clementine observations, {eid: 0033764988}&gt;, &lt;A photometric technique for deriving slopes from Lunar Orbiter Photography, {eid: 85049721300}&gt;, &lt;Laser altimetry data of ChangE-1 and the global lunar DEM model, {eid: 78449236005}&gt;, &lt;Derivation of planetary topography using multi-image shape-from-shading, {eid: 33745101997}&gt;, &lt;Photometric functions for photoclinometry and other applications, {eid: 0001142179}&gt;, &lt;Statistical photoclinometry and surface topography of atmosphereless bodies, {eid: 77955413068}&gt;, &lt;A simplex method for function minimization, {eid: 0000238336}&gt;, &lt;On finding the most probable relief of a planet surface by its optical image, {eid: 14544274681}&gt;, &lt;The Moon as a spectral calibration standard enabled by lunar samples: the Clementine example, {eid: 0002343714}&gt;, &lt;Lunar reconnaissance orbiter (lroc) instrument overview, {eid: 77950189336}&gt;, &lt;Hybrid method for crater detection based on topography reconstruction from optical images and the new LU78287GT catalogue of Lunar impact craters, {eid: 84900405607, doi: 10.1016/j.asr.2013.06.024}&gt;, &lt;Detection of OH/H2O of possible magmatic origin along the inner flanks of crater Proclus, {eid: 85049715239}&gt;, &lt;Formulas of the perspective cartographic projection for planets and asteroids of arbitrary shape, {eid: 84896073921}&gt;, &lt;GLD100: the near-global lunar 100 m raster DTM from LROC WAC stereo image data, {eid: 84858400029, doi: 10.1029/2011JE003926}&gt;, &lt;Principle of perturbation invariance in photometry of atmosphereless celestial bodies, {eid: 0007457754}&gt;, &lt;Probable swirls detected as photometric anomalies in Oceanus Procellarum, {eid: 77953537032, doi: 10.1016/j.icarus.2010.01.028}&gt;, &lt;Optical measurements of the Moon as a tool to study its surface, {eid: 80052868254}&gt;, &lt;The crater Giordano Bruno as seen with optical roughness imagery, {eid: 84856356392}&gt;, &lt;Comparison of lunar red spots including the crater Copernicus, {eid: 84960406934}&gt;, &lt;A photometric function of planetary surfaces for gourmets, {eid: 85034604930}&gt;, &lt;Surface erosion and sedimentation caused by ejecta from the lunar crater Tycho, {eid: 85036611598}&gt;, &lt;Characterizing dark mantle deposits in the lunar crater Alphonsus, {eid: 85038853123}&gt;, &lt;Asymmetric space weathering on lunar crater walls, {eid: 85034268202}&gt;, &lt;Initial observations from the lunar orbiter laser altimeter (LOLA), {eid: 77957326044, doi: 10.1029/2010GL043751}&gt;, &lt;The lunar orbiter laser altimeter investigation on the lunar reconnaissance orbiter mission, {eid: 77950189330, doi: 10.1007/s11214-009-9512-y}&gt;, &lt;Pre-flight and on-orbit geometric calibration of the lunar reconnaissance orbiter camera, {eid: 84905317531}&gt;, &lt;Lunar slope distributions: comparison of bi-static radar and photographic results, {eid: 0015052203}&gt;, &lt;A photometric investigation of the slopes and heights of the ranges of hills in the maria of the Moon, {eid: 34248199529}&gt;, &lt;New earth-based absolute photometry of the Moon, {eid: 79959568501, doi: 10.1016/j.icarus.2011.04.021}&gt;, &lt;Opposition effect of the Moon from LROC WAC data, {eid: 84963971909}&gt;, &lt;Photoclinometry from spacecraft images, {eid: 0007392750}&gt;, &lt;Radar and photoclinometric studies of wrinkle ridges on Mars, {eid: 0030856230}&gt;, &lt;Theoretical autophotogrammetry: I. the method of photometric potential, {eid: 77955430770}&gt;, &lt;Generalized photoclinometry for Mariner 9, {eid: 0942304848}&gt;</t>
  </si>
  <si>
    <t>2018-10-01</t>
  </si>
  <si>
    <t>2-s2.0-85048146170</t>
  </si>
  <si>
    <t>Fuad N.A. (AUID: 56602729100), Ismail Z. (AUID: 56237730300), Majid Z. (AUID: 9247739400), Darwin N. (AUID: 55811694600), Ariff M.F.M. (AUID: 57194700243), Idris K.M. (AUID: 56203783500), Yusoff A.R. (AUID: 56203933200)</t>
  </si>
  <si>
    <t>Accuracy evaluation of digital terrain model based on different flying altitudes and conditional of terrain using UAV LiDAR technology</t>
  </si>
  <si>
    <t>9th IGRSM International Conference and Exhibition on Geospatial and Remote Sensing: Geospatial Enablement, IGRSM 2018</t>
  </si>
  <si>
    <t>10.1088/1755-1315/169/1/012100</t>
  </si>
  <si>
    <t>https://www.doi.org/10.1088/1755-1315/169/1/012100</t>
  </si>
  <si>
    <t>&lt;Geospatial Imaging and Information Research Group, Faculty of Geoinformation and Real Estate, Universiti Teknologi Malaysia&gt;</t>
  </si>
  <si>
    <t>© Published under licence by IOP Publishing Ltd.Unmanned Aerial Vehicle (UAV) with Light Detecting Radar (LiDAR) sensor can be used to obtained high ground resolution data and generate good quality of Digital Terrain Model (DTM) as much can decrease the cost of data acquisition and processing time. This study aims to evaluate the influences of flying altitude and terrain on DTM accuracies obtained with UAV-based LiDAR. In this study, point clouds from UAV AL3 S1000 and AL3 - 32 LiDAR were used for generating DTM on two different terrains (i.e. flat, slope and overall) with three different flying altitudes (i.e. 20m, 40m and 60m) and validate with ground control points by using 129 reference points which taken from ground survey technique (GPS, total station and optical levelling). The Root Mean Square Error (RMSE) of point clouds elevation obtained at different altitudes for the flat area are 0.015m, 0.027m and 0.105m at the altitudes of 20m, 40m and 60m, respectively. Meanwhile, RMSE values for slope area are 0.267m, 0.298m and 0.343m at the altitudes of 20m, 40m and 60m, respectively. Overall study area gives the RMSE values of 0.323m, 0.450m and 0.616m at 20m, 40m and 60m altitude, respectively. The result shows that the change of RMSE values influenced by the different of altitude and terrain, which provides accurate and faster results.</t>
  </si>
  <si>
    <t>&lt;Assessing the feasibility of UAV-based LiDAR for high resolution forest change detection, {eid: 84903197756}&gt;, &lt;The potential of unmanned aerial vehicle for large scale mapping of coastal area, {eid: 84902348765}&gt;, &lt;Assessing the accuracy of georeferenced point clouds produced via multi-view stereopsis from unmanned aerial vehicle (UAV) imagery, {eid: 84865008271, doi: 10.3390/rs4061573}&gt;, &lt;Multi rotor uav at different altitudes for slope mapping studies, {eid: 84974555471, doi: 10.5194/isprsarchives-XL-1-W4-9-2015}&gt;, &lt;DEM generation with UAV Photogrammetry and accuracy analysis in Sahitler hill, {eid: 84947907591, doi: 10.1016/j.measurement.2015.06.010}&gt;, &lt;Assessment of Photogrammetric Mapping Accuracy Based on Variation Flying Altitude Using Unmanned Aerial Vehicle, {eid: 84902310931}&gt;, &lt;Development of a low-cost agricultural remote sensing system based on an autonomous unmanned aerial vehicle (UAV), {eid: 79251597643, doi: 10.1016/j.biosystemseng.2010.11.010}&gt;, &lt;None, {eid: 80051966050}&gt;, &lt;Comparison of DSMs generated from mini UAV imagery and terrestrial laser scanner in a cultural heritage application, {eid: 85015134754}&gt;, &lt;A 3D model of Castle Landenberg (CH) from combined photogrammetric processing of terrestrial and UAV-based images, {eid: 70349645102}&gt;, &lt;Mapping of archaeological areas using a low-cost UAV. The Augusta Bagiennorum test site, {eid: 84867386688}&gt;, &lt;UAV for 3D mapping applications: A review, {eid: 84889854588, doi: 10.1007/s12518-013-0120-x}&gt;, &lt;UAV photogrammetry for mapping and 3d modeling-current status and future perspectives, {eid: 84924028120}&gt;, &lt;The use of remote controlled helicopter for the recording of large scale urban and suburban sites, {eid: 84893322100}&gt;, &lt;A ground control station for a multi-uav surveillance system, {eid: 84893707853, doi: 10.1007/s10846-012-9759-5}&gt;, &lt;Unmanned aerial vehicle (UAV) real-time video registration for forest fire monitoring, {eid: 33745684973}&gt;, &lt;Comparison of high and low density airborne LiDAR data for forest road quality assessment, {eid: 85048922495, doi: 10.5194/isprsannals-III-8-167-2016}&gt;, &lt;UAV-based remote sensing of the Super-Sauze landslide: Evaluation and results, {eid: 84857445904, doi: 10.1016/j.enggeo.2011.03.012}&gt;, &lt;Demonstrating UAV-acquired real-time thermal data over fires, {eid: 0037383372, doi: 10.14358/PERS.69.4.391}&gt;, &lt;None, {eid: 84920032875}&gt;, &lt;None, {eid: 85051955243}&gt;, &lt;Dtm Generation with Uav Based Photogrammetric Point Cloud, {eid: 85037338176, doi: 10.5194/isprs-archives-XLII-4-W6-77-2017}&gt;, &lt;None, {eid: 34548047961}&gt;, &lt;An improved progressive morphological filtering algorithm based on spatially-distributed slope value over tropical vegetated regions, {eid: 84950267168, doi: 10.11113/jt.v77.6866}&gt;</t>
  </si>
  <si>
    <t>Institute of Physics Publishing</t>
  </si>
  <si>
    <t>2018-04-24</t>
  </si>
  <si>
    <t>2-s2.0-85051995360</t>
  </si>
  <si>
    <t>Fernandes F. (AUID: 57203120798), Mateus A. (AUID: 57208390417), Leonor S. (AUID: 57208392390), Sequeira M. (AUID: 57208406891), Gaio R. (AUID: 57208404074)</t>
  </si>
  <si>
    <t>Gamethinking: A roadmap to a design thinking-based model for game development education Gamethinking: Une roadmap pour un modèle fondé sur design thinking pour l´éducation au development du jeu Gamethinking: Um roadmap para um modelo baseado em design thinking para a educação em desenvolvimento de jogos Gamethinking: Un roadmap para un modelo basado en el design thinking para la educación en desenvolvimento de videojuegos</t>
  </si>
  <si>
    <t>Revista Lusofona de Educacao</t>
  </si>
  <si>
    <t>10.24140/ISSN.1645-7250.RLE40.11</t>
  </si>
  <si>
    <t>https://www.doi.org/10.24140/ISSN.1645-7250.RLE40.11</t>
  </si>
  <si>
    <t>&lt;UNIDCOM / Universidade da Beira Interior&gt;, &lt;DELLI-Design Lusófona Lisboa&gt;, &lt;UNIDCOM / IADE&gt;</t>
  </si>
  <si>
    <t>© 2018, Edicoes Universitarias Lusofonas. All rights reserved.The mindset, behavior, and attitude of students in game development, project-based learning (PBL) B.Sc.’s towards the creative processes has proven to be a barrier with regards to the need to increase of the creativity of the student’s project proposals. While it is true that a systematic use of Design Thinking (DT) throughout the curriculum would certainly improve the situation, a different approach is clearly needed, most likely an approach that combines DT with gamification, and that makes optimal use of project-based learning (PBL) using agile methods. In order to refine and clarify our possible contribution on the conjunction of such perspectives, we conducted an initial literature review that validated our objectives. Complementarily, we also defined a roadmap to transform such intentions into practical actions towards the creation of a new game development model based on DT principles. This whole definition is based on IDEAS(R)EVOLUTION methodology, which gives structure for the research on the long run.</t>
  </si>
  <si>
    <t>Agile, Design thinking, Gamification, Project-based learning</t>
  </si>
  <si>
    <t>&lt;An inquiry into gamification services: Practices, experiences and insights, {eid: 84996661334}&gt;, &lt;Living Lab: An open and citizen-centric approach for innovation, {eid: 77949595053}&gt;, &lt;None, {eid: 85025614543}&gt;, &lt;A TRIZ-based method for new service design, {eid: 23944452312}&gt;, &lt;None, {eid: 84959244327}&gt;, &lt;Effectiveness of gamification in the engagement of students, {eid: 84952332522}&gt;, &lt;The effect of virtual achievements on student engagement, {eid: 84877936824}&gt;, &lt;From game design elements to gamefulness: Defining gamification, {eid: 84860665893}&gt;, &lt;From game design to service design: A framework to gamify services, {eid: 84987837593}&gt;, &lt;None, {eid: 85064594072}&gt;, &lt;Gamification Use in Agile Project Management: An Experience Report, {eid: 85018630231}&gt;, &lt;None, {eid: 85064650047}&gt;, &lt;IDEAS(R) EVOLUTION-Transdisciplinary design thinking workshops for remarkable and innovative brand value, {eid: 85064640949}&gt;, &lt;None, {eid: 85064669041}&gt;, &lt;Towards understanding the effects of individual gamification elements on intrinsic motivation and performance, {eid: 85019450283}&gt;, &lt;The use of educational game design and play in higher education to influence sustainable behaviour, {eid: 85011949864}&gt;, &lt;A literature review of gamification design frameworks, {eid: 84954557640}&gt;, &lt;How to gamify? A method for designing gamification, {eid: 85108236795}&gt;, &lt;Gamification in software engineering – A systematic mapping, {eid: 84922548745}&gt;, &lt;A field experiment on gamification of code quality in agile development, {eid: 84977909602}&gt;, &lt;Game-based Learning and 21st century skills: A review of recent research, {eid: 84969217911}&gt;, &lt;Gamification in theory and action: A survey, {eid: 84908423979}&gt;, &lt;Services &amp; Products Gamified Design (SPGD): A Methodology for Game Thinking Design, {eid: 85018263752}&gt;, &lt;A gamified peer assessment model for on-line learning environments in a competitive context, {eid: 84978151305}&gt;, &lt;None, {eid: 84858179538}&gt;</t>
  </si>
  <si>
    <t>Edicoes Universitarias Lusofonas</t>
  </si>
  <si>
    <t>2018-01-01</t>
  </si>
  <si>
    <t>2-s2.0-85064704431</t>
  </si>
  <si>
    <t>Bjelanovic I. (AUID: 57577973900), Comeau P.G. (AUID: 7003669571), White B. (AUID: 24491057300)</t>
  </si>
  <si>
    <t>High resolution site index prediction in boreal forests using topographic and wet areas mapping attributes</t>
  </si>
  <si>
    <t>Forests</t>
  </si>
  <si>
    <t>10.3390/f9030113</t>
  </si>
  <si>
    <t>https://www.doi.org/10.3390/f9030113</t>
  </si>
  <si>
    <t>&lt;Department of Renewable Resources, University of Alberta&gt;, &lt;Alberta Agriculture and Forestry&gt;</t>
  </si>
  <si>
    <t>© 2018 by the authors.The purpose of this study was to evaluate the relationships between environmental factors and the site index (SI) of trembling aspen, lodgepole pine, and white spruce based on the sampling of temporary sample plots. LiDAR generated digital elevation models (DEM) and wet areas mapping (WAM) provided data at a 1 m resolution for the study area in Alberta. Six different catchment areas (CA), ranging from 0.5 ha to 10 ha, were tested to reveal optimal CA for calculation of the depth-to-water (DTW) index from WAM. Using different modeling methods, species-specific SI models were developed for three datasets: (1) topographic and wet area variables derived from DEM andWAM, (2) onlyWAM variables, and (3) field measurements of soil and topography. DTW was selected by each statistical method for each species and, in most cases, DTW was the strongest predictor in the model. In addition, differences in strength of relationships were found between species. Models based on remotely-sensed information predicted SI with a root mean squared error (RMSE) of 1.6 m for aspen and lodgepole pine, and 2 m for white spruce. This approach appears to adequately portray the variation in productivity at a fine scale and is potentially applicable to forest growth and yield modeling and silviculture planning.</t>
  </si>
  <si>
    <t>Boreal forests, Depth-to-water index, Forest productivity, Site index</t>
  </si>
  <si>
    <t>&lt;Forest site productivity: A review of the evolution of dendrometric concepts for even-aged stands, {eid: 41149160909}&gt;, &lt;Sitka spruce site index in response to varying soil moisture and nutrients in three different climate regions in Ireland, {eid: 80055003463}&gt;, &lt;Predicting forest site productivity in temperate lowland from forest floor, soil and litterfall characteristics using boosted regression trees, {eid: 84860178067}&gt;, &lt;Near-surface soil characteristics and understory plants as predictors of Pinus contorta site index in southwestern Alberta, Canada, {eid: 0037451683}&gt;, &lt;Predicting Loblolly Pine Site Index from Soil Properties Using Partial Least-Squares Regression, {eid: 84982903003}&gt;, &lt;Comparison and ranking of different modelling techniques for prediction of site index in Mediterranean mountain forests, {eid: 77349088324}&gt;, &lt;Effect of topography and geology on the site index of Picea abies in theWest Carpathian, Poland, {eid: 45749133084}&gt;, &lt;Lodgepole pine site index in relation to synoptic measures of climate, soil moisture and soil nutrients, {eid: 12244278567}&gt;, &lt;Climate sensitive site index models for Norway, {eid: 84971655283}&gt;, &lt;Linking climate, gross primary productivity, and site index across forests of the western United States, {eid: 80051764844}&gt;, &lt;Predicting lodgepole pine site index from climatic parameters in Alberta, {eid: 33746863331}&gt;, &lt;Predictive approaches to forest site productivity: Recent trends, challenges and future perspectives, {eid: 84892748436}&gt;, &lt;A GIS-derived integrated moisture index to predict forest composition and productivity of Ohio forests (U.S.A.), {eid: 0000071031}&gt;, &lt;How do biophysical factors contribute to height and basal area development in a mixed multiaged coast redwood stand?, {eid: 84964754377}&gt;, &lt;Predicting the site index of sugi plantations from GIS-derived environmental factors in Miyazaki Prefecture, {eid: 34249738152}&gt;, &lt;Effects of topography and thickness of organic layer on productivity of black spruce boreal forests of the canadian clay belt region, {eid: 84905368738}&gt;, &lt;Using the Cartographic Depth-to-Water Index to Locate Small Streams and AssociatedWet Areas across Landscapes, {eid: 84874421459}&gt;, &lt;Topographic modelling of soil moisture conditions: A comparison and verification of two models, {eid: 58549089927}&gt;, &lt;Modelling and mapping topographic variations in forest soils at high resolution: A case study, {eid: 79959333438}&gt;, &lt;Evaluating digital terrain indices for soil wetness mapping-A Swedish case study, {eid: 84907794713}&gt;, &lt;Linking the Depth-to-Water Topographic Index to Soil Moisture on Boreal Forest Sites in Alberta, {eid: 84962467976}&gt;, &lt;Modeling and mapping vegetation type by soil moisture regime across boreal landscapes, {eid: 84874444708}&gt;, &lt;Fine-spatial scale predictions of understory species using climate-and LiDAR-derived terrain and canopy metrics, {eid: 84940359833}&gt;, &lt;Remote sensing proxies of productivity and moisture predict forest stand type and recovery rate following experimental harvest, {eid: 84941585421}&gt;, &lt;Development and evaluation of a biomass increment-based index for site productivity, {eid: 85013878010}&gt;, &lt;Modeling forest site productivity using mapped geospatial attributes within a South Carolina Landscape, USA, {eid: 85032857357}&gt;, &lt;ClimateWNA-high-resolution spatial climate data for western North America, {eid: 84862907547}&gt;, &lt;None, {eid: 0003819786}&gt;, &lt;None, {eid: 85042766081}&gt;, &lt;A Growth and Yield Projection System (GYPSY) for Natural and Post-harvest Stands in Alberta. Alta, {eid: 77951980445}&gt;, &lt;Equations for potential annual direct incident radiation and heat load, {eid: 0036669470}&gt;, &lt;None, {eid: 85014037865}&gt;, &lt;A physically based, variable contributing area model of basin hydrology, {eid: 0018441920}&gt;, &lt;Topographic position and landforms analysis, {eid: 33745066025}&gt;, &lt;None, {eid: 77953535174}&gt;, &lt;A best practices guide for generating forest inventory attributes from airborne laser scanning data using an area-based approach, {eid: 84899575428}&gt;, &lt;None, {eid: 84880049507}&gt;, &lt;None, {eid: 0003462293}&gt;, &lt;None, {eid: 79957643023}&gt;, &lt;None, {eid: 70349255569}&gt;, &lt;None, {eid: 80055091440}&gt;, &lt;A review of methods for mapping and prediction of inventory attributes for operational forest management, {eid: 84899452594}&gt;, &lt;Evaluation of spatial predictions of site index obtained by parametric and nonparametric methods-A case study of lodgepole pine productivity, {eid: 21444439924}&gt;, &lt;Evaluation of modelling techniques for forest site productivity prediction in contrasting ecoregions using stochastic multicriteria acceptability analysis (SMAA), {eid: 79953120983}&gt;, &lt;Comparing parametric and non-parametric methods of predicting Site Index for radiata pine using combinations of data derived from environmental surfaces, satellite imagery and airborne laser scanning, {eid: 84939149795}&gt;, &lt;Predicting site index of plantation loblolly pine from biophysical variables, {eid: 84900425287}&gt;, &lt;None, {eid: 77955132653}&gt;, &lt;Generalized linear and generalized additive models in studies of species distributions: Setting the scene, {eid: 0037202446}&gt;, &lt;None, {eid: 84875350772}&gt;, &lt;None, {eid: 59349116454}&gt;, &lt;None, {eid: 84908354293}&gt;, &lt;None, {eid: 85042744239}&gt;, &lt;Random forests, {eid: 0035478854}&gt;, &lt;None, {eid: 84868022340}&gt;, &lt;Modeling and mapping soil resistance to penetration and rutting using LiDAR-derived digital elevation data, {eid: 84890305480}&gt;, &lt;Carbon isotope discrimination by Picea glauca and Populus tremuloides is related to the topographic depth to water index and rainfall, {eid: 84988614394}&gt;, &lt;Biophysical site indices for shade tolerant and intolerant boreal species, {eid: 0035133928}&gt;, &lt;Site index, site quality, and foliar nutrients of trembling aspen: Relationships and predictions, {eid: 0032460391}&gt;, &lt;Trembling aspen site index in relation to environmental measures of site quality at two spatial scales, {eid: 0036184999}&gt;, &lt;Predicting productivity of trembling aspen in the Boreal Shield ecozone of Quebec using different sources of soil and site information, {eid: 58149289696}&gt;, &lt;Stand Dynamics, Humus Type and Water Balance Explain Aspen Long Term Productivity across Canada, {eid: 84923571852}&gt;, &lt;None, {eid: 0004177561}&gt;, &lt;Estimating trembling aspen productivity in the boreal transition ecoregion of saskatchewan using site and soil variables, {eid: 79960775633}&gt;, &lt;The effect of temperature on site index in western Canada and Scandinavia estimated from IUFRO Pinus contorta provenance experiments, {eid: 0033832101}&gt;, &lt;Use of synoptic variables in predicting white spruce site index, {eid: 0029668350}&gt;, &lt;White spruce site index in relation to soil, understory vegetation, and foliar nutrients, {eid: 0028974910}&gt;, &lt;Climate and Productivity of Major Conifer Species in the Interior of British Columbia, Canada, {eid: 9644302575}&gt;, &lt;Climate-sensitive modelling of site-productivity relationships for Norway spruce (Picea abies (L.) Karst.) and common beech (Fagus sylvatica L.), {eid: 73549109377}&gt;, &lt;The predominance of stand composition and structure over direct climatic and site effects in explaining aspen (Populus tremuloides Michaux) site index within boreal and temperate forests of western Quebec, Canada, {eid: 84877126872}&gt;, &lt;Effects of scale and scaling in predictive modelling of forest site productivity, {eid: 84856398020}&gt;, &lt;Mapping and imputing potential productivity of Pacific Northwest forests using climate variables, {eid: 67649354477}&gt;, &lt;Complex mountain terrain and disturbance history drive variation in forest aboveground live carbon density in the western Oregon Cascades, USA, {eid: 84958582398}&gt;, &lt;Spatial models of site index based on climate and soil properties for two boreal tree species in Ontario, Canada, {eid: 0037416078}&gt;, &lt;None, {eid: 84891579288}&gt;, &lt;The effects of genetic diversity, climate and defoliation events on trembling aspen growth performance across Canada, {eid: 84941345782}&gt;</t>
  </si>
  <si>
    <t>2018-03-02</t>
  </si>
  <si>
    <t>2-s2.0-85042753963</t>
  </si>
  <si>
    <t>Dong Z. (AUID: 57190063154), Dai E. (AUID: 57188962345), Wang F. (AUID: 57190066440), Zhang Z. (AUID: 55882939500), Ma X. (AUID: 56437805300), Yuan C. (AUID: 36828736100), Guo H. (AUID: 57031000000)</t>
  </si>
  <si>
    <t>Model-based reconstruction for simultaneous multislice and parallel imaging accelerated multishot diffusion tensor imaging</t>
  </si>
  <si>
    <t>Medical Physics</t>
  </si>
  <si>
    <t>10.1002/mp.12974</t>
  </si>
  <si>
    <t>https://www.doi.org/10.1002/mp.12974</t>
  </si>
  <si>
    <t>&lt;Center for Biomedical Imaging Research, Department of Biomedical Engineering, School of Medicine, Tsinghua University&gt;, &lt;Harvard-MIT Health Sciences and Technology, MIT&gt;, &lt;Department of Radiology, University of Washington&gt;</t>
  </si>
  <si>
    <t>© 2018 American Association of Physicists in MedicinePurpose: Multishot interleaved echo-planar imaging (iEPI) can achieve higher image resolution than single-shot EPI for diffusion tensor imaging (DTI), but its application is limited by the prolonged acquisition time. To reduce the acquisition time, a novel model-based reconstruction for simultaneous multislice (SMS) and parallel imaging (PI) accelerated iEPI DTI is proposed. Materials and methods: DTI datasets acquired by iEPI with SMS and PI acceleration can be regarded as 3D k-space data, which is undersampled along both the slice and phase encoding directions. Instead of reconstruction of individual diffusion-weighted image, diffusion tensors are directly estimated by the joint reconstruction of undersampled 3D k-space from all diffusion-encoding directions using a model-based formulation to exploit the correlation across different directions. DTI simulation and in vivo acquisition were used to demonstrate the superior performance of the proposed method. Results: The proposed method reduced the estimation errors and artifacts than traditional parallel imaging reconstruction in DTI simulation. In the in vivo DTI experiment, the acquisition time of 4-shot iEPI was reduced from 11 min 7 s to 3 min 53 s with an acceleration factor of 4, and the image quality and precision of quantitative parameters were comparable with the fully sampled acquisition. Conclusions: The proposed model-based reconstruction for iEPI DTI with SMS and PI can achieve fourfold acceleration while maintaining high accuracy for tensor measurements.</t>
  </si>
  <si>
    <t>diffusion tensor imaging, high-resolution DTI, interleaved EPI, model-based reconstruction, simultaneous multislice</t>
  </si>
  <si>
    <t>&lt;MR diffusion tensor spectroscopy and imaging, {eid: 0028154030}&gt;, &lt;Three-dimensional tracking of axonal projections in the brain by magnetic resonance imaging, {eid: 0033007902}&gt;, &lt;Diffusion-weighted imaging, diffusion-tensor imaging, and fiber tractography of the spinal cord, {eid: 65349183421}&gt;, &lt;Simultaneous multislice echo planar imaging with blipped controlled aliasing in parallel imaging results in higher acceleration: a promising technique for accelerated diffusion tensor imaging of skeletal muscle, {eid: 84931838289}&gt;, &lt;Analysis of T2 limitations and off-resonance effects on spatial resolution and artifacts in echo-planar imaging, {eid: 0025298010}&gt;, &lt;SENSE: sensitivity encoding for fast MRI, {eid: 0032712873}&gt;, &lt;Improved diffusion-weighted single-shot echo-planar imaging (EPI) in stroke using sensitivity encoding (SENSE), {eid: 0034850918}&gt;, &lt;Diffusion tensor imaging using single-shot SENSE-EPI, {eid: 0036290659}&gt;, &lt;Generalized autocalibrating partially parallel acquisitions (GRAPPA), {eid: 0036263907}&gt;, &lt;Self-feeding MUSE: a robust method for high resolution diffusion imaging using interleaved EPI, {eid: 84914811143}&gt;, &lt;Diffusion-weighted interleaved echo-planar imaging with a pair of orthogonal navigator echoes, {eid: 0029866438}&gt;, &lt;Blipped-controlled aliasing in parallel imaging for simultaneous multislice echo planar imaging with reduced g-factor penalty, {eid: 84859705233}&gt;, &lt;Improved multi-shot diffusion imaging using GRAPPA with a compact kernel, {eid: 84971617572}&gt;, &lt;A robust multi-shot scan strategy for high-resolution diffusion weighted MRI enabled by multiplexed sensitivity-encoding (MUSE), {eid: 84873702566}&gt;, &lt;Sparse MRI: the application of compressed sensing for rapid MR imaging, {eid: 36849088522}&gt;, &lt;A model-based reconstruction for undersampled radial spin-echo DTI with variational penalties on the diffusion tensor, {eid: 84924049592}&gt;, &lt;Model-based reconstruction of undersampled diffusion tensor k-space data, {eid: 84881160013}&gt;, &lt;Direct diffusion tensor estimation using a model-based method with spatial and parametric constraints, {eid: 85015582536}&gt;, &lt;Simultaneous multislice accelerated interleaved EPI DWI using generalized blipped-CAIPI acquisition and 3D K-space reconstruction, {eid: 84964336958}&gt;, &lt;Nonlinear total variation based noise removal algorithms, {eid: 44049111982}&gt;, &lt;Fully 3D Bayesian image reconstruction for the ECAT EXACT HR+, {eid: 0032096153}&gt;, &lt;Three-dimensional Fourier encoding of simultaneously excited slices: generalized acquisition and reconstruction framework, {eid: 84900796823}&gt;, &lt;2D-GRAPPA-operator for faster 3D parallel MRI, {eid: 33845270221}&gt;, &lt;DtiStudio: resource program for diffusion tensor computation and fiber bundle tracking, {eid: 31344441424}&gt;, &lt;The B-matrix must be rotated when correcting for subject motion in DTI data, {eid: 67049116294}&gt;, &lt;Optimized diffusion gradient orientation schemes for corrupted clinical DTI data sets, {eid: 33747093020}&gt;, &lt;High b-value q-space analyzed diffusion-weighted MRS and MRI in neuronal tissues–a technical review, {eid: 0036869883}&gt;, &lt;Extracting geometric properties of white matter with q-space diffusion MRI (QSI), {eid: 84954243906}&gt;, &lt;Whole-brain quantitative diffusion MRI at 660 μm resolution in 25 minutes using gSlider-SMS and SNR-enhancing joint reconstruction, {eid: 85049774756}&gt;, &lt;Coil compression for accelerated imaging with Cartesian sampling, {eid: 84872910908}&gt;</t>
  </si>
  <si>
    <t>John Wiley and Sons Ltd</t>
  </si>
  <si>
    <t>2018-07-01</t>
  </si>
  <si>
    <t>2-s2.0-85049786964</t>
  </si>
  <si>
    <t>Model-based in medical field</t>
  </si>
  <si>
    <t>Ramalingam V.V. (AUID: 12767780000), Dandapath A. (AUID: 57215913524), Karthik Raja M. (AUID: 57215915631)</t>
  </si>
  <si>
    <t>Heart disease prediction using machine learning techniques: A survey</t>
  </si>
  <si>
    <t>International Journal of Engineering and Technology(UAE)</t>
  </si>
  <si>
    <t>10.14419/ijet.v7i2.8.10557</t>
  </si>
  <si>
    <t>https://www.doi.org/10.14419/ijet.v7i2.8.10557</t>
  </si>
  <si>
    <t>© 2018 Authors.Heart related diseases or Cardiovascular Diseases (CVDs) are the main reason for a huge number of death in the world over the last few decades and has emerged as the most life-threatening disease, not only in India but in the whole world. So, there is a need of reliable, accurate and feasible system to diagnose such diseases in time for proper treatment. Machine Learning algorithms and techniques have been applied to various medical datasets to automate the analysis of large and complex data. Many researchers, in recent times, have been using several machine learning techniques to help the health care industry and the professionals in the diagnosis of heart related diseases. This paper presents a survey of various models based on such algorithms and techniques andanalyze their performance. Models based on supervised learning algorithms such as Support Vector Machines (SVM), K-Nearest Neighbour (KNN), NaïveBayes, Decision Trees (DT), Random Forest (RF) and ensemble models are found very popular among the researchers.</t>
  </si>
  <si>
    <t>Cardiovascular diseases, Decision tree, Ensemble models, K- nearest neighbour, Naïve bayes, Random forest, Support vector machines</t>
  </si>
  <si>
    <t>&lt;A. Responding to the threat of chronic diseases in India, {eid: 27744474175, doi: 10.1016/S0140-6736(05)67343-6}&gt;, &lt;None, {eid: 85082347116}&gt;, &lt;Study of Machine Learning Algorithms for Special Disease Prediction using Principal of Component Analysis, {eid: 85082359783}&gt;, &lt;An Efficient Framework for Heart Disease Classification using Feature Extraction and Feature Selection Technique in Data Mining , {eid: 84997173281}&gt;, &lt;Cardiovascular Risk Prediction Method Based on CFS Subset Evaluation and Random Forest Classification Framework, {eid: 85040017185}&gt;, &lt; Building a Cardiovascular Disease Predictive Model using Structural Equation Model &amp; Fuzzy Cognitive Map, {eid: 85082375355}&gt;, &lt;Prediction of Heart Disease Using Hybrid Technique For Selecting Features, {eid: 85045936969}&gt;, &lt; A Comprehensive Investigation and Comparison of Machine Learning Techniques in the Domain of Heart Disease, {eid: 85030559131}&gt;, &lt;Comparative study of Different classification techniques, heart Diseases use Case., {eid: 84946692062}&gt;, &lt; A Comprehensive Investigation and Comparison of Machine Learning Techniques in the Domain of Heart Disease, {eid: 85030559131}&gt;, &lt;Decision Support System for Medical Diagnosis Using a Kernel-Based Approach, {eid: 85039980306}&gt;, &lt;Detection Of Ischemic Heart Diseases From Medical Images , {eid: 85027234372}&gt;, &lt;Discriminatory analysis, nonparametric discrimination: Consistency properties, {eid: 85082363966}&gt;, &lt;Prediction and Analysis of Rheumatic Heart Disease using kNN Classification with ACO , {eid: 85042144727}&gt;, &lt;Classification of heart diseases from ECG signals using wavelet transform and kNN classifier, {eid: 84939559695}&gt;, &lt;None, {eid: 85082345033}&gt;, &lt;Framework to Predict Health Diseases Using Attribute Selection Mechanism, {eid: 84960860378}&gt;, &lt;Alternating decision trees for early diagnosis of heart disease, {eid: 84988295458}&gt;, &lt;None, {eid: 85082343040}&gt;, &lt;Utilizing ECG-based Heartbeat Classification for Hypertrophic Cardiomyopathy Identification, {eid: 84939539063, doi: 10.1109/TNB.2015.2426213}&gt;, &lt;None, {eid: 85017247858}&gt;, &lt;None, {eid: 85080853580}&gt;, &lt;An Ensemble based Decision Support Framework for Intelligent Heart Disease Diagnosis, {eid: 85082355277}&gt;, &lt;Intelligent Syncope Disease Prediction Framework using DM-Ensemble Techniques, {eid: 85082365544}&gt;, &lt;None, {eid: 85082352494}&gt;, &lt;HandoffDecision for Multi-user Multiclass Traffic in MIMO-LTE-A Networks, {eid: 84983373723}&gt;, &lt;Interference Alignment Techniques For Mimo Multicell Based On Relay Interference Broadcast Channel, {eid: 85040453966}&gt;</t>
  </si>
  <si>
    <t>Science Publishing Corporation Inc</t>
  </si>
  <si>
    <t>2-s2.0-85070500305</t>
  </si>
  <si>
    <t>Zhang X. (AUID: 57193916074), Liu H. (AUID: 59060082700), Zhang X. (AUID: 35099665300), Yu S. (AUID: 57193916369), Dou X. (AUID: 57201030737), Xie Y. (AUID: 57201234994), Wang N. (AUID: 56668140100)</t>
  </si>
  <si>
    <t>Allocate soil individuals to soil classes with topsoil spectral characteristics and decision trees</t>
  </si>
  <si>
    <t>10.1016/j.geoderma.2018.01.023</t>
  </si>
  <si>
    <t>https://www.doi.org/10.1016/j.geoderma.2018.01.023</t>
  </si>
  <si>
    <t>&lt;College of Resources and Environment Sciences, Northeast Agricultural University&gt;, &lt;Northeast Institute of Geography and Agroecology Chinese Academy of Sciences&gt;</t>
  </si>
  <si>
    <t>© 2018 Elsevier B.V.Spectral reflectance of soil is a function of physical and chemical characteristics and its internal structure. Spectral reflectance provides a novel approach for soil allocation. This paper presents a nondestructive, rapid, and low-cost soil allocation method using topsoil spectral characteristics to allocate soil at the level of soil great group within Genetic Soil Classification of China. We measured the spectral reflectance in the visible and near-infrared regions (400–2500 nm) of 148 soil samples from 4 soil classes in the Songnen Plain of northeast China. We extracted the spectral characteristic parameters with clear physiochemical meanings for the topsoil samples, and compared these to the principle component, first spectral derivative and Continuum Removal of soil reflectance. Models were built using the K-means Clustering (K-mean), Multi-layer Perceptron Neural Network (MLPNN), Support Vector Machine (SVM), and Decision Tree (DT) methods. The DTs allocation model based on topsoil spectral characteristic parameters had the highest allocation accuracy. Only the allocation accuracy of Cambisols was &lt;85%, because the spectral curve of Cambisols topsoil was similar to its adjacent soil due to soil erosion. This new method could simplify digital soil mapping, because topsoil spectra are easier to obtain than multilayer soil spectral data.</t>
  </si>
  <si>
    <t>Decision trees, K-means clustering, Neural network, Soil classification, Support vector machine, Topsoil spectral characteristics</t>
  </si>
  <si>
    <t>&lt;Predictive ability of soil properties to spectral degradation from laboratory vis-nir spectroscopy data, {eid: 84996555053}&gt;, &lt;Effects of soil compaction on the relationships between nematodes, grass production and soil physical properties, {eid: 0034212273}&gt;, &lt;Near-infrared reflectance spectroscopy–principal components regression analyses of soil properties, {eid: 0035042039}&gt;, &lt;Potentiality of laboratory visible and near infrared spectroscopy for determining clay content in forest soils: a case study from high forest beech (Fagus sylvatica) in Calabria (Southern Italy), {eid: 84907256783}&gt;, &lt;Preliminary Study on Classification and Data Processing of Spectral Reflectance Characteristics of Main Soils in China//Remote Sensing Anthology, {eid: 85042937618}&gt;, &lt;Simultaneous determination of moisture, organic carbon, and total nitrogen by near infrared reflectance spectrophotometry, {eid: 0022928032}&gt;, &lt;Spectral pedology: a new perspective on evaluation of soils along pedogenetic alterations, {eid: 84891132113}&gt;, &lt;Evaluation of soil fertility using infrared spectroscopy: a review, {eid: 67349114152}&gt;, &lt;Neural networks learning improvement using the k-means clustering algorithm to detect network intrusions, {eid: 34250185435}&gt;, &lt;Spectral characteristics of salt-affected soils: a laboratory experiment, {eid: 45449116298}&gt;, &lt;Study on spectral features of soil Fe2O3, {eid: 43749098700}&gt;, &lt;Soil moisture and organic matter prediction of surface and subsurface soils using an nir soil sensor, {eid: 0034930460}&gt;, &lt;Subsoil compaction effects on crops in punjab, pakistan, {eid: 0034946868}&gt;, &lt;Score normalization in multimodal biometric systems ☆, {eid: 25144471298}&gt;, &lt;Rapid soil classification of paddy field in Guangdong province based on visible and near infrared reflectance spectra, {eid: 85017515431}&gt;, &lt;Soil taxonomy on the basis of reflectance spectral characteristics, {eid: 43049172027}&gt;, &lt;Retrieval of spruce leaf chlorophyll content from airborne image data using continuum removal and radiative transfer, {eid: 84872325934}&gt;, &lt;Topsoil, {eid: 85042927177}&gt;, &lt;Potential of visible and near-infrared spectroscopy to derive colour groups utilising the munsell soil colour charts, {eid: 34249982005}&gt;, &lt;Predicting in situ pasture quality in the Kruger National Park, South Africa, using continuum-removed absorption features, {eid: 0842306346}&gt;, &lt;What is a support vector machine?, {eid: 33845703344}&gt;, &lt;Eeg signals classification using the k -means clustering and a multilayer perceptron neural network model, {eid: 79957981604}&gt;, &lt;Soil conditions and plant growth, {eid: 0036176181}&gt;, &lt;Near- versus mid-infrared diffuse reflectance spectroscopy for soil analysis emphasizing carbon and laboratory versus on-site analysis: where are we and what needs to be done?, {eid: 77953615617}&gt;, &lt;Predicting soil properties from the Australian soil visible–near infrared spectroscopic database, {eid: 84871589765}&gt;, &lt;Image spectroscopy and stable isotopes elucidate functional dissimilarity between native and nonnative plant species in the aquatic environment, {eid: 84855764430}&gt;, &lt;Cross-reference for relating genetic soil classification of china with WRB at different scales, {eid: 76449097585, doi: 10.1016/j.geoderma.2009.12.017}&gt;, &lt;Development of national VNIR soil-spectral library for soil classification and the predictions of organic matter. Sci. China, {eid: 84903128662}&gt;, &lt;Soil and Agricultural Chemistry Analysis (in Chinese), {eid: 4444329163}&gt;, &lt;Soil Survey Manual. U. S. Department of Agriculture Handbook18 United States Department of Agriculture Soil Conservation Service, {eid: 80053060886}&gt;, &lt;Chapter five - visible and near infrared spectroscopy in soil science, {eid: 77954634711}&gt;, &lt;Characteristic variations in reflectance of surface soils, {eid: 0019728521}&gt;, &lt;Eeg signal classification using wavelet feature extraction and a mixture of expert model, {eid: 33751396389}&gt;, &lt;Combined neural network model employing wavelet coefficients for eeg signals classification, {eid: 58549111381}&gt;, &lt;The nature of statistical learning theory, {eid: 11144336199}&gt;, &lt;Comparison of multivariate methods for inferential modeling of soil carbon using visible/near-infrared spectra, {eid: 48149107700}&gt;, &lt;Soil classification using visible/near-infrared diffuse reflectance spectra from multiple depths, {eid: 84897111897}&gt;, &lt;Discrimination of Australian soil horizons and classes from their visible-near infrared spectra, {eid: 79960465604}&gt;, &lt;Visible, near infrared, mid infrared or combined diffuse reflectance spectroscopy for simultaneous assessment of various soil properties, {eid: 31944445266}&gt;, &lt;Studies on spectral reflectance of typical soils and its fuzzy category in soil classification in Zhejiang province, {eid: 84918830144}&gt;, &lt;Accounting for surface roughness effects in the near-infrared reflectance sensing of soils, {eid: 67650510922}&gt;, &lt;Soils of China, {eid: 0003441824}&gt;, &lt;Soil type recognition as improved by genetic algorithm-based variable selection using near infrared spectroscopy and partial least squares discriminant analysis, {eid: 84935006062}&gt;, &lt;Selection of “local” models for prediction of soil organic matter using a regional soil vis-nir spectral library, {eid: 84958581959}&gt;, &lt;How accurately can soil classes be allocated based on spectrally predicted physio-chemical properties?, {eid: 85019069324}&gt;</t>
  </si>
  <si>
    <t>2018-06-15</t>
  </si>
  <si>
    <t>2-s2.0-85042906397</t>
  </si>
  <si>
    <t>Tam J. (AUID: 55012465100), Levy D.T. (AUID: 35488134000), Jeon J. (AUID: 14041529100), Meza R. (AUID: 8895339300), Clarke J. (AUID: 55651892500), Hall T. (AUID: 57203814676), Gilkeson S. (AUID: 55998979600), Feuer E.J. (AUID: 7005236686), Holford T.R. (AUID: 7007135966)</t>
  </si>
  <si>
    <t>Projecting the effects of tobacco control policies in the USA through microsimulation: A study protocol</t>
  </si>
  <si>
    <t>BMJ Open</t>
  </si>
  <si>
    <t>10.1136/bmjopen-2017-019169</t>
  </si>
  <si>
    <t>https://www.doi.org/10.1136/bmjopen-2017-019169</t>
  </si>
  <si>
    <t>&lt;Department of Health Management and Policy, University of Michigan&gt;, &lt;Lombardi Comprehensive Cancer Center, Georgetown University&gt;, &lt;Department of Epidemiology, University of Michigan&gt;, &lt;Cornerstone Systems Northwest Inc.&gt;, &lt;Independent Consultant&gt;, &lt;Division of Cancer Control and Population Sciences, National Cancer Institute&gt;, &lt;Department of Biostatistics, Yale School of Public Health&gt;</t>
  </si>
  <si>
    <t>© 2018 Article author(s).Introduction Smoking remains the leading cause of preventable death in the USA but can be reduced through policy interventions. Computational models of smoking can provide estimates of the projected impact of tobacco control policies and can be used to inform public health decision making. We outline a protocol for simulating the effects of tobacco policies on population health outcomes. Methods and analysis We extend the Smoking History Generator (SHG), a microsimulation model based on data from the National Health Interview Surveys, to evaluate the effects of tobacco control policies on projections of smoking prevalence and mortality in the USA. The SHG simulates individual life trajectories including smoking initiation, cessation and mortality. We illustrate the application of the SHG policy module for four types of tobacco control policies at the national and state levels: Smoke-free air laws, cigarette taxes, increasing tobacco control programme expenditures and raising the minimum age of legal access to tobacco. Smoking initiation and cessation rates are modified by age, birth cohort, gender and years since policy implementation. Initiation and cessation rate modifiers are adjusted for differences across age groups and the level of existing policy coverage. Smoking prevalence, the number of population deaths avoided, and life-years gained are calculated for each policy scenario at the national and state levels. The model only considers direct individual benefits through reduced smoking and does not consider benefits through reduced exposure to secondhand smoke. Ethics and dissemination A web-based interface is being developed to integrate the results of the simulations into a format that allows the user to explore the projected effects of tobacco control policies in the USA. Usability testing is being conducted in which experts provide feedback on the interface. Development of this tool is under way, and a publicly accessible website is available at http://www.tobaccopolicyeffects.org.</t>
  </si>
  <si>
    <t>cigarette tax, microsimulation, minimum age of legal access to tobacco, policy simulation, smoke-free air law, tobacco control policy</t>
  </si>
  <si>
    <t>&lt;Tobacco control and the reduction in smoking-related premature deaths in the United States 1964-2012, {eid: 84891952773}&gt;, &lt;None, {eid: 84893235639}&gt;, &lt;None, {eid: 85053069863}&gt;, &lt;Current Cigarette Smoking among Adults-United States 2005-2015, {eid: 84995481243}&gt;, &lt;None, {eid: 85053061554}&gt;, &lt;None, {eid: 85022101322}&gt;, &lt;None, {eid: 85042792066}&gt;, &lt;State tobacco control program spending-United States, 2011, {eid: 84936146371}&gt;, &lt;None, {eid: 85053069157}&gt;, &lt;Computational models used to assess us tobacco control policies, {eid: 85032834871}&gt;, &lt;Mathematical modeling in tobacco control research: Initial results from a systematic review, {eid: 84962911434}&gt;, &lt;Has smoking cessation ceased? Expected trends in the prevalence of smoking in the United States, {eid: 0032147229}&gt;, &lt;Adult cigarette smoking prevalence: Declining as expected (not as desired), {eid: 0842348910}&gt;, &lt;Accuracy and importance of projections from a dynamic simulation model of smoking prevalence in the United States, {eid: 84867569588}&gt;, &lt;Reaching Healthy People 2010 by 2013: A SimSmoke simulation, {eid: 76749099208}&gt;, &lt;Modeling the future effects of a menthol ban on smoking prevalence and smoking-attributable deaths in the United States, {eid: 79958808856}&gt;, &lt;The role of public policies in reducing smoking: The Minnesota SimSmoke tobacco policy model, {eid: 84867510855}&gt;, &lt;Chapter 5: Actual and counterfactual smoking prevalence rates in the U.S. Population via microsimulation, {eid: 84864933057}&gt;, &lt;Impact of reduced tobacco smoking on lung cancer mortality in the United States during 1975-2000, {eid: 84859480858}&gt;, &lt;Benefits and harms of computed tomography lung cancer screening strategies: A comparative modeling study for the U.S. Preventive services task force, {eid: 84908573929}&gt;, &lt;Patterns of birth cohortspecific smoking histories 1965-2009, {eid: 84892529199}&gt;, &lt;None, {eid: 85044966596}&gt;, &lt;Smoking relapse after 2 years of abstinence: Findings from the VA Normative Aging Study, {eid: 0036092093}&gt;, &lt;Relapse to smoking after 1 year of abstinence: A meta-analysis, {eid: 53049099982}&gt;, &lt;Long-term smoking relapse: A study using the british household panel survey, {eid: 78649559854}&gt;, &lt;Shape of the relapse curve and long-term abstinence among untreated smokers, {eid: 0942301180}&gt;, &lt;The estimation of age, period and cohort effects for vital rates, {eid: 0020772177}&gt;, &lt;Understanding the effects of age, period, and cohort on incidence and mortality rates, {eid: 0025811340}&gt;, &lt;Flexible regression models with cubic splines, {eid: 0024596532}&gt;, &lt;None, {eid: 84891754010}&gt;, &lt;Economic impact of tobacco price increases through taxation: A community guide systematic review, {eid: 84944718965}&gt;, &lt;Effectiveness of tax and price policies in tobacco control, {eid: 79955618382}&gt;, &lt;Tobacco taxes as a tobacco control strategy, {eid: 84857250420}&gt;, &lt;Death and taxes: Using the latter to reduce the former, {eid: 84899988024}&gt;, &lt;Cigarette taxation and demand: An empirical model, {eid: 85005436495}&gt;, &lt;Increasing excise taxes on cigarettes in California: A dynamic simulation of health and economic impacts, {eid: 19944423428}&gt;, &lt;Raising taxes to reduce smoking prevalence in the US: A simulation of the anticipated health and economic impacts, {eid: 37049025174}&gt;, &lt;Simulated effect of tobacco tax variation on Latino health in California, {eid: 0034772156}&gt;, &lt;Simulated effect of tobacco tax variation on population health in California, {eid: 0035150696}&gt;, &lt;Examining the effects of tobacco treatment policies on smoking rates and smoking related deaths using the SimSmoke computer simulation model, {eid: 0036512964}&gt;, &lt;None, {eid: 85045349427}&gt;, &lt;None, {eid: 84860208739}&gt;, &lt;The concept of arc elasticity of demand: I, {eid: 84963036550}&gt;, &lt;None, {eid: 84891712634}&gt;, &lt;Smokefree policies to reduce tobacco use. A systematic review, {eid: 74549117775}&gt;, &lt;Cessation and cessation measures among daily adult smokers: National-and state-specifc data, {eid: 33748060265}&gt;, &lt;The effects of household and workplace smoking restrictions on quitting behaviours, {eid: 0033182631}&gt;, &lt;Relationship of worksite smoking policy to changes in employee tobacco use: Findings from COMMIT Community Intervention Trial for Smoking Cessation, {eid: 17144474364}&gt;, &lt;None, {eid: 4444266856}&gt;, &lt;Effect of clean indoor air laws on smokers: The clean air module of the SimSmoke computer simulation model, {eid: 0035650592}&gt;, &lt;Gauging the effect of U.S. Tobacco control policies from 1965 through 2014 using simsmoke, {eid: 84961178386}&gt;, &lt;The effects of clean indoor air laws: What do we know and what do we need to know?, {eid: 0141986477}&gt;, &lt;None, {eid: 84949730928}&gt;, &lt;The impact of tobacco control program expenditures on aggregate cigarette sales: 1981-2000, {eid: 0041887161}&gt;, &lt;State tobacco control spending and youth smoking, {eid: 13144305049}&gt;, &lt;The impact of tobacco control programs on adult smoking, {eid: 39649109473}&gt;, &lt;None, {eid: 44649087204}&gt;, &lt;None, {eid: 85053070831}&gt;, &lt;The effect of comprehensive state tobacco control programs on adult cigarette smoking, {eid: 84858968187}&gt;, &lt;A computer simulation model of mass media interventions directed at tobacco use, {eid: 0035711458}&gt;, &lt;Community reductions in youth smoking after raising the minimum tobacco sales age to 21, {eid: 84931342795}&gt;, &lt;None, {eid: 0003526678}&gt;, &lt;None, {eid: 85053072896}&gt;</t>
  </si>
  <si>
    <t>BMJ Publishing Group</t>
  </si>
  <si>
    <t>2018-03-01</t>
  </si>
  <si>
    <t>2-s2.0-85053036797</t>
  </si>
  <si>
    <t>Song S. (AUID: 57202351040), Jang Y. (AUID: 56226690700)</t>
  </si>
  <si>
    <t>Construction of digital twin geotechnical resistance model for liquefaction risk evaluation</t>
  </si>
  <si>
    <t>2nd International Symposium on Computer Science and Intelligent Control, ISCSIC 2018</t>
  </si>
  <si>
    <t>10.1145/3284557.3284739</t>
  </si>
  <si>
    <t>https://www.doi.org/10.1145/3284557.3284739</t>
  </si>
  <si>
    <t>&lt;Korea Institute of Civil Engineering and Building Technology&gt;</t>
  </si>
  <si>
    <t>© 2018 Copyright is held by the owner/author(s).In Korea, a strong earthquake of 5.8 and 5.4 magnitude occurred in Gyeongju in September 2016 and Pohang in November 2018 respectively. In the case of the Pohang Earthquake, the ground is losing its resistance and the ground liquefaction phenomenon that is behaving like a liquid is officially reported. In Korea, the importance of liquefaction evaluation is increasing due to lack of damage prediction system by liquefaction and ground amplification when an earthquake occurs. In this study, drilling information was extracted from the 5-1 region of Sejong City, a smart city demonstration area, and ground resistance was calculated to construct a ground resistance model for liquefaction risk assessment. And three - dimensional ground resistance modeling was made by applying GIS analysis technique. Based on this, a digital twin model replicating the same real world environment was constructed to simulate soil resistance. As a result of this study, it was confirmed that the ground resistance result calculated from simulation test was similar to the actual resistance result. It is considered that this can be used for examining the ground supporting force and estimating the ground resistance when an earthquake occurs.</t>
  </si>
  <si>
    <t>Digital twin, GIS, Ground liquefaction, Ground resistance, Three - dimensional ground resistance modeling</t>
  </si>
  <si>
    <t>&lt;None, {eid: 85059946493}&gt;, &lt;Examination of applicability of liquefaction potential index to seismic vulnerability evaluation of the Korean river levees, {eid: 85059946926}&gt;, &lt;None, {eid: 85059963187}&gt;, &lt;An analysis of vertical position accuracy for the three-dimensional spatial data object utilizing the public information, {eid: 84979628076}&gt;, &lt;None, {eid: 85059946872}&gt;, &lt;None, {eid: 85059934084}&gt;, &lt;LPI-based Assessment of Liquefaction Potential on the West Coastal Region of Korea, {eid: 85059963317}&gt;, &lt;Flood Risk Mapping using 3D Virtual Reality Based on Geo-Spatial Information, {eid: 85059965476}&gt;, &lt;Assessment of liquefaction potential using correlation between shear wave velocity and normalized LPI on urban areas of Seoul and Gyeongju, {eid: 85059958211}&gt;, &lt;None, {eid: 85059946493}&gt;</t>
  </si>
  <si>
    <t>2018-09-21</t>
  </si>
  <si>
    <t>2-s2.0-85059946723</t>
  </si>
  <si>
    <t>Shao G. (AUID: 7102142377), Kibira D. (AUID: 6507635561)</t>
  </si>
  <si>
    <t>Digital manufacturing: Requirements and challenges for implementing digital surrogates</t>
  </si>
  <si>
    <t>2018 Winter Simulation Conference, WSC 2018</t>
  </si>
  <si>
    <t>10.1109/WSC.2018.8632242</t>
  </si>
  <si>
    <t>https://www.doi.org/10.1109/WSC.2018.8632242</t>
  </si>
  <si>
    <t>&lt;Engineering Laboratory, National Institute of Standards and Technology&gt;, &lt;Department of Civil Engineering, University of the District of Columbia&gt;</t>
  </si>
  <si>
    <t>© 2018 IEEEA key challenge for manufacturers today is efficiently producing and delivering products on time. Issues include demand for customized products, changes in orders, and equipment status change, complicating the decision-making process. A real-time digital representation of the manufacturing operation would help address these challenges. Recent technology advancements of smart sensors, IoT, and cloud computing make it possible to realize a “digital twin” of a manufacturing system or process. Digital twins or surrogates are data-driven virtual representations that replicate, connect, and synchronize the operation of a manufacturing system or process. They utilize dynamically collected data to track system behaviors, analyze performance, and help make decisions without interrupting production. In this paper, we define digital surrogate, explore their relationships to simulation, digital thread, artificial intelligence, and IoT. We identify the technology and standard requirements and challenges for implementing digital surrogates. A production planning case is used to exemplify the digital surrogate concept.</t>
  </si>
  <si>
    <t>&lt;Smart manufacturing: The next revolution, {eid: 85014205137}&gt;, &lt;None, {eid: 36849095249}&gt;, &lt;None, {eid: 85172499164}&gt;, &lt;None, {eid: 85066170264}&gt;, &lt;Digital twin - The simulation aspect, {eid: 85016457439}&gt;, &lt;None, {eid: 85172494223}&gt;, &lt;ISO 15531 mandate: A product-process-resource based approach for managing modularity in production management, {eid: 34250687931}&gt;, &lt;None, {eid: 85056153404}&gt;, &lt;None, {eid: 84944689700}&gt;, &lt;None, {eid: 85006339863}&gt;, &lt;Testing the digital thread in support of model-based manufacturing and inspection, {eid: 84963830373, doi: 10.1115/1.4032697}&gt;, &lt;None, {eid: 11144327305}&gt;, &lt;None, {eid: 84953862650}&gt;, &lt;None, {eid: 85172494727}&gt;, &lt;None, {eid: 85014226317}&gt;, &lt;None, {eid: 0003585947}&gt;, &lt;None, {eid: 84991699445}&gt;, &lt;None, {eid: 85172486407}&gt;, &lt;None, {eid: 85172497669}&gt;, &lt;None, {eid: 85062612984}&gt;, &lt;None, {eid: 85019182059}&gt;, &lt;None, {eid: 85015218554}&gt;, &lt;Manufacturing data analytics using a virtual factory representation, {eid: 85021925713}&gt;, &lt;None, {eid: 85172500981}&gt;, &lt;Virtual factory for supporting production planning and control, {eid: 85016033716}&gt;, &lt;Framework for standardization of simulation integrated production planning, {eid: 85014168213}&gt;, &lt;Becoming a smarter manufacturer: How the internet of things will change the world, {eid: 85058192204}&gt;, &lt;None, {eid: 85060389056}&gt;, &lt;Simulation in manufacturing: Review and challenges, {eid: 84923292798}&gt;, &lt;None, {eid: 85062615317}&gt;, &lt;Simulation for manufacturing system design and operation: Literature review and analysis, {eid: 84897115618}&gt;, &lt;None, {eid: 85172503932}&gt;, &lt;None, {eid: 85172496774}&gt;, &lt;None, {eid: 85050668724}&gt;, &lt;None, {eid: 85172504373}&gt;, &lt;None, {eid: 85172490454}&gt;, &lt;A Component-based Approach for manufacturing simulation, {eid: 84878025789}&gt;, &lt;None, {eid: 85172490870}&gt;, &lt;A virtual machining model for sustainability analysis, {eid: 80055000818}&gt;, &lt;Data Analytics using Simulation for smart manufacturing, {eid: 84940507698}&gt;, &lt;None, {eid: 85172507376}&gt;, &lt;Digital twin shop-floor: A new shop-floor paradigm towards smart manufacturing, {eid: 85030752762}&gt;, &lt;Challenges for the digital twin concept, {eid: 85172515350}&gt;, &lt;A review of technology standards and patent portfolios for enabling cyber-physical systems in advanced manufacturing, {eid: 85013237609}&gt;, &lt;None, {eid: 85066170246}&gt;, &lt;None, {eid: 85060906334}&gt;, &lt;None, {eid: 85060950286}&gt;, &lt;None, {eid: 85172491449}&gt;</t>
  </si>
  <si>
    <t>2018-12-09</t>
  </si>
  <si>
    <t>2-s2.0-85062624777</t>
  </si>
  <si>
    <t>Zhou C. (AUID: 56809928400), Li H. (AUID: 57188761456), Liu W. (AUID: 57199088851), Stephen A. (AUID: 57201456092), Lee L.H. (AUID: 55667526300), Chew E.P. (AUID: 7102013740)</t>
  </si>
  <si>
    <t>Challenges and opportunities in integration of simulation and optimization in maritime logistics</t>
  </si>
  <si>
    <t>10.1109/WSC.2018.8632202</t>
  </si>
  <si>
    <t>https://www.doi.org/10.1109/WSC.2018.8632202</t>
  </si>
  <si>
    <t>&lt;Department of Industrial Systems Engineering and Management, National University of Singapore&gt;</t>
  </si>
  <si>
    <t>© 2018 IEEEMaritime logistics plays an important role in the global trading scene with over 80% of global trade by volume and more than 70% of the trade value being handled by vessels and seaports worldwide. Today, the maritime industry is facing both new challenges and opportunities. Amongst the existing review papers, an in-depth and systematic summary on the integration of simulation and optimization is lacking. To fill the gap, this paper reviews dozens of papers on the integration of simulation and optimization for maritime logistics since 2010. Five modes of integration are classified according to how the two techniques interact with each other. Lastly, the paper introduces new challenges and opportunities in the maritime industry, and how the integration of simulation and optimization can help to boost the development of the next generation maritime systems.</t>
  </si>
  <si>
    <t>&lt;Simulation optimization: A review of algorithms and applications, {eid: 84912103558}&gt;, &lt;An Uncertainty-aware AGV assignment algorithm for automated container terminals, {eid: 74449087130}&gt;, &lt;A review of container terminal simulation models, {eid: 80052281429}&gt;, &lt;Berth allocation planning in Seville inland port by simulation and optimisation, {eid: 79960175941}&gt;, &lt;A follow-up survey of berth allocation and quay crane scheduling problems in container terminals, {eid: 84926408047}&gt;, &lt;Storage yard operations in container terminals: Literature overview, trends, and research directions, {eid: 84893816514}&gt;, &lt;Transport operations in container terminals: Literature overview, trends, research directions and classification scheme, {eid: 84900622252}&gt;, &lt;Integrating berth allocation and quay crane assignments, {eid: 77954313735}&gt;, &lt;Simulation optimization: A tutorial overview and recent developments in gradient-based methods, {eid: 84940512836}&gt;, &lt;Simulation-based Optimization for Housekeeping in a container transshipment terminal, {eid: 84906876078}&gt;, &lt;Greening ports and maritime logistics: A review, {eid: 84940068889}&gt;, &lt;A Simulation-based genetic algorithm approach for reducing emissions from import container pick-up operation at container terminal, {eid: 84901738455}&gt;, &lt;Simulation modelling in ports and container terminals: Literature overview and analysis by research field, application area and tool, {eid: 84959137692}&gt;, &lt;A decision support methodology for strategic planning in maritime transportation, {eid: 77952544693}&gt;, &lt;Robust planning and disruption management in roll-on roll-off liner shipping, {eid: 84962787649}&gt;, &lt;None, {eid: 84940464683}&gt;, &lt;Optimal computing budget allocation with input uncertainty, {eid: 85014207470}&gt;, &lt;Stacking outbound barge containers in an automated deep-sea terminal, {eid: 85041526797}&gt;, &lt;Sea container terminals: New technologies and OR models, {eid: 84971249896}&gt;, &lt;A simulation study of the performance of twin automated stacking cranes at a seaport container terminal, {eid: 85012904227}&gt;, &lt;Dynamic space and time partitioning for yard crane workload management in container terminals, {eid: 84859751267}&gt;, &lt;Vessel routing and scheduling under uncertainty in the liquefied natural gas business, {eid: 84870219617}&gt;, &lt;A simulation optimization method for internal trucks sharing assignment among multiple container terminals, {eid: 84887958333}&gt;, &lt;Yard crane scheduling in a container terminal for the trade-off between efficiency and energy consumption, {eid: 84926098074}&gt;, &lt;Approximating Data-driven joint chance-constrained programs via uncertainty set construction, {eid: 85014165899}&gt;, &lt;Frame trolley dispatching algorithm for the frame bridge based automated container terminal, {eid: 85048247828}&gt;, &lt;Green vehicle technology to enhance the performance of a European port: A simulation model with a cost-benefit approach, {eid: 84941132613}&gt;, &lt;Efficient gate system operations for a multipurpose port using simulation-optimization, {eid: 85044546180}&gt;, &lt;Advanced tutorial: Input uncertainty and robust analysis in stochastic simulation, {eid: 85014216203}&gt;, &lt;Simulation-based Optimization for Discharge/loading operations at a maritime container terminal, {eid: 77953537858}&gt;, &lt;Integrating Tactical and operational berth allocation decisions via simulation-optimization, {eid: 84908402818}&gt;, &lt;The Object-oriented discrete event simulation modeling: A case study on aircraft spare part management, {eid: 84962833496}&gt;, &lt;Capacity Planning for mega container terminals with multi-objective and multi-fidelity simulation optimization, {eid: 85028643717}&gt;, &lt;A Multi-objective Perspective on robust ranking and selection, {eid: 85044508731}&gt;, &lt;The sample average approximation method for empty container repositioning with uncertainties, {eid: 84861813285}&gt;, &lt;Sample average approximation under non-I.I.D. Sampling for stochastic empty container repositioning problem, {eid: 84925519331}&gt;, &lt;Simulation optimization: A concise overview and implementation guide, {eid: 84912105072}&gt;, &lt;Multi-objective Optimization for planning liner shipping service with uncertain port times, {eid: 84944196198}&gt;, &lt;Scheduling of different automated yard crane systems at container terminals, {eid: 85016404760}&gt;, &lt;Research into container reshuffling and stacking problems in container terminal yards, {eid: 84928584276}&gt;, &lt;Literature survey of network optimization in container liner shipping, {eid: 84930083980}&gt;, &lt;Priority control of berth allocation problem in container terminals, {eid: 85141045227}&gt;, &lt;Scheduling multiple yard cranes with crane interference and safety distance requirement, {eid: 84946023301}&gt;, &lt;Simulation optimization: A review and exploration in the new era of cloud computing and big data, {eid: 84930930330}&gt;, &lt;Mo2tOS: Multi-fidelity Optimization with ordinal transformation and optimal sampling, {eid: 84969916592}&gt;, &lt;Benefits of a truck appointment system on the service quality of inland transport modes at a multimodal container terminal, {eid: 84893730872}&gt;, &lt;Optimized allocation of straddle carriers to reduce overall delays at multimodal container terminals, {eid: 84930193003}&gt;, &lt;A simulation optimization approach for solving the dual-cycling problem in container terminals, {eid: 84947492619}&gt;, &lt;Conservative allocation models for outbound containers in container terminals, {eid: 84901239000}&gt;, &lt;A review on yard management in container terminals, {eid: 85013859933}&gt;, &lt;Simulation optimization when facing input uncertainty, {eid: 84962921721}&gt;, &lt;Information-based allocation strategy for grid-based transshipment automated container terminal, {eid: 85048211130}&gt;</t>
  </si>
  <si>
    <t>2-s2.0-85062588646</t>
  </si>
  <si>
    <t>Lederer M. (AUID: 55618532600), Betz S. (AUID: 24477159300), Schmidt W. (AUID: 55462029200)</t>
  </si>
  <si>
    <t>Digital transformation, smart factories, and virtual design - contributions of subject orientation</t>
  </si>
  <si>
    <t>10th International Conference on Subject-Oriented Business Process Management, S-BPM ONE 2018</t>
  </si>
  <si>
    <t>10.1145/3178248.3178256</t>
  </si>
  <si>
    <t>https://www.doi.org/10.1145/3178248.3178256</t>
  </si>
  <si>
    <t>&lt;ISM International School of Management&gt;, &lt;Karlsruhe Institute of Technology&gt;, &lt;Technische Hochschule Ingolstadt&gt;</t>
  </si>
  <si>
    <t>© 2018 Association for Computing Machinery.Many concepts of process management are being intensively discussed in current research. The background is often that within the megatrend of digitization, workflows are automated. Furthermore, processes are fundamentally reconsidered in the digital transformation of organizations. What contribution S-BPM can make in the future of digital process management is analyzed in this paper aiming at the anniversary conference of S-BPM. As basis for the analysis serves the idea that, the suitability of BPM concepts (such as S-BPM) for certain application domains depends on essential process properties. Based on an assessment model we analyze under what conditions subject orientation can be well used (e.g., focus on collaboration). Using these results, we are evaluating the opportunities of S-BPM for the digital future. The evaluation is based on the three exemplary trends (i) digital development/products, (ii) digital production and (iii) digital business transformation. In these trend, we asses which conditions change (e.g. fast changing environments, machine-To-machine-communication, user-centered thinking) and to what degree S-BPM can still contribute in the new digital world. In a nutshell, our findings reveal that subject orientation is well suited for collaborative processes involving many different human and non-human stakeholders, but has deficiencies when dealing with autonomous and unstructured systems, both upcoming trends in the digital transformation.</t>
  </si>
  <si>
    <t>Business Process Management, Digital Transformation, Digitization, Manufacturing, Product Development, Transformation</t>
  </si>
  <si>
    <t>&lt;Reflections on societal and business model transformation arising from digitization and big data analytics: A research agenda, {eid: 84941599511}&gt;, &lt;Digital business strategy: Toward a next generation of insights, {eid: 84876819524}&gt;, &lt;What does a chief digital officer do? Managerial Tasks and roles of a new c-level position in the context of digital transformation, {eid: 84975501643}&gt;, &lt;Proposals for Future BPM research directions, {eid: 85010469937}&gt;, &lt;Defining the business model in the new world of digital business, {eid: 84870331256}&gt;, &lt;Research issues on product lifecycle management and information tracking using smart embedded systems, {eid: 5044244390}&gt;, &lt;Modeling of digital ecosystems: Challenges and opportunities, {eid: 85048772040}&gt;, &lt;Digital manufacturing: Evolution and a process oriented approach to align with business Strategy, {eid: 85048793146}&gt;, &lt;None, {eid: 85048783091}&gt;, &lt;Application of iot concept on predictive maintenance of industrial equipment, {eid: 85048814536}&gt;, &lt;Some say Digitalization-others say IT-enabled Process Management thought through to the End, {eid: 85021903034}&gt;, &lt;Combining BPM and social software: Contradiction or chance?, {eid: 78649568872}&gt;, &lt;Subject-oriented design of smart hyper-connected logistics systems, {eid: 85048767036}&gt;, &lt;None, {eid: 77953428825}&gt;, &lt;None, {eid: 84976613094}&gt;, &lt;None, {eid: 85044390284}&gt;, &lt;None, {eid: 85044367518}&gt;, &lt;Strategic business process analysis: A procedure model to align Business Strategy with Business Process Analysis Methods, {eid: 85048797725}&gt;, &lt;None, {eid: 85044377415}&gt;, &lt;Should process management add its two cents?, {eid: 85034447791}&gt;, &lt;None, {eid: 84955346695}&gt;, &lt;A primer to subject-oriented business process modeling, {eid: 85048740700}&gt;, &lt;None, {eid: 77955450455}&gt;, &lt;The digital future has many names-how business process management drives the digital transformation, {eid: 85020097687}&gt;, &lt;None, {eid: 85048769895}&gt;, &lt;Business process management: A comprehensive survey, {eid: 84879849848}&gt;, &lt;Collaborative business process management: Status quo and quo vadis, {eid: 79959212894}&gt;, &lt;Process measurement in business process management: Theoretical Framework and Analysis of Several Aspects, {eid: 85048837331}&gt;, &lt;None, {eid: 68749104158}&gt;, &lt;Knowledge-intensive processes: Characteristics, requirements and analysis of contemporary approaches, {eid: 84966542521}&gt;, &lt;Design Attributes and Performance Outcomes: A Framework for Comparing Business Processes, {eid: 79951895020}&gt;, &lt;A model-driven approach to Social BPM application, {eid: 81855197272}&gt;, &lt;None, {eid: 85048779700}&gt;, &lt;How virtualization, decentralization and network building change the manufacturing landscape: An industry 4.0 perspective, {eid: 84904464337}&gt;, &lt;About the importance of autonomy and digital twins for the future of manufacturing, {eid: 84953861813}&gt;, &lt;Digital product design, {eid: 84859232939}&gt;, &lt;Shaping the digital twin for design and production engineering, {eid: 85018723536}&gt;, &lt;Digital consumer networks and producer-consumer collaboration: Innovation and product development in the video game industry, {eid: 38349138604}&gt;, &lt;Information systems as a reference discipline for new product development, {eid: 1642354228}&gt;, &lt;None, {eid: 85029155655}&gt;, &lt;Agile software development methods: Review and analysis, {eid: 0036431046}&gt;, &lt;Needmining: Towards analytical support for service design, {eid: 85048811523}&gt;, &lt;How smart, connected products are transforming companies, {eid: 85004073474}&gt;, &lt;None, {eid: 85016457439}&gt;, &lt;Design through the looking glass, {eid: 85048746965}&gt;, &lt;Virtual process systems for part machining operations, {eid: 84905913417}&gt;, &lt;Continuous maintenance and the future-Foundations and technological challenges, {eid: 84978488604}&gt;, &lt;None, {eid: 85042097048}&gt;, &lt;SmartFactory-Towards a factory-of-Things, {eid: 78649974194}&gt;, &lt;None, {eid: 85048741249}&gt;, &lt;Big data research in information systems: Toward an inclusive research agenda, {eid: 84959358917}&gt;, &lt;Subject-oriented adaptive case management: Extending subject-oriented business process management to knowledge-intensive cross-enterprise business processes, {eid: 85048748725}&gt;, &lt;None, {eid: 85016208584}&gt;, &lt;None, {eid: 84980408188}&gt;, &lt;None, {eid: 85048804294}&gt;, &lt;None, {eid: 84860300607}&gt;, &lt;The innovators solution: Creating and sustaining successful growth, {eid: 70449600847}&gt;, &lt;None, {eid: 84930054768}&gt;, &lt;None, {eid: 84978786109}&gt;, &lt;Subject-oriented fog computing: Enabling stakeholder participation in development, {eid: 85048753286}&gt;, &lt;The servitization of manufacturing: A review of literature and reflection on future challenges, {eid: 70349213748}&gt;, &lt;Changing times and changing timescales: The servitization of manufacturing, {eid: 79955904132}&gt;</t>
  </si>
  <si>
    <t>2018-04-05</t>
  </si>
  <si>
    <t>2-s2.0-85048741629</t>
  </si>
  <si>
    <t>Kasprzak M. (AUID: 55062225800), Sobczyk A. (AUID: 15066039000)</t>
  </si>
  <si>
    <t>Searching for the void: Improving cave detection accuracy by multi-faceted geophysical survey reconciled with LiDAR DTM</t>
  </si>
  <si>
    <t>Zeitschrift fur Geomorphologie</t>
  </si>
  <si>
    <t>10.1127/zfg-suppl/2017/0327</t>
  </si>
  <si>
    <t>https://www.doi.org/10.1127/zfg-suppl/2017/0327</t>
  </si>
  <si>
    <t>&lt;Institute of Geography and Regional Development, University of Wrocław&gt;, &lt;Institute of Geological Sciences, University of Wroclaw&gt;</t>
  </si>
  <si>
    <t>© 2017 Gebrüder Borntraeger Verlagsbuchhandlung, Stuttgart, Germany.This paper presents results of last studies in karst area of the Kleśnica Valley in the Sudetes (SW Poland), known for spectacular discoveries of new cave passages in 2012 - 2014. We used digital terrain model based on airborne laser scanning data and geophysical measurements (ground penetrating radar GPR and 2-dimensional electrical resistivity tomography ERT), combined with detailed underground mapping, representing a complex multi-faceted approach for resolving karst voids distribution issue. The combination of multisource data allowed us to reconcile the structural control on marbles cavities extent and point out the relationship between cave conduits pattern and topography. LiDAR data allowed analysis of the geomorphological features of slopes and detection of lithological boundaries. ERT inversion models supported a precise imaging of underground conduits levels in the Niedźwiedzia Cave, moreover indicating some potential locations for the new passages ca. 100 -120 m above the Kleśnica Valley floor and farther to the south. Likewise, the GPR method resulted in a satisfactory accuracy of cave chambers detection in the depth range of 15 - 20 metres. Presented methodology resulted in karst voids geophysical imaging, explicitly improving our understanding of the Niedźwiedzia Cave passages distribution, both known ones as well as not recognized nor explored by speleologists hitherto.</t>
  </si>
  <si>
    <t>Electrical resistivity tomography, Ground penetrating radar, LiDAR DTM, Niedźwiedzia Cave, Sudetes</t>
  </si>
  <si>
    <t>&lt;Analysis of the karst aquifer structure of the Lamalou area (Hérault, France) with ground penetrating radar, {eid: 0036890754}&gt;, &lt;New age and petrological constraints on Lower Silesian basaltoids, SW Poland, {eid: 77649185752}&gt;, &lt;New data on age and petrological properties of Lower Silesian Cenozoic basaltoids, SW Poland, {eid: 33645639364}&gt;, &lt;Extent of the Pleistocene ice sheets and deglaciation between the Sudeten and the Silesian Rampart, {eid: 0032232070}&gt;, &lt;Integration of ground-penetrating radar and microgravimetric methods to map shallow caves, {eid: 0035304934}&gt;, &lt;Niedźwiedzia Cave in the Kletno. Research and availability. - Ossolineum, {eid: 85036531523}&gt;, &lt;Radiometric dating of the tertiary volcanics in Lower Silesia, Poland. II. K-Ar and palaeomagnetic data from Neogene basanites near Ladek Zdrój, Sudetes Mts, {eid: 2142689124}&gt;, &lt;Radiometric dating of the tertiary volcanics in Lower Silesia, Poland. V. K-Ar and palaeomagnetic data from late Oligocene to early Miocene basaltic rocks of the North-Sudetic depression, {eid: 68949088593}&gt;, &lt;Paleokarst of the Bohemian Massif in the Czech Republic: An overview and synthesis, {eid: 0001849301}&gt;, &lt;Burried karst in the Marble quarry: model development, {eid: 85036550140}&gt;, &lt;A comparative integrated geophysical study of Horseshoe Chimney Cave, Colorado Bend State Park, Texas, {eid: 79251619615}&gt;, &lt;Combining electrical resistivity tomography and ground penetrating radar to study geological structuring of karst unsaturated zone, {eid: 84878104948}&gt;, &lt;Cave detection in limestone using ground penetrating radar, {eid: 0033782099}&gt;, &lt;Jaskinia Niedźwiedzia w Kletnie. Badania i udostȩpnianie. - Ossolineum, {eid: 85036578146}&gt;, &lt;Results of marker studies on karst water flows in the śnieznik massif (sudety mts) by the colouring method, {eid: 85036551052}&gt;, &lt;Latest results of Polish-Czech research in the area of the Králický Sněžník, {eid: 85036518246}&gt;, &lt;None, {eid: 12844258778}&gt;, &lt;Mt. Králický Sněžník (Czech Republic): Landforms and problem of Pleistocene glaciation, {eid: 0032419409}&gt;, &lt;The cave against geological evolution of the massif, {eid: 0004748049}&gt;, &lt;The boundary zone of the East and West Sudetes on the 1:50, 000 scale geological map of the Velké Vrbno, Staré Město and Śnieznik Metamorphic Units, {eid: 2142819521}&gt;, &lt;Imaging subsurface cavities using geoelectric tomography and ground-penetrating radar, {eid: 33745441895}&gt;, &lt;Position of Pliocene sediments in the Kłodzko valley, {eid: 0021572972}&gt;, &lt;Geophysical surveys surrounded the Cave, {eid: 85036565972}&gt;, &lt;Surface geophysical surveys and LiDAR DTM analysis combined with underground cave mapping - An efficient tool for karst system exploration: Jaskinia Niedźwiedzia case study (Sudetes, SW Poland), {eid: 85000713742}&gt;, &lt;The history of the geologic evolution of the Ladek - Śnieznik region, {eid: 85036596256}&gt;, &lt;Case history cave detection using multiple geophysical methods: Unicorn cave, harz mountains, Germany, {eid: 84857298862}&gt;, &lt;We are sorry, it by accident, {eid: 85036508271}&gt;, &lt;Recent discoveries in the Niedźwiedzia Cave and available perspectives, {eid: 85036573528}&gt;, &lt;The geology of the Cave surroundings, {eid: 0013167248}&gt;, &lt;Combined gravity, electrical resistivity tomography and induced polarization to detect deeply buried caves: Algaidilla cave (Southern Spain), {eid: 84879468723}&gt;, &lt;Application of 2-D geoelectrical resistivity tomography for subsurface cavity detection in the eastern part of Saudi Arabia, {eid: 84879415134}&gt;, &lt;Outline of geomorphological development of the Śnieznik massif, {eid: 85036539501}&gt;, &lt;Geomorphology of karst terrains in the Snieznik Massif, {eid: 84860008821}&gt;, &lt;Detection of underground cavities by combining gravity, magnetic and ground penetrating radar surveys: A case study from the Zaragoza area, NE Spain, {eid: 37249063629}&gt;, &lt;Dolní Morava; Jaskinia na Pomezí Jaskinia na špičáku, {eid: 85036548768}&gt;, &lt;Karst phenomena in the Polish Sudetes, {eid: 0038679912}&gt;, &lt;Geographical environment, {eid: 85036513416}&gt;, &lt;Analysis of joints in the Niedźwiedzia Cave, {eid: 85036497188}&gt;, &lt;A vertical distribution of karst cave systems in the Polom hill (Kaczawskie Mts., Sudetes, SW Poland), {eid: 0037656424}&gt;, &lt;Late cenozoic tectonic activity of the śnieznik massif area (sudetes, sw Poland) in the light of lidar dem morphometric analysis, {eid: 85000703424}&gt;, &lt;Newly discovered parts of the Mastodont Hall in the Niedźwiedzia Cave in the light of geological works and geophysical (ERT/GPR) survey - Preliminary results and further research perspectives, {eid: 85036592735}&gt;, &lt;Karst phenomena in metamorphic rocks of the śnieznik massif (east sudetes): State-of-the-art and significance for tracing a late-cenozoic evolution of the sudetes, {eid: 85000348832}&gt;, &lt;None, {eid: 85036525326}&gt;, &lt;None, {eid: 84857833127}&gt;, &lt;Upper cretaceous littoral-to-shelf succession in the intra-sudetic basin and nysa trough, sudety mts, {eid: 0004618981}&gt;</t>
  </si>
  <si>
    <t>Schweizerbart Science Publishers</t>
  </si>
  <si>
    <t>2017-01-01</t>
  </si>
  <si>
    <t>2-s2.0-85036516161</t>
  </si>
  <si>
    <t>DOI not found</t>
  </si>
  <si>
    <t>Gruber F.E. (AUID: 55936568400), Baruck J. (AUID: 56986574800), Geitner C. (AUID: 8314173300)</t>
  </si>
  <si>
    <t>Algorithms vs. surveyors: A comparison of automated landform delineations and surveyed topographic positions from soil mapping in an Alpine environment</t>
  </si>
  <si>
    <t>10.1016/j.geoderma.2017.08.017</t>
  </si>
  <si>
    <t>https://www.doi.org/10.1016/j.geoderma.2017.08.017</t>
  </si>
  <si>
    <t>&lt;Institute of Geography, University of Innsbruck&gt;</t>
  </si>
  <si>
    <t>© 2017 Elsevier B.V.Landform delineation has long been used in digital soil mapping to infer soil-relevant information. While its potential as an environmental variable in soil parameter modeling has been investigated for various automated landform delineations, little research has been invested into the relationship between the delineation of landforms by algorithms based on digital terrain models (DTM) and the perception of landforms by the soil surveyor during field work. Five Open Source automated landform classification algorithms and a support vector machine classifier based on single terrain parameters are investigated with regard to their ability to replicate topographic position, at two different scales, as described by surveyors for soil profile sites in the Alpine environment of South Tyrol. We also analyse how the variation of parameters and cell size affects the distribution of the computed landforms. While a clear trend regarding grid cell size and window size can be observed with regard to the difference between macro and meso scale topographic positions, the overall classification accuracy regarding the different topographic position classes was less promising. Although some automated classifications partly resemble the surveyor's classification, a considerable number of issues remain to be investigated in order to explain the lack of reproducibility of surveyor position, some of which are linked to the Alpine environment of the study area. These include the dominance of the backslope position, the objectivity of the surveyor in rugged terrain under forest cover, and the fuzzy nature of classifying topographic position, especially in steep terrain. By applying a forward stepwise feature selection procedure for a model based on single terrain parameters, we show that at macro scale a regional terrain parameter (topographic wetness index) and curvatures at a coarse DTM resolution of 50 m are the most influential in distinguishing topographic position, whereas at meso scale it is the topographic position index (TPI) with a search radius of just 70 m combined with slope gradient. This study is an important first step towards consolidating topographic perception during field survey and digital terrain analysis, which, at least in Alpine terrain, still requires more investigation.</t>
  </si>
  <si>
    <t>Automated landform classification, Soil profile site description, Soil surveyor, Support vector machine classification, Topographic position</t>
  </si>
  <si>
    <t>&lt;Bodenkundliche Kartieranleitung. KA5, {eid: 0004068830}&gt;, &lt;Computer-assisted discrimination of morphological units on north-central Crete (Greece) by applying multivariate statistics to local relief gradients, {eid: 1542783369, doi: 10.1016/j.geomorph.2003.07.024}&gt;, &lt;Waldtypisierung Südtirol, {eid: 85027849052}&gt;, &lt;Download Landeskartographie - Autonome Provinz Bozen - Südtirol, {eid: 85027859301}&gt;, &lt;A fuzzy c-means classification of elevation derivatives to extract the morphometric classification of landforms in Snowdonia, Wales, {eid: 34748878873, doi: 10.1016/j.cageo.2007.05.005}&gt;, &lt;Spatial prediction of soil properties in temperate mountain regions using support vector regression, {eid: 67349286180, doi: 10.1016/j.geoderma.2009.04.022}&gt;, &lt;Landform classification and its application in predictive mapping of soil and forest units, {eid: 84892564740}&gt;, &lt;National mapping of landform elements in support of S-Map, a New Zealand soils database, {eid: 84928781053, doi: 10.1007/978-3-540-77800-4_24}&gt;, &lt;Soil classification and mapping in the Alps: the current state and future challenges, {eid: 84948809051, doi: 10.1016/j.geoderma.2015.08.005}&gt;, &lt;Chapter 25 a comparison of data-mining techniques in predictive soil mapping, {eid: 77956754445}&gt;, &lt;Geographic Object-Based Image Analysis - Towards a new paradigm, {eid: 84890209110, doi: 10.1016/j.isprsjprs.2013.09.014}&gt;, &lt;Landform characterization with geographic information systems, {eid: 0030620491}&gt;, &lt;Remote sensing and GIS-based regional geomorphological mapping - a tool for land use planning in developing countries, {eid: 0034864127, doi: 10.1016/S0169-555X(01)00027-7}&gt;, &lt;Geomorphometric analysis for characterizing landforms in Morelos State, Mexico, {eid: 17444363721}&gt;, &lt;Random forests, {eid: 0035478854, doi: 10.1023/A:1010933404324}&gt;, &lt;Is the traditional pedologic definition of soil meaningful in the modern context?, {eid: 84949091645, doi: 10.2136/sh15-01-0002}&gt;, &lt;High-resolution landform classification using fuzzy K-means, {eid: 0033731263, doi: 10.1016/S0165-0114(99)00011-1}&gt;, &lt;A review of assessing the accuracy of classification of remotely sensed data, {eid: 0026278621, doi: 10.1016/0034-4257(91)90048-B}&gt;, &lt;System for automated geoscientific analyses (SAGA) v. 2.1. 4, {eid: 84936887732, doi: 10.5194/gmd-8-1991-2015}&gt;, &lt;Support-vector networks, {eid: 34249753618, doi: 10.1007/BF00994018}&gt;, &lt;Entwurf einer geomorphographisch - analytischen Systematik von Reliefeinheiten, {eid: 73849095551}&gt;, &lt;Automated classification of landform elements using object-based image analysis, {eid: 33750482956, doi: 10.1016/j.geomorph.2006.04.013}&gt;, &lt;Geomorphometric feature analysis using morphometric parameterization and artificial neural networks, {eid: 44849093530}&gt;, &lt;A semi-automatic method for analysis of landscape elements using Shuttle Radar Topography Mission and Landsat ETM+ data, {eid: 58349099655, doi: 10.1016/j.cageo.2007.09.019}&gt;, &lt;Anleitung zur Forstlichen Standortskartierung, {eid: 85027856664}&gt;, &lt;Guidelines for Soil Description, {eid: 70350208672}&gt;, &lt;Terrain Analysis - Principles and Applications, {eid: 0003531197}&gt;, &lt;Chapter 8 - soil and land use in the Alps–challenges and examples of soil-survey and soil-data use to support sustainable development, {eid: 85027845917}&gt;, &lt;Mensch und Umwelt im Holozän Tirols, Innsbruck, {eid: 82155189714}&gt;, &lt;Effects of topography on the spatial distribution of soils: basic considerations on interdependencies and data sources with examples from the Eastern Alps, {eid: 82155176164, doi: 10.1127/0372-8854/2011/0055S3-0055}&gt;, &lt;Object-based classification of landforms based on their local geometry and geomorphometric context, {eid: 79960678349, doi: 10.1080/13658816.2011.558845}&gt;, &lt;Object-based classification of landscape into land management units (LMUs), {eid: 85027836866}&gt;, &lt;Geographic Resources Analysis Support System (GRASS GIS) Software, Version 7.2, {eid: 79952151891}&gt;, &lt;GLM versus CCA spatial modeling of plant species distribution, {eid: 0032872025, doi: 10.1023/A:1009841519580}&gt;, &lt;Geomorphographic terrain classification for predicting forest soil properties in Northwestern Switzerland, {eid: 84862643841, doi: 10.1127/0372-8854/2012/0069}&gt;, &lt;Relation between landform and vegetation in alpine regions of Wallis, Switzerland. A multiscale remote sensing and GIS approach, {eid: 0036497844}&gt;, &lt;Chapter 29 rule-based land unit mapping of the Tiwi Islands, Northern Territory, Australia, {eid: 77956759042, doi: 10.1016/S0166-2481(06)31029-X}&gt;, &lt;Automatic landform stratification and environmental correlation for modelling loess landscapes in North Otago, South Island, New Zealand, {eid: 58249104250, doi: 10.1016/j.geoderma.2008.11.024}&gt;, &lt;Fuzzy and isodata classification of landform elements from digital terrain data in Pleasant Valley, Wisconsin, {eid: 0030619890, doi: 10.1016/S0016-7061(97)00019-0}&gt;, &lt;Automated classifications of topography from DEMs by an unsupervised nested-means algorithm and a three-part geometric signature, {eid: 34047245824, doi: 10.1016/j.geomorph.2006.09.012}&gt;, &lt;An Introduction to Statistical Learning, {eid: 84893874008, doi: 10.1007/978-1-4614-7138-7}&gt;, &lt;Landscape similarity, retrieval, and machine mapping of physiographic units, {eid: 84903202003, doi: 10.1016/j.geomorph.2014.06.011}&gt;, &lt;Geomorphons - a pattern recognition approach to classification and mapping of landforms, {eid: 84871702902, doi: 10.1016/j.geomorph.2012.11.005}&gt;, &lt;Geomorphometric landscape analysis using a semi-automated GIS-approach, {eid: 34548543048, doi: 10.1016/j.envsoft.2007.05.007}&gt;, &lt;Geomorphometric analyses of LiDAR digital terrain models as input for digital soil mapping, {eid: 79955004918}&gt;, &lt;A generic procedure for automatically segmenting landforms into landform elements using DEMs, heuristic rules and fuzzy logic, {eid: 0033730612, doi: 10.1016/S0165-0114(99)00014-7}&gt;, &lt;An evaluation of digital elevation models (DEMs) for delineating land components, {eid: 84884159882, doi: 10.1016/j.geoderma.2013.08.023}&gt;, &lt;Automated segmentation of hillslope profiles across ridges and valleys using a digital elevation model, {eid: 84868198861}&gt;, &lt;None, {eid: 85027847826}&gt;, &lt;Elementary forms for land surface segmentation: the theoretical basis of terrain analysis and geomorphological mapping, {eid: 39149141598, doi: 10.1016/j.geomorph.2007.06.003}&gt;, &lt;Landform classification via fuzzy classification of morphometric parameters computed from digital elevation models: case study on Zagros Mountains, {eid: 84933678263, doi: 10.1007/s12517-014-1556-y}&gt;, &lt;Comparison of automated and manual landform delineation in semi detailed soil survey procedure, {eid: 84973280888, doi: 10.5897/AJAR11.728}&gt;, &lt;Systematische Gliederung der Böden Österreichs. Österreichische Bodensystematik 2000 in der revidierten Fassung von 2011, {eid: 84887741446}&gt;, &lt;Landform classification and soil distribution in hummocky terrain, Saskatchewan, Canada, {eid: 0023486353, doi: 10.1016/0016-7061(87)90040-1}&gt;, &lt;R: A Language and Environment for Statistical Computing, {eid: 84914179053}&gt;, &lt;Application of the topographic position index to heterogeneous landscapes, {eid: 84873717021, doi: 10.1016/j.geomorph.2012.12.015}&gt;, &lt;The Black Top Hat function applied to a DEM: a tool to estimate recent incision in a mountainous watershed (EstibÃĺre Watershed, Central Pyrenees), {eid: 0037088862, doi: 10.1029/2001GL014412}&gt;, &lt;Using data mining to model and interpret soil diffuse reflectance spectra, {eid: 77953621099, doi: 10.1016/j.geoderma.2009.12.025}&gt;, &lt;Catenas and Soils, {eid: 84903419316, doi: 10.1016/B978-0-12-374739-6.00074-9}&gt;, &lt;Fuzzy land element classification from DTMs based on geometry and terrain position, {eid: 3042808594, doi: 10.1016/j.geoderma.2003.10.008}&gt;, &lt;Quantitative soil–landscape models for the Haldon and Hurunui soil sets, New Zealand, {eid: 18844374206, doi: 10.1071/SR04074}&gt;, &lt;Exploring discrepancies between quantitative validation results and the geomorphic plausibility of statistical landslide susceptibility maps, {eid: 84961786924, doi: 10.1016/j.geomorph.2016.03.015}&gt;, &lt;Laser DTM generation for South-Tyrol and 3D-visualization, {eid: 85031879511}&gt;, &lt;Topographic Position and Landform Analysis. Poster Presentation, {eid: 33745066025}&gt;, &lt;The Geomorphological Characterisation of Digital Elevation Models, {eid: 0003609141}&gt;</t>
  </si>
  <si>
    <t>2017-12-15</t>
  </si>
  <si>
    <t>2-s2.0-85027854147</t>
  </si>
  <si>
    <t>Latella D. (AUID: 6701359305), Massink M. (AUID: 6603145237), Loreti M. (AUID: 56274825200)</t>
  </si>
  <si>
    <t>FlyFast: A scalable approach to probabilistic model-checking based on mean-field approximation</t>
  </si>
  <si>
    <t>Symposium on ModelEd, TestEd, TrustEd in honor of Ed Brinksma on the occasion of his 60th birthday, 2017</t>
  </si>
  <si>
    <t>10.1007/978-3-319-68270-9_13</t>
  </si>
  <si>
    <t>https://www.doi.org/10.1007/978-3-319-68270-9_13</t>
  </si>
  <si>
    <t>&lt;CNR-ISTI&gt;, &lt;Università di Firenze&gt;</t>
  </si>
  <si>
    <t>© Springer International Publishing AG 2017.Model-checking is an effective formal verification technique that has also been extended to quantitative logics and models such as PCTL and DTMCs as well as CSL and CTMCs/CTMDPs. Unfortunately, the state-space explosion problem of classical model-checking algorithms affects also quantitative extensions. Mean-field techniques provide approximations of the mean behaviour of large population models. These approximations are deterministic: a unique value of the fractions of agents in each state is computed for each time instant. A drastic reduction of the size of the model is obtained enabling the definition of an efficient model-checking algorithm. This paper is a survey of work we have done in the last few years in the area of mean-field approximated probabilistic model-checking. We start with a brief description of FlyFast, an on-the-fly model checker we have developed for approximated bounded PCTL model-checking, based on mean-field population DTMC approximation. Then we show an example of use of FlyFast in the context of Collective Adaptive Systems. We also discuss two additional interesting front-ends for FlyFast; the first one is a translation from CTMC-based population models and (a fragment of) CSL that allows for approximate probabilistic model-checking in the continuous stochastic time setting; the second one is a translation from a predicate-based process interaction language that allows for probabilistic model-checking of models based on components equipped both with behaviour and with attributes, on which predicates are defined that can be used in component interaction primitives.</t>
  </si>
  <si>
    <t>Collective adaptive systems, Discrete time markov chains, Mean-field approximation, Probabilistic on-the-fly model-checking, Time bounded probabilistic computation tree logic</t>
  </si>
  <si>
    <t>&lt;Model checking continuous time Markov chains, {eid: 84941709469}&gt;, &lt;Model-checking algorithms for continuous-time Markov chains, {eid: 0042349303}&gt;, &lt;None, {eid: 51949106265}&gt;, &lt;Formal Methods for the Quantitative Evaluation of Collective Adaptive Systems, {eid: 84979085077}&gt;, &lt;Efficient on-the-fly model checking for CTL*, {eid: 0029202974}&gt;, &lt;CARMA: Collective adaptive resource-sharing Markovian agents, {eid: 84958068481}&gt;, &lt;Fluid model checking, {eid: 84866718644, doi: 10.1007/978-3-642-32940-1_24}&gt;, &lt;Model checking single agent behaviours by fluid approximation, {eid: 84930383364}&gt;, &lt;Continuous approximation of collective system behaviour: A tutorial, {eid: 84874754496}&gt;, &lt;Analysing distributed internet worm attacks using continuous state-space approximation of process algebra models, {eid: 47849107047}&gt;, &lt;Model checking algorithms for CTMDPs, {eid: 79960344528, doi: 10.1007/978-3-642-22110-1_19}&gt;, &lt;The age of gossip: Spatial mean field regime, {eid: 70449627940}&gt;, &lt;Specifying and verifying properties of space, {eid: 84906768718, doi: 10.1007/978-3-662-44602-7_18}&gt;, &lt;Model checking spatial logics for closure spaces, {eid: 84994482707, doi: 10.2168/LMCS-12}&gt;, &lt;On-the-fly mean-field model-checking for attribute-based coordination, {eid: 84977552743, doi: 10.1007/978-3-319-39519-7_5}&gt;, &lt;Automatic verification of finite-state concurrent systems using temporal logic specifications, {eid: 0022706656}&gt;, &lt;Memory-efficient algorithms for the verification of temporal properties, {eid: 0001107626}&gt;, &lt;Differential equation approximations for Markov chains, {eid: 63449139977}&gt;, &lt;On the numerical analysis of stochastic Lotka-Volterra models, {eid: 79551505510}&gt;, &lt;The SCEL language: Design, implementation, verification, {eid: 84924402245, doi: 10.1007/978-3-319-16310-9_1}&gt;, &lt;Bounded probabilistic model checking with the Murα verifier, {eid: 35048902404, doi: 10.1007/978-3-540-30494-4_16}&gt;, &lt;Dynamics of a discrete Lotka-Volterra model, {eid: 84879045301}&gt;, &lt;Efficient robust monitoring for STL, {eid: 84881185364, doi: 10.1007/978-3-642-39799-8_19}&gt;, &lt;Robust satisfaction of temporal logic over real-valued signals, {eid: 78049400729, doi: 10.1007/978-3-642-15297-9_9}&gt;, &lt;A mean field model of work stealing in large-scale systems, {eid: 77954912766}&gt;, &lt;An abstract, on the fly framework for the verification of service-oriented systems, {eid: 80455158320, doi: 10.1007/978-3-642-20401-2_18}&gt;, &lt;On the volterra and other nonlinear models of interacting populations, {eid: 35949030757}&gt;, &lt;Distribution, approximation and probabilistic model checking, {eid: 32044475142}&gt;, &lt;INFAMY: An infinite-state Markov model checker, {eid: 70350214809, doi: 10.1007/978-3-642-02658-4_49}&gt;, &lt;A logic for reasoning about time and reliability, {eid: 0003096318}&gt;, &lt;Approximate probabilistic Model checking, {eid: 84944264717, doi: 10.1007/978-3-540-24622-0_8}&gt;, &lt;None, {eid: 0242581943}&gt;, &lt;A logic for model-checking mean-field models, {eid: 84883341040}&gt;, &lt;A logic for model-checking of mean-field models, {eid: 84939570491}&gt;, &lt;Solutions of ordinary differential equations as limits of pure jump Markov processes, {eid: 0002232633}&gt;, &lt;Probabilistic symbolic model checking using PRISM: A hybrid approach, {eid: 84896694223}&gt;, &lt;Statistical model checking: Past, present, and future, {eid: 84994048458, doi: 10.1007/978-3-319-47166-2_1}&gt;, &lt;On-the-fly fast mean-field model-checking, {eid: 84901323643, doi: 10.1007/978-3-319-05119-2_17}&gt;, &lt;None, {eid: 84938570115}&gt;, &lt;On-the-fly probabilistic model checking, {eid: 84938585775, doi: 10.4204/EPTCS.166.6}&gt;, &lt;On-the-fly fluid model checking via discrete time population models, {eid: 84944715522, doi: 10.1007/978-3-319-23267-6_13}&gt;, &lt;On-the-fly PCTL fast mean-field approximated model-checking for self-organising coordination, {eid: 84939567392, doi: 10.1016/j.scico.2015.06.009}&gt;, &lt;FlyFast: A mean field model checker, {eid: 85017500536, doi: 10.1007/978-3-662-54580-518}&gt;, &lt;Design and optimisation of the FlyFast front-end for attribute-based coordination, {eid: 85030184639}&gt;, &lt;None, {eid: 84977552878}&gt;, &lt;A generic mean field convergence result for systems of interacting objects, {eid: 47949103963}&gt;, &lt;None, {eid: 44249094038}&gt;, &lt;None, {eid: 0004075481}&gt;, &lt;Majority-rule opinion dynamics with differential latency: A mechanism for self-organized collective decision-making, {eid: 82355190094}&gt;, &lt;Qualitative and quantitative monitoring of spatio-temporal properties, {eid: 84950336685, doi: 10.1007/978-3-319-23820-3_2}&gt;, &lt;Fluctuations in the abundance of a species considered mathematically, {eid: 0006170098}&gt;</t>
  </si>
  <si>
    <t>Springer Verlag</t>
  </si>
  <si>
    <t>2017-10-18</t>
  </si>
  <si>
    <t>2-s2.0-85032663101</t>
  </si>
  <si>
    <t>Havens T.C. (AUID: 24767362000), Wagner C. (AUID: 55652566500), Anderson D.T. (AUID: 55483345800)</t>
  </si>
  <si>
    <t>Efficient modeling and representation of agreement in interval-valued data</t>
  </si>
  <si>
    <t>2017 IEEE International Conference on Fuzzy Systems, FUZZ 2017</t>
  </si>
  <si>
    <t>10.1109/FUZZ-IEEE.2017.8015466</t>
  </si>
  <si>
    <t>https://www.doi.org/10.1109/FUZZ-IEEE.2017.8015466</t>
  </si>
  <si>
    <t>&lt;Dept. of Electrical and Computer Eng. and Computer Science, Michigan Technological University&gt;, &lt;Inst. Computing and Cybersystems, Michigan Technological University&gt;, &lt;LUCID, School of Computer Science, University of Nottingham&gt;, &lt;Dept. of Electrical and Computer Eng., Mississippi State University&gt;</t>
  </si>
  <si>
    <t>© 2017 IEEE.Recently, there has been much research into effective representation and analysis of uncertainty in human responses, with applications in cyber-security, forest and wildlife management, and product development, to name a few. Most of this research has focused on representing the response uncertainty as intervals, e.g., 'I give the movie between 2 and 4 stars.' In this paper, we extend upon the model-based interval agreement approach (IAA) for combining interval data into fuzzy sets and propose the efficient IAA (eIAA) algorithm, which enables efficient representation of and operation on the fuzzy sets produced by IAA (and other interval-based approaches, for that matter). We develop methods for efficiently modeling, representing, and aggregating both crisp and uncertain interval data (where the interval endpoints are intervals themselves). These intervals are assumed to be collected from individual or multiple survey respondents over single or repeated surveys; although, without loss of generality, the approaches put forth in this paper could be used for any interval-based data where representation and analysis is desired. The proposed method is designed to minimize loss of information when transferring the interval-based data into fuzzy set models and then when projecting onto a compressed set of basis functions. We provide full details of eIAA and demonstrate it on real-world and synthetic data.</t>
  </si>
  <si>
    <t>&lt;Enhanced interval approach for encoding words into interval type-2 fuzzy sets and convergence of the word FOUs, {eid: 78549268787}&gt;, &lt;Enhanced interval approach for encoding words into interval type-2 fuzzy sets and its convergence analysis, {eid: 84864198766}&gt;, &lt;Constructing general type-2 fuzzy sets from interval-valued data, {eid: 84867609301}&gt;, &lt;Similarity based applications for data-driven concept and word models based on type-2 and type-2 fuzzy sets, {eid: 84887853589}&gt;, &lt;Encoding words into interval type-2 fuzzy sets using an interval approach, {eid: 58149502179}&gt;, &lt;Computing with word in decision making: Foundations, trends, and prospects, {eid: 72949111408}&gt;, &lt;An interval approach to fuzzistics for interval type-2 fuzzy sets, {eid: 50249099347}&gt;, &lt;From interval-valued data to general type-2 fuzzy sets, {eid: 84926506703}&gt;, &lt;Type-2 fuzzy sets made simple, {eid: 0036530350}&gt;, &lt;Toward general type-2 fuzzy logic systems based on zslices, {eid: 77955479411}&gt;, &lt;The concept of a linguistic variable and its application to approximate reasoning-i∗1, {eid: 0016458950}&gt;, &lt;Geometric type-1 and type-2 fuzzy logic systems, {eid: 33947398449}&gt;, &lt;α-plane representation for type-2 fuzzy sets: Theory and applications, {eid: 70350064580}&gt;, &lt;An efficient centroid type-reduction strategy for general type-2 fuzzy logic system, {eid: 39749103791}&gt;, &lt;Interval type-2 fuzzy logic systems made simple, {eid: 33947199640}&gt;, &lt;None, {eid: 0003698514}&gt;</t>
  </si>
  <si>
    <t>2017-07-09</t>
  </si>
  <si>
    <t>2-s2.0-85030182643</t>
  </si>
  <si>
    <t>Wang H. (AUID: 55688997400), Ouyang Y. (AUID: 56572113800), Huang F. (AUID: 55865140100), Ding G. (AUID: 57210832454), Zhang B. (AUID: 56183995900), Wang D. (AUID: 56703792800)</t>
  </si>
  <si>
    <t>Do Chinese children get enough micronutrients?</t>
  </si>
  <si>
    <t>Nutrients</t>
  </si>
  <si>
    <t>10.3390/nu9040397</t>
  </si>
  <si>
    <t>https://www.doi.org/10.3390/nu9040397</t>
  </si>
  <si>
    <t>&lt;National Institute for Nutrition and Health, Chinese Center for Disease Control and Prevention&gt;, &lt;Nestlé Research Center&gt;</t>
  </si>
  <si>
    <t>© 2017 by the authors. Licensee MDPI, Basel, Switzerland.The aim of this study was to examine usual daily micronutrient intake of Chinese children based on data from the 2011 China Health and Nutrition Survey. We analyzed data from 4 to 17-year-old participants, who provided dietary data on three consecutive days combined with the household weighing method in 2011. Usual daily intake of each nutrient was estimated using a mixed effects model based on the China Food Composition published in 2009. The means, medians and percentages below Estimated Average Requirements (EAR) were reported for selected micronutrients, including calcium, sodium, potassium, iron, zinc, selenium, vitamin A, thiamine, riboflavin and vitamin C. For sodium and potassium, the means and the distribution of intakes were compared to the Adequate Intake (AI) level. The average usual daily intakes of all micronutrients increase with age, and the intakes of boys were found to be higher than girls in the same age group. The average calcium intake increased from 272 mg/day in 4–6 years to 391 mg/day in 14–17 years, but the percentage of inadequate calcium intake remained very high (&gt;96%). The prevalence of inadequacy of calcium was the highest among the mineral nutrients reported in this study. As the requirements of micronutrients increased with age, the percentage of subjects with inadequate intake increased in the 11–17 years age groups. Among 14–17 years group, the percentages of study participants with dietary intakes of calcium, iron, zinc, selenium, vitamin A, thiamine, riboflavin and vitamin C below the EAR were 96.8%, 18.8%, 37.6%, 72.8%, 36.8%, 91.8%. 85.9% and 75.5%, respectively. Among 11–13 years group, the percentages of study participants with dietary intakes of iron, zinc and vitamin A below the EAR were 23.5%, 41.5%, and 41.6%, respectively. Thus, micronutrient deficiency is a problem in Chinese children. Nutrition education and intervention programs are needed to address these nutritional gaps.</t>
  </si>
  <si>
    <t>China, Inadequacies, Micronutrients, Usual daily intake</t>
  </si>
  <si>
    <t>&lt;Very low adequacy of micronutrient intakes by young children and women in rural bangladesh is primarily explained by low food intake and limited diversity, {eid: 84873028723}&gt;, &lt;Poor micronutrient intake and status is a public health problem among adolescent Mozambican girls, {eid: 84938749978}&gt;, &lt;Longitudinal assessment of micronutrient intake among african-american and white girls: The national heart, lung, and blood institute growth and health study, {eid: 34250864435}&gt;, &lt;Micronutrient intakes among children and adults in Greece: The role of age, sex and socio-economic status, {eid: 84908190375}&gt;, &lt;Maternal and child undernutrition: Global and regional exposures and health consequences, {eid: 38349061342}&gt;, &lt;Ethnic variation in cardiovascular disease risk factors among children and young adults: Findings from the third national health and nutrition examination survey, 1988–1994, {eid: 0033577289}&gt;, &lt;Protein and micronutrient intakes are associated with child growth and morbidity from infancy to adulthood in the Philippines, {eid: 84959317127}&gt;, &lt;Suboptimal micronutrient intake among children in Europe, {eid: 84929331533}&gt;, &lt;Dynamics of the nutrition transition toward the animal foods sector in China and its implications: A worried perspective, {eid: 0242442542}&gt;, &lt;Secular trends in meat and seafood consumption patterns among Chinese adults, 1991–2011, {eid: 84922218050}&gt;, &lt;Dynamic shifts in Chinese eating behaviors. Asia Pac, {eid: 51649122764}&gt;, &lt;Trends in Chinese snacking behaviors and patterns and the social-demographic role between 1991 and 2009. Asia Pac, {eid: 84861434179}&gt;, &lt;Situation on ’eating out’ and its related risk factors among 1013 Chinese adults in 3 provinces, {eid: 84964963166}&gt;, &lt;Energy and macronutrients intake from pre-packaged foods among urban residents, {eid: 84953344945}&gt;, &lt;Trend in vegetable and fruit intake among Chinese children and adolescents aged 6 to 17 years from 1991 to 2009 and related socio-demographic factors, {eid: 85003053948}&gt;, &lt;Milk consumption and effects on dietary nutrients and growth status among chinese children in nine provinces (Autonomous region) from 1991 to 2006, {eid: 84555191661}&gt;, &lt;The nutrition status of students in China and the relevant nutrition improvement policy, {eid: 85018480523}&gt;, &lt;The introduction of Chinese dietary reference intakes, {eid: 85010780520}&gt;, &lt;The China health and nutrition survey, 1989–2011, {eid: 84890770261}&gt;, &lt;None, {eid: 17244379531}&gt;, &lt;Dietary reference intakes: Summary of applications in dietary assessment, {eid: 0036923176}&gt;, &lt;Dietary reference intakes: Development and uses for assessment of micronutrient status of women—A global perspective, {eid: 20544442516}&gt;, &lt;Using dris for dietary assessment, {eid: 46049088195}&gt;, &lt;A mixed-effects model approach for estimating the distribution of usual intake of nutrients: The NCI method, {eid: 78349270180}&gt;, &lt;Comparison of the ISU, NCI, MSM, and spade methods for estimating usual intake: A simulation study of nutrients consumed daily, {eid: 84961238179}&gt;, &lt;Trend in dietary calcium intake among chinese children and adolescents aged 4 to 17 years in nine provinces from 1991 to 2009, {eid: 85003045389}&gt;, &lt;Nutrients intake trend of Chinese population in nine provinces from 1991 to 2009 (VI) zinc intake trend of chinese children aged 7–17 years, {eid: 84942068520}&gt;, &lt;Trend in dietary vitamin c intake among Chinese children and adolescents between 1991 and 2009, {eid: 84905771576}&gt;, &lt;Assessment of nutrient adequacy of adult residents in china, {eid: 84918797373}&gt;, &lt;Trends of the Chinese in dietary pattern of children and adolescents in communities at different urbanizaton levels, {eid: 85018514956}&gt;, &lt;Trend of energy intake among Chinese children and adolescents in nine provinces from 1989 to 2009, {eid: 84905770192}&gt;, &lt;Mapping low intake of micronutrients across Europe, {eid: 84881408050}&gt;, &lt;Consuming the daily recommended amounts of dairy products would reduce the prevalence of inadequate micronutrient intakes in the United States: Diet modeling study based on NHANES 2007–2010, {eid: 84940639809}&gt;, &lt;Which dietary diversity indicator is best to assess micronutrient adequacy in children 1 to 9 years?, {eid: 84888399951}&gt;, &lt;To what extent can food-based approaches improve micronutrient status? Asia Pac, {eid: 46049104254}&gt;, &lt;Intake of supplemental vitamin and mineral of Chinese children aged 3–12 years old, {eid: 85018499028}&gt;, &lt;The status of dietary supplements intake in Korean preschool children: Data from the Korea national health and nutrition examination survey 2010–2012. Pediatr. Gastroenterol, {eid: 84951915555}&gt;, &lt;The nutrition contribution of dietary supplements on total nutrient intake in children and adolescents, {eid: 84956931253}&gt;, &lt;Dietary supplement use in the United States, 2003–2006, {eid: 79251499292}&gt;</t>
  </si>
  <si>
    <t>2017-04-18</t>
  </si>
  <si>
    <t>2-s2.0-85018492370</t>
  </si>
  <si>
    <t>Report about body nutrients</t>
  </si>
  <si>
    <t>Roub R. (AUID: 55675498500), Kurkova M. (AUID: 57190666274), Hejduk T. (AUID: 38961518500), Bureš L. (AUID: 57190664139), Novak P. (AUID: 57202126715)</t>
  </si>
  <si>
    <t>Comparing a hydrodynamic model from fifth generation dtm data and a model from data modified by means of crosolver tool</t>
  </si>
  <si>
    <t>Acta Universitatis Carolinae, Geographica</t>
  </si>
  <si>
    <t>10.14712/23361980.2016.3</t>
  </si>
  <si>
    <t>https://www.doi.org/10.14712/23361980.2016.3</t>
  </si>
  <si>
    <t>&lt;Department of Water Resources and Environmental Modeling, Faculty of Environmental Sciences, Czech University of Life Sciences Prague&gt;, &lt;Research Institute for Soil and Water Conservation&gt;</t>
  </si>
  <si>
    <t>Flooding is a natural phenomenon that occurs with varying intensity and at irregular time intervals. Floods are the natural disasters that pose the greatest direct threat to the Czech Republic. They may cause serious critical situations during which not only extensive material damages are incurred, but so too is the loss of human life in affected areas as well as vast devastation of the cultural landscape including environmental damages. The information issued by flood forecasting services about the character and size of flood areas for individual N-year flood discharge events and specific flood scenarios is important for eliminating the potential threats and consequences of such events. Hydrodynamic models provide an adequate image of depths and flow velocities at the longitudinal or cross profiles of the watercourse during a flood event. This is why information obtained from hydrodynamic models occupies a privileged position from the viewpoint of protecting human life and mitigating property damage. Altimetry data are the basic input into hydrodynamic models. One way to obtain such data is through the method of aerial laser scanning (ALS) from the digital terrain model (DTM). This method is considered one of the most accurate methods for obtaining altimetry data. Its major drawback is however its inability to record terrain geometry under water surfaces due to the fact that the laser beam is absorbed by the body of water. The absence of geometric data on watercourse cross sectional area may perceptibly affect results of modelling, especially if the capacity of a missing part of the channel represents a significant cross sectional area. One of the methods for eliminating this deficiency is sufficiently calculating channel depth by means of software tools such as CroSolver. This paper deals with the construction of a hydrodynamic model using fifth generation DTM data and compares outputs from this model at various discharges with a model based on the altimetry data modified using CroSolver. Outputs from the two hydrodynamic models are compared using HEC-RAS software with the use of depth estimate data and with the use of the unmodified DTM. The comparison is done on two watercourse reaches with different terrain morphology and watercourse size. A complementary output is the comparison of inundation areas issuing from both model variants. Our results indicate that differences in the outputs are significant, namely at lower discharges (Q1, Q5), whereas at Q50 and Q100 the difference is negligible with a great role played by the morphology of the modelled area and by the watercourse size.</t>
  </si>
  <si>
    <t>Aerial laser scanning (ALS), Crosolver, Cross profile - floods, HEC-RAS, Hydrodynamic model</t>
  </si>
  <si>
    <t>&lt;Application of airborne scanning laser altimetry to the study of tidal channel geomorphology, {eid: 0035571573}&gt;, &lt;Projekt tvorby noveho vyškopisu uzemi Česke republiky, {eid: 84877145380}&gt;, &lt;None, {eid: 84982127824}&gt;, &lt;None, {eid: 84982164501}&gt;, &lt;None, {eid: 84982164501}&gt;, &lt;None, {eid: 84879891824}&gt;, &lt;Metodika tvorby map povodnoveho nebezpeči a povodnovych rizik, {eid: 84982164504}&gt;, &lt;Micro-scale flood risk analysis based on detailed 2d hydraulic modelling and high resolution geographic data, {eid: 78049329155}&gt;, &lt;None, {eid: 0142007613}&gt;, &lt;Application of airborne lidar in river environments: The river coquet, {eid: 0037353941}&gt;, &lt;Quasi-2d approach in modeling the transport of contaminated sediments in floodplains during river flooding. Model coupling and uncertainty analysis, {eid: 41649120745}&gt;, &lt;None, {eid: 84982127682}&gt;, &lt;Využiti hydrologickeho mereni pri tvorbe hydrodynamickych modelu z dat leteckeho laseroveho skenovani, {eid: 84877141872}&gt;, &lt;None, {eid: 84982127711}&gt;, &lt;None, {eid: 84982106263}&gt;, &lt;Inaccuracy introduced by lidar-generated gross sections and its impact on 1d hydrodynamic simulations, {eid: 84920710383}&gt;, &lt;Využiti dat z tvorby noveho vyškopisu uzemi Česke republiky metodou leteckeho laseroveho skenovani pri analyze a mapovani povodnovych rizik, {eid: 84877138019}&gt;, &lt;Automating the creation of channel cross section data from aerial laser scanning and hydrological surveying for modeling flood events, {eid: 84879958080}&gt;, &lt;Vyvoj softwarovych nastroju cro- solver a crosolver for arcgis pro pripravu vypočetni trate hydrodynamickych model, {eid: 84982147343}&gt;, &lt;None, {eid: 84982154594}&gt;, &lt;Assessing the retention capacity of a floodplain using a 2d numerical model, {eid: 78650899615}&gt;, &lt;Airborne laser scanning - An introduction and overview, {eid: 0032770877}&gt;</t>
  </si>
  <si>
    <t>Karolinum - Nakladatelstvi Univerzity Karlovy</t>
  </si>
  <si>
    <t>2016-01-01</t>
  </si>
  <si>
    <t>2-s2.0-84982085257</t>
  </si>
  <si>
    <t>Portal A. (AUID: 56956805900), Gailler L.S. (AUID: 26421647600), Labazuy P. (AUID: 6602673938), Lénat J.F. (AUID: 6602513869)</t>
  </si>
  <si>
    <t>Geophysical imaging of the inner structure of a lava dome and its environment through gravimetry and magnetism</t>
  </si>
  <si>
    <t>Journal of Volcanology and Geothermal Research</t>
  </si>
  <si>
    <t>10.1016/j.jvolgeores.2016.04.012</t>
  </si>
  <si>
    <t>https://www.doi.org/10.1016/j.jvolgeores.2016.04.012</t>
  </si>
  <si>
    <t>&lt;Laboratoire Magmas et Volcans, Université Blaise Pascal, CNRS/UMR6524, OPGC-IRD, Campus Universitaire des Cézeaux&gt;</t>
  </si>
  <si>
    <t>© 2015 Elsevier B.V.Volcanic lava domes are compound edifices resulting from complex growth processes including intrusion and extrusion phases, explosions and collapses. Here, we present the study of a complex volcanic system, located in the Chaîne des Puys volcanic field (French Massif Central, France) and centred on the Puy de Dôme volcano, an 11,000 years old volcano. Our approach is based on a morpho-structural analysis of a high resolution DTM (0.5 m) and geophysical imaging methods. Both gravity and magnetic high resolution surveys have been carried out on the lava dome and the nearby volcanic structures. We computed 3D inverse and 2D forwards models. Based on our current knowledges about volcanic dome structure, the geophysical models allow us to propose a synthetic geological model of the inner structure of the Puy de Dôme and surrounding areas. This model suggests a scenario for the formation of the lava dome and the inferred intrusions located on both sides. The Puy de Dôme could possibly be the southern tip of the northern intrusion.</t>
  </si>
  <si>
    <t>Gravimetry, Inverse modelling, Lava dome, Magnetism, Puy de Dôme volcano</t>
  </si>
  <si>
    <t>&lt;Joint measurement of the atmospheric muon flux through the Puy de Dôme volcano with plastic scintillators and Resistive Plate Chambers detectors, {eid: 84955200171}&gt;, &lt;Three-dimensional P and S wave velocity structure of Redoubt Volcano, Alaska, {eid: 0029731575}&gt;, &lt;Sondage du Bac de Montmeyre 1975 - Puy de Dôme - Chaîne des Puys, {eid: 84964399380}&gt;, &lt;Analysis and modelling of the aeromagnetic anomalies of Gran Canaria (Canary Islands), {eid: 0037441835}&gt;, &lt;Observations of eruptive activity at Santiaguito volcano, Guatemala, {eid: 4344565851}&gt;, &lt;Volcanologie de la Chaîne des Puys, {eid: 34250826198}&gt;, &lt;What factors control superficial lava dome explosivity?, {eid: 84942807402}&gt;, &lt;Estimation of magma depth for resurgent domes: An experimental approach, {eid: 84920895244}&gt;, &lt;Fluid circulation pattern inside La Soufrière volcano (Guadeloupe) inferred from combined electrical resistivity tomography, self-potential, soil temperature and diffuse degassing measurements, {eid: 84909949723}&gt;, &lt;Structure and evolution of an active resurgent dome evidenced by geophysical investigations: the Yenkahe dome-Yasur volcano system (Siwi caldera, Vanuatu), {eid: 84945274146}&gt;, &lt;Mechanisms of lava dome instability and generation of rockfalls and pyroclastic flows at Soufrière Hills Volcano, Montserrat, {eid: 45249099824}&gt;, &lt;The 3-D gravity inversion package GROWTH2.0 and its application to Tenerife Island, Spain, {eid: 79952618129}&gt;, &lt;None, {eid: 4243272770}&gt;, &lt;Towards a muon radiography of the Puy de Dôme, {eid: 85099774250}&gt;, &lt;The theory of the Bouguer gravity anomaly: a tutorial, {eid: 0038424773}&gt;, &lt;Joint inversion of P-wave velocity and density, application to La Soufrière of Guadeloupe hydrothermal system, {eid: 84867400120}&gt;, &lt;Lava domes and coulees, {eid: 0000349419}&gt;, &lt;Morphology, eruption rates, and rheology of lava domes: insights from laboratory models, {eid: 0000803943}&gt;, &lt;International Geomagnetic Reference Field: the eleventh generation, {eid: 78449248967}&gt;, &lt;Viscosity of magmatic liquids: a model, {eid: 45049083252}&gt;, &lt;Deflection of dykes into sills at discontinuities and magma-chamber formation, {eid: 79952039535}&gt;, &lt;Temporal trends in lava dome extrusion at Santiaguito 1922-2000, {eid: 0037354225}&gt;, &lt;The shallow structure beneath Montserrat (West Indies) from new Bouguer gravity data, {eid: 84885368177}&gt;, &lt;Mass variations in response to magmatic stress changes at Soufrière Hills Volcano, Montserrat (WI): insights from 4-D gravity data, {eid: 74249117904}&gt;, &lt;Highly explosive eruption of the monogenetic 8.6 ka BP La Vache et Lassolas scoria cone complex (Chaîne des Puys, France), {eid: 84959148932}&gt;, &lt;Temporal gravity at Merapi during the 1993-1995 crisis: an insight into the dynamical behaviour of volcanoes, {eid: 0033860945}&gt;, &lt;Volcanic features of the central part of the Chaîne des Puys (Massif Central, France) revealed from the morphoquantitative analysis of a high resolution LiDAR-derived digital terrain model, {eid: 84964392210}&gt;, &lt;La montagne Pelée et ses éruptions, {eid: 34648868022}&gt;, &lt;Standardization in gravity reduction, {eid: 0026358604}&gt;, &lt;An exact solution for the gravity curvature (Bullard B) correction, {eid: 0026358608}&gt;, &lt;Dynamics of the earth magnetic field in the 10-75 kyr period comprising the Laschamp and Mono Lake excursions: new results from the French Chaîne des Puys in a global perspective, {eid: 84890063142}&gt;, &lt;Density muon radiography of La Soufrière of Guadeloupe volcano: comparison with geological, electrical resistivity and gravity data, {eid: 84863778130}&gt;, &lt;Cross-section electrical resistance tomography of La Soufriere of Guadeloupe lava dome, {eid: 84901450158}&gt;, &lt;Formulas for computing the tidal accelerations due to the moon and the sun, {eid: 0000506093}&gt;, &lt;Monitoring lava-dome growth during the 2004-2008 Mount St. Helens, Washington, eruption using oblique terrestrial photography, {eid: 69749110282}&gt;, &lt;The formation of the West European Rift; a new model as exemplified by the Massif Central area, {eid: 0035063128}&gt;, &lt;The ultimate summit eruption of Puy de Dôme volcano (Chaîne des Puys, French Massif Central) about 10,700 years ago, {eid: 78649444634}&gt;, &lt;Geodetic reference system 1980, {eid: 51249186203}&gt;, &lt;Preliminary report on the activity at Unzen Volcano (Japan), November 1990-November 1991: dacite lava domes and pyroclastic flows, {eid: 0027387730}&gt;, &lt;Endogenous growth of dacite dome at Unzen volcano (Japan), 1993-1994, {eid: 84879880820}&gt;, &lt;Overview of the 1990-1995 eruption at Unzen Volcano, {eid: 0032840270}&gt;, &lt;Aeromagnetic anomalies over the area of Unzendake volcano, {eid: 0028554858}&gt;, &lt;Determination of density for reduction of gravimeter observations, {eid: 0001487235}&gt;, &lt;Electrical tomography of La Soufrière of Guadeloupe Volcano: field experiments, 1D inversion and qualitative interpretation, {eid: 33846459454}&gt;, &lt;Upper crustal structure of an active volcano from refraction/reflection tomography, Montserrat, Lesser Antilles, {eid: 74549202613}&gt;, &lt;None, {eid: 84964404902}&gt;, &lt;None, {eid: 84964406860}&gt;, &lt;Inner structure of the Puy de Dôme volcano: cross-comparison of geophysical models (ERT, gravimetry, muon imaging), {eid: 84879894820}&gt;, &lt;Santiaguito volcanic dome, guatemala, {eid: 0043131472}&gt;, &lt;Growth of the lava dome and extrusion rates at Soufrière Hills Volcano, Montserrat, West Indies: 2005-2008, {eid: 77949783948}&gt;, &lt;Three-dimensional seismic velocity tomography of Montserrat from the SEA-CALIPSO offshore/onshore experiment, {eid: 77952115288}&gt;, &lt;Geofisica Sul campo gravitazionale esterno del geoide ellissoidico, {eid: 0001552212}&gt;, &lt;The eruption of Soufriere Hills Volcano, Montserrat (1995-1999): overview of scientific results, {eid: 80052844469}&gt;, &lt;The Emplacement of Silicic Domes and Lava Flows, {eid: 24644469046}&gt;, &lt;Muon radiography and deformation analysis of the lava dome formed by the 1944 eruption of Usu, Hokkaido - contact between high-energy physics and volcano physics-, {eid: 43049105035}&gt;, &lt;Applied Geophysics, Cambridge. ed, {eid: 84964373265}&gt;, &lt;Modeling the density at Merapi volcano area, Indonesia, via the inverse gravimetric problem, {eid: 34047134153}&gt;, &lt;Mount St. Helens: a 30-year legacy of volcanism, {eid: 77954641779}&gt;, &lt;Craters of elevation revisited: forced-folds, bulging and uplift of volcanoes, {eid: 84920925957}&gt;, &lt;VP structure of Mount St. Helens, Washington, USA, imaged with local earthquake tomography, {eid: 63749092775}&gt;, &lt;Growth patterns and emplacement of the andesitic lava dome at Soufriere Hills Volcano, Montserrat, {eid: 80052868344}&gt;, &lt;Scattering behaviour at Merapi volcano (Java) revealed from an active seismic experiment, {eid: 0034976219}&gt;, &lt;AGrav - the New International Absolute Gravity Database of BGI and BKG and its benefit for the Global Geodynamics Project (GGP), {eid: 72049128607}&gt;</t>
  </si>
  <si>
    <t>2016-06-15</t>
  </si>
  <si>
    <t>2-s2.0-84964334262</t>
  </si>
  <si>
    <t>Patalay P. (AUID: 55746318400), Hayes D. (AUID: 24171342400), Deighton J. (AUID: 41861122100), Wolpert M. (AUID: 6701596440)</t>
  </si>
  <si>
    <t>A Comparison of Paper and Computer Administered Strengths and Difficulties Questionnaire</t>
  </si>
  <si>
    <t>Journal of Psychopathology and Behavioral Assessment</t>
  </si>
  <si>
    <t>10.1007/s10862-015-9507-9</t>
  </si>
  <si>
    <t>https://www.doi.org/10.1007/s10862-015-9507-9</t>
  </si>
  <si>
    <t>&lt;Evidence Based Practice Unit (EBPU), University College London and Anna Freud Centre&gt;</t>
  </si>
  <si>
    <t>© 2015, Springer Science+Business Media New York.The Strengths and Difficulties Questionnaire (SDQ) is one of the most widely used measures of young people’s mental health difficulties in research and clinical decision-making. Although the SDQ is available in both paper and computer survey formats, cross-format equivalences have yet to be established. The current study aimed to assess the measure’s equivalence across paper- and computer-based survey formats in a community-based school setting. The study examined self-reported measures completed by a matched sample of 11–14 year olds in secondary schools in England (589 completed paper version; 589 online version). Analyses demonstrate that the factor structure, although did not vary by survey format, resulted in poorly fitting models limiting the use of model based invariance testing. Results indicate that the measure does not operate similarly across different formats, with scale-level mean differences observed for the hyperactivity scale, which also affects the total difficulties score, with higher scores seen in the paper version. Responses to the impact supplement were also influenced by survey format, with higher impact in specific domains disclosed on the computer-based measure. Item-level differential item functioning was observed for four items in the measure; two from the prosocial scale where the DIF is large enough to affect the scale (DTF, ν2 = 0.14). The inconsistency across survey formats highlights the need for more assessment of influences of different survey formats on young people, their perceived privacy and their mental health disclosures via different media. The findings also highlight the potential confounding effect of format when different methods of data collection are used, with a potentially substantive impact on cross-sample comparisons and within child clinical review.</t>
  </si>
  <si>
    <t>Computer, DIF, Format effects, Psychometric properties, SDQ, Validation</t>
  </si>
  <si>
    <t>&lt;Multicultural assessment of child and adolescent psychopathology with ASEBA and SDQ instruments: research findings, applications, and future directions, {eid: 40449112527}&gt;, &lt;None, {eid: 0003600480}&gt;, &lt;Matching, {eid: 84970857479}&gt;, &lt;None, {eid: 84973628648}&gt;, &lt;None, {eid: 81255141802}&gt;, &lt;Our children deserve better: prevention pays, {eid: 84973665203}&gt;, &lt;From alpha to omega: a practical solution to the pervasive problem of internal consistency estimation, {eid: 84904050392}&gt;, &lt;Mental health difficulties in early adolescence: a comparison of two cross-sectional studies in England from 2009 to 2014, {eid: 84928005683}&gt;, &lt;The factor structure of the strengths and difficulties questionnaire (SDQ) in Greek adolescents, {eid: 71049133002}&gt;, &lt;Strengths and difficulties questionnaire as a dimensional measure of child mental health, {eid: 68549126919}&gt;, &lt;The strengths and difficulties questionnaire: a research note, {eid: 0030793982}&gt;, &lt;The strengths and difficulties questionnaire: a pilot study on the validity of the self-report version, {eid: 0031786713}&gt;, &lt;Comparing the strengths and difficulties questionnaire and the child behavior checklist: is small beautiful ?, {eid: 0032956218}&gt;, &lt;The psychometric properties of the self-reported SDQ–an analysis of Swedish data based on the rasch model, {eid: 34447262613}&gt;, &lt;Görzig, A.,.. Viner, R, {eid: 84904392414}&gt;, &lt;Pixels or pencils? The relative effectiveness of web-based versus paper surveys, {eid: 0842333335}&gt;, &lt;A comparison of psychometric properties between internet and paper versions of two depression instruments (BDI-II and MADRS-S) administered to clinic patients, {eid: 78651312500}&gt;, &lt;Cutoff criteria for fit indexes in covariance structure analysis: conventional criteria versus new alternatives, {eid: 67650706330}&gt;, &lt;Bayesian estimation of disease prevalence and the parameters of diagnostic tests in the absence of a gold standard, {eid: 0028830661}&gt;, &lt;Does survey format influence self-disclosure on sensitive question items?, {eid: 80255138348}&gt;, &lt;None, {eid: 84973656152}&gt;, &lt;Kaschnitz, W.,.. Goodman, R, {eid: 0034517611}&gt;, &lt;PSMATCH2: Stata module to perform full mahalanobis and propensity score matching, common support graphing, {eid: 70449370544}&gt;, &lt;Mantel-haenszel-type inference for cumulative odds ratios with a stratified ordinal response, {eid: 0030466350}&gt;, &lt;Taking risky opportunities in youthful content creation: teenagers use of social networking sites for intimacy, privacy and self-expression, {eid: 43449104752}&gt;, &lt;The factor structure of the strengths and difficulties questionnaire, {eid: 34147167082}&gt;, &lt;Serious emotional and behavioral problems and mental health contacts in American and British children and adolescents, {eid: 33749053215}&gt;, &lt;Questionnaire screening for mental health problems in Bangladeshi children: a preliminary study, {eid: 0035044830}&gt;, &lt;None, {eid: 0003753978}&gt;, &lt;The strengths and difficulties questionnaire in the Nordic countries. European Child &amp; Adolescent Psychiatry, 13, ii32-ii39, {eid: 4344597647}&gt;, &lt;Equivalence of paper and computer formats of a child self-report mental health measure, {eid: 84903180784}&gt;, &lt;DIFAS: differential item functioning analysis system, {eid: 14544269013}&gt;, &lt;An approach for categorizing DIF in polytomous items, {eid: 34547747835}&gt;, &lt;A generalized DIF effect variance estimator for measuring unsigned differential test functioning in mixed format tests, {eid: 33845444462}&gt;, &lt;Measurement invariance for latent constructs in multiple populations a critical view and refocus, {eid: 84867680914}&gt;, &lt;The strengths and difficulties self-report questionnaire as a screening instrument in Norwegian community samples, {eid: 2442648062}&gt;, &lt;The strengths and difficulties self-report questionnaire as a screening instrument in Norwegian community samples, {eid: 2442648062}&gt;, &lt;Constructing a control group using multivariate matched sampling methods that incorporate the propensity score, {eid: 84945581878}&gt;, &lt;Assessing health status and quality of life instruments: attributes and review criteria, {eid: 0036112505}&gt;, &lt;None, {eid: 84858308626}&gt;, &lt;The online disinhibition effect, {eid: 3042815772}&gt;, &lt;Adolescent sexual behavior, drug use, and violence: increased reporting with computer survey technology, {eid: 0032496321}&gt;, &lt;Methodological issues in internet-mediated research: a randomized comparison of internet versus mailed questionnaires, {eid: 84859911240}&gt;, &lt;A national evaluation of the impact of the secondary social and emotional aspects of learning (SEAL) programme, {eid: 84859166451}&gt;, &lt;Thomis, M.,.. Philippaerts, R, {eid: 33846587973}&gt;, &lt;Measurement issues: review of four patient reported outcome measures: SDQ, RCADS, CORS and GBO–their strengths and limitations for clinical use and service evaluation, {eid: 84921605231}&gt;, &lt;Comparison of indices of clinically meaningful change in child and adolescent mental health services: Difference scores, reliable change, crossing clinical thresholds and ‘added value’ – an exploration using parent rated scores on the SDQ, {eid: 84926482496}&gt;</t>
  </si>
  <si>
    <t>Springer New York LLC</t>
  </si>
  <si>
    <t>2016-06-01</t>
  </si>
  <si>
    <t>2-s2.0-84939221296</t>
  </si>
  <si>
    <t>Levin M.W. (AUID: 56596095400), Boyles S.D. (AUID: 23017755800), Duthie J. (AUID: 23766996000), Pool C.M. (AUID: 56596391800)</t>
  </si>
  <si>
    <t>Demand Profiling for Dynamic Traffic Assignment by Integrating Departure Time Choice and Trip Distribution</t>
  </si>
  <si>
    <t>Computer-Aided Civil and Infrastructure Engineering</t>
  </si>
  <si>
    <t>10.1111/mice.12140</t>
  </si>
  <si>
    <t>https://www.doi.org/10.1111/mice.12140</t>
  </si>
  <si>
    <t>&lt;University of Texas at Austin&gt;, &lt;Network Modeling Center, Center for Transportation Research, University of Texas at Austin&gt;, &lt;Kimley-Horn and Associates&gt;</t>
  </si>
  <si>
    <t>©2016 Computer-Aided Civil and Infrastructure Engineering.One challenge in dynamic traffic assignment (DTA) modeling is estimating the finely disaggregated trip matrix required by such models. In previous work, an exogenous time distribution profile for trip departure rates is applied uniformly across all origin-destination (O-D) pairs. This article develops an endogenous departure time choice model based on an arrival time penalty function incorporated into trip distribution, which results in distinct demand profiles by O-D pair. This yields a simultaneous departure time and trip choice making use of the time-varying travel times in DTA. The required input is arrival time preferences, which can be disaggregated by O-D pair and may be easier to collect through surveys than the demand profile. This model is integrated into the four-step planning process with feedback, creating an extension of previous frameworks which aggregate over time. Empirical results from a network representing Austin, Texas indicate variation in departure time choice appropriate to the arrival time penalties and travel times. Our model also appears to converge faster to a dynamic trip table prediction than a time-aggregated coupling of DTA and planning, potentially reducing the substantial computation time of combined planning models that solve DTA as a subproblem of a feedback process.</t>
  </si>
  <si>
    <t>&lt;Integration of environmental objectives in a system optimal dynamic traffic assignment model, {eid: 84863532160}&gt;, &lt;Origin-based algorithms for combined travel forecasting models, {eid: 0037409268}&gt;, &lt;A demand model with departure time choice for within-day dynamic traffic assignment, {eid: 33748921037}&gt;, &lt;Estimation of origin-destination matrix from traffic counts: the state of the art, {eid: 84855502514}&gt;, &lt;Activity-based modeling of travel demand, {eid: 0008647424}&gt;, &lt;Rewarding instead of charging road users: a model case study investigating effects on traffic conditions, {eid: 79960571718}&gt;, &lt;Introducing feedback into four-step travel forecasting procedure versus equilibrium solution of combined model, {eid: 0028529180}&gt;, &lt;Aspects of commuting behavior: preferred arrival time, use of information and switching propensity, {eid: 0027063778}&gt;, &lt;Dynamic traffic assignment: a primer, {eid: 84864252639}&gt;, &lt;A gap function vehicle-based solution procedure for consistent and robust simulation-based dynamic traffic assignment, {eid: 84953842737}&gt;, &lt;The cell transmission model: a dynamic representation of highway traffic consistent with the hydrodynamic theory, {eid: 0028481056}&gt;, &lt;The cell transmission model, part II: network traffic, {eid: 0028803659}&gt;, &lt;A path-based user-equilibrium traffic assignment algorithm that obviates path storage and enumeration, {eid: 33745865164}&gt;, &lt;Real-time OD estimation using automatic vehicle identification and traffic count data, {eid: 0036179677}&gt;, &lt;Investigating Regional Dynamic Traffic Assignment Modeling for Improved Bottleneck Analysis, {eid: 84938561945}&gt;, &lt;Dynamic network user equilibrium with state-dependent time lags, {eid: 0013229103}&gt;, &lt;Morning commute with competing modes and distributed demand: user equilibrium, system optimum, and pricing, {eid: 84867593161}&gt;, &lt;Multistate model for travel time reliability, {eid: 79551614151}&gt;, &lt;Complementarity formulations for the cell transmission model based dynamic user equilibrium with departure time choice, elastic demand and user heterogeneity, {eid: 80455174682}&gt;, &lt;Utilizing a static-based initial feasible solution to expedite the convergence of dynamic traffic assignment problems, {eid: 84929853159}&gt;, &lt;Warm-starting dynamic traffic assignment with static solutions, {eid: 84928012242}&gt;, &lt;Linear programming formulations for system optimum dynamic traffic assignment with arrival time based and departure time based demands, {eid: 0033317852}&gt;, &lt;Integration of activity-based modeling and dynamic traffic assignment, {eid: 61349195054}&gt;, &lt;A Dantzig-Wolfe decomposition-based heuristic for off-line capacity calibration of dynamic traffic assignment, {eid: 78650402884}&gt;, &lt;Morning commute problem considering route choice, user heterogeneity and alternative system optima, {eid: 79952757239}&gt;, &lt;Reformulating the traffic equilibrium problem via a smooth gap function, {eid: 0034005060}&gt;, &lt;Integration of sustainability issues in strategic transportation planning: a multi-criteria model for the assessment of transport infrastructure plans, {eid: 77954885449}&gt;, &lt;Equivalent gap function-based reformulation and solution algorithm for the dynamic user equilibrium problem, {eid: 58249110601}&gt;, &lt;The four-step model, {eid: 3042799119}&gt;, &lt;The morning commute for nonidentical travelers, {eid: 0023348292}&gt;, &lt;Foundations of dynamic traffic assignment: the past, the present and the future, {eid: 0000230403}&gt;, &lt;Enhancing the practical usability of dynamic traffic assignment, {eid: 84953842738}&gt;, &lt;B-Dynamic: an efficient algorithm for dynamic user equilibrium assignment in activity-travel networks, {eid: 79952601999}&gt;, &lt;None, {eid: 0003582236}&gt;, &lt;A cell-based simultaneous route and departure time choice model with elastic demand, {eid: 2542430483}&gt;, &lt;None, {eid: 0003527784}&gt;, &lt;Integration of dynamic traffic assignment in a four-step model framework - a deployment case study in Seattle model, {eid: 84937159996}&gt;, &lt;Congestion theory and transport investment, {eid: 0000768007}&gt;, &lt;Improving Our Understanding of How Highway Congestion and Price Affect Travel Demand, {eid: 84941600729}&gt;, &lt;A simultaneous route and departure time choice equilibrium model on dynamic networks, {eid: 0007730201}&gt;, &lt;An internet-based geographic information system that integrates data, models and users for transportation applications, {eid: 0033795348}&gt;</t>
  </si>
  <si>
    <t>2016-02-01</t>
  </si>
  <si>
    <t>2-s2.0-84953839089</t>
  </si>
  <si>
    <t>Nencioli F. (AUID: 16316745800), Petrenko A.A. (AUID: 7103293551), Doglioli A.M. (AUID: 56011471100)</t>
  </si>
  <si>
    <t>Diagnosing cross-shelf transport along an ocean front: An observational case study in the Gulf of Lion</t>
  </si>
  <si>
    <t>Journal of Geophysical Research: Oceans</t>
  </si>
  <si>
    <t>10.1002/2016JC011908</t>
  </si>
  <si>
    <t>https://www.doi.org/10.1002/2016JC011908</t>
  </si>
  <si>
    <t>&lt;Plymouth Marine Laboratory&gt;, &lt;Aix-Marseille Université, Université de Toulon, CNRS, IRD, Mediterranean Institute of Oceanography (MIO)&gt;</t>
  </si>
  <si>
    <t>© 2016. American Geophysical Union. All Rights Reserved.Exchanges between coastal regions and the open ocean are often associated with intermittent and localized processes such as eddies, fronts, and filaments. Since these features are difficult to observe, their impact has been predominantly investigated using numerical models and remote sensing. In this study, satellite sea surface temperature maps, Lagrangian surface drifter trajectories, and ship-based surveys of currents and hydrography from the Latex10 campaign are used to quantify cross-shelf exchanges associated with a temperature front in the western Gulf of Lion. Satellite imagery and thermosalinograph sections provide the characterization of the various water masses associated with the front. Lagrangian drifter trajectories are used to identify the main transport structures and to quantify the velocity components associated with near-inertial oscillations. These are removed from the instantaneous ADCP observations with which the cross-shelf exchanges are then computed. The results indicate an average outflow of 0.074 ± 0.013 Sv and an inflow of 0.021 ± 0.006 Sv. Integrated over the 2 week lifetime of the front, such outflow induced a total export of ∼90 ± 14 km3 of water, indicating that three to four of such events are sufficient to completely renew the surface waters of the Gulf of Lion. The total import was ∼25 ± 7 km3, suggesting larger inflows at depth or in the eastern part of the gulf to maintain its volume balance. These in situ estimates represent a key term of comparison for the further development of numerical model-based and satellite-based studies of cross-shelf exchanges associated with this type of processes.</t>
  </si>
  <si>
    <t>cross-shelf exchanges, fronts, Gulf of Lion</t>
  </si>
  <si>
    <t>&lt;On the seasonal and mesoscale variabilities of the Northern Current during the PRIMO-0 experiment in the western Mediterranean Sea, {eid: 0029477917}&gt;, &lt;Submesoscale vortex structures at the entrance of the Gulf of Lions in the Northwestern Mediterranean Sea, {eid: 77950300360}&gt;, &lt;The value of estuarine and coastal ecosystem services, {eid: 79955485534}&gt;, &lt;Strong intrusions of the Northern Mediterranean Current on the eastern Gulf of Lion: Insights from in-situ observations and high resolution numerical modelling, {eid: 84957569781}&gt;, &lt;Ocean margins as a significant source of organic matter to the deep open ocean, {eid: 0032473974}&gt;, &lt;The shelf edge exchange processes experiment, SEEP-II: An introduction to hypotheses, results and conclusions, {eid: 0028581116}&gt;, &lt;The Coastal Transition Zone program, {eid: 0000680310}&gt;, &lt;Nutrients and plankton spatial distributions induced by a coastal eddy in the Gulf of Lion. Insights from a numerical model, {eid: 84872835795}&gt;, &lt;Flushing submarine canyons, {eid: 33751118479}&gt;, &lt;Cross-shelf transport of freshwater on the New Jersey shelf, {eid: 51749099172}&gt;, &lt;Observations of near-inertial waves in acoustic Doppler current profiler measurements made during the mixed layer dynamics experiment, {eid: 0141592134}&gt;, &lt;None, {eid: 85040262337}&gt;, &lt;Mixed layer depth over the global ocean: An examination of profile data and a profile-based climatology, {eid: 14744282230}&gt;, &lt;Interaction of dense shelf water cascading and open-sea convection in the northwestern Mediterranean during winter 2012, {eid: 84876941639}&gt;, &lt;Cross-shelf exchange in a model of the Ross Sea circulation and biogeochemistry, {eid: 0347447303}&gt;, &lt;A software package and hardware tools for in situ experiments in a Lagrangian reference frame, {eid: 84883780471}&gt;, &lt;On the trophic regimes of the Mediterranean Sea: A satellite analysis, {eid: 71449098472}&gt;, &lt;Mixing structures in the Mediterranean Sea from finite-size Lyapunov exponents, {eid: 9744273887}&gt;, &lt;None, {eid: 79953297365}&gt;, &lt;Observation and modeling of the winter coastal oceanic circulation in the Gulf of Lion under wind conditions influenced by the continental orography (FETCH experiment), {eid: 0142091317}&gt;, &lt;Near-inertial and tidal currents detected with a vessel-mounted acoustic Doppler current profiler in the western Mediterranean Sea, {eid: 0041823239}&gt;, &lt;Carbon and carbonate metabolism in coastal aquatic ecosystems, {eid: 0032429971}&gt;, &lt;Upwelling-driven nearshore hypoxia signals ecosystem and oceanographic changes in the northeast Pacific, {eid: 3042596603}&gt;, &lt;An assessment of the relative importance of horizontal and vertical transport of particle-reactive chemicals in the coastal ocean, {eid: 0344541111}&gt;, &lt;Lagrangian coherent structures and mixing in two-dimensional turbulence, {eid: 0034547788}&gt;, &lt;Relative dispersion from a high-resolution coastal model of the Adriatic Sea, {eid: 41649097337}&gt;, &lt;Autonomous underwater gliders monitoring variability at “choke points” in our ocean system: A case study in the Western Mediterranean Sea, {eid: 84868628532}&gt;, &lt;On-shelf transport of slope water lenses within the seasonal pycnocline, {eid: 84861303821}&gt;, &lt;Numerical simulations of eddies in the Gulf of Lion, {eid: 63549142667}&gt;, &lt;Numerical study of eddy generation in the western part of the Gulf of Lion, {eid: 84855310161}&gt;, &lt;Study of a mesoscale anticyclonic eddy in the western part of the Gulf of Lion, {eid: 79959270681}&gt;, &lt;Circulation, exchange and water masses at the ocean margin: The role of physical processes at the shelf edge, {eid: 0029477502}&gt;, &lt;Ocean margin exchange-water flux estimates, J, {eid: 0036248984}&gt;, &lt;Deep ocean exchange with west-European shelf seas, {eid: 72649092771}&gt;, &lt;Preface “Deep Ocean Exchange with the Shelf (DOES), {eid: 79551554878}&gt;, &lt;Origin and pathways of winter intermediate water in the Northwestern Mediterranean sea using observations and numerical simulation, {eid: 84892916731}&gt;, &lt;Physical characteristics and dynamics of the coastal Latex09 Eddy derived from in situ data and numerical modeling, {eid: 84878950015}&gt;, &lt;Time-varying across-shelf Ekman transport and vertical eddy viscosity on the inner shelf, {eid: 67649979719}&gt;, &lt;Mesoscale heterogeneity of the wind-driven mixed layer: Influence of a quasigeostrophic flow, {eid: 0000836096}&gt;, &lt;Submesoscale streamers exchange water on the north wall of the Gulf Stream, {eid: 84969352780}&gt;, &lt;Stirring of the northeast Atlantic spring bloom: A Lagrangian analysis based on multisatellite data, {eid: 35349026816}&gt;, &lt;None, {eid: 33745960678}&gt;, &lt;Evaluation of altimetry-derived surface current products using Lagrangian drifter trajectories in the eastern Gulf of Mexico, {eid: 84902804077}&gt;, &lt;Near-surface circulation in the Tropical Atlantic Ocean, {eid: 14944341783}&gt;, &lt;Physical forcing and physical/biochemical variability of the Mediterranean Sea: A review of unresolved issues and directions for future research, {eid: 84900416179}&gt;, &lt;The Kuroshio exchange with the South and East China Seas, {eid: 77956280718}&gt;, &lt;Wind induced upwellings in the Gulf of Lions, {eid: 0000121637}&gt;, &lt;The Gulf of Lions hydrodynamics, {eid: 44949287661}&gt;, &lt;Inertial oscillations on the continental shelf of the Gulf of Lions—Observations and theory, {eid: 0000743755}&gt;, &lt;Dominant role of eddies and filaments in the offshore transport of carbon and nutrients in the California Current System, {eid: 84941993718}&gt;, &lt;Surface coastal circulation patterns by in-situ detection of Lagrangian coherent structures, {eid: 80052469824}&gt;, &lt;In situ estimates of submesoscale horizontal eddy diffusivity across an ocean front, {eid: 84892968385}&gt;, &lt;Eddy energy and shelf interactions in the Gulf of Mexico, {eid: 84957582264}&gt;, &lt;Persistent transport barrier on the West Florida Shelf, {eid: 34548574759}&gt;, &lt;Large eddy simulations of mixed layer instabilities and sampling strategies, {eid: 80051474882}&gt;, &lt;Variability of circulation features in the gulf of lion NW Mediterranean Sea. Importance of inertial currents, {eid: 0141503492}&gt;, &lt;None, {eid: 85016332998}&gt;, &lt;Circulation in a stratified and wind-forced Gulf of Lions, NW Mediterranean Sea: In situ and modeling data, {eid: 10644294825}&gt;, &lt;Barotropic eastward currents in the western Gulf of Lion, northwestern Mediterranean Sea, during stratified conditions, {eid: 54249107914}&gt;, &lt;Malvinas-slope water intrusions on the northern Patagonia continental shelf, {eid: 77949469824}&gt;, &lt;Surface geostrophic circulation of the Mediterranean Sea derived from drifter and satellite altimeter data, {eid: 84864515307}&gt;, &lt;Wind-driven currents in the Tropical Pacific, {eid: 0033389419}&gt;, &lt;Impact of an intrusion by the Northern Current on the biogeochemistry in the eastern Gulf of Lion, NW Mediterranean, {eid: 84952784029}&gt;, &lt;Transport and retention in an upwelling region: The role of across-shelf structure, {eid: 33845304971}&gt;, &lt;Reconstruction of the Mediterranean northern current variability and associated cross-shelf transport in the Gulf of Lions from satellite-tracked drifters and model outputs, {eid: 71249084006}&gt;, &lt;Aspects of the seasonal and mesoscale variabilities of the Northern Current in the western Mediterranean Sea inferred from the PROLIG-2 and PROS-6 experiments, {eid: 0029478951}&gt;, &lt;Influence of high-resolution wind forcing on hydrodynamic modeling of the Gulf of Lions, {eid: 81155152715}&gt;, &lt;Anatomy of shelf-deep sea exchanges by a mesoscale eddy in the North West Black Sea as derived from remotely sensed data, {eid: 75449115136}&gt;, &lt;Statistics of vertical vorticity, divergence, and strain in a developed submesoscale turbulence field, {eid: 84883708104}&gt;, &lt;None, {eid: 85032036257}&gt;, &lt;None, {eid: 84860235897}&gt;, &lt;The relation of near-inertial motions observed in the mixed layer during the JASIN (1978) experiment to the local wind stress and to the quasi-geostrophic flow field, {eid: 0000675157}&gt;, &lt;Cross-shelf exchange in the northwestern Black Sea, {eid: 84900553690}&gt;</t>
  </si>
  <si>
    <t>2016-10-01</t>
  </si>
  <si>
    <t>2-s2.0-84990230973</t>
  </si>
  <si>
    <t>Yin X.X. (AUID: 56146192800), Zhang Y. (AUID: 16177024400), Hadjiloucas S. (AUID: 6603957535), Su M.Y. (AUID: 7403166951), Miao Y. (AUID: 7101982230), Abbott D. (AUID: 56053895400)</t>
  </si>
  <si>
    <t>Pattern identification of biomedical images with time series: Contrasting THz pulse imaging with DCE-MRIs</t>
  </si>
  <si>
    <t>Artificial Intelligence in Medicine</t>
  </si>
  <si>
    <t>10.1016/j.artmed.2016.01.005</t>
  </si>
  <si>
    <t>https://www.doi.org/10.1016/j.artmed.2016.01.005</t>
  </si>
  <si>
    <t>&lt;Centre for Applied Informatics, College of Engineering and Science, Victoria University&gt;, &lt;School of Systems Engineering and Department of Bioengineering, University of Reading&gt;, &lt;Tu and Yuen Center for Functional Onco-Imaging, Department of Radiological Sciences, University of California&gt;, &lt;College of Engineering and Science, Victoria University&gt;, &lt;Centre for Biomedical Engineering (CBME), School of Electrical and Electronic Engineering, The University of Adelaide, South Australia&gt;</t>
  </si>
  <si>
    <t>© 2016 Elsevier B.V..Objective: We provide a survey of recent advances in biomedical image analysis and classification from emergent imaging modalities such as terahertz (THz) pulse imaging (TPI) and dynamic contrast-enhanced magnetic resonance images (DCE-MRIs) and identification of their underlining commonalities. Methods: Both time and frequency domain signal pre-processing techniques are considered: noise removal, spectral analysis, principal component analysis (PCA) and wavelet transforms. Feature extraction and classification methods based on feature vectors using the above processing techniques are reviewed. A tensorial signal processing de-noising framework suitable for spatiotemporal association between features in MRI is also discussed. Validation: Examples where the proposed methodologies have been successful in classifying TPIs and DCE-MRIs are discussed. Results: Identifying commonalities in the structure of such heterogeneous datasets potentially leads to a unified multi-channel signal processing framework for biomedical image analysis. Conclusion: The proposed complex valued classification methodology enables fusion of entire datasets from a sequence of spatial images taken at different time stamps; this is of interest from the viewpoint of inferring disease proliferation. The approach is also of interest for other emergent multi-channel biomedical imaging modalities and of relevance across the biomedical signal processing community.</t>
  </si>
  <si>
    <t>Basal cell carcinomas, Complex extreme learning machine, Computer-aided diagnosis, Dynamic contrast-enhanced magnetic resonance images, Extreme learning machine, Mahalanobis distance, Multi-channel signal processing, Poly(dA-dT)-poly(dT-dA) DNA, Principal component analysis, Quaternary classification, Support vector machine, Tensor algebra, Terahertz pulse imaging, Time domain spectroscopy, Tumour microvasculature</t>
  </si>
  <si>
    <t>&lt;The biological effects of microwaves and related questions, {eid: 0019286390}&gt;, &lt;Experimental evidence for coherent excitations correlated with cell growth, {eid: 0000466668}&gt;, &lt;Assessing heterogeneity of lesion enhancement kinetics in dynamic contrast enhanced MRI for breast cancer diagnosis, {eid: 77950560786}&gt;, &lt;Multilevel analysis of spatiotemporal association features for differentiation of tumor enhancement patterns in breast DCE-MRI, {eid: 78149478486}&gt;, &lt;Cancerous breast lesions on dynamic contrast-enhanced MR images: computerized characterization for image-based prognostic markers, {eid: 77950142743}&gt;, &lt;Tensorial extensions of independent component analysis for multisubject FMRI analysis, {eid: 14244251502}&gt;, &lt;Computerized interpretation of breast MRI: investigation of enhancement-variance dynamics, {eid: 2442660323}&gt;, &lt;STEP: spatiotemporal enhancement pattern for MR-based breast tumor diagnosis, {eid: 67649595528}&gt;, &lt;Textural kinetics: a novel dynamic contrast enhanced (DCE)-MRI feature for breast lesion classification, {eid: 80052876547}&gt;, &lt;Heterogeneity wavelet kinetics from DCE-MRI for classifying gene expression based breast cancer recurrence risk, {eid: 84885937984}&gt;, &lt;Visual MRI: Merging information visualization and non-parametric clustering techniques for MRI dataset analysis, {eid: 55749085265}&gt;, &lt;Pixel-by-pixel analysis of DCE MRI curve patterns and an illustration of its application to the imaging of the musculoskeletal system, {eid: 34249340113}&gt;, &lt;Automatic analysis of contrast enhancement in breast MRI lesions using mean shift clustering for ROI selection, {eid: 35248827323}&gt;, &lt;Model-based and model-free parametric analysis of breast dynamic-contrast-enhanced MRI, {eid: 65349098099}&gt;, &lt;A vector machine formulation with application to the computer-aided diagnosis of breast cancer from DCE-MRI screeening examinations, {eid: 84894902378}&gt;, &lt;Feature selection in computer-aided breast cancer diagnosis via dynamic contrast-enhanced magnetic resonance images, {eid: 84881369987}&gt;, &lt;Evaluation of angiogenesis and perfusion of bone marrow lesions: role of semiquantitative and quantitative dynamic MRI, {eid: 0032851946}&gt;, &lt;Soft-tissue tumours: value of static and dynamic gadopentate dimeglumine-enhanced MR imaging in prediction of malignancy, {eid: 7044271123}&gt;, &lt;Bone and soft tissue tumors: the role of contrast agents for MR imaging, {eid: 0033865768}&gt;, &lt;Classification of dynamic contast-enhanced magnetic resonance breast lesions by support vector mechines, {eid: 43049153023}&gt;, &lt;Breast tumor analysis in dynamic contrast enhanced MRI using texture features and wavelet transform, {eid: 62349103886}&gt;, &lt;Does registration improve the performance of a computer aided diagnosis system for dynamic contrast-enhanced MR mammography, {eid: 33750948613}&gt;, &lt;Automatic lesion detection in breast DCE-MRI, {eid: 84884718774}&gt;, &lt;Sparse MRI: the application of compressed sensing for rapid MR imaging, {eid: 36849088522}&gt;, &lt;Exploiting sparsity and low-rank structure for the recovery of multi-slice breast MRIs with reduced sampling error, {eid: 84866738097}&gt;, &lt;Polarised interferometric spectrometry for the millimetre and submillimetre spectrum, {eid: 49849108742}&gt;, &lt;T-Ray imaging, {eid: 0030230971}&gt;, &lt;Recent advances in terahertz imaging, {eid: 13844291128}&gt;, &lt;Terahertz pulse imaging in reflection geometry of human skin cancer and skin tissue, {eid: 0037038574}&gt;, &lt;Identification of biological tissue using chirped probe THz imaging, {eid: 0036897457}&gt;, &lt;Terahertz technology in biology and medicine, {eid: 6944229531}&gt;, &lt;Label-free probing of the binding state of DNA by time-domain terahertz sensing, {eid: 0001502137}&gt;, &lt;Characterization of aqueous alcohol solutions in bottles with THz reflection spectroscopy, {eid: 46149112797}&gt;, &lt;Terahertz dielectric sensitivity to biomolecular structure and function, {eid: 39449114471}&gt;, &lt;Label-free bacteria detection using evanescent mode of a suspended core terahertz fiber, {eid: 84857612239}&gt;, &lt;Identification of biomolecules by terahertz spectroscopy and fuzzy pattern recognition, {eid: 84874966695}&gt;, &lt;Label-free amplified bioaffinity detection using terahertz wave technology, {eid: 7444225232}&gt;, &lt;Terahertz biosensing technology: Frontiers and progress, {eid: 0037119315}&gt;, &lt;Terahertz time-domain spectroscopy and imaging of artificial RNA, {eid: 22744432257}&gt;, &lt;Chemical recognition in terahertz time-domain spectroscopy and imaging, semiconductor science and technology, {eid: 21044453592}&gt;, &lt;Long-wave optics, {eid: 0027681797}&gt;, &lt;The interaction between terahertz radiation and biological tissue, {eid: 0034821115}&gt;, &lt;Using terahertz pulse spectroscopy to study the crystalline structure of a drug: a case study of the polymorphs of ranitidine hydrochloride, {eid: 0037382369}&gt;, &lt;Analysis of system trade-offs for terahertz imaging, {eid: 0001183362}&gt;, &lt;Biomedical applications of terahertz technology, {eid: 33747593320}&gt;, &lt;Sub-terahertz spectroscopy reveals that proteins influence the properties of water at greater distances than previously detected, {eid: 84923284036}&gt;, &lt;Terahertz spectral domain computational analysis of hydration shell of proteins with increasingly complex tertiary structure, {eid: 84891406361}&gt;, &lt;THz spectroscopy of liquid H2O and D2O, {eid: 0000994795}&gt;, &lt;Measurements of leaf water content using terahertz radiation, {eid: 0033078035}&gt;, &lt;Precision of quasioptical null-balanced bridge techniques for transmission and reflection coefficient measurements, {eid: 0032614903}&gt;, &lt;Terahertz pulse imaging of ex vivo basal cell carcinoma, {eid: 0037244491}&gt;, &lt;Terahertz pulsed imaging of basal cell carcinoma ex vivo and in vivo, {eid: 4544367281}&gt;, &lt;Quantitative assessment of protein content in irradiated human skin, {eid: 0033048673}&gt;, &lt;Broadband 10-300 GHz stimulus-response sensing for chemical and biological entities, {eid: 0037038537}&gt;, &lt;Pulsed terahertz spectroscopy of DNA, bovine serum albumin and collagen between 0.1 and 2.0 THz, {eid: 0001894533}&gt;, &lt;Vibrational modes of hemoglobin in red blood cells, {eid: 0025978755}&gt;, &lt;Terahertz technology, {eid: 0036500775}&gt;, &lt;THz transmittance measurements of nucleobases and related molecules in the 0.4- to 5.8-THz region using a GaP THz wave generator, {eid: 12244266094}&gt;, &lt;Far-infrared vibrational spectra of all-trans, 9-cis and 13-cis retinal measured by THz time-domain spectroscopy, {eid: 0042910364}&gt;, &lt;Towards T-ray spectroscopy of retinal isomers: a review of methods and modelling, {eid: 33746917575}&gt;, &lt;Using terahertz pulsed spectroscopy to study crystallinity of pharmaceutical materials, {eid: 2342488092}&gt;, &lt;Using terahertz pulsed spectroscopy to quantify pharmaceutical polymorphism and crystallinity, {eid: 17744372736}&gt;, &lt;Terahertz pulsed spectroscopy and imaging in the pharmaceutical setting - a review, {eid: 33846840884}&gt;, &lt;Crystallization of amorphous lactose at high humidity studied by terahertz time domain spectroscopy, {eid: 84873136572}&gt;, &lt;Measurement of propagation constant in waveguides using wideband coherent THz spectroscopy, {eid: 0038513540}&gt;, &lt;Subspace system identification framework for the analysis of multimoded propagation of THz-transient signals, {eid: 24144480042}&gt;, &lt;None, {eid: 1242309109}&gt;, &lt;Comparison of extrasystolic ECG signal classifiers using discrete wavelet transforms, {eid: 32644449021}&gt;, &lt;Time frequency analysis in terahertz pulsed imaging, {eid: 69549136685}&gt;, &lt;None, {eid: 3543116581}&gt;, &lt;Analysis of spectroscopic measurements of leaf water content at thz frequencies using linear transforms, {eid: 0036885078}&gt;, &lt;Optimal discrimination and classification of THz spectra in the wavelet domain, {eid: 1442305627}&gt;, &lt;Wavelet compression in medical terahertz pulsed imaging, {eid: 0037038571}&gt;, &lt;Fractional order modeling of large three-dimensional RC networks, {eid: 84874644973}&gt;, &lt;Multivariate analysis of random three-dimensional RC networks in the time and frequency domains, {eid: 84878518500}&gt;, &lt;Identification of fractional-order transfer functions using a step excitation, {eid: 84941068184}&gt;, &lt;Precision of quasi-optical null-balanced bridge techniques for transmission and reflection coefficient measurements, {eid: 0032614903}&gt;, &lt;Enhanced rapid and accurate sub-THz magneto-optical characterization of hexaferrite ceramics, {eid: 79954420764}&gt;, &lt;The determination of the gyrotropic characteristics of hexaferrite ceramics from 75 to 600 GHz using an ultra-wideband vector-network-analyser, {eid: 78650261544}&gt;, &lt;Accurate determination of terahertz optical constants by vector network analyzer of fabry-perot response, {eid: 84890527119}&gt;, &lt;Powder retection with T-ray imaging, {eid: 0242720187}&gt;, &lt;None, {eid: 84962602070}&gt;, &lt;Display modes in time-resolved terahertz imaging, {eid: 0034315965}&gt;, &lt;None, {eid: 0003538877}&gt;, &lt;Assessing changes in tumour vascular function using dynamic contrast enhanced magnetic resonance imaging, {eid: 0036194959}&gt;, &lt;None, {eid: 33744780803}&gt;, &lt;SENSE imaging of the breast, {eid: 15944366213}&gt;, &lt;A simple graphical representation of fourier-based imaging methods, {eid: 0001313829}&gt;, &lt;The k-trajectory formulation of the NMR imaging process with applications in analysis and synthesis of imaging methods, {eid: 0020644027}&gt;, &lt;Continuous update with random encoding (CURE): a new strategy for dynamic imaging, {eid: 0028936695}&gt;, &lt;HASTE MR imaging: description of technique and preliminary results in the abdomen, {eid: 0030183194}&gt;, &lt;Quantitative effects of using compressed sensing in dynamic contrast enhanced MRI, {eid: 79961038416}&gt;, &lt;Feasibility of high temporal resolution breast DCE-MRI using compressed sensing theory, {eid: 77956302938}&gt;, &lt;Reconstruction of dynamic contrast enhanced magnetic resonance imaging of the breast with temporal constraints, {eid: 77952953775}&gt;, &lt;A singular value thresholding algorithm for matrix completion, {eid: 77951291046}&gt;, &lt;Terahertz wave imaging: horizons and hurdles, {eid: 0037038491}&gt;, &lt;Application of auto regressive models of wavelet sub-bands for classifying terahertz pulse measurements, {eid: 37149018056}&gt;, &lt;Application of auto regressive models of wavelet sub-bands for classifying terahertz pulse measurements, {eid: 84979466348}&gt;, &lt;Classification of terahertz-pulsed imaging data from excised breast tissue, {eid: 84861428185}&gt;, &lt;Terahertz pulsed imaging of human breast tumors, {eid: 33646129691}&gt;, &lt;Simulation of terahertz pulse propagation in biological systems, {eid: 1942444552}&gt;, &lt;The potential of terahertz imaging for cancer diagnosis: a review of investigations to date, {eid: 84867370958}&gt;, &lt;Extreme learning machine: theory and applications, {eid: 33745903481}&gt;, &lt;Dynamic contrast-enhanced imaging techniques: CT and MRI, {eid: 84867218251}&gt;, &lt;None, {eid: 14644392676}&gt;, &lt;Optimization of apodization functions in THz transient spectrometry, {eid: 39749156057}&gt;, &lt;None, {eid: 0003456805}&gt;, &lt;None, {eid: 0003833285}&gt;, &lt;None, {eid: 0012021695}&gt;, &lt;Comparison of state space and ARX models of a waveguides THz transient response after optimal wavelet filtering, {eid: 6944221343}&gt;, &lt;Denoising techniques for terahertz responses of biological samples, {eid: 0035545619}&gt;, &lt;Wavelet power spectrum estimation for high-resolution terahertz time-domain spectroscopy, {eid: 79955510969}&gt;, &lt;Wavelet thresholding techniques for power spectrum estimation, {eid: 0028546119}&gt;, &lt;Automatically detecting peaks in terahertz time-domain spectroscopy, {eid: 78149471750}&gt;, &lt;Quantitative evaluation of mefenamic acid polymorphs by terahertz-chemometrics, {eid: 77956387827}&gt;, &lt;Process analytical technology (pat): Quantification approaches in terahertz spectroscopy for pharmaceutical application, {eid: 39749133046}&gt;, &lt;Technology and applications of terahertz imaging non-destructive examination: inspection of space shuttle sprayed on foam insulation, {eid: 33748535063}&gt;, &lt;Comparison of terahertz pulse imaging and near-infrared spectroscopy for rapid, non-destructive analysis of tablet coating thickness and uniformity, {eid: 35848932496}&gt;, &lt;Improving energy compaction of a wavelet transform using genetic algorithm and fast neural network, {eid: 78650333099}&gt;, &lt;Fast algorithms for the discrete W transform and for the discrete fourier transform, {eid: 0021473509}&gt;, &lt;A new algorithm for computing the discrete cosine transform, {eid: 0021619710}&gt;, &lt;A fast DCT-SQ scheme for images, {eid: 0000276706}&gt;, &lt;Fast algorithms for the discrete cosine transform, {eid: 0026925543}&gt;, &lt;Error-free computation of daubechies wavelets for image compression applications, {eid: 0037422062}&gt;, &lt;Low-power VLSI architectures for DCT/DWT: precision vs approximation for HD video, biomedical, and smart antenna applications, {eid: 84924026456}&gt;, &lt;None, {eid: 0003472470}&gt;, &lt;Support vector machine applications in terahertz pulsed signals feature sets, {eid: 35649021755}&gt;, &lt;Feature extraction without phase error for THz reflective spectroscopy, {eid: 84855248708}&gt;, &lt;Terahertz frequency domain spectroscopy identification system based on decision trees, {eid: 84869001811}&gt;, &lt;None, {eid: 84949176624}&gt;, &lt;A feature set for enhanced automatic segmentation of hyperspectral terahertz images, {eid: 84881006122}&gt;, &lt;Terahertz time-domain spectroscopy analysis with wave atoms transform, {eid: 84866883246}&gt;, &lt;Research on micro-feature extraction algorithm of target based on terahertz radar, {eid: 84878047503}&gt;, &lt;None, {eid: 0003931033}&gt;, &lt;Terahertz spectra applications in identification of illicit drugs using support vector machines, {eid: 79951787244}&gt;, &lt;Application of complex extreme learning machine to multiclass classification problems with high dimensionality: a THz spectra classification problem, {eid: 84979468629}&gt;, &lt;Extreme learning machine for regression and multiclass classification, {eid: 84859007933}&gt;, &lt;Extreme learning machines: a survey, {eid: 79958178274}&gt;, &lt;A tutorial on support vector machines for pattern recognition, {eid: 27144489164}&gt;, &lt;None, {eid: 0003450542}&gt;, &lt;Adaptive learning in complex reproducing kernel hilbert spaces employing wirtingers subgradients, {eid: 84865223593}&gt;, &lt;A novel augmented complex valued kernel LMS, {eid: 84867217871}&gt;, &lt;Nonparametric bayes error estimation using unclassified samples, {eid: 84866437325}&gt;, &lt;In memoriam: Hendrik W. Bode (1905-1982), {eid: 84908051811}&gt;, &lt;Complex extreme learning machine applications in terahertz pulsed signals feature sets, {eid: 84908030142}&gt;, &lt;Optimizing multi-dimensional terahertz imaging analysis for colon cancer diagnosis, {eid: 84872870360}&gt;, &lt;None, {eid: 0030318229}&gt;, &lt;Terahertz imaging applied to cancer diagnosis, {eid: 78149311164}&gt;, &lt;Terahertz image segmentation based on k-harmonic-means clustering and statistical feature extraction modeling, {eid: 84874563254}&gt;, &lt;Segmentation of terahertz imaging using k-means clustering based on ranked set sampling, {eid: 84949115374}&gt;, &lt;Automated feature weighting and random pixel sampling in k-means clustering for terahertz image segmentation, {eid: 84952002326}&gt;, &lt;Imaging of the inner structure of cave bear teeth by novel non-destructive techniques, {eid: 84923541325}&gt;, &lt;Connectivity of the mutual k-nearest-neighbor graph in clustering and outlier detection, {eid: 0031571391}&gt;, &lt;Multispectral classification techniques for terahertz pulsed imaging: an example in histopathology, {eid: 2442426305}&gt;, &lt;Staging of suspected breast-cancer-effect of MR imaging and MR-guided imaging and biopsy, {eid: 0029010048}&gt;, &lt;American cancer society guidelines for breast screening with MRI as an adjunct to mammography, {eid: 34047137002}&gt;, &lt;Dynamic MR imaging of the breast: analysis of kinetic and morphologic diagnostic criteria, {eid: 0041475816}&gt;, &lt;Contrast-enhanced breast MRI: factors affecting sensitivity and specificity, {eid: 0031309654}&gt;, &lt;Quantitative analysis of lesion morphology and texture features for diagnostic prediction in breast MRI, {eid: 55349148361}&gt;, &lt;Neural network approach to the segmentation and classification of dynamic magnetic resonance images of the breast: comparison with empiric and quantitative kinetic parameters, {eid: 10444281666}&gt;, &lt;Model-free visualization of suspicious lesions in breast MRI based on supervised and unsupervised learning, {eid: 40749118050}&gt;, &lt;Automatic identification and classification of characteristic kinetic curves of breast lesion on DCE-MRI, {eid: 33746617896}&gt;, &lt;Prediction of malignant breast lesions from mri features: a comparison of artificial neural network and logistic regression techniques, {eid: 67349120047}&gt;, &lt;Breast MRI lesion classification: improved performance of human readers with a backpropagation neural network computer-aided (CAD) system, {eid: 33846190665}&gt;, &lt;Morphologic blooming in breast MRI as a characterization of margin for discriminating benign from malignant lesions, {eid: 33750322234}&gt;, &lt;Texture analysis of contast-enhanced MR images of the breast, {eid: 0037925187}&gt;, &lt;Mapping pathophysiological features of breast tumors by MRI at high spatial resolution, {eid: 0030795378}&gt;, &lt;Breast fibroadenoma: mapping of pathophysiologic features with three-time-point, contrast-enhanced MR imaging-pilot study, {eid: 0032955577}&gt;, &lt;Quantitative 2- and 3-dimensional analysis of pharmacokinetic model-derived variables for breast lesions in dynamic contrast-enhanced MR mammography, {eid: 43049087420}&gt;, &lt;Comparing performance of the CADstream and thedynaCAD breast MRI CAD systems, {eid: 84885423773}&gt;, &lt;Feasibility of high temporal resolution breast DCE-MRI using compressed sensing theory, {eid: 84878011028}&gt;, &lt;Contrast-enhanced magnetic resonance imaging of the breast, {eid: 0033861988}&gt;, &lt;Assessment of tumor heterogeneity: an emerging imaging tool for clinical practice, {eid: 84874213037}&gt;, &lt;Tensorial extensions of independent component analysis for multi-subject FMRI analysis, {eid: 14244251502}&gt;, &lt;Normalized gradient fields for nonlinear motion correction of DCE-MRI time series, {eid: 84893924938}&gt;, &lt;Analysis of contrast-enhanced MR images to assess renal function, {eid: 33748963955}&gt;, &lt;Impact of nonrigid motion correction technique on pixel-wise pharmacokinetic analysis of free-breathing pulmonary dynamic contrast-enhanced MR imaging, {eid: 79953246636}&gt;, &lt;DCE-MRI biomarkers in the clinical evaluation of antiangiogenic and vascular disrupting agents, {eid: 33846478656}&gt;, &lt;Automatic alignment of renal DCE-MRI image series for improvement of quantitative tracer kinetic studies, {eid: 43449138208}&gt;, &lt;Nonrigid registration using free-form deformations: Application to breast mr images, {eid: 0033169211}&gt;, &lt;Modeling liver motion and deformation during the respiratory cycle using intensity-based nonrigid registration of gated MR images, {eid: 1642280997}&gt;, &lt;Deformable lung registration between exhale andinhale ct scans using active cells in a combined gradient force approach, {eid: 78149478710}&gt;, &lt;Diffeomorphic registration of images with variable contrast enhancement, {eid: 79251604738}&gt;, &lt;Logdemons revisited: consistent regularisation and incompressibility constraint for soft tissue tracking in medical images, {eid: 84879731192}&gt;, &lt;FLIRT with rigidity-image registration with a local non-rigidity penalty, {eid: 38049135006}&gt;, &lt;A variational approach to image registration in dynamic contrast-enhanced MRI of the human kidney, {eid: 84877129118}&gt;, &lt;Dynamic three dimensional MR renography for the measurement of single kidney function: initial experience, {eid: 0037380346}&gt;, &lt;Automatic 4-D registration in dynamic MR renography based on over-complete dyadic wavelet and fourier transforms, {eid: 33744826566}&gt;, &lt;Tracer kinetic model-driven registration for dynamic contrast-enhanced MRI timeseries data, {eid: 35948976980}&gt;, &lt;Comparison of the performance of tracer kinetic model-driven registration for dynamic contrast enhanced MRI using different models of contrast enhancement, {eid: 33747788211}&gt;, &lt;Subpixel registration in renal perfusion MR image sequence, {eid: 17144383288}&gt;, &lt;Assessment of 3D DCE-MRI of the kidneys using non-rigid image registration and segmentation of voxel time courses, {eid: 60649112631}&gt;, &lt;Consistent landmark and intensity-based image registration, {eid: 0036557904}&gt;, &lt;Volume-preserving nonrigid registration of MR breast images using free-form deformation with an incompressibility constraint, {eid: 0042405180}&gt;, &lt;Nonrigid image registration using free-form deformations with a local rigidity constraint, {eid: 20344365364}&gt;, &lt;TKD Local similarity measures for lesion registration in DCE-MRI of the breast, {eid: 84979468647}&gt;, &lt;A visual analytics approach to diagnosis of breast DCE-MRI data, {eid: 77956095270}&gt;, &lt;Assessment of 3D DCE-MRI of the kidneys using non-rigid image registration and segmentation of voxel time courses, {eid: 60649112631}&gt;, &lt;Motion correction and parameter estimation in DCE-MRI sequences: application to colorectal cancer, {eid: 82255185831}&gt;, &lt;Respiratory motion-compensated radial dynamic contrast-enhanced (DCE)-MRI of chest and abdominal lesions, {eid: 55749109991}&gt;, &lt;A survey of medical image registration, {eid: 84979467544}&gt;, &lt;A motion correction framework for time series sequences in microscopy images, {eid: 84875435079}&gt;, &lt;Level set modeling and segmentation of DT-MRI brain data, {eid: 0037286207}&gt;, &lt;Active contours without edges, {eid: 0035248865}&gt;, &lt;Anatomical landmark localization in breast dynamic contrast-enhanced MR imaging, {eid: 84858226260}&gt;, &lt;Tensor based sparse decomposition of 3D shape for visual detection of mirror symmetry, {eid: 84867403958}&gt;, &lt;Multilinear analysis of image ensembles: tensorfaces, {eid: 84944415516}&gt;, &lt;Sparse image coding using a 3D non-negative tensor factorization, {eid: 33745944718}&gt;, &lt;Human brain myelination and amyloid beta deposition in alzheimers disease, {eid: 34247198450}&gt;, &lt;Applications of terahertz spectroscopy in biosystems, {eid: 36849032944}&gt;, &lt;Molecular imaging with terahertz waves, {eid: 79952182943}&gt;</t>
  </si>
  <si>
    <t>2-s2.0-84977865285</t>
  </si>
  <si>
    <t>Deangeli C. (AUID: 16174328400), Volpato M. (AUID: 56909832000), Tiranti D. (AUID: 23567255800), Marco F. (AUID: 35734511100)</t>
  </si>
  <si>
    <t>Comparison of debris flow depositional scenarios using different DTMs</t>
  </si>
  <si>
    <t>Engineering Geology for Society and Territory - Volume 2: Landslide Processes</t>
  </si>
  <si>
    <t>10.1007/978-3-319-09057-3_296</t>
  </si>
  <si>
    <t>https://www.doi.org/10.1007/978-3-319-09057-3_296</t>
  </si>
  <si>
    <t>&lt;DIATI, Politecnico di Torino&gt;, &lt;Department of Forecasting Systems, Regional Agency for Environmental Protection of Piemonte&gt;, &lt;Department of Geology and Geohazard, Regional Agency for Environmental Protection of Piemonte&gt;</t>
  </si>
  <si>
    <t>© Springer International Publishing Switzerland 2015.The paper reports numerical simulations of two debris flows occurred in 2000, in the middle part of the Stura di Valgrande valley (Lanzo, North-Western Italy). A Cellular Automata Model, based on the dilatant fluid constitutive law, and two different Digital Terrain Models(DTM) were employed. The first simulations were performed with a DTM dated 1999 (grid10 × 10 m) and reproducing the site topography before the events. The other simulations were carried out with a DTM dated 2011 (from Light Detection and Ranging surveys) with a grid5 × 5 m. Although the results obtained with a post event DTM can be affected by morphological changes, however the agreement with in site evidences seems to be more consistent. The rheological parameters calibrated with back analyses for the two DTMs are different. These results seem to indicate the influence of the topography accuracy for the calibration of the rheological parameters .</t>
  </si>
  <si>
    <t>Cellular Automata Model, Debris Flow, DTM, Numerical Modeling, Rheological Parameters</t>
  </si>
  <si>
    <t>&lt;Experiments on a gravity-free dispersion of large solid spheres in a newtonian fluid under shear, {eid: 0002902651}&gt;, &lt;Laboratory granular flows generated by slope failures, {eid: 39749172341}&gt;, &lt;Physical and numerical models to rehabilitate a waste disposal site, {eid: 39749122390}&gt;, &lt;The evolutive mechanism of debris flows: Analysis and protection works, {eid: 39749181276}&gt;, &lt;Debris flow analysis: From lithological classification of the basin to deposition, {eid: 84898074526}&gt;, &lt;Cellular automaton for realistic modelling of landslides, {eid: 84984402947}&gt;, &lt;Mechanical characteristics of debris flow, {eid: 0018004798}&gt;, &lt;None, {eid: 0005229320}&gt;, &lt;Quantitative basin characterization to refine debris-flow triggering criteria and processes: An example from the italian western alps, {eid: 39349086755}&gt;</t>
  </si>
  <si>
    <t>Springer International Publishing</t>
  </si>
  <si>
    <t>2015-01-01</t>
  </si>
  <si>
    <t>2-s2.0-84944607138</t>
  </si>
  <si>
    <t>Rollins B.L. (AUID: 7007082354), Ramakrishnan S. (AUID: 55822522300), Perri M. (AUID: 57223952338)</t>
  </si>
  <si>
    <t>Direct-to-Consumer Advertising of Predictive Genetic Tests: A Health Belief Model Based Examination of Consumer Response</t>
  </si>
  <si>
    <t>Health Marketing Quarterly</t>
  </si>
  <si>
    <t>10.1080/07359683.2014.936295</t>
  </si>
  <si>
    <t>https://www.doi.org/10.1080/07359683.2014.936295</t>
  </si>
  <si>
    <t>&lt;Philadelphia College of Osteopathic Medicine&gt;, &lt;Medical Marketing Economics, LLC&gt;, &lt;Department of Clinical and Administrative Pharmacy, University of Georgia College of Pharmacy&gt;</t>
  </si>
  <si>
    <t>Direct-to-consumer (DTC) advertising of predictive genetic tests (PGTs) has added a new dimension to health advertising. This study used an online survey based on the health belief model framework to examine and more fully understand consumers' responses and behavioral intentions in response to a PGT DTC advertisement. Overall, consumers reported moderate intentions to talk with their doctor and seek more information about PGTs after advertisement exposure, though consumers did not seem ready to take the advertised test or engage in active information search. Those who perceived greater threat from the disease, however, had significantly greater behavioral intentions and information search behavior. © 2014 Copyright Taylor &amp; Francis Group, LLC.</t>
  </si>
  <si>
    <t>direct-to-consumer, health belief model, predictive genetics tests</t>
  </si>
  <si>
    <t>&lt;Knowledge, attitudes, and behaviors of Alabamas primary care physicians regarding cancer genetics, {eid: 0033836242}&gt;, &lt;The ethical challenges of direct-to-consumer genetic testing, {eid: 36549010091}&gt;, &lt;The predictive validity of multiple-item versus single-item measures of the same constructs, {eid: 34250177210}&gt;, &lt;Consumer perceptions of direct-to-consumer personalized genomic risk assessments, {eid: 77957242301}&gt;, &lt;Effect of direct-to-consumer genomewide profiling to assess disease risk, {eid: 79851493086}&gt;, &lt;None, {eid: 0003577917}&gt;, &lt;US physicians attitudes toward genetic testing for cancer susceptibility, {eid: 0042322740}&gt;, &lt;Limitations of direct-to-consumer advertising for clinical genetic testing, {eid: 0037048668}&gt;, &lt;The current landscape for direct-to-consumer genetic testing: Legal, ethical, and policy issues, {eid: 52949089274}&gt;, &lt;Letting the genome out of the bottle-Will we get our wish?, {eid: 38049130261}&gt;, &lt;Federal regulation of genetic testing neglect, {eid: 33645696795}&gt;, &lt;Salt Lake City-based genetics company offers women breast-cancer test, {eid: 84905978974}&gt;, &lt;Direct-to-consumer genetic tests: Misleading test results are further complicated by deceptive marketing and other questionable practices, {eid: 84905974771}&gt;, &lt;Informational content, literacy demands, and usability of websites offering health-related genetic tests directly to consumers, {eid: 77952541090}&gt;, &lt;Advert for breast cancer gene test triggers inquiry, {eid: 34848886567}&gt;, &lt;Direct-to-consumer marketing of predictive medical genetic tests: Assessment of current practices and policy recommendations, {eid: 57749195311}&gt;, &lt;The impact of direct-to-consumer marketing of cancer genetic testing on women according to their genetic risk, {eid: 58149233903}&gt;, &lt;The role of attitude toward the ad as a mediator of advertising effectiveness: A test of competing explanations, {eid: 0000380861}&gt;, &lt;Consumers views of direct-to-consumer genetic information, {eid: 77957946265}&gt;, &lt;Impact of direct-to-consumer advertising for hereditary breast cancer testing on genetic services at a managed care organization: A naturally occuring experiment, {eid: 20144389234}&gt;, &lt;To brand or not to brand?, {eid: 84905995512}&gt;, &lt;Non-branded or branded direct-to-consumer prescription drug advertising - which is more effective?, {eid: 79951916351}&gt;, &lt;Direct-to-consumer advertising via the internet: the role of web site design, {eid: 33745946241}&gt;, &lt;Predictive genetic test decisions for Huntingtons Disease: Context, appraisal and new moral imperatives, {eid: 0142186776}&gt;, &lt;Are doctors prepared for direct-to-consumer advertising of genetics tests?, {eid: 41649107447}&gt;, &lt;Genetic testing meet Madison Avenue, {eid: 84905971405}&gt;, &lt;None, {eid: 84905962111}&gt;, &lt;Intention to obtain genetic testing for melanoma among individuals at low to moderate risk for hereditary melanoma, {eid: 34249788404}&gt;, &lt;Physician exposure to and attitudes toward advertisements for genetic tests for inherited cancer susceptibility, {eid: 18244408557}&gt;</t>
  </si>
  <si>
    <t>2014-01-01</t>
  </si>
  <si>
    <t>2-s2.0-84905996578</t>
  </si>
  <si>
    <t>Oliveira F. (AUID: 56095480000), Piteri M. (AUID: 56095119400), Meneguette M. (AUID: 7801548687)</t>
  </si>
  <si>
    <t>Developing an opensource software system for the digital terrain model based on TIN Desenvolvimento de uma plataforma de software para a modelagem digital de terrenos baseada em TIN</t>
  </si>
  <si>
    <t>Boletim de Ciencias Geodesicas</t>
  </si>
  <si>
    <t>10.1590/S1982-21702014000100008</t>
  </si>
  <si>
    <t>https://www.doi.org/10.1590/S1982-21702014000100008</t>
  </si>
  <si>
    <t>&lt;Departamento de Cartografia&gt;, &lt;Departamento. de Matemática, Estatística e Computação&gt;</t>
  </si>
  <si>
    <t>Topographical surfaces can be represented with a good degree of accuracy by means of maps. However these are not always the best tools for the understanding of more complex reliefs. In this sense, the greatest contribution of this work is to specify and to implement the architecture of an opensource software system capable of representing TIN (Triangular Irregular Network) based digital terrain models. The system implementation follows the object oriented programming and generic paradigms enabling the integration of various opensource tools such as GDAL, OGR, OpenGL, OpenSceneGraph and Qt. Furthermore, the representation core of the system has the ability to work with multiple topological data structures from which can be extracted, in constant time, all the connectivity relations between the entities vertices, edges and faces existing in a planar triangulation what helps enormously the implementation for real time applications. This is an important capability, for example, in the use of laser survey data (Lidar, ALS, TLS), allowing for the generation of triangular mesh models in the order of millions of points.</t>
  </si>
  <si>
    <t>Delaunay triangulation, DTM, Opensource systems, Topological data structures, Visualization</t>
  </si>
  <si>
    <t>&lt;Digital terrain model data structures, {eid: 78649591099}&gt;, &lt;None, {eid: 84897392203}&gt;, &lt;None, {eid: 69649103402}&gt;, &lt;Out-of-core multiresolution terrain modeling, {eid: 84890007116}&gt;, &lt;None, {eid: 35648964471}&gt;, &lt;None, {eid: 57749102785}&gt;, &lt;The implicit triangulated irregular network and multiscale spatial databases, {eid: 0028317791}&gt;, &lt;Two computational geometry libraries: LEDA and CGAL, {eid: 27144505113}&gt;, &lt;None, {eid: 33645863723}&gt;, &lt;None, {eid: 46749102349}&gt;, &lt;Terrain modelling in surveying and civil engineering, {eid: 0023347825}&gt;, &lt;None, {eid: 84897445338}&gt;, &lt;Applications of digital elevation models, {eid: 33645127117}&gt;, &lt;Programação genérica aplicada a algoritmos geográficos, {eid: 84897472417}&gt;</t>
  </si>
  <si>
    <t>Universidade Federal do Parana</t>
  </si>
  <si>
    <t>2-s2.0-84897393772</t>
  </si>
  <si>
    <t>Caten A.T. (AUID: 57216791333), Dalmolin R.S.D. (AUID: 6506868253), Pedron F.d.A. (AUID: 26639701900), Ruiz L.F.C. (AUID: 56185020500), da Silva C.A. (AUID: 56011835300)</t>
  </si>
  <si>
    <t>An appropriate data set size for digital soil mapping in Erechim, Rio Grande do Sul, Brazil Volume de dados adequado para o mapeamento digital de solos no município de Erechim, Rio Grande do Sul, Brasil</t>
  </si>
  <si>
    <t>Revista Brasileira de Ciencia do Solo</t>
  </si>
  <si>
    <t>10.1590/S0100-06832013000200007</t>
  </si>
  <si>
    <t>https://www.doi.org/10.1590/S0100-06832013000200007</t>
  </si>
  <si>
    <t>&lt;Universidade Federal de Santa Catarina&gt;, &lt;Universidade Federal de Santa Maria - UFSM&gt;, &lt;UFSM&gt;, &lt;Universidade Regional Integrada Campus Erechim&gt;</t>
  </si>
  <si>
    <t>Digital information generates the possibility of a high degree of redundancy in the data available for fitting predictive models used for Digital Soil Mapping (DSM). Among these models, the Decision Tree (DT) technique has been increasingly applied due to its capacity of dealing with large datasets. The purpose of this study was to evaluate the impact of the data volume used to generate the DT models on the quality of soil maps. An area of 889.33 km2 was chosen in the Northern region of the State of Rio Grande do Sul. The soil-landscape relationship was obtained from reambulation of the studied area and the alignment of the units in the 1:50,000 scale topographic mapping. Six predictive covariates linked to the factors soil formation, relief and organisms, together with data sets of 1, 3, 5, 10, 15, 20 and 25 % of the total data volume, were used to generate the predictive DT models in the data mining program Waikato Environment for Knowledge Analysis (WEKA). In this study, sample densities below 5 % resulted in models with lower power of capturing the complexity of the spatial distribution of the soil in the study area. The relation between the data volume to be handled and the predictive capacity of the models was best for samples between 5 and 15 %. For the models based on these sample densities, the collected field data indicated an accuracy of predictive mapping close to 70 %.</t>
  </si>
  <si>
    <t>Decision tree, Mapping unit, Pedometry, Soil survey</t>
  </si>
  <si>
    <t>&lt;A strategy to fill gaps in soil survey over large spatial extents: An example from the Murray-Darling basin of Australia, {eid: 0037225419}&gt;, &lt;Data mining to infer soil-landscape relationships in digital soil mapping, {eid: 77953653351}&gt;, &lt;A review of assessing the accuracy of classification of remotely sensed data, {eid: 0026278621}&gt;, &lt;None, {eid: 0041842854}&gt;, &lt;None, {eid: 77954159222}&gt;, &lt;Decision trees for digital soil mapping on subtropical basaltic steeplands, {eid: 79955462252}&gt;, &lt;Superficial and subterranean soil erosion in Tabasco, tropical Mexico: Development of a decision tree modeling approach, {eid: 34247482308}&gt;, &lt;Extrapolating regional soil landscapes from an existing soil map: Sampling intensity, validation procedures, and integration of spatial context, {eid: 38049042366}&gt;, &lt;Multi-criteria characterization of recent digital soil mapping and modeling approaches, {eid: 68749119346}&gt;, &lt;None, {eid: 77956394469}&gt;, &lt;Methods to interpolate soil categorical variables from profile observations, {eid: 34447527460}&gt;, &lt;None, {eid: 77957010658}&gt;, &lt;Predictive mapping of soil organic carbon in wet cultivated lands using classificationtree based models: The case study of Denmark, {eid: 77649271459}&gt;, &lt;Spatial soil zinc content distribution from terrain parameters: A GIS-based decision-tree model in Lebanon, {eid: 74249083880}&gt;, &lt;Spatial soil information systems and spatial soil inference systems: Perspectives for digital soil mapping, {eid: 70349258840}&gt;, &lt;Extrapolation at regional scale of local soil knowledge using boosted classification trees, {eid: 84857087214}&gt;, &lt;On digital soil mapping, {eid: 0347447325}&gt;, &lt;None, {eid: 77950918015}&gt;, &lt;Knowledge discovery from soil maps using inductive learning, {eid: 0242485179}&gt;, &lt;The application of classification tree analysis to soil type prediction in a desert landscape, {eid: 7044232084}&gt;, &lt;Multivariate analysis applied to reduce the number of predictors in digital soil mapping, {eid: 80052526704}&gt;, &lt;Digital terrain analysis, {eid: 0002003252}&gt;, &lt;None, {eid: 0003957032}&gt;</t>
  </si>
  <si>
    <t>2013-06-17</t>
  </si>
  <si>
    <t>2-s2.0-84878841156</t>
  </si>
  <si>
    <t>Faltýnová M. (AUID: 55349342800), Pavelka K. (AUID: 56540956600)</t>
  </si>
  <si>
    <t>Relics of mining activities in West Bohemia - Mapping by airborne laser scanning</t>
  </si>
  <si>
    <t>24th International CIPA Symposium</t>
  </si>
  <si>
    <t>&lt;Department of Mapping and Cartography, Faculty of Civil Engineering, Czech Technical University&gt;</t>
  </si>
  <si>
    <t>The part of the Czech Republic - West Bohemia is well known for mining activities, different types of raw materials have been extracted from mines near Jáchymov, Sokolov and other sites since medieval times till today. There are original maps of some sites, as well there is effort of some geologists to find and map relics of mining activities (such as digs visible in terrain) by land survey. The quality of these available maps is unfortunately questionable - due to its age or used methods. Our aim was to find resource useful for searching for these sites, than to use field survey to confirm our findings. We used available digital terrain model (DTM) based on airborne laser scanning (ALS) technology to map relics of mining activities in West Bohemia. The Czech Office for Surveying, Mapping and Cadastre started in 2008 project for terrain mapping using the ALS method. The aim of mapping was to get authentic and detailed DTM of the Czech Republic. About 2/3 of area is currently covered by the DTM based on ALS, this year the mapping should be complete. The dataset is characterised by the density of 1-2 points/m2 and the standard deviation in altitude of model points is up to 30cm (in forested areas). We had DTM in form of shaded surface for one third of the Czech Republic. The shaded surface enables to highlight terrain break lines, which is suitable for archaeological research. Terrain modifications caused by human activity are characterized by terrain break lines, local tops or pits, which do not fit to local geomorphology. Visual image interpretation of the dataset is in the process.</t>
  </si>
  <si>
    <t>ALS, Archaeology, DTM, Jáchymov, Medieval mines, Shaded relief</t>
  </si>
  <si>
    <t>&lt;Ancient maps - Modern data sets: Different investigative techniques in the landscape of the early iron age princely hill fort heuneburg, baden-wurttemberg, {eid: 58149297180}&gt;, &lt;Archaeological prospection of forested areas using full-waveform airborne laser scanning, {eid: 38949129807}&gt;, &lt;Exploitation of countrywide airborne LIDAR dataset for documentation of historical human activities in countryside, {eid: 84892577040}&gt;, &lt;Aerial laser scanning in archaeology, {eid: 84880441606}&gt;, &lt;Mapping and visualisation of a part of medieval road - Via magna, {eid: 84892562471}&gt;, &lt;None, {eid: 84907475231}&gt;, &lt;None, {eid: 84924318025}&gt;, &lt;None, {eid: 70349923731}&gt;, &lt;None, {eid: 71949125495}&gt;, &lt;Complex documentation of the bronze equestrian statue of jan zizka by using photogrammetry and laser scanning, {eid: 84946420074}&gt;, &lt;Experimental comparison of filter algorithms for bare-earth extraction from airborne laser scanning point clouds, {eid: 3342949547}&gt;, &lt;None, {eid: 84885385851}&gt;</t>
  </si>
  <si>
    <t>2013-09-02</t>
  </si>
  <si>
    <t>2-s2.0-84924250168</t>
  </si>
  <si>
    <t>Anh P.T. (AUID: 56951114000), Boone F. (AUID: 8902646900), Hoai D.T. (AUID: 55253698700), Nhung P.T. (AUID: 57506865800), Weiß A. (AUID: 7402247450), Kneib J.P. (AUID: 26643339300), Beelen A. (AUID: 7003508045), Salomé P. (AUID: 7004058653)</t>
  </si>
  <si>
    <t>Resolving the molecular gas around the lensed quasar RXJ0911.4+0551</t>
  </si>
  <si>
    <t>Astronomy and Astrophysics</t>
  </si>
  <si>
    <t>10.1051/0004-6361/201321363</t>
  </si>
  <si>
    <t>https://www.doi.org/10.1051/0004-6361/201321363</t>
  </si>
  <si>
    <t>&lt;Université de Toulouse, UPS-OMP, IRAP&gt;, &lt;CNRS, IRAP&gt;, &lt;VATLY, INST&gt;, &lt;Institute of Physics&gt;, &lt;Max-Planck Institut für Radioastronomie&gt;, &lt;Laboratoire dAstrophysique de Marseille, CNRS-Université Aix-Marseille&gt;, &lt;Institut dAstrophysique Spatiale, Bât. 121, Université Paris-Sud&gt;, &lt;LERMA, Observatoire de Paris, UMR 8112 du CNRS&gt;</t>
  </si>
  <si>
    <t>We report on high angular resolution observations of the CO(7-6) line and millimeter continuum in the host galaxy of the gravitationally lensed (z ∼ 2.8) quasar RXJ0911.4+0551 using the Plateau de Bure Interferometer. Our CO observations resolve the molecular disk of the source. Using a lens model based on HST observations, we fit source models to the observed visibilities. We estimate a molecular disk radius of 1 ± 0.2 kpc and an inclination of 69 ± 6 deg, the continuum is more compact and is only marginally resolved by our observations. The relatively low molecular gas mass, Mgas = (2.3 ± 0.5) × 109 M·, and far-infrared (FIR) luminosity, LFIR = (7.2 ± 1.5) × 1011 L·, of this quasar could be explained by its relatively low dynamical mass, Mdyn = (3.9 ± 0.9) × 109 M·. It would be a scaled-down version the quasi-stellar objects (QSOs) usually found at high-z. The FIR and CO luminosities lie on the correlation found for QSOs from low to high redshifts and the gas-to-dust ratio (45 ± 17) is similar to the one measured in the z = 6.4 QSO, SDSS J1148+5251. Differential magnification affects the continuum-to-line luminosity ratio, the line profile, and possibly the spectral energy distribution. © 2013 ESO.</t>
  </si>
  <si>
    <t>Galaxy: evolution, Gravitational lensing: strong, Quasars: general, Submillimeter: galaxies</t>
  </si>
  <si>
    <t>&lt;None, {eid: 0002396490}&gt;, &lt;None, {eid: 33745616313}&gt;, &lt;None, {eid: 0009258152}&gt;, &lt;None, {eid: 0043134903}&gt;, &lt;None, {eid: 0036789989}&gt;, &lt;None, {eid: 36549063471}&gt;, &lt;None, {eid: 84873367065}&gt;, &lt;None, {eid: 84982151480}&gt;, &lt;None, {eid: 84865609973}&gt;, &lt;None, {eid: 84876212645}&gt;, &lt;None, {eid: 33746806241}&gt;, &lt;None, {eid: 49549121604}&gt;, &lt;None, {eid: 33645675572}&gt;, &lt;None, {eid: 65549092079}&gt;, &lt;None, {eid: 66649111117}&gt;, &lt;None, {eid: 0000906330}&gt;, &lt;None, {eid: 3843090479}&gt;, &lt;None, {eid: 84876540294}&gt;, &lt;None, {eid: 0001305177}&gt;, &lt;None, {eid: 79953313009}&gt;, &lt;None, {eid: 65649113231}&gt;, &lt;None, {eid: 37549063377}&gt;, &lt;None, {eid: 0032326564}&gt;, &lt;None, {eid: 25044447690}&gt;, &lt;None, {eid: 3142586998}&gt;, &lt;None, {eid: 0039965057}&gt;, &lt;None, {eid: 34250653849}&gt;, &lt;None, {eid: 79953726028}&gt;, &lt;None, {eid: 54249131718}&gt;, &lt;None, {eid: 64949192944}&gt;, &lt;None, {eid: 80053547047}&gt;, &lt;None, {eid: 80053468862}&gt;, &lt;None, {eid: 84867885204}&gt;, &lt;None, {eid: 26844520915}&gt;, &lt;None, {eid: 84869796994}&gt;, &lt;None, {eid: 84862860689}&gt;, &lt;None, {eid: 72949087328}&gt;</t>
  </si>
  <si>
    <t>EDP Sciences</t>
  </si>
  <si>
    <t>2013-01-01</t>
  </si>
  <si>
    <t>2-s2.0-84876578242</t>
  </si>
  <si>
    <t>Cunin L. (AUID: 56536978400), Nonin P. (AUID: 6602692704), Janoth J. (AUID: 58296235300), Bernard M. (AUID: 57198141282)</t>
  </si>
  <si>
    <t>Extracting precise and affordable dems despite of the clouds. AJAX: The joining of radar and optical strengths</t>
  </si>
  <si>
    <t>22nd Congress of the International Society for Photogrammetry and Remote Sensing, ISPRS 2012</t>
  </si>
  <si>
    <t>&lt;IGN Espace&gt;, &lt;ASTRIUM ASV GEO&gt;, &lt;ASTRIUM ASV GEO Infoterra&gt;</t>
  </si>
  <si>
    <t>© 2012 ISPRS.On the one hand, onboard SPOT 5, the HRS instrument systematically collects stereopairs around the Globe since 2002. Each stereopair can encompass an area up to 600 km x 120 km within a single pass (i.e. 72 000 km2stereoscopic strips). Covering now more than 120 millions sq.km of the Earth landmasses, SPOT 5 stereoscopic imagery has become one of main satellite data sources for accurate DEM extraction, at least where the cloud coverage leaves a chance to do so ! On the other hand, the TerraSAR-X satellite, launched in June 2007, is able to collect radar data through the clouds in several modes. An approach to extract height information by radargrammetry was developed, and the commercial distribution of Digital Elevation Models based on TerraSAR-X StripMap and SpotLight Modes (resp. 3m and 1m resolution) has started in 2010. To improve the overall height accuracy of the DEM, acquisitions from both orbit directions are utilised, each point on the ground being thus imaged at least 4 times by TerraSAR-X. Since 2002, Spot Image and French National Cartographic Institute (IGN) are building a worldwide database called Elevation30/Reference3D™, which includes a Digital Elevation Model at 1-arc-second resolution (DTED level 2) extracted from HRS stereopairs. To answer the wide demand of precise DEMs over Tropical and Northern areas, frequently covered by clouds, a study was performed to integrate StripMap radargrammetric TerraSAR-X data into the Reference3D process, and two prototype products were issued, over Colombia and Congo areas. During this experiment, efforts have been made to stick to technical steps that could be integrated within a standardized production process, in order to keep offering affordable prices while maintaining a high standard of horizontal and vertical accuracy. The DEMs extracted from TerraSAR-X and HRS proved extremely consistent with each other, showing a mean difference of 0.80m. This allows to propose a unified Elevation30 product to the users, with a guaranteed accuracy materialized into the product through a dedicated vertical Accuracy Commitment Mask.</t>
  </si>
  <si>
    <t>Cost, DEM/DTM, Fusion, Precision, Quality, Radar, SPOT, Three-dimensional</t>
  </si>
  <si>
    <t>2012-08-25</t>
  </si>
  <si>
    <t>2-s2.0-84924292509</t>
  </si>
  <si>
    <t>Maoz D. (AUID: 35237562600), Mannucci F. (AUID: 6701685211), Brandt T.D. (AUID: 36602151100)</t>
  </si>
  <si>
    <t>The delay-time distribution of Type Ia supernovae from Sloan II</t>
  </si>
  <si>
    <t>Monthly Notices of the Royal Astronomical Society</t>
  </si>
  <si>
    <t>10.1111/j.1365-2966.2012.21871.x</t>
  </si>
  <si>
    <t>https://www.doi.org/10.1111/j.1365-2966.2012.21871.x</t>
  </si>
  <si>
    <t>&lt;School of Physics and Astronomy, Tel Aviv University&gt;, &lt;INAF-Osservatorio Astrofisico di Arcetri&gt;, &lt;Department of Astrophysical Sciences, Princeton University&gt;</t>
  </si>
  <si>
    <t>We derive the delay-time distribution (DTD) of Type Ia supernovae (SNe Ia) using a sample of 132 SNe Ia, discovered by the Sloan Digital Sky Survey II (SDSS2) among 66000 galaxies with spectral-based star formation histories (SFHs). To recover the best-fitting DTD, the SFH of every individual galaxy is compared, using Poisson statistics, to the number of SNe that it hosted (zero or one), based on the method introduced in Maoz et al. This SN sample differs from the SDSS2 SN Ia sample analysed by Brandt et al., using a related, but different, DTD recovery method. Furthermore, we use a simulation-based SN detection-efficiency function, and we apply a number of important corrections to the galaxy SFHs and SN Ia visibility times. The DTD that we find has 4σ detections in all three of its time bins: prompt (τ &lt; 0.42Gyr), intermediate (0.42 &lt; τ &lt; 2.4Gyr) and delayed (τ &gt; 2.4Gyr), indicating a continuous DTD, and it is among the most accurate and precise among recent DTD reconstructions. The best-fitting power-law form to the recovered DTD is t-1.07 ± 0.07, consistent with generic ∼t-1 predictions of SN Ia progenitor models based on the gravitational-wave-induced mergers of binary white dwarfs. The time-integrated number of SNe Ia per formed stellar mass is NSN/M = 0.00130 ± 0.00015M⊙-1, or about 4per cent of the stars formed with initial masses in the 3 - 8M⊙ range. This is lower than, but largely consistent with, several recent DTD estimates based on SN rates in galaxy clusters and in local-volume galaxies, and is higher than, but consistent with NSN/M estimated by comparing volumetric SN Ia rates to cosmic SFH. © 2012 The Authors Monthly Notices of the Royal Astronomical Society © 2012 RAS.</t>
  </si>
  <si>
    <t>Galaxies: star formation, Methods: data analysis, Supernovae: general</t>
  </si>
  <si>
    <t>&lt;None, {eid: 42649109365}&gt;, &lt;None, {eid: 84858986526}&gt;, &lt;None, {eid: 77956410057}&gt;, &lt;None, {eid: 0035917009}&gt;, &lt;None, {eid: 0742288803}&gt;, &lt;None, {eid: 2442542673}&gt;, &lt;None, {eid: 84555178997}&gt;, &lt;None, {eid: 78049245537}&gt;, &lt;None, {eid: 3142764853}&gt;, &lt;None, {eid: 84858954615}&gt;, &lt;None, {eid: 84860231948}&gt;, &lt;None, {eid: 0000582681}&gt;, &lt;None, {eid: 84860318063}&gt;, &lt;None, {eid: 84867856881}&gt;, &lt;None, {eid: 80052315935}&gt;, &lt;None, {eid: 48749093834}&gt;, &lt;None, {eid: 77950529560}&gt;, &lt;None, {eid: 84865292511}&gt;, &lt;None, {eid: 50849145221}&gt;, &lt;None, {eid: 24944488942}&gt;, &lt;None, {eid: 80053595539}&gt;, &lt;None, {eid: 77949510416}&gt;, &lt;None, {eid: 28144433114}&gt;, &lt;None, {eid: 0001289192}&gt;, &lt;None, {eid: 2942592572}&gt;, &lt;None, {eid: 84867890771}&gt;, &lt;None, {eid: 70350591937}&gt;, &lt;None, {eid: 69949164109}&gt;, &lt;None, {eid: 84856285260}&gt;, &lt;None, {eid: 79959213179}&gt;, &lt;None, {eid: 0001490806}&gt;, &lt;None, {eid: 83855164005}&gt;, &lt;None, {eid: 34248221145}&gt;, &lt;None, {eid: 84867844261}&gt;, &lt;None, {eid: 73349138572}&gt;, &lt;None, {eid: 80053616183}&gt;, &lt;None, {eid: 0000825185}&gt;, &lt;None, {eid: 84867890907}&gt;, &lt;None, {eid: 79953325921}&gt;, &lt;None, {eid: 79953295536}&gt;, &lt;None, {eid: 79953297933}&gt;, &lt;None, {eid: 83455220286}&gt;, &lt;None, {eid: 17144414827}&gt;, &lt;None, {eid: 33746083182}&gt;, &lt;None, {eid: 38749097490}&gt;, &lt;None, {eid: 38749137735}&gt;, &lt;None, {eid: 77956407659}&gt;, &lt;None, {eid: 84861308336}&gt;, &lt;None, {eid: 78149277675}&gt;, &lt;None, {eid: 77956418071}&gt;, &lt;None, {eid: 84861304315}&gt;, &lt;None, {eid: 25144474072}&gt;, &lt;None, {eid: 78751491328}&gt;, &lt;None, {eid: 77953637905}&gt;, &lt;None, {eid: 72849138369}&gt;, &lt;None, {eid: 0034800365}&gt;, &lt;None, {eid: 0000300312}&gt;, &lt;None, {eid: 0000335474}&gt;, &lt;None, {eid: 83455234789}&gt;, &lt;None, {eid: 73849090209}&gt;, &lt;None, {eid: 79952600021}&gt;, &lt;None, {eid: 34548142292}&gt;, &lt;None, {eid: 84863811771}&gt;, &lt;None, {eid: 0004161838}&gt;, &lt;None, {eid: 46249133923}&gt;, &lt;None, {eid: 84867875365}&gt;, &lt;None, {eid: 80053571103}&gt;, &lt;None, {eid: 42149113016}&gt;, &lt;None, {eid: 80052795663}&gt;, &lt;None, {eid: 0001383771}&gt;, &lt;None, {eid: 84856901979}&gt;, &lt;None, {eid: 84855820582}&gt;, &lt;None, {eid: 34249873010}&gt;, &lt;None, {eid: 84858060752}&gt;, &lt;None, {eid: 70549098983}&gt;, &lt;None, {eid: 80051614340}&gt;, &lt;None, {eid: 33748924222}&gt;, &lt;None, {eid: 80155195014}&gt;, &lt;None, {eid: 35448956583}&gt;, &lt;None, {eid: 72149129461}&gt;, &lt;None, {eid: 60049085332}&gt;, &lt;None, {eid: 85043601382}&gt;, &lt;None, {eid: 78649303571}&gt;, &lt;None, {eid: 84861781383}&gt;, &lt;None, {eid: 0000783536}&gt;, &lt;None, {eid: 0000508304}&gt;, &lt;None, {eid: 84873416005}&gt;, &lt;None, {eid: 0034388189}&gt;</t>
  </si>
  <si>
    <t>Oxford University Press</t>
  </si>
  <si>
    <t>2012-11-11</t>
  </si>
  <si>
    <t>2-s2.0-84867881050</t>
  </si>
  <si>
    <t>Tu C. (AUID: 55349471800), Lo N. (AUID: 55349052800), Chang W. (AUID: 55349527000), Huang K. (AUID: 7403188113)</t>
  </si>
  <si>
    <t>Evaluating the effect of vegetation index of SPOT imagery on the accuracy of castanopsis carlesii potential habitat model</t>
  </si>
  <si>
    <t>31st Asian Conference on Remote Sensing 2010, ACRS 2010</t>
  </si>
  <si>
    <t>&lt;Dept. of Forestry, Chung-Hsing University&gt;, &lt;Experimental Forest Management Office, Chung-Hsing University&gt;, &lt;Forest Planning Section, Forest Bureau, Council of Agriculture&gt;</t>
  </si>
  <si>
    <t>Afforestation for carbon reduction has become more important due to climatic change issues resulted from global warming recently. "Planting right tree species at right sites" can improve tree survival percent, thereby achieving the goal of plantation for carbon reduction. To find right sites for plantation, we attempted to predict the potential habitat of trees accurately by coupling 3S technologies and multivariate statistics. Long-leaf chinkapin (Castanopsis carlesii), whose seeds have long been identified as an important food source for animals in the Huisun study area, was chosen as a target for the study. The study overlaid the tree samples collected with GPS on the layers of vegetation indices derived from SPOT images, elevation, slope, aspect, and terrain position to analyze its spatial distribution by using GIS. Decision tree (DT), logistic multiple regression (LMR), and discriminant analysis (DA) models were developed to predict its potential habitat and evaluate the effect of vegetation indices on model accuracy. Results indicated that SPOT image vegetation indices could not improve the accuracies due to the limits of their spectral resolution and spatial resolution not enough to discriminate the dispersedly distributed species in Huisun. Airborne hyperspectral and LIDAR data will thus be used in follow-up studies to improve model accuracy. Accuracy assessment results also indicated that the accuracies of DT and LMR were nearly equal and much better than that of DA. These models were efficient in implementation of model development and validation. DT and LMR models greatly reduced the area of field survey to less than 10% of the entire study area at the first stage, and thus they were better suited for potential habitat modeling. More importantly, elevation was shown to be one of the most important predictor variables in the models based on spatial distribution analysis of the species.</t>
  </si>
  <si>
    <t>Decision tree (DT), Discriminant analysis (DA), Geographic information system (GIS), Logistic multiple regression (LMR), Remote sensing, Vegetation index</t>
  </si>
  <si>
    <t>&lt;Putting a CART before search: Successful habitat prediction for a rare forest herb, {eid: 26044476586}&gt;, &lt;Classification and regression trees: A powerful yet simple technique for ecological data analysis, {eid: 0033749212}&gt;, &lt;GIS-based habitat models for mountain goats, {eid: 0036188620}&gt;, &lt;Mapping regional distribution of a single tree species: White bark pine in the greater Yellowstone ecosystem, {eid: 50849123033}&gt;, &lt;Utilizing discriminant function analysis with a geographical information system to model ecological succession spatially, {eid: 0026277403}&gt;, &lt;Mapping sagebrush distribution using fusion of hyperspectral and lidar classifications, {eid: 30444444937}&gt;, &lt;Landscape - level models of potential habitat for Sonoran pronghorn, {eid: 22244492338}&gt;, &lt;GIS-based habitat modeling using logistic multiple regression: A study of the Mt. Graham red squirrel, {eid: 0026399388}&gt;, &lt;Terrain position as mapped from a grided digital elevation model, {eid: 0025251261}&gt;, &lt;Predicting rare orchid (small Whorled Pogonia) habitat using GIS, {eid: 0030302934}&gt;, &lt;Application of airborne hyperspectral sensing for tropical forest mapping, {eid: 84865653465}&gt;</t>
  </si>
  <si>
    <t>2010-11-01</t>
  </si>
  <si>
    <t>2-s2.0-84865617923</t>
  </si>
  <si>
    <t>DT = Decision tree</t>
  </si>
  <si>
    <t>Ali T. (AUID: 57203070870)</t>
  </si>
  <si>
    <t>Building of robust multi-scale representations of LiDAR-based digital terrain model based on scale-space theory</t>
  </si>
  <si>
    <t>Optics and Lasers in Engineering</t>
  </si>
  <si>
    <t>10.1016/j.optlaseng.2009.11.003</t>
  </si>
  <si>
    <t>https://www.doi.org/10.1016/j.optlaseng.2009.11.003</t>
  </si>
  <si>
    <t>&lt;Department of Civil Engineering, College of Engineering American University of Sharjah (AUS)&gt;</t>
  </si>
  <si>
    <t>Scale-space theory is a framework originally developed for representing signal and imagery data at different scales through the re-sampling of the original data model. Such a framework allows for explicit, scale-invariant visualization and analysis of this type of data. The implementation of this theory in geospatial engineering is essential especially when processing a high-resolution digital terrain model (DTM) such as that produced from LiDAR data. This would allow for rapid retrieval, analysis, and display of the DTM at application-appropriate resolutions. The DTM is a means of representing the surface of the earth digitally, and it can be a Digital Elevation Model (DEM) or Triangular Irregular Network (TIN) model. DTMs can be produced from a variety of data types including photogrammetric, surveying, Global Positioning System (GPS), and Light Detection And Ranging (LiDAR) data. The availability and popularity of the LiDAR systems, which produce high intensity point clouds require the development of robust techniques for the retrieval, display, and analysis of the data model. This article presents a method based on cubic convolution for robust scale-space representation of DTMs created from LiDAR data. © 2009 Elsevier Ltd. All rights reserved.</t>
  </si>
  <si>
    <t>Digital terrain model, LiDAR, Scale-space theory, Triangular Irregular Network</t>
  </si>
  <si>
    <t>&lt;Compression of remotely sensed data using JPEG, {eid: 0003088958}&gt;, &lt;On the selection of appropriate interpolation method for creating coastal terrain models from LiDAR data, {eid: 33847671242}&gt;, &lt;A novel computational paradigm for creating a Triangular Irregular Network (TIN) from LiDAR data, {eid: 72149099880}&gt;, &lt;None, {eid: 72649095446}&gt;, &lt;Automatic extraction of irregular network digital terrain models, {eid: 0018507351}&gt;, &lt;Effects of JPEG compression on the accuracy of photogrammetric point determination, {eid: 0036335050}&gt;, &lt;Scale-space, {eid: 72949084141}&gt;, &lt;Lossless compression of multispectral image data, {eid: 0028402418}&gt;, &lt;LIDAR data compression using wavelets, Remote Sensing for Environmental Monitoring, GIS Applications, and Geology, {eid: 33644515608}&gt;, &lt;Light detection and ranging (LIDAR) data compression, {eid: 43549125130}&gt;, &lt;Wavelet triangulated irregular networks, {eid: 0037385922}&gt;</t>
  </si>
  <si>
    <t>2010-03-01</t>
  </si>
  <si>
    <t>2-s2.0-72649095835</t>
  </si>
  <si>
    <t>Jarnevich C. (AUID: 12242259500), Holcombe T. (AUID: 37112304300), Stohlgren T. (AUID: 7003657704), Barnett D. (AUID: 7201605985), Kartesz J. (AUID: 8719827400)</t>
  </si>
  <si>
    <t>Forecasting weed distributions using climate data: A GIS early warning tool</t>
  </si>
  <si>
    <t>Invasive Plant Science and Management</t>
  </si>
  <si>
    <t>10.1614/IPSM-08-073.1</t>
  </si>
  <si>
    <t>https://www.doi.org/10.1614/IPSM-08-073.1</t>
  </si>
  <si>
    <t>&lt;Ecologist, Ecologist Trainee, and Invasive Species Branch Chief, Building C, Fort Collins Science Center&gt;, &lt;Research Associate, Natural Resource Ecology Laboratory, Colorado State University, Campus Mail 1499&gt;, &lt;Biota of North America Program&gt;</t>
  </si>
  <si>
    <t>The number of invasive exotic plant species establishing in the United States is continuing to rise. When prevention of exotic species from entering into a country fails at the national level and the species establishes, reproduces, spreads, and becomes invasive, the most successful action at a local level is early detection followed by eradication. We have developed a simple geographic information system (GIS) analysis for developing watch lists for early detection of invasive exotic plants that relies upon currently available species distribution data coupled with environmental data to aid in describing coarse-scale potential distributions. This GIS analysis tool develops environmental envelopes for species based upon the known distribution of a species thought to be invasive and represents the first approximation of its potential habitat while the necessary data are collected to perform more in-depth analyses. To validate this method we looked at a time series of species distributions for 66 species in Pacific Northwest and northern Rocky Mountain counties. The time series analysis presented here did select counties that the invasive exotic weeds invaded in subsequent years, showing that this technique could be useful in developing watch lists for the spread of particular exotic species. We applied this same habitat-matching model based upon bioclimatic envelopes to 100 invasive exotics with various levels of known distributions within continental U.S. counties. For species with climatically limited distributions, county watch lists describe county-specific vulnerability to invasion. Species with matching habitats in a county would be added to that county's list. These watch lists can influence management decisions for early warning, control prioritization, and targeted research to determine specific locations within vulnerable counties. This tool provides useful information for rapid assessment of the potential distribution based upon climate envelopes of current distributions for new invasive exotic species. © 2010 Weed Science Society of America.</t>
  </si>
  <si>
    <t>Exotic species, geographic information system, invasive species, iterative sampling, modeling, rapid assessment, weeds</t>
  </si>
  <si>
    <t>&lt;The art and science of weed mapping, {eid: 38449096957}&gt;, &lt;Presence-absence versus presence-only modelling methods for predicting bird habitat suitability, {eid: 3042679203}&gt;, &lt;Application and evaluation of classification trees for screening unwanted plants, {eid: 33746255850}&gt;, &lt;Lag times and exotic species: The ecology and management of biological invasions in slow-motion, {eid: 26944461567}&gt;, &lt;Application of common predictive habitat techniques for post-border weed risk management, {eid: 38849197019}&gt;, &lt;High-quality spatial climate data sets for the United States and beyond, {eid: 0034471718}&gt;, &lt;Novel methods improve prediction of species distributions from occurrence data, {eid: 33645917058}&gt;, &lt;Modelling invasion for a habitat generalist and a specialist plant species, {eid: 49549124938}&gt;, &lt;Prediction and validation of the potential global distribution of a problematic alien invasive species - The American bullfrog, {eid: 34250363584}&gt;, &lt;A review of methods for the assessment of prediction errors in conservation presence/absence models, {eid: 0030953391}&gt;, &lt;Dealing with uncertain absences in habitat modelling: A case study of a rare ground-dwelling parrot, {eid: 35448961681}&gt;, &lt;None, {eid: 78650186726}&gt;, &lt;Assessing habitatsuitability models with a virtual species, {eid: 0035891825}&gt;, &lt;Historical bias in biodiversity inventories affects the observed environmental niche of the species, {eid: 45749100416}&gt;, &lt;Biota of North America program county weed database, {eid: 78650181335}&gt;, &lt;Biota of North America program county weed database, {eid: 78650219826}&gt;, &lt;Predicting invasions by woody species in a temperate zone: A test of three risk assessment schemes in the Czech Republic (Central Europe), {eid: 33646248094}&gt;, &lt;Forecasting biological invasions with increasing international trade, {eid: 0037327010}&gt;, &lt;Biological invasions: Recommendations for U. S. policy and management, {eid: 33845473138}&gt;, &lt;Predicting species distributions from herbarium collections: Does climate bias in collection sampling influence model outcomes?, {eid: 37149017643}&gt;, &lt;Biotic invasions: Causes, epidemiology, global consequences, and control, {eid: 0034482055}&gt;, &lt;None, {eid: 78650220294}&gt;, &lt;A biogeographic analysis of Australian elapid snakes, {eid: 0002965463}&gt;, &lt;None, {eid: 32544436935}&gt;, &lt;Update on the environmental and economic costs associated with alien-invasive species in the United States, {eid: 14644414830}&gt;, &lt;None, {eid: 78650205989}&gt;, &lt;When is eradication of exotic pest plants a realistic goal?, {eid: 2542459103}&gt;, &lt;None, {eid: 4444303778}&gt;, &lt;Home away from home-objective mapping of high-risk source areas for plant introductions, {eid: 34247380265}&gt;, &lt;Predicting invasion dynamics of four alien Pinus species in a highly fragmented semi-arid shrubland in South Africa, {eid: 0034996168}&gt;, &lt;The myth of plant species saturation, {eid: 40349089122}&gt;, &lt;Risk analysis for biological hazards: What we need to know about invasive species, {eid: 33645103146}&gt;, &lt;None, {eid: 78650204880}&gt;, &lt;Biological invasions as global environmental change, {eid: 0030316729}&gt;, &lt;Quantifying threats to imperiled species in the United States, {eid: 0031874826}&gt;, &lt;Arrival rate of nonindigenous insect species into the United States through foreign trade, {eid: 17844405901}&gt;, &lt;Predicting species spatial distributions using presence-only data: A case study of native New Zealand ferns, {eid: 0037202451}&gt;</t>
  </si>
  <si>
    <t>2010-10-01</t>
  </si>
  <si>
    <t>2-s2.0-78650217147</t>
  </si>
  <si>
    <t>Doll W. (AUID: 7004942914), Bell D. (AUID: 8312893700), Gamey T. (AUID: 6508036254), Beard L. (AUID: 7005332506), Sheehan J. (AUID: 8610187200), Norton J. (AUID: 25634140700)</t>
  </si>
  <si>
    <t>Performance metrics for state-of-the-art airborne magnetic and electromagnetic systems for mapping and detection of unexploded ordnance</t>
  </si>
  <si>
    <t>Detection and Sensing of Mines, Explosive Objects, and Obscured Targets XV</t>
  </si>
  <si>
    <t>10.1117/12.849748</t>
  </si>
  <si>
    <t>https://www.doi.org/10.1117/12.849748</t>
  </si>
  <si>
    <t>&lt;Battelle - Oak Ridge Operations&gt;</t>
  </si>
  <si>
    <t>Over the past decade, notable progress has been made in the performance of airborne geophysical systems for mapping and detection of unexploded ordnance in terrestrial and shallow marine environments. For magnetometer systems, the most significant improvements include development of denser magnetometer arrays and vertical gradiometer configurations. In prototype analyses and recent Environmental Security Technology Certification Program (ESTCP) assessments using new production systems the greatest sensitivity has been achieved with a vertical gradiometer configuration, despite model-based survey design results which suggest that dense total-field arrays would be superior. As effective as magnetometer systems have proven to be at many sites, they are inadequate at sites where basalts and other ferrous geologic formations or soils produce anomalies that approach or exceed those of target ordnance items. Additionally, magnetometer systems are ineffective where detection of non-ferrous ordnance items is of primary concern. Recent completion of the Battelle TEM-8 airborne time-domain electromagnetic system represents the culmination of nearly nine years of assessment and development of airborne electromagnetic systems for UXO mapping and detection. A recent ESTCP demonstration of this system in New Mexico showed that it was able to detect 99% of blind-seeded ordnance items, 81mm and larger, and that it could be used to map in detail a bombing target on a basalt flow where previous airborne magnetometer surveys had failed. The probability of detection for the TEM-8 in the blind-seeded study area was better than that reported for a dense-array total-field magnetometer demonstration of the same blind-seeded site, and the TEM-8 system successfully detected these items with less than half as many anomaly picks as the dense-array total-field magnetometer system. © 2010 Copyright SPIE - The International Society for Optical Engineering.</t>
  </si>
  <si>
    <t>airborne, detection, electromagnetic, geophysics, magnetic, unexploded ordnance, UXO, wide-area assessment</t>
  </si>
  <si>
    <t>&lt;A field evaluation of airborne techniques for detection of unexploded ordnance, {eid: 2142773363}&gt;, &lt;Comparison of towed and mounted helicopter magnetometer systems for UXO detection, {eid: 0005837333}&gt;, &lt;Evaluation of improved airborne techniques for detection of UXO, {eid: 17044435544}&gt;, &lt;Technical Report: Analysis of Airborne Magnetometer Data from Tests at Isleta Pueblo, New Mexico, February 2003, {eid: 79957986361}&gt;, &lt;Analysis of correlated noise in airborne magnetic gradients for UXO detection, {eid: 4944236481}&gt;, &lt;Results of an Airborne Vertical Magnetic Gradient Demonstration, New Mexico, {eid: 55349093036}&gt;, &lt;None, {eid: 84880862604}&gt;, &lt;Optimal sensor configurations for total-field magnetometers, {eid: 58049188605}&gt;, &lt;Viability of an airborne electromagnetic system for mapping of shallow buried metals, {eid: 37549037742}&gt;, &lt;Field Tests of an Experimental Helicopter Time-Domain Electromagnetic System for Unexploded Ordnance Detection, {eid: 17044409214}&gt;, &lt;Performance of TEM-8 Airborne Electromagnetic System for UXO Detection, {eid: 79958004767}&gt;, &lt;Performance Assessment of a New Boom-Mounted Airborne Time-Domain Electromagnetic System, {eid: 84867280300}&gt;</t>
  </si>
  <si>
    <t>2010-04-05</t>
  </si>
  <si>
    <t>2-s2.0-79957975313</t>
  </si>
  <si>
    <t>Chiocchini U. (AUID: 7801660991), Baldo M. (AUID: 58717988200), Giordan D. (AUID: 12785078600), Lollino G. (AUID: 6506831997), Bicocchi C. (AUID: 25654690200)</t>
  </si>
  <si>
    <t>LIDAR monitoring of mass wasting processes: The Radicofani landslide, Province of Siena, Central Italy</t>
  </si>
  <si>
    <t>Geomorphology</t>
  </si>
  <si>
    <t>10.1016/j.geomorph.2008.09.015</t>
  </si>
  <si>
    <t>https://www.doi.org/10.1016/j.geomorph.2008.09.015</t>
  </si>
  <si>
    <t>&lt;Facoltà di Agraria, Università della Tuscia&gt;, &lt;National Research Council, Istituto di Ricerca per la Protezione Idrogeologica Torino&gt;, &lt;Regione Lazio, Area difesa del suolo&gt;</t>
  </si>
  <si>
    <t>The Radicofani Basin, stretching about 30 km NW-SE, is an intra-Central Apennine basin connected to Pliocene-Pleistocene extensional tectonics. It consists of an Early to Middle Pliocene succession including essentially shelf pelites. In the Radicofani area, province of Siena (Tuscany region), morphodynamic processes are very frequent with widespread badlands and rapidly evolving mudflows. In order to evaluate the general instability of the Radicofani area, geological and geomorphological surveys were carried out. The 1954, 1990 and 2003 aerial surveys allowed a comparison of the changes in the various morphological aspects of the study area, which suggested an increase in slope instability with time. A new complex translational landslide evolving into mudflows, activated during the winter of 2003, was monitored using an experimental system based on terrestrial LIDAR (Light Detection and Ranging) and GPS (Global Positioning System) technologies. This system allowed the monitoring of the morphologic and volumetric evolution of the landslide. A comparison of the monitoring data of October 2004, June 2005, May 2006 and May 2007 points out that the evolution is characterised by the sliding of displaced materials. A volume of about 1300 m3 of materials was removed during the period 2004-2005, 300 m3 for 2005-2006, and 400 m3 for 2006-2007. The greater initial mass movement probably reflects a greater static imbalance during the early period of landslide movement and increased rainfall. Therefore, the proposed monitoring system methodology allows the numerical evaluation of the landslide morphological evolution and to validate the landslide evolution model based on geological and geomorphological field surveys. © 2008 Elsevier B.V. All rights reserved.</t>
  </si>
  <si>
    <t>Central Italy, DTM, GPS, LIDAR, Mass wasting, Pelites</t>
  </si>
  <si>
    <t>&lt;A comparison between photogrammetry and laser scanning, {eid: 0032794143}&gt;, &lt;Plio-Pleistocene geological evolution of the geothermal area of Tuscany and Latium, {eid: 0002836841}&gt;, &lt;Real world modelling through high resolution digital 3D imaging of objects and structures, {eid: 0034324849}&gt;, &lt;None, {eid: 14644397735}&gt;, &lt;Il Pliocene del bacino del Tevere fra Celleno (Terni) e Civita Castellana (Viterbo). Stratigrafia ed evoluzione tettonica, {eid: 0344349889}&gt;, &lt;None, {eid: 0004257071}&gt;, &lt;Ricerca ed esplorazione nellarea geotermica di Torre Alfina (Lazio-Umbria), {eid: 0004727565}&gt;, &lt;Characterisation of the surface morphology of an alpine alluvial fan using airborne LIDAR, {eid: 42249109016}&gt;, &lt;Using an airborne laser scanner for the identification of shallow landslides and susceptibility assessment in an area of ignimbrite overlain by permeable pyroclastics, {eid: 23944454040}&gt;, &lt;None, {eid: 60649115113}&gt;, &lt;Image processing of airborne scanning laser altimetry data for improved river flood modelling, {eid: 0035571552}&gt;, &lt;None, {eid: 60649110722}&gt;, &lt;None, {eid: 0003600545}&gt;, &lt;Investigation and monitoring in support of the structural mitigation of large slow moving landslides: an example from Ca Lita (Northern Apennines, Reggio Emilia, Italy), {eid: 32144440273}&gt;, &lt;The geomorphogenetic crisis triggered by the 1773 earthquake in Calabria (Southern Italy), {eid: 0000501198}&gt;, &lt;Landslide types and processes, {eid: 7044226255}&gt;, &lt;Estimating uplift of clay-filled extensional basins through the porosity-depth curve: the case of the Radicofani Basin (Italy), {eid: 34447311506}&gt;, &lt;Airborne LIDAR in support of geomorphological and hydraulic modelling, {eid: 0037355817}&gt;, &lt;Terrestrial laser scanning-new perspectives in 3D surveying International Archives of Photogrammetry, {eid: 37849038476}&gt;, &lt;Analysis of LiDAR-derived topographic information for characterizing and differentiating landslide morphology and activity, {eid: 29644444406}&gt;, &lt;None, {eid: 17444368398}&gt;, &lt;Movimenti di massa pseudotettonici nellAppennino dellItalia meridionale, {eid: 0019752321}&gt;, &lt;Towards a protocol for laser scanning in fluvial geomorphology, {eid: 33846415114}&gt;, &lt;The application of a long-range laser scanner for monitoring volcanic activity on Mount Etna, {eid: 0038708517}&gt;, &lt;Osservazioni stratigrafiche sul bordo orientale del bacino di Radicofani (Toscana merdionale), {eid: 0011573421}&gt;, &lt;None, {eid: 0009018129}&gt;, &lt;Monitoring landslides in hazardous terrain using terrestrial LIDAR: an example from Montserrat, {eid: 33750978133}&gt;, &lt;Surface observation and geologic mapping, {eid: 0003431176}&gt;, &lt;The importance of high-resolution monitoring in erosion and deposition dynamics studies: examples from estuarine and fluvial systems, {eid: 10844268607}&gt;, &lt;Utilizzo integrato di misure GPS in continuo e rilievi laser scanner per il controllo del fenomeno di crollo di Le Ayas (Comune di Bardonecchia - Regione Piemonte), {eid: 60649114941}&gt;, &lt;New methodology to evaluate morphological changes of river reaches: The case of Orco River (Piedmont, Italy), {eid: 77955017120}&gt;, &lt;Integrated utilization of LIDAR and GPS positioning techniques for landslide monitoring, {eid: 60649097203}&gt;, &lt;An integrated methodology based on LIDAR, GPS and photogrammetric surveys applied to large landslide in San Martino sulla Marrucina (Central Italy), {eid: 60649118629}&gt;, &lt;Relazioni fra composizione mineralogica e caratteristiche fisiche delle argille, {eid: 60649113111}&gt;, &lt;Objective landslide detection and surface morphology mapping using high-resolution airborne laser altimetry, {eid: 1142268882}&gt;, &lt;Regional landslides types in Canada, {eid: 0017562753}&gt;, &lt;Tectono-sedimentary analysis of a complex, extensional, Neogene basin formed on thrust-faulted, Northern Apennines hinterland: Radicofani Basin, Italy, {eid: 29844452642}&gt;, &lt;Recognition and identification, {eid: 0003575814}&gt;, &lt;None, {eid: 60649119218}&gt;, &lt;Beach-dune morphological relationships and erosion/accretion: an investigation at five sites in England and Wales using LIDAR data, {eid: 28744445508}&gt;, &lt;None, {eid: 60649121202}&gt;, &lt;Il magmatismo neogenico-quaternario dellarea tosco-laziale-umbra: implicazioni sui modelli di evoluzione geodinamica dellAppennino Settentrionale, {eid: 0001343456}&gt;, &lt;Airborne laser swath mapping: quantifying changes in sandy beaches over time scales of weeks to years, {eid: 20444494405}&gt;, &lt;Terrestrial 3D laser scanning-data acquisition and object modelling for industrial as-built documentation and architectural applications, {eid: 80052837131}&gt;, &lt;Airborne laser scanning for riverbank erosion assessment, {eid: 16344361937}&gt;, &lt;Use of LIDAR-derived Images for mapping old landslides under forest, {eid: 34247523847}&gt;, &lt;Utilizing DEMs derived from LIDAR data to analyze morphologic change in the North Carolina coastline, {eid: 0037466438}&gt;, &lt;Spatial characterization, resolution, and volumetric change of coastal dunes using airborne LIDAR: Cape Hatteras, North Carolina, {eid: 0036836796}&gt;</t>
  </si>
  <si>
    <t>2009-04-15</t>
  </si>
  <si>
    <t>2-s2.0-60649118546</t>
  </si>
  <si>
    <t>too old?</t>
  </si>
  <si>
    <t>Tewari H.C. (AUID: 7101999321), Rao G.S.P. (AUID: 15766465200), Prasad B.R. (AUID: 56057498600)</t>
  </si>
  <si>
    <t>Uplifted crust in parts of western India</t>
  </si>
  <si>
    <t>Journal of the Geological Society of India</t>
  </si>
  <si>
    <t>10.1007/s12594-009-0033-9</t>
  </si>
  <si>
    <t>https://www.doi.org/10.1007/s12594-009-0033-9</t>
  </si>
  <si>
    <t>&lt;National Geophysical Research Institute&gt;, &lt;Shiv-Vani Oil and Gas Exploration Services Ltd.&gt;</t>
  </si>
  <si>
    <t>During northward movement of the Indian sub-continent, after its breakup from the Gondwanaland in the Late Cretaceous, the western part of India traversed over the Reunion plume. The Saurashtra peninsula and the Cambay Basin are two important geological regions in this part. Two and half dimensional density models, based on the crustal seismic structure, were generated to establish a relationship between these two regions. These models indicate that the crust is 32-33 km thick in the eastern Saurashtra and the northern part of the Cambay Basin. The shallower crust is in a triangular region formed by the extension of the western limb of the Proterozoic Aravalli trend in Saurashtra, its eastern limb and the Narmada fault in the south. Compared to 36-37 km thick crust to the west and 38-40 km to the east of this region the crust in the above triangular region is uplifted by 4 to 6 km. This uplift took place either after the deposition of Mesozoic sediments or was concon-dtant with the rise of Reunion plume prior to the extrusion of the Deccan volcanics as the region was close to the axis of the plume. © Geol. Soc. India.</t>
  </si>
  <si>
    <t>Crust, Deccan volcanics, deep seismic, Density, Reunion plume, Uplift</t>
  </si>
  <si>
    <t>&lt;Paleogeographic maps of the continents bordering the Indian ocean since the early, {eid: 0024258550}&gt;, &lt;None, {eid: 64549089153}&gt;, &lt;None, {eid: 0020330668}&gt;, &lt;None, {eid: 0023500193}&gt;, &lt;Implications of mantle plume structure for the evolution of food basalts, {eid: 0025660782}&gt;, &lt;Gravity and magnetic signatures of volcanic plugs related to Deccan volcanism in Saurashtra, India and their physical and geochemical properties, {eid: 0036057891}&gt;, &lt;None, {eid: 64549124955}&gt;, &lt;None, {eid: 64549132331}&gt;, &lt;None, {eid: 64549153791}&gt;, &lt;Crustal structure along Mehmadabad- Billimora profile in the Cambay Basin, India, from deep seismic soundings, {eid: 49049147360}&gt;, &lt;None, {eid: 0025686508}&gt;, &lt;None, {eid: 64549106317}&gt;, &lt;None, {eid: 0033555180}&gt;, &lt;The evolution of the Indian Ocean since the late, {eid: 84984490243}&gt;, &lt;Major lineaments and gravity-magnetic trends in Saurashtra, India, {eid: 0005529994}&gt;, &lt;None, {eid: 64549134023}&gt;, &lt;None, {eid: 0020865266}&gt;, &lt;None, {eid: 13344270340}&gt;, &lt;None, {eid: 64549091248}&gt;, &lt;India-Madagascar separation: Breakup along a pre-existing mobile belt and chipping of the craton, {eid: 0142062927}&gt;, &lt;The radial and linear modes of interaction between mantle plume and continental lithosphere: A case study from western, {eid: 0034492591}&gt;, &lt;None, {eid: 0019707038}&gt;, &lt;None, {eid: 64549111101}&gt;, &lt;Structure of the Gulf of Cambay, {eid: 0348084447}&gt;, &lt;Source rock characteristics and Hydrocarbon generating potential of Mesozoic sediments in Lodhika Area, Saurashtra Basin, Gujarat, India, {eid: 0005353004}&gt;, &lt;Rapid computations for two-dimensional bodies with applications to Mendocino Submarine fracture zone, {eid: 0002295963}&gt;, &lt;None, {eid: 0025948653}&gt;, &lt;Relationship of the Cambay rift basin to the Deccan volcanism, {eid: 0028844939}&gt;, &lt;None, {eid: 20544436008}&gt;, &lt;Heat flow and crustal structure near Cambay, {eid: 0012291533}&gt;, &lt;Magmatism at rift zones: The generation of volcanic continental margins and flood basalts, {eid: 0024875682}&gt;</t>
  </si>
  <si>
    <t>2009-04-01</t>
  </si>
  <si>
    <t>2-s2.0-64549139230</t>
  </si>
  <si>
    <t>Xirui Y. (AUID: 35147169700), Chang L. (AUID: 55255847900)</t>
  </si>
  <si>
    <t>Study of dynamic traffic assignment model based on different route choice rules</t>
  </si>
  <si>
    <t>2009 Joint International Conference on Modelling and Simulation</t>
  </si>
  <si>
    <t>&lt;Automobile Management Institute&gt;</t>
  </si>
  <si>
    <t>The present work on multi-class analytical DTA model assumes that the link travel time function is identical for all travelers. Again the interactions among multiple classes are neglected. Moreover the different route choice rules to different users are hardly considered. Therefore, a multi-class analytical DTA model is proposed in this paper. The user classes typically refer to different classes whose route choice rules are different, such as dynamic system optimization, dynamic user equilibrium, and stochastic dynamic user equilibrium. According to travel time characteristic of each user class, the multidimensional travel time function based on the extended BPR function is built which can satisfy FIFO requirement and express the asymmetric interactions among user classes. At the same time, the interdependences among user classes are modeled based on bilevel programming, and the solution algorithm on bi-level model is designed using iterative optimization algorithm. Finally, the model is applied to the experimental network.</t>
  </si>
  <si>
    <t>Dynamic traffic assignment (DTA), Iterative optimization, Multiple user-classes, Route choice rules</t>
  </si>
  <si>
    <t>&lt;Dynamic traffic assignment for urban road networks, {eid: 0026072854}&gt;, &lt;Quasi-variational inequality formulation of the multiclass dynamic traffic assignment problem, {eid: 0038743105}&gt;, &lt;Multiclass dynamic traffic assignment model: Formulation and computational experiences, {eid: 0030287560}&gt;, &lt;Multiple user classes real-time traffic assignment for on-line operations: A rolling horizon solution framework, {eid: 0002302632}&gt;, &lt;A link-based variational model for dynamic departure time/route choice, {eid: 0029751356}&gt;, &lt;A comparison of system optimum and user equilibrium dynamic traffic assignments with schedule delays, {eid: 0029477012}&gt;, &lt;Modeling dynamic transportation networks: An intelligent transportation system oriented approach, {eid: 0003698744}&gt;, &lt;None, {eid: 70350500289}&gt;, &lt;The traffic assignment problem: Models and methods, {eid: 74049122518}&gt;, &lt;None, {eid: 8744252091}&gt;</t>
  </si>
  <si>
    <t>2009-05-21</t>
  </si>
  <si>
    <t>2-s2.0-74049120383</t>
  </si>
  <si>
    <t>Müller D. (AUID: 58381473100), Müller J. (AUID: 35305557700), Schröder B. (AUID: 7102044891)</t>
  </si>
  <si>
    <t>Modelling habitat selection of the cryptic Hazel Grouse Bonasa bonasia in a montane forest</t>
  </si>
  <si>
    <t>Journal of Ornithology</t>
  </si>
  <si>
    <t>10.1007/s10336-009-0390-6</t>
  </si>
  <si>
    <t>https://www.doi.org/10.1007/s10336-009-0390-6</t>
  </si>
  <si>
    <t>&lt;Bavarian Forest National Park&gt;, &lt;Institute of Geoecology, University of Potsdam&gt;, &lt;Leibniz-Centre for Agricultural Landscape Research (ZALF) e.V.&gt;</t>
  </si>
  <si>
    <t>The Hazel Grouse Bonasa bonasia is strongly affected by forest dynamics, and populations in many areas within Europe are declining. As a result of the 'wilding' concept implemented in the National Park Bavarian Forest, this area is one of the refuges for the species in Germany. Even though the effects of prevailing processes make the situation there particularly interesting, no recent investigation about habitat selection in the rapidly changing environment of the national park has been undertaken. We modelled the species-habitat relationship to derive the important habitat features in the national park as well as factors and critical threshold for monitoring, and to evaluate the predictive power of models based on field surveys compared to an analysis of infrared aerial photographs. We conducted our surveys on 49 plots of 25 ha each where Hazel Grouse was recorded and on an equally sized set of plots with no grouse occurrence, and used this dataset to build a predictive habitat-suitability model using logistic regression with backward stepwise variable selection. Habitat heterogeneity, stand structure, presence of mountain ash and willow, root plates, forest aisles, and young broadleaf stands proved to be predictive habitat variables. After internal validation via bootstrapping, our model shows an AUC value of 0.91 and a correct classification rate of 87%. Considering the methodological difficulties attached to backward selection, we applied Bayesian model averaging as an alternative. This multi-model approach also yielded similar results. To derive simple thresholds for important predictors as a basis for management decisions, we alternatively ran tree-based modelling, which also leads to a very similar selection of predictors. Performance of our different survey approaches was assessed by comparing two independent models with a model including both data resources: one constructed only from field survey data, the other based on data derived from aerial photographs. Models based on field data seem to perform slightly better than those based on aerial photography, but models using both predictor datasets provided the highest predictive accuracy. © Dt. Ornithologen-Gesellschaft e.V. 2009.</t>
  </si>
  <si>
    <t>Aerial photography, BMA, CTREE, GLM, Predictive species distribution modelling, Wilding</t>
  </si>
  <si>
    <t>&lt;Ensemble forecasting of species distributions, {eid: 33845633261}&gt;, &lt;Species distribution models and ecological theory: A critical assessment and some possible new approaches, {eid: 33847675260}&gt;, &lt;Das Klima im Nationalpark Bayerischer Wald, Darstellung, Entwicklung und Auswirkung, 30 Jahre Klimastation Waldhäuser, {eid: 79951768206}&gt;, &lt;The BIOKLIMProject: Biodiversity research between climate change and wilding in a temperate montane forest - The conceptual framework, {eid: 85164895827}&gt;, &lt;Die Haselhühner, Bonasa bonasia und B. sewerzowi, {eid: 0013651861}&gt;, &lt;A physically-based variable contributing area model of basin hydrology, {eid: 0018441920}&gt;, &lt;Implementing spatial data analysis software tools in R, {eid: 33645921928}&gt;, &lt;Nonparametric spatial covariance functions: Estimation and testing, {eid: 0009815850}&gt;, &lt;Der Arealschwund des Haselhuhns Bonasa bonasia in der Nordschweiz, {eid: 0031902685}&gt;, &lt;Habitat use and breeding distribution of Magellanic Penguins in Northern San Jorge Gulf, Patagonia, Argentina, {eid: 0036125204}&gt;, &lt;Boosting algorithms: Regularization, prediction and model fitting, {eid: 41549141939}&gt;, &lt;None, {eid: 84889398472}&gt;, &lt;Methods to account for spatial autocorrelation in the analysis of species distributional data: A review, {eid: 35848930781}&gt;, &lt;Components of uncertainty in species distribution analysis: A case study of the Great Grey Shrike Lanius excubitor L, {eid: 60249084749}&gt;, &lt;Novel methods improve prediction of species distributions from occurrence data, {eid: 33645917058}&gt;, &lt;None, {eid: 85126354933}&gt;, &lt;Extended statistical approaches to modeling spatial pattern in biodiversity in northeast New South Wales. I. Species-level modeling, {eid: 0036934092}&gt;, &lt;Presence Absence: An R package for presence absence analysis, {eid: 40549119823}&gt;, &lt;Spatial prediction of rufous bristlebird habitat in a coastal heathland: A GIS-based approach, {eid: 1942489330}&gt;, &lt;Impact of agricultural subsidies on biodiversity at the landscape level, {eid: 34247634156}&gt;, &lt;Confronting multicollinearity in ecological multiple regression, {eid: 1342330862}&gt;, &lt;Predictive habitat distribution models in ecology, {eid: 0034610199}&gt;, &lt;Predicting species distribution: Offering more than simple habitat models, {eid: 24344493920}&gt;, &lt;None, {eid: 0003732572}&gt;, &lt;None, {eid: 0003508724}&gt;, &lt;Unbiased recursive partitioning: A conditional inference framework, {eid: 33749677657}&gt;, &lt;Prediction of the distribution of Arctic-nesting pink-footed geese under a warmer climate scenario, {eid: 36849063858}&gt;, &lt;Mehr Wildnis für das Haselhuhn!, {eid: 70349742692}&gt;, &lt;Hazel Grouse in the Bohemian Forest: Results of a twenty-year study, {eid: 0013695046}&gt;, &lt;Situation der waldbewohnenden Raufuβhuhnarten Haselhuhn Bonasa bonasia und Auerhuhn Tetrao urogallus in Deutschland - Ökologie, Verbreitung, Gefährdung und Schutz, {eid: 43049128109}&gt;, &lt;Habitat evaluation for crested ibis: A GIS-based approach, {eid: 11144269940}&gt;, &lt;Untersuchungen der Lebensraumansprüche des Haselhuhns (Bonasa bonasia L. 1758) im Schwarzwald im Hinblick auf Maβnahmen zur Arterhaltung, {eid: 1042285723}&gt;, &lt;Avian habitat relationships at multiple scales in a New England Forest, {eid: 0036587478}&gt;, &lt;Regression and model-building in conservation biology, biogeography and ecology: The distinction between - And reconciliation of predictive and explanatory models, {eid: 0034126611}&gt;, &lt;Hierarchical partitioning public-domain software, {eid: 0842313119}&gt;, &lt;Comparing discriminant analysis, neural networks and logistic regression for predicting species distributions: A case study with a Himalayan river bird, {eid: 0033578449}&gt;, &lt;Identifying habitat suitability for hazel grouse Bonasa bonasia at the landscape scale, {eid: 33845949708}&gt;, &lt;Comparing global vegetation maps with kappa statistic, {eid: 0027091362}&gt;, &lt;Environmental key factors and their thresholds for the avifauna of temperate montane forests, {eid: 48849085443}&gt;, &lt;Maximally selected two-sample statistics as a new tool for the identification and assessment of habitat factors with an application to breeding-bird communities in oak forests, {eid: 10944229085}&gt;, &lt;The European spruce bark beetle Ips typographus (L.) in a national park-from pest to keystone species, {eid: 53549106088}&gt;, &lt;Predicting the occurrence of middle spotted woodpecker Dendrocopos medius on a regional scale, using forest inventory data, {eid: 56649088148}&gt;, &lt;A note on a general definition of the coefficient of determination, {eid: 77956887506}&gt;, &lt;None, {eid: 77950918015}&gt;, &lt;Habitat selection by the Pale-headed brush-finch, Atlapetes pallidiceps, in southern Ecuador: Implications for conservation, {eid: 1842535946}&gt;, &lt;Modelling habitat selection and distribution of the critically endangered Jerdons courser Rhinoptilus bitorquatus in scrub jungle: An application of a new tracking method, {eid: 11144357301}&gt;, &lt;Evaluating the predictive performance of habitat models developed using logistic regression, {eid: 0033831709}&gt;, &lt;The practical value of modelling relative abundance of species for regional conservation planning: A case study, {eid: 0035116909}&gt;, &lt;None, {eid: 85164893099}&gt;, &lt;None, {eid: 84966705890}&gt;, &lt;Computer-intensive Methods in the Analysis of Species-habitat Relationships, {eid: 23444449873}&gt;, &lt;Constrain to perform: Regularization of habitat models, {eid: 32644490007}&gt;, &lt;None, {eid: 85164882389}&gt;, &lt;A comparison of satellite data and landscape variables in predicting bird species occurrences in the Greater Yellowstone Ecosystem, USA, {eid: 0035054374}&gt;, &lt;Rauhfuβ-Hühner, {eid: 85164897664}&gt;, &lt;Habitatmodelle für ein modernes Naturschutzmanagement, {eid: 14844354671}&gt;, &lt;Modellierung der Art-Habitat-Beziehung - Ein Überblick Über die Verfahren der Habitatmodellierung, {eid: 14844352608}&gt;, &lt;Competing roles for landscape, vegetation, topography and climate in predictive models of bird distribution, {eid: 0842323996}&gt;, &lt;Internal validation of predictive models - Efficiency of some procedures for logistic regression analysis, {eid: 0034906866}&gt;, &lt;Conservation status and threats to grouse worldwide: An overview, {eid: 0034502828}&gt;, &lt;Social organisation of Hazel Grouse and ecological factors influencing it, {eid: 0004079963}&gt;, &lt;The importance of alder to hazel grouse in Fennoscandian boreal forest: Evidence from four levels of scale, {eid: 0027388676}&gt;, &lt;The ecology of Hazel Grouse and management of its habitat, {eid: 0007659877}&gt;, &lt;Measuring the accuracy of diagnostic systems, {eid: 0023890867}&gt;, &lt;Resampling methods for evaluation of classification accuracy of wildlife habitat models, {eid: 0024764248}&gt;, &lt;Modelling the recent and potential future spatial distribution of ring ouzel Turdus torquatus and blackbird T. merula in Switzerland, {eid: 52949105143}&gt;, &lt;Density as a misleading indicator of habitat quality, {eid: 0020870171}&gt;, &lt;None, {eid: 29344463432}&gt;, &lt;Why do we still use stepwise modelling in ecology and behaviour?, {eid: 33746801903}&gt;</t>
  </si>
  <si>
    <t>2009-01-01</t>
  </si>
  <si>
    <t>2-s2.0-70349745526</t>
  </si>
  <si>
    <t>Buyuksalih G. (AUID: 55892620000), Jacobsen K. (AUID: 55160481100)</t>
  </si>
  <si>
    <t>DSM generation with high resolution space imagery over mountainous forest area</t>
  </si>
  <si>
    <t>21st Congress of the International Society for Photogrammetry and Remote Sensing, ISPRS 2008</t>
  </si>
  <si>
    <t>&lt;BIMTAS, Tophanelioglu Cad&gt;, &lt;Institute of Photogrammetry and Geoinformation, Leibniz University Hannover&gt;</t>
  </si>
  <si>
    <t>© 2008 International Society for Photogrammetry and Remote Sensing. All rights reserved.For an extension of the water catchments areas for the Greater Istanbul Municipality investigations in a mountainous forest area in Turkey, at the Bulgarian border, named Istiranca, have been made. In the project area a height model from SPOT-5 HRS, the SRTM C-band height model and a digital elevation model (DEM) for the topographic map 1:25 000 are available like also a Cartosat-1 stereo pair. For comparison a SPOT-5 HRS height model has been checked in Istanbul vicinity against a reference DEM from more accurate maps 1:5000 and also the SRTM C-band height model.Based on the Cartosat-1 stereo pair a digital surface model (DSM) has been generated by automatic image matching. For the orientation of the Cartosat-1 images control points from the topographic map 1:25 000 have been used, leading in the average to RMSX=6.78m, RMSY=7.11m and RMSZ=6.08m. This accuracy is dominated by the limited control point quality, but with the 14 well distributed control points a satisfying orientation can be guaranteed. The automatic matching by least squares resulted in an astonishing complete coverage of the area by matched points. The matching failed only in small sub-areas covered by clouds. In the forest, not influenced by clouds, more than 98% of the possible object points have been matched successfully with correlation coefficients above 0.5 and with a maximum of the correlation coefficients in the range of 0.85. For mountainous forest areas this is an unusual good result. The matching was made for every third pixel, leading to a point spacing of approximately 7.5m. SRTM C-band and the results from image matching with optical images lead to DSMs, including the height of the visible surface, while the reference height model from the topographic map 1:25 000 refers to the bare ground. The SRTM height model is available with a spacing of 3 arcsec, including only limited morphologic details. All the height models have been compared to each other. A strange correspondence of the SPOT-5 HRS height model to the SRTM Cband height model can be seen, which only can be explained by filling the gaps in the SPOT-5 HRS height model in the forest area by SRTM C-band data.</t>
  </si>
  <si>
    <t>Databases, DEM/DTM, Digital, Modelling, Satellite</t>
  </si>
  <si>
    <t>&lt;None, {eid: 85044470197}&gt;, &lt;None, {eid: 85044468632}&gt;, &lt;ISPRS-ISRO Cartosat-1 Scientific Assessment Programme (C-SAP) Technical report-test areas Mausanne and Warsaw, {eid: 45849141085}&gt;, &lt;DEM generation with Cartosat-1stereo imagery EARSel, {eid: 84924266503}&gt;, &lt;Accuracy analysis of SRTM height models, {eid: 84868616892}&gt;</t>
  </si>
  <si>
    <t>2008-07-03</t>
  </si>
  <si>
    <t>2-s2.0-85024182393</t>
  </si>
  <si>
    <t>Study on the city traffic network features visualization in GIS</t>
  </si>
  <si>
    <t>ITESS: 2008 PROCEEDINGS OF INFORMATION TECHNOLOGY AND ENVIRONMENTAL
SYSTEM SCIENCES, PT 1</t>
  </si>
  <si>
    <t>The visualization on features in city traffic network is a brand-new
question for discussion in the research and application fields of GIS-T.
This paper firstly and systematically makes research on the problems
currently occurred in the visual presentation of traffic geographic
features in GIS, afterwards selects the node-arc model based on the
dynamic segmentation technology which is suitable for the visualization
of transportation network features. Then this paper analyzes the methods
and presence forms of features in the city traffic network. Finally
considered the visual presence of traffic network features, the data
structure tables and graph are designed and created in this paper.</t>
  </si>
  <si>
    <t>traffic network model, various roadways, visualization</t>
  </si>
  <si>
    <t>PUBLISHING HOUSE ELECTRONICS INDUSTRY</t>
  </si>
  <si>
    <t>San D. (AUID: 54883972100), Turker M. (AUID: 57198343984)</t>
  </si>
  <si>
    <t>Automatic building extraction from high resolution satellite images for map updating: A model based approach</t>
  </si>
  <si>
    <t>Urban and Regional Data Management - UDMS Annual 2007</t>
  </si>
  <si>
    <t>&lt;Middle East Technical University, Graduate School of Natural and Applied Sciences, Dept. of Geodetic and Geographic Information Technologies&gt;, &lt;Hacettepe University, Faculty of Engineering, Dept. of Geodesy and Photogrammetry&gt;</t>
  </si>
  <si>
    <t>An approach was developed for automatically updating the buildings of an existing vector database from high resolution satellite images using spectral image classification, Digital Elevation Models (DEM) and the model-based extraction techniques. First, the areas that contain buildings are detected using spectral image classification and the normalized Digital Surface Model (nDSM). The classified output provides the shapes and the approximate locations of the buildings. However, those buildings that have similar reflectance values with the other classes were not able to be detected. Therefore, nDSM was generated by subtracting the Digital Terrain Model (DTM) from the Digital Surface Model (DSM). Next, the buildings were differentiated from the trees by using the Normalized Difference Vegetation Index (NDVI). Areas other than the buildings are excluded from further processing. The buildings that exist in the vector database but missing in the image were detected through analyzing the results of the classification and nDSM. Finally, the buildings constructed after the date of the compilation of the existing vector database were extracted through the proposed model-based approach and the vector database was updated with the new building boundaries. The method was implemented in a selected urban area in Ankara, Turkey using the IKONOS pan-sharpened and panchromatic images. The results show that the proposed approach is quite satisfactory for detecting and delineating the buildings from high resolution space images. © 2008 Taylor &amp; Francis Group.</t>
  </si>
  <si>
    <t>&lt;Heuristic filtering and 3d feature extraction from LIDAR data, {eid: 33749571688}&gt;, &lt;None, {eid: 60749134799}&gt;, &lt;Right angle rooftop polygon extraction in regularized urban areas: Cutting the corners, {eid: 28444480961}&gt;, &lt;Detecting buildings in aerial images, {eid: 0023823028}&gt;, &lt;Reliable reconstruction of buildings for digital map revision, {eid: 85036701159}&gt;, &lt;None, {eid: 60749121018}&gt;, &lt;Uncertain reasoning and learning for feature grouping, {eid: 0033341375}&gt;, &lt;A model based approach to semi-automated reconstruction of buildings from aerial images, {eid: 28444431939}&gt;, &lt;Class-guided building extraction from IKONOS imagery, {eid: 0037316579}&gt;, &lt;Building detection and description from a single intensity image, {eid: 0032208694}&gt;, &lt;Recognition and reconstruction of buildings from multiple aerial images, {eid: 0242489413}&gt;, &lt;Model and context-driven building extraction in dense urban aerial images, {eid: 18544365375}&gt;, &lt;Extracting urban features from LIDAR digital surface models, {eid: 0034162143}&gt;, &lt;Generalization of building polygons extracted from IKONOS imagery, {eid: 33747039884}&gt;, &lt;Reconstruction of 3D building models from aerial images and maps, {eid: 1642482500}&gt;, &lt;Fusion of Molocular Cues to Detect Man-Made Structures in Aerial Imagery, {eid: 0027456179}&gt;, &lt;None, {eid: 60749107854}&gt;, &lt;Semiautomated building extraction based on CSG model-image fitting, {eid: 0037312023}&gt;</t>
  </si>
  <si>
    <t>2007-10-10</t>
  </si>
  <si>
    <t>2-s2.0-60749136879</t>
  </si>
  <si>
    <t>Monteith D.T. (AUID: 56821545900), Stoddard J.L. (AUID: 7004934532), Evans C.D. (AUID: 25653713300), De Wit H.A. (AUID: 21738954800), Høgåsen T. (AUID: 15750650500), Skjelkvåle B.L. (AUID: 6701308538), Forsius M. (AUID: 57202025812), Vuorenmaa J. (AUID: 6602151929), Wilander A. (AUID: 6701683252), Jeffries D.S. (AUID: 7101895420), Keller B. (AUID: 7202833291), Kopécek J. (AUID: 7005064347), Vesely J. (AUID: 57195255421)</t>
  </si>
  <si>
    <t>Dissolved organic carbon trends resulting from changes in atmospheric deposition chemistry</t>
  </si>
  <si>
    <t>Nature</t>
  </si>
  <si>
    <t>10.1038/nature06316</t>
  </si>
  <si>
    <t>https://www.doi.org/10.1038/nature06316</t>
  </si>
  <si>
    <t>&lt;Environmental Change Research Centre, UCL&gt;, &lt;US EPA&gt;, &lt;Centre for Ecology and Hydrology&gt;, &lt;Norwegian Institute for Water Research&gt;, &lt;Finnish Environment Institute&gt;, &lt;Department of Environment Assessment SLU&gt;, &lt;Environment Canada&gt;, &lt;Ontario Ministry of the Environment, Laurentian University&gt;, &lt;Biology Centre, Institute of Hydrobiology&gt;, &lt;Czech Geological Survey&gt;</t>
  </si>
  <si>
    <t>Several hypotheses have been proposed to explain recent, widespread increases in concentrations of dissolved organic carbon (DOC) in the surface waters of glaciated landscapes across eastern North America and northern and central Europe1-3. Some invoke anthropogenic forcing through mechanisms related to climate change3-5, nitrogen deposition 6 or changes in land use7, and by implication suggest that current concentrations and fluxes are without precedent. All of these hypotheses imply that DOC levels will continue to rise, with unpredictable consequences for the global carbon cycle. Alternatively, it has been proposed that DOC concentrations are returning toward pre-industrial levels as a result of a gradual decline in the sulphate content of atmospheric deposition 8-10. Here we show, through the assessment of time series data from 522 remote lakes and streams in North America and northern Europe, that rising trends in DOC between 1990 and 2004 can be concisely explained by a simple model based solely on changes in deposition chemistry and catchment acid-sensitivity. We demonstrate that DOC concentrations have increased in proportion to the rates at which atmospherically deposited anthropogenic sulphur and sea salt have declined. We conclude that acid deposition to these ecosystems has been partially buffered by changes in organic acidity and that the rise in DOC is integral to recovery from acidification. Over recent decades, deposition-driven increases in organic matter solubility may have increased the export of DOC to the oceans, a potentially important component of regional carbon balances 11. The increase in DOC concentrations in these regions appears unrelated to other climatic factors. ©2007 Nature Publishing Group.</t>
  </si>
  <si>
    <t>&lt;Browning the waters, {eid: 33751105494}&gt;, &lt;Regional scale evidence for improvements in surface water chemistry 1990-2001, {eid: 20444381327}&gt;, &lt;Long term records of riverine dissolved organic matter, {eid: 0041942739}&gt;, &lt;Export of organic carbon from peat soils, {eid: 0035939950}&gt;, &lt;Export of dissolved organic carbon from peatlands under elevated carbon dioxide levels, {eid: 3142543230}&gt;, &lt;Increased carbon transport in the Hudson River: Unexpected consequence of nitrogen deposition?, {eid: 16844374971}&gt;, &lt;Effects of burning and grazing on carbon sequestration in a Pennine blanket bog, {eid: 0033670032}&gt;, &lt;Alternative explanations for rising dissolved organic carbon export from organic soils, {eid: 33749818762}&gt;, &lt;None, {eid: 0037581763}&gt;, &lt;Increasing trends of total organic carbon concentrations in small forest lakes in Finland from 1987 to 2003, {eid: 33745121484}&gt;, &lt;The European carbon budget: A gap, {eid: 0345600226}&gt;, &lt;Chemical trends at lakes and streams in the UK Acid Waters Monitoring Network, 1988-2000: Evidence for recent recovery at a national scale, {eid: 0035198368}&gt;, &lt;Sources of stream sulfate at the Hubbard Brook Experimental Forest, {eid: 0033024259}&gt;, &lt;Terrestrial export of organic carbon, {eid: 0037148757}&gt;, &lt;The apparent and potential effects of climate change on the inferred concentration of dissolved organic matter in a temperate stream (the Malse River, South Bohemia), {eid: 0037939711}&gt;, &lt;Long-term increases in surface water dissolved organic carbon: Observations, possible causes and environmental impacts, {eid: 20444397061}&gt;, &lt;Analysis of streamflow trends and the effects of climate in Pennsylvania, 1971 to 2001, {eid: 31344444930}&gt;, &lt;Winter climate affects long-term trends in stream water nitrate in acid-sensitive catchments in southern Norway, {eid: 40949151867}&gt;, &lt;Recent variations in climate and hydrology in Canada, {eid: 0034156952}&gt;, &lt;Trends and characteristics of hydrological time series in Finland, {eid: 0037255518}&gt;, &lt;Trends in nitrogen deposition and leaching in acid-sensitive streams in Europe, {eid: 0035193816}&gt;, &lt;Acid rain on acid soil: A new perspective, {eid: 0021043489}&gt;, &lt;Suppression of dissolved organic carbon by sulphate induced acidification during simulated droughts, {eid: 33645221277}&gt;, &lt;Predicting aluminum and soil organic matter solubility using the mechanistic equilibrium model WHAM, {eid: 0242270421}&gt;, &lt;The impact of acid treatment on soilwater chemistry at the HUMEX site, {eid: 0028160701}&gt;, &lt;None, {eid: 0024264346}&gt;, &lt;The distribution of humic substances between the solid and aqueous phases of acid organic soils; a description based on humic heterogeneity and charge-dependent sorption equilibria, {eid: 0026281902}&gt;, &lt;Solution parameters influencing dissolved organic carbon levels in three forest soils, {eid: 0024107161}&gt;, &lt;None, {eid: 0004249246}&gt;, &lt;On a class of aligned rank order tests in two-way layouts, {eid: 0001626669}&gt;</t>
  </si>
  <si>
    <t>Nature Publishing Group</t>
  </si>
  <si>
    <t>2007-11-21</t>
  </si>
  <si>
    <t>2-s2.0-36549064699</t>
  </si>
  <si>
    <t>Dombkowski K.J. (AUID: 6603198200), Lantz P.M. (AUID: 7004526046), Freed G.L. (AUID: 7004986597)</t>
  </si>
  <si>
    <t>Risk factors for delay in age-appropriate vaccination</t>
  </si>
  <si>
    <t>Public Health Reports</t>
  </si>
  <si>
    <t>10.1177/003335490411900207</t>
  </si>
  <si>
    <t>https://www.doi.org/10.1177/003335490411900207</t>
  </si>
  <si>
    <t>&lt;CHEAR Unit, Division of General Pediatrics, University of Michigan&gt;, &lt;University of Michigan, Div. of General Pediatrics&gt;, &lt;Dept. of Hlth. Management and Policy, School of Public Health, University of Michigan&gt;</t>
  </si>
  <si>
    <t>Objective. To estimate the risk factors of children experiencing delay in age-appropriate vaccination using a nationally representative population of children, and to compare risk factors for vaccination delay with those based on up-to-date vaccination status models. Methods. The authors compared predictors of delay in age-appropriate vaccination with those for children who were not up-to-date, using a nationally representative sample of children from five years of pooled data (1992-1996) from the National Health Interview Survey (NHIS) Immunization Supplement. Duration of delay was calculated for the DTP4, Polio3, MMR1 doses and 4:3:1 series using age-appropriate vaccination standards; up-to-date status (i.e., whether or not a dose was received) was also determined. Adjusted odds ratios were estimated using multivariate logistic regression for models of vaccination delay and up-to-date, vaccination status. Results. Absence of a two-parent household, large family size, parental education, Medicaid enrollment, absence of a usual provider, no insurance coverage, and households without a telephone were significantly related to increased odds of a child experiencing vaccination delay (p≤0.05). Conclusions. Many of the risk factors observed in models of vaccination delay were not found to be significant in risk models based upon up-to-date status. Consequently, risk models of delays in age-appropriate vaccination may foster identification of children at increased risk for inadequate vaccination. Populations at increased risk of inadequate vaccination can be more clearly identified through risk models of delays in age-appropriate vaccination.</t>
  </si>
  <si>
    <t>&lt;Public health considerations - United States, {eid: 0002335098}&gt;, &lt;The need for surveillance of delay in age-appropriate immunization, {eid: 0036296742}&gt;, &lt;Timeliness of childhood immunizations, {eid: 0036842271}&gt;, &lt;National, state, and urban area vaccination coverage levels among children aged 19-35 months - United States, 2001, {eid: 0012399104}&gt;, &lt;None, {eid: 0003795820}&gt;, &lt;Summary of notifiable diseases - United States, 1999, {eid: 2042483758}&gt;, &lt;The effects of maternal health behaviors and other risk factors on immunization status among Mexican-American infants, {eid: 0029033630}&gt;, &lt;Personal, financial, and structural barriers to immunization in socioeconomically disadvantaged urban children, {eid: 0031916407}&gt;, &lt;Risk factors for delayed immunization in a random sample of 1163 children from Washington and Oregon, {eid: 0027398153}&gt;, &lt;Risk factors for delayed immunization against measles, mumps, and rubella in Colorado two-year-olds, {eid: 0028145377}&gt;, &lt;Immunization status and birth order, {eid: 0029079208}&gt;, &lt;Influence of family functioning and income on vaccination in inner-city health centers, {eid: 0029836734}&gt;, &lt;Factors related to immunization status among inner-city Latino and African-American preschoolers, {eid: 0029080283}&gt;, &lt;Parental attitudes do not explain underimmunization, {eid: 0029859923}&gt;, &lt;Immunization status of children of employees of a large corporation, {eid: 84942950063}&gt;, &lt;Immunization coverage in a population-based sample of Maryland children, {eid: 0028281472}&gt;, &lt;Interaction of socioeconomic status and provider practices as predictors of immunization coverage in Virginia children, {eid: 0029051912}&gt;, &lt;Assessment of immunization compliance among children in the Department of Defense health care system, {eid: 0029915386}&gt;, &lt;Immunization performance measurement in a changing immunization environment, {eid: 0033060822}&gt;, &lt;The contribution of missed opportunities to childhood underimmunization in Baltimore, {eid: 0029870662}&gt;, &lt;None, {eid: 2442651131}&gt;, &lt;None, {eid: 85030889591}&gt;, &lt;Notice to readers: Recommended childhood immunization schedule - United States, January-June 1996, {eid: 0030569676}&gt;, &lt;None, {eid: 0003733868}&gt;, &lt;None, {eid: 0003414386}&gt;, &lt;Risk factors for delayed immunization among children in HMOs, {eid: 0028132125}&gt;, &lt;Markers for primary care: Missed opportunities to immunize and screen for lead and tuberculosis by private physicians serving large numbers of inner-city Medicaid-eligible children, {eid: 0029943428}&gt;, &lt;Vaccination coverage among children enrolled in Head Start programs or day care facilities or entering school, {eid: 0034703117}&gt;, &lt;Reviews of evidence regarding interventions to improve vaccination coverage in children, adolescents, and adults, {eid: 17544390532}&gt;, &lt;None, {eid: 2442657472}&gt;, &lt;None, {eid: 0348115877}&gt;, &lt;None, {eid: 0009576121}&gt;, &lt;Effect of patient reminder/recall interventions on immunization rates, {eid: 0034638515}&gt;, &lt;The impact of record scattering on the measurement of immunization coverage, {eid: 0035176115}&gt;, &lt;Vaccination coverage by race/ethnicity and poverty level among children aged 19-35 months-United States, 1997, {eid: 0032515202}&gt;</t>
  </si>
  <si>
    <t>Public Health Reports/ASPH</t>
  </si>
  <si>
    <t>2004-01-01</t>
  </si>
  <si>
    <t>2-s2.0-2442642733</t>
  </si>
  <si>
    <t>Signal detection with a shift invariant noise model based on wavelet bases</t>
  </si>
  <si>
    <t>Oceans '04 MTS/IEEE Techno-Ocean '04 (IEEE Cat. No.04CH37600)</t>
  </si>
  <si>
    <t>10.1109/OCEANS.2004.1405531</t>
  </si>
  <si>
    <t>https://www.doi.org/10.1109/OCEANS.2004.1405531</t>
  </si>
  <si>
    <t>This paper proposes the use of translation invariant dual-tree discrete wavelet transform (DT DWT) noise model to the problem of multipath signals detection in underwater sound. The design procedures for an adaptive model of the background noise, using recursive density estimation of the joint distribution of the multivariate vectors of its shift-invariant DT DWT, which allows the transform to provide shift invariance are described. When the input signal is shifted as in a multipath environment, this shift-invariant DT DWT can generate multiresolution subspaces, that keep more of their coefficient energy in each of these subspaces than in DWTs. For this improvement, the performance of this method can be increased by reducing the false alarm probability of detecting a multipath signal in a range of different signal-to-noise ratios.</t>
  </si>
  <si>
    <t>signal detection, discrete wavelet transforms, acoustic noise, background noise, recursive estimation, discrete transforms, signal generators, energy resolution, signal resolution, signal to noise ratio</t>
  </si>
  <si>
    <t>Xie C. (AUID: 35316587800), Lu J. (AUID: 7601561489), Parkany E. (AUID: 6505823240)</t>
  </si>
  <si>
    <t>Work Travel Mode Choice Modeling with Data Mining: Decision Trees and Neural Networks</t>
  </si>
  <si>
    <t>10.3141/1854-06</t>
  </si>
  <si>
    <t>https://www.doi.org/10.3141/1854-06</t>
  </si>
  <si>
    <t>&lt;Department of Civil Engineering, University of Massachusetts, Amherst, 141 Marston Hall&gt;, &lt;Department of Civil Engineering, Villanova University&gt;</t>
  </si>
  <si>
    <t>Among discrete choice problems, travel mode choice modeling has received the most attention in the travel behavior literature. Most traditional mode choice models are based on the principle of random utility maximization derived from econometric theory. Alternatively, mode choice modeling can be regarded as a pattern recognition problem in which multiple human behavioral patterns reflected by explanatory variables determine the choices between alternatives or classes. The capability and performance of two emerging pattern recognition data mining methods, decision trees (DT) and neural networks (NN), for work travel mode choice modeling were investigated. Models based on these two techniques are specified, estimated, and comparatively evaluated with a traditional multinomial logit (MNL) model. For comparison, a unique three-layer formulation of the MNL model is presented. The similarities and differences of the models' mechanisms and structures are identified, and the mechanisms and structures in the models' specifications and estimations are compared. Two performance measures, individual prediction rate and aggregate prediction rate, which represent the prediction accuracies for individual and mode aggregate levels, respectively, were applied to evaluate and compare the performances of the models. Diary data sets from the San Francisco, California, Bay Area Travel Survey 2000 were used for model estimation and evaluation. The prediction results show that the two data mining models offer comparable but slightly better performances than the MNL model in terms of the modeling results, while the DT model demonstrates the highest estimation efficiency and most explicit interpretability, and the NN model gives a superior prediction performance in most cases.</t>
  </si>
  <si>
    <t>&lt;Conditional Logit Analysis of Qualitative Choice Behavior, {eid: 0002297105}&gt;, &lt;Alternative Nested Logit Models: Structure, Properties and Estimation, {eid: 0032083791}&gt;, &lt;Discrete Choice Modeling for Transportation, {eid: 0242431854}&gt;, &lt;Bayesian Analysis of Logit Models Using Natural Conjugate Priors, {eid: 38249002403}&gt;, &lt;A Bayesian Analysis of Nested Logit Models, {eid: 0038551318}&gt;, &lt;Identifying Decision Structures Underlying Activity Patterns: An Exploration of Data Mining Algorithms, {eid: 0034432792}&gt;, &lt;Tree Induction of Spatial Choice Behavior, {eid: 0034433587}&gt;, &lt;Drivers Route Choice Behavior: Analysis by Data Mining Algorithms, {eid: 0036963117}&gt;, &lt;Exploration of Route Choice Behavior with Advanced Traveler Information Using Neural Network Concepts, {eid: 0027721341}&gt;, &lt;A Comparison of the Predictive Potential of Artificial Neural Networks and Nested Logit Models for Commuter Mode Choice, {eid: 0034286954}&gt;, &lt;Nested Logit Models and Artificial Neural Networks for Predicting Household Automobile Choices: Comparison of Performance, {eid: 0036959642}&gt;, &lt;None, {eid: 0003577150}&gt;, &lt;None, {eid: 0004185151}&gt;, &lt;None, {eid: 0003802343}&gt;, &lt;None, {eid: 0003500248}&gt;, &lt;None, {eid: 0003631556}&gt;, &lt;None, {eid: 0003433293}&gt;, &lt;Evaluation of Artificial Neural Network Applications in Transportation Engineering, {eid: 0003024620}&gt;, &lt;A Review of Neural Networks Applied to Transport, {eid: 0029485810}&gt;, &lt;None, {eid: 0003593041}&gt;, &lt;None, {eid: 1942540306}&gt;, &lt;None, {eid: 85173170725}&gt;, &lt;Artificial Neural Networks for Freeway Incident Detection, {eid: 0029332504}&gt;, &lt;Learning Internal Representations by Error Propagation, {eid: 0003444646}&gt;, &lt;None, {eid: 0003507803}&gt;</t>
  </si>
  <si>
    <t>National Research Council</t>
  </si>
  <si>
    <t>2003-01-01</t>
  </si>
  <si>
    <t>2-s2.0-1942472940</t>
  </si>
  <si>
    <t>Chen L. (AUID: 55574215949), Rundensteiner E. (AUID: 7005195084), Ally A. (AUID: 57136529400), Chen R. (AUID: 57135684900), Kou W. (AUID: 55447069800)</t>
  </si>
  <si>
    <t>Active page generation via customizing XML for data beans in E-commerce applications</t>
  </si>
  <si>
    <t>2nd International Symposium on Electronic Commerce, ISEC 2001 held in conjunction with 4th International Workshop on the Technological Challenges of Electronic Commerce, 2001</t>
  </si>
  <si>
    <t>10.1007/3-540-45415-2_7</t>
  </si>
  <si>
    <t>https://www.doi.org/10.1007/3-540-45415-2_7</t>
  </si>
  <si>
    <t>&lt;Dept. Computer Science, Worcester Polytechnic Institute&gt;, &lt;IBM Toronto Lab&gt;, &lt;Dept. Computer Science and Info. Systems, E-Business Technology Institute, The University of Hong Kong&gt;</t>
  </si>
  <si>
    <t>© Springer-Verlag Berlin Heidelberg 2001.In this paper, we analyze enabling technologies for typical e-business applications in terms of their multi-tier system architecture and their Model-Control-View (MCV) programming model. Based on observed limitations of the JSP (Java Server Page) technique commonly adopted for dynamic page generation (the view logic), we instead pro- pose an alternative solution approach, namely, a generic schema map- ping strategy to generate XML documents and DTDs from enterprise data beans. First, we describe in detail the XML generation process for the content composition logic. We also outline the XSL processing for the transformation logic. The separation of these two logics results in a generic solution to the bean viewing problem. In particular, it improves the bean reusability via its XML representative compared to the rigid strategy of hard-coding logics into JSP. Our proposed XML mapping solution represents a potentially valuable addition to future versions of the enterprise data beans specification. The trade-of between performance and exibility of these alternative solutions is discussed. Lastly, we survey the state-of-art research results and emerging standards related to this XML model mapping approach.</t>
  </si>
  <si>
    <t>&lt;None, {eid: 84976218834}&gt;, &lt;SERFing the Web: The Re-Web Approach for Web Re-Structuring, {eid: 84883735990}&gt;, &lt;None, {eid: 0013256765}&gt;, &lt;None, {eid: 0004113366}&gt;, &lt;None, {eid: 84976210839}&gt;, &lt;None, {eid: 84897495487}&gt;, &lt;None, {eid: 84976213842}&gt;, &lt;None, {eid: 84976209078}&gt;, &lt;None, {eid: 84976248936}&gt;, &lt;None, {eid: 84976207739}&gt;, &lt;None, {eid: 84976213838}&gt;, &lt;None, {eid: 0010277893}&gt;, &lt;Xalan: XSLT stylesheet processors, {eid: 84976210830}&gt;, &lt;None, {eid: 84976213382}&gt;, &lt;None, {eid: 84976213379}&gt;, &lt;None, {eid: 84976209076}&gt;, &lt;None, {eid: 84976207738}&gt;, &lt;None, {eid: 84876294216}&gt;, &lt;None, {eid: 0003970733}&gt;, &lt;None, {eid: 84870646285}&gt;, &lt;None, {eid: 0003551095}&gt;</t>
  </si>
  <si>
    <t>2001-04-26</t>
  </si>
  <si>
    <t>2-s2.0-84959047692</t>
  </si>
  <si>
    <t>Ose B. (AUID: 6505766471), Bai Y. (AUID: 55461056000), Nystrom P. (AUID: 7006458085), Damsleth P. (AUID: 57202431206)</t>
  </si>
  <si>
    <t>A finite-element model for In-Situ behavior of offshore pipelines on uneven seabed and its application to on-bottom stability</t>
  </si>
  <si>
    <t>Proceedings of the 1999 Ninth International Offshore and Polar Engineering Conference</t>
  </si>
  <si>
    <t>&lt;J P Kenny A/S&gt;</t>
  </si>
  <si>
    <t>This paper presents a Finite Element (FE) model for simulation of the in-situ behavior of offshore pipelines laid on a 3-D seabed, with focus on on-bottom stability. The seabed is produced in the FE model based on 3-D survey data (Digital Terrain Model, DTM) from the area where the pipeline is to be installed. In the in-place analysis part of the model, the load history of laying, flooding, pressure testing, and operation is simulated. In the on-bottom stability analysis part, wave and current loading is applied as a restart of the relevant loading condition and the dynamic behavior of the pipeline is investigated. The importance of simulating the true load history before applying the hydrodynamic loads is that it gives a more correct initial pipe configuration and force distribution prior to the stability analysis. A matter that complicates the on-bottom stability analysis of pipelines on a 3-D seabed is the fact that the hydrodynamic coefficients among other things are dependent on the seabed proximity. This problem has been solved in the FE model by calculating the gaps between the pipe and the seabed at multiple, equally spaced points along the pipe length, and calculating the hydrodynamic coefficients for drag, lift, and added mass as a function of this gap. The develop FE model may be applied to study the global static/dynamic on-bottom behavior of the pipeline, and to evaluate the effects of seabed intervention such as rock dumping and trenching. 3-D FE simulations are presented at the end of the paper as design examples.</t>
  </si>
  <si>
    <t>Finite element model, In-place analysis, Offshore pipelines, On-bottom stability, Uneven seabed</t>
  </si>
  <si>
    <t>International Society of Offshore and Polar Engineers</t>
  </si>
  <si>
    <t>1999-05-30</t>
  </si>
  <si>
    <t>2-s2.0-0033237915</t>
  </si>
  <si>
    <t>Takeda K. (AUID: 57207362589), Horiuchi K. (AUID: 57206085812), Yagyu Y. (AUID: 19537306300), Yamada M. (AUID: 7405747126)</t>
  </si>
  <si>
    <t>Trend of aging on the number of teeth investigated through a survey of dental health representation in a simple equation by using a kinetic method and its application</t>
  </si>
  <si>
    <t>[Nippon kōshū eisei zasshi] Japanese journal of public health</t>
  </si>
  <si>
    <t>&lt;Uchiyoshino Public Health Center, Nara Prefecture.&gt;</t>
  </si>
  <si>
    <t>A survey of dental health was conducted on 6,933 residents (aged 61.8 +/- 11.1) in 4 villages Nara Prefectural Uchiyoshino Health Center administers. Examinees were divided into 7 ages groups. The mean value of present teeth at each age group was calculated. Age dependency of number of teeth was investigated with a kinetic model based on the following premise. 1. Changes between age groups can be treated as a time series occurrence. 2. Number of missing teeth can be estimated as 29 - that of present teeth. Results show that the rate of decrease of the number of present teeth is of a first order in itself and the number of missing teeth. It can be mathematically expressed as follows: -dX/dt = k.X.(29 - X).......eq. (1). in which X = number of present teeth, 29 - x = number of missing teeth k = rate constant, t = time. From this simple relationship the following are suggested 1. Tooth loss is caused by the interaction of present teeth and sites where teeth are lost. 2. Integration of eq. (1) yields ln¿(29 - X)/X¿ = 29.k.t + a.......eq. (2). in which 0 &lt; X &lt; 29, t = time from the youngest age group (20-29), a = constant. It appears that, from eq. (2), the dental health of a community is determined by two coefficients, 29.k and a. 3. Helping a person realize his present and future dental state and to motivate action for prevention of tooth loss by showing him his rate of decrease, "tooth age" and the predicted number of teeth a certain years later calculated from eq. (1) and eq. (2), can be of great value. 4. Eq. (2) is transformed to X = 29/¿exp(29.k.t + a) + 1¿, which represents the reverse S-shaped curve of the age dependency of the number of teeth. 5. Applying this method to cohort analysis will enable forecast of the trend of the number of teeth.</t>
  </si>
  <si>
    <t>1997-01-01</t>
  </si>
  <si>
    <t>jap</t>
  </si>
  <si>
    <t>2-s2.0-0031317699</t>
  </si>
  <si>
    <t>SYNTHETIC AGB EVOLUTION .4. LONG-PERIOD VARIABLES IN THE LMC</t>
  </si>
  <si>
    <t>ASTRONOMY &amp; ASTROPHYSICS</t>
  </si>
  <si>
    <t>From observations of LPVs (long period variables) in the LMC we derive
that the ratio of the number of C-rich LPVs to the total number of
carbon stars is approximately 0.05 and that the ratio of the number of
oxygen-rich LPVs to the total number of oxygen-rich AGB stars is between
0.05 and 0.10. The lifetime of the LPV phase in the LMC is only a few
10(4) yr, considerable below estimates for the Galaxy, where the
duration of the LPV phase (about 2 10(5) yr) is similar to the total AGB
lifetime. If the possible incompleteness of the surveys for LPVs is
invoked to explain this discrepancy in the lifetimes then the ratio of
small amplitude variables to large amplitude variables must be about 30,
considerably larger than the ratio of Semi Regular to Mira variables in
the Galaxy (1-3).
We present a simple model to explain the observed properties of LPVs in
the LMC. It is assumed that pulsation only occurs in an instability
strip in the HR diagram. The instability strip is characterised by three
parameters: the temperature at some reference luminosity, the width of
the instability strip and its slope dT(eff)/dM(bol). The first two are
free parameters in the model. Based on observations we use
dT(eff)/dM(bol) = 275 K mag-1 for M(bol) &gt; -5 and 100 K mag-1 for M(bol)
&lt; -5. An additional complication is that the pulsation period depends
rather sensitively on the effective temperature scale. The location of
the AGB tracks in the HR diagram (the zero point of the effective
temperature scale) is the third free parameter.
Both a model with a Reimers mass loss law inside and outside the
instability strip, and a model with the mass loss in the instability
strip given by a scaled version of the Blocker &amp; Schonberner (1993)
mass loss law, fit the observational constraints equally well.
We conclude that first harmonic pulsation can be excluded unless the
canonical relation between (J - K) color and effective temperature
(based on lunar occultation observations) gives temperatures which are
too high by approximately 20%, much larger than the estimated
uncertainty of approximately 8% or possible systematic effects
(less-than-or-similar-to 10%). Fundamental mode pulsation is therefore
probably the dominant pulsation mode among LPVs in the LMC.
A second conclusion is that for most stars the instability strip is not
the final phase of AGB evolution. Based on our calculations for
individual stars we find that AGB stars more massive than about 1.2M.
spend a considerable amount of time in the phase between the end of
pulsation and the end of the AGB.
We propose an alternative explanation for (some of) the non-variable
OH/IR stars in the Galaxy.</t>
  </si>
  <si>
    <t>stars, evolution of, stars, agb, stars, variables, others, magellanic, clouds</t>
  </si>
  <si>
    <t>EDP SCIENCES S A</t>
  </si>
  <si>
    <t>THE ACCURACY OF THE AREA-THRESHOLD METHOD - A MODEL-BASED SIMULATION
STUDY</t>
  </si>
  <si>
    <t>JOURNAL OF APPLIED METEOROLOGY</t>
  </si>
  <si>
    <t>10.1175/1520-0450(1992)031&lt;1396:TAOTAT&gt;2.0.CO;2</t>
  </si>
  <si>
    <t>https://www.doi.org/10.1175/1520-0450(1992)031&lt;1396:TAOTAT&gt;2.0.CO;2</t>
  </si>
  <si>
    <t>A Monte Carlo simulation study is conducted to investigate the
performance of the area-threshold method of estimating mean areal
rainfall. The study uses a stochastic space-time model of rainfall as
the true rainfall-field generator. Simple schemes of simulating radar
observations of the simulated rainfall fields are employed These schemes
address both random and systematic components of the radar
rainfall-estimation process. The results of the area-threshold method
are compared to the results based on conventional averaging of
radar-estimated point rainfall observations. The results demonstrate
that when the exponent parameter in the Z-R relationship has small
uncertainty (about +/-10%), the conventional method works better than
the area-threshold method. When the errors are higher (+/-20%), the
area-threshold method with optimum threshold in the 5-10 mm h-1 range
performs best. For even higher errors in the Z-R relationship, the
area-threshold method with a low threshold provides the best
performance.</t>
  </si>
  <si>
    <t>AMER METEOROLOGICAL SOC</t>
  </si>
  <si>
    <t>R3</t>
  </si>
  <si>
    <t>Total reviews</t>
  </si>
  <si>
    <t>Total papers</t>
  </si>
  <si>
    <t>Complete</t>
  </si>
  <si>
    <t>Snowballer (assigned)</t>
  </si>
  <si>
    <t>Done?</t>
  </si>
  <si>
    <t>IS MBSE/MDE?</t>
  </si>
  <si>
    <t>Second Reviewer</t>
  </si>
  <si>
    <t>[Berardinelli] It is on data-driven model, MBSE or related areas seems not mentioned</t>
  </si>
  <si>
    <t>BORDERLINE. Very specific. BIM can be handled as a model. Its core, ifc, can be managed as models by the BIM server</t>
  </si>
  <si>
    <t>[Berardinelli]: Yes, e.g., SysML is also mentioned</t>
  </si>
  <si>
    <r>
      <rPr>
        <u/>
        <sz val="10"/>
        <color rgb="FF1155CC"/>
        <rFont val="Calibri"/>
      </rPr>
      <t>https://www.doi.org/10.1145/3640314</t>
    </r>
    <r>
      <rPr>
        <sz val="10"/>
        <color rgb="FF1155CC"/>
        <rFont val="Calibri"/>
      </rPr>
      <t xml:space="preserve"> </t>
    </r>
  </si>
  <si>
    <t>[Berardinelli]: MBSE is not mentioned at all</t>
  </si>
  <si>
    <t>Exploring Digital Twin of power grid and proposing it's architecture. Berardinelli: for me it is borderline. to be checked</t>
  </si>
  <si>
    <t>This paper is a short survey (6 pages), has not been prepared based on a systematic approach (at least apparently), and focuses on simulation only. The term "model-based" is indeed very much used, but to talk about physical (simulation) models. It is probably borderline...</t>
  </si>
  <si>
    <t>[Berardinelli] DTs for ship applications. MBSE seems not mentioned.</t>
  </si>
  <si>
    <r>
      <rPr>
        <u/>
        <sz val="10"/>
        <color rgb="FF1155CC"/>
        <rFont val="Calibri"/>
      </rPr>
      <t>https://www.doi.org/10.1016/j.oceaneng.2022.113479</t>
    </r>
    <r>
      <rPr>
        <sz val="10"/>
        <color rgb="FF1155CC"/>
        <rFont val="Calibri"/>
      </rPr>
      <t xml:space="preserve"> </t>
    </r>
  </si>
  <si>
    <t>DT for city modelling. Mostly focused on DT vs 3D modeling and data integration. Focuses essencially in 3D modelling but MBSE/MDE is not analysed neither mentioned. Interesting for the DT part (real + digital) but not for MBSE, as it is focused on 3d design specifically for cities</t>
  </si>
  <si>
    <t>[Berardinelli]: Out of scope if considering MBSE</t>
  </si>
  <si>
    <r>
      <rPr>
        <u/>
        <sz val="10"/>
        <color rgb="FF1155CC"/>
        <rFont val="Calibri"/>
      </rPr>
      <t>https://www.doi.org/10.1177/20552076231203672</t>
    </r>
    <r>
      <rPr>
        <sz val="10"/>
        <color rgb="FF1155CC"/>
        <rFont val="Calibri"/>
      </rPr>
      <t xml:space="preserve"> </t>
    </r>
  </si>
  <si>
    <t>[Berardinelli] It is about predictive maintenance in I4.0, no explciit reference to MBSE. It is also short 6 pages. It can be excluded</t>
  </si>
  <si>
    <t>Very comprehensive SLR with MDE explicitly cited. Must have</t>
  </si>
  <si>
    <r>
      <rPr>
        <u/>
        <sz val="10"/>
        <color rgb="FF1155CC"/>
        <rFont val="Calibri"/>
      </rPr>
      <t>https://www.doi.org/10.1109/ACCESS.2022.3172964</t>
    </r>
    <r>
      <rPr>
        <sz val="10"/>
        <color rgb="FF1155CC"/>
        <rFont val="Calibri"/>
      </rPr>
      <t xml:space="preserve"> </t>
    </r>
  </si>
  <si>
    <t>MBSE cited in the text</t>
  </si>
  <si>
    <r>
      <rPr>
        <u/>
        <sz val="10"/>
        <color rgb="FF1155CC"/>
        <rFont val="Calibri"/>
      </rPr>
      <t>https://www.doi.org/10.1007/978-3-031-32515-1_7</t>
    </r>
    <r>
      <rPr>
        <sz val="10"/>
        <color rgb="FF1155CC"/>
        <rFont val="Calibri"/>
      </rPr>
      <t xml:space="preserve"> </t>
    </r>
  </si>
  <si>
    <r>
      <rPr>
        <sz val="10"/>
        <color theme="1"/>
        <rFont val="Arial"/>
      </rPr>
      <t xml:space="preserve">[Berardinelli] Seems not including MBSE but </t>
    </r>
    <r>
      <rPr>
        <b/>
        <sz val="10"/>
        <color theme="1"/>
        <rFont val="Arial"/>
      </rPr>
      <t>Siemens</t>
    </r>
    <r>
      <rPr>
        <sz val="10"/>
        <color theme="1"/>
        <rFont val="Arial"/>
      </rPr>
      <t xml:space="preserve"> is mentioned.</t>
    </r>
  </si>
  <si>
    <r>
      <rPr>
        <u/>
        <sz val="10"/>
        <color rgb="FF1155CC"/>
        <rFont val="Calibri"/>
      </rPr>
      <t>https://www.doi.org/10.1007/978-3-031-14844-6_7</t>
    </r>
    <r>
      <rPr>
        <sz val="10"/>
        <color rgb="FF1155CC"/>
        <rFont val="Calibri"/>
      </rPr>
      <t xml:space="preserve"> </t>
    </r>
  </si>
  <si>
    <r>
      <rPr>
        <sz val="10"/>
        <color theme="1"/>
        <rFont val="Arial"/>
      </rPr>
      <t xml:space="preserve">[Berardinelli] A bit </t>
    </r>
    <r>
      <rPr>
        <b/>
        <sz val="10"/>
        <color theme="1"/>
        <rFont val="Arial"/>
      </rPr>
      <t>BORDERLINE</t>
    </r>
    <r>
      <rPr>
        <sz val="10"/>
        <color theme="1"/>
        <rFont val="Arial"/>
      </rPr>
      <t xml:space="preserve"> imho opinion. MBSE are not primary concern of the survey and the discussion seems to disregard MBSE concern </t>
    </r>
  </si>
  <si>
    <r>
      <rPr>
        <u/>
        <sz val="10"/>
        <color rgb="FF1155CC"/>
        <rFont val="Arial"/>
      </rPr>
      <t>https://www.scimagojr.com/journalsearch.php?q=15072&amp;tip=sid&amp;clean=0</t>
    </r>
    <r>
      <rPr>
        <sz val="10"/>
        <rFont val="Arial"/>
      </rPr>
      <t xml:space="preserve"> </t>
    </r>
  </si>
  <si>
    <t>Do not specify MBE/MDE. The paper focus on using blockhain for DT (blockchain-based DT for industry)</t>
  </si>
  <si>
    <t>This survey paper does not focus on modeling but more on the service-related aspects of Industry 4.0 (including DTs). Still, it discusses different existing modeling contributions in this area (architecture models, business models, conceptual models, data models, service models, etc.) and related challenges (e.g. integration).</t>
  </si>
  <si>
    <t xml:space="preserve">[Berardinelli] Digital Twins (DT) for Product-Service Systems (PSS). MDE/MBSE never mentioned. I would exclude it </t>
  </si>
  <si>
    <r>
      <rPr>
        <u/>
        <sz val="10"/>
        <color rgb="FF1155CC"/>
        <rFont val="Calibri"/>
      </rPr>
      <t>https://www.doi.org/10.1016/j.compind.2022.103629</t>
    </r>
    <r>
      <rPr>
        <sz val="10"/>
        <color rgb="FF1155CC"/>
        <rFont val="Calibri"/>
      </rPr>
      <t xml:space="preserve"> </t>
    </r>
  </si>
  <si>
    <t>Focused on human-computer interaction (HCI), Talks about design methodology but nothing in detail. 
Possibly reading the actual papers might provide more interesting information</t>
  </si>
  <si>
    <r>
      <rPr>
        <u/>
        <sz val="10"/>
        <color rgb="FF1155CC"/>
        <rFont val="Calibri"/>
      </rPr>
      <t>https://www.doi.org/10.1145/3511616.3513098</t>
    </r>
    <r>
      <rPr>
        <sz val="10"/>
        <color rgb="FF1155CC"/>
        <rFont val="Calibri"/>
      </rPr>
      <t xml:space="preserve"> </t>
    </r>
  </si>
  <si>
    <t>It is related to buildings only. The most related concept is BIM. However, no explicit mentioning of MBSE</t>
  </si>
  <si>
    <r>
      <rPr>
        <u/>
        <sz val="10"/>
        <color rgb="FF1155CC"/>
        <rFont val="Calibri"/>
      </rPr>
      <t>https://www.doi.org/10.1145/3549555.3549594</t>
    </r>
    <r>
      <rPr>
        <sz val="10"/>
        <color rgb="FF1155CC"/>
        <rFont val="Calibri"/>
      </rPr>
      <t xml:space="preserve"> </t>
    </r>
  </si>
  <si>
    <r>
      <rPr>
        <sz val="10"/>
        <color theme="1"/>
        <rFont val="Arial"/>
      </rPr>
      <t xml:space="preserve">[Berardinelli]: </t>
    </r>
    <r>
      <rPr>
        <b/>
        <sz val="10"/>
        <color theme="1"/>
        <rFont val="Arial"/>
      </rPr>
      <t>BORDERLINE</t>
    </r>
    <r>
      <rPr>
        <sz val="10"/>
        <color theme="1"/>
        <rFont val="Arial"/>
      </rPr>
      <t xml:space="preserve"> Models are mentioned in a tech-neutral way.</t>
    </r>
  </si>
  <si>
    <r>
      <rPr>
        <u/>
        <sz val="10"/>
        <color rgb="FF1155CC"/>
        <rFont val="Calibri"/>
      </rPr>
      <t>https://www.doi.org/10.1109/ACCESS.2021.3064192</t>
    </r>
    <r>
      <rPr>
        <sz val="10"/>
        <color rgb="FF1155CC"/>
        <rFont val="Calibri"/>
      </rPr>
      <t xml:space="preserve"> </t>
    </r>
  </si>
  <si>
    <t>For sure model-based, digital twins are mentioned in the conclusions</t>
  </si>
  <si>
    <t>[Berardinelli]: It seems MBSE-agnostic, so it can be removed.</t>
  </si>
  <si>
    <r>
      <rPr>
        <u/>
        <sz val="10"/>
        <color rgb="FF1155CC"/>
        <rFont val="Calibri"/>
      </rPr>
      <t>https://www.doi.org/10.1145/3419634</t>
    </r>
    <r>
      <rPr>
        <sz val="10"/>
        <color rgb="FF1155CC"/>
        <rFont val="Calibri"/>
      </rPr>
      <t xml:space="preserve"> </t>
    </r>
  </si>
  <si>
    <r>
      <rPr>
        <u/>
        <sz val="10"/>
        <color rgb="FF1155CC"/>
        <rFont val="Arial"/>
      </rPr>
      <t>https://doi.org/10.1145/3477244.3477985</t>
    </r>
    <r>
      <rPr>
        <sz val="10"/>
        <rFont val="Arial"/>
      </rPr>
      <t xml:space="preserve"> </t>
    </r>
  </si>
  <si>
    <t>This paper is a short survey (8 pages), has not been prepared based on a systematic approach (at least apparently), and mentions just one or two "model-based" approaches.</t>
  </si>
  <si>
    <t>[Berardinelli] Too short, 6 pages and it seems also MBSE-agnostic</t>
  </si>
  <si>
    <r>
      <rPr>
        <u/>
        <sz val="10"/>
        <color rgb="FF1155CC"/>
        <rFont val="Calibri"/>
      </rPr>
      <t>https://www.doi.org/10.1109/IEEM45057.2020.9309745</t>
    </r>
    <r>
      <rPr>
        <sz val="10"/>
        <color rgb="FF1155CC"/>
        <rFont val="Calibri"/>
      </rPr>
      <t xml:space="preserve"> </t>
    </r>
  </si>
  <si>
    <t xml:space="preserve">Condensed discussion on "different abstraction or meta-levels of 
product lifecycle management (PLM) integration." </t>
  </si>
  <si>
    <t>[Berardinelli]: it mentions UML (a clue that it is related to MBSE). Nevertheless, it is very short, 7 pages</t>
  </si>
  <si>
    <r>
      <rPr>
        <u/>
        <sz val="10"/>
        <color rgb="FF1155CC"/>
        <rFont val="Calibri"/>
      </rPr>
      <t>https://www.doi.org/10.1145/3386164.3387296</t>
    </r>
    <r>
      <rPr>
        <sz val="10"/>
        <color rgb="FF1155CC"/>
        <rFont val="Calibri"/>
      </rPr>
      <t xml:space="preserve"> </t>
    </r>
  </si>
  <si>
    <t>this is a primary study, to be excluded</t>
  </si>
  <si>
    <r>
      <rPr>
        <u/>
        <sz val="10"/>
        <color rgb="FF1155CC"/>
        <rFont val="Calibri"/>
      </rPr>
      <t>https://www.doi.org/10.1115/omae2019-95152</t>
    </r>
    <r>
      <rPr>
        <sz val="10"/>
        <color rgb="FF1155CC"/>
        <rFont val="Calibri"/>
      </rPr>
      <t xml:space="preserve"> </t>
    </r>
  </si>
  <si>
    <t>Snowballing</t>
  </si>
  <si>
    <t>Snowballed Paper</t>
  </si>
  <si>
    <t>Correspondence Address</t>
  </si>
  <si>
    <t>EC5 (secondary but not MBSE)</t>
  </si>
  <si>
    <t>Other (e.g., completely out of scope)</t>
  </si>
  <si>
    <t>Other (e.g. out of scope, secondary study but not MBSE)</t>
  </si>
  <si>
    <t>TODOs</t>
  </si>
  <si>
    <t>At least one review</t>
  </si>
  <si>
    <t>Backward</t>
  </si>
  <si>
    <t>A model-driven approach to enable the simulation of complex systems on distributed architectures</t>
  </si>
  <si>
    <t>Simulation</t>
  </si>
  <si>
    <t>10.1177/0037549719829828</t>
  </si>
  <si>
    <t>https://www.doi.org/10.1177/0037549719829828</t>
  </si>
  <si>
    <t>Â© The Author(s) 2019.The increasing complexity of modern systems makes their design, development, and operation extremely challenging and therefore new systems engineering and modeling and simulation (M&amp;S) methods, techniques, and tools are emerging, also to benefit from distributed simulation environments. In this context, one of the most mature and popular standards for distributed simulation is the IEEE 1516-2010 - Standard for M&amp;S high level architecture (HLA). However, building and maintaining distributed simulations components, based on the IEEE 1516-2010 standard, is still a challenging and effort-consuming task. To ease the development of full-fledged HLA-based simulations, the paper proposes the MONADS method (MOdel-driveN Architecture for Distributed Simulation), which relies on the model-driven systems engineering paradigm. The method takes as input system models specified in Systems Modeling Language, the reference modeling language in the systems engineering field, and produces as output the final code of the corresponding HLA-based distributed simulation through a chain of model-to-model and model-to-text transformations. The obtained simulation code is based on the HLA Development Kit software framework, which has been developed by the SMASH-Lab (System Modeling and Simulation Hub - Laboratory) of the University of Calabria (Italy), in cooperation with the Software, Robotics, and Simulation Division (ER) of NASAâ€™s Lyndon B. Johnson Space Center (JSC) in Houston (TX, USA). The effectiveness of the method is shown through a case study that concerns a military patrol operation, in which a set of drones are engaged to patrol the border of a military area, in order to prevent both ground and flight attacks from entering the area.</t>
  </si>
  <si>
    <t>distributed simulation, high-level architecture, model-based systems engineering, Modeling and simulation</t>
  </si>
  <si>
    <t>&lt;None, {eid: 85015825160}&gt;, &lt;None, {eid: 0003484946}&gt;, &lt;None, {eid: 85062360065}&gt;, &lt;None, {eid: 0003520342}&gt;, &lt;Model-driven development: a metamodeling foundation, {eid: 0141725648}&gt;, &lt;None, {eid: 85062351479}&gt;, &lt;None, {eid: 85044522897}&gt;, &lt;None, {eid: 85062323150}&gt;, &lt;None, {eid: 85049162689}&gt;, &lt;None, {eid: 85062345059}&gt;, &lt;None, {eid: 85062321868}&gt;, &lt;None, {eid: 85062346248}&gt;, &lt;None, {eid: 84985918527}&gt;, &lt;None, {eid: 84886142038}&gt;, &lt;Experiences in simplifying distributed simulation: the HLA development kit framework, {eid: 85026362781}&gt;, &lt;None, {eid: 85042916879}&gt;, &lt;None, {eid: 85044517342}&gt;, &lt;None, {eid: 85062339476}&gt;, &lt;None, {eid: 84858067801}&gt;, &lt;None, {eid: 84913601159}&gt;, &lt;None, {eid: 85002637160}&gt;, &lt;None, {eid: 84863274017}&gt;, &lt;None, {eid: 85010369493}&gt;, &lt;None, {eid: 85062341637}&gt;, &lt;None, {eid: 85062328039}&gt;, &lt;None, {eid: 85062348177}&gt;, &lt;None, {eid: 77954677566}&gt;, &lt;None, {eid: 84867729868}&gt;, &lt;None, {eid: 84894110082}&gt;, &lt;None, {eid: 80052596859}&gt;, &lt;None, {eid: 85133430852}&gt;, &lt;None, {eid: 60749123345}&gt;, &lt;Building a high-level architecture federated interoperable framework from legacy information systems, {eid: 84897663056}&gt;, &lt;None, {eid: 85026345450}&gt;, &lt;None, {eid: 84894110082}&gt;, &lt;None, {eid: 85062329779}&gt;, &lt;None, {eid: 84969805541}&gt;, &lt;None, {eid: 84857747433}&gt;, &lt;A metamodel for federation architectures, {eid: 48249139060}&gt;, &lt;Model-based code generation for HLA federates, {eid: 76949099611}&gt;, &lt;Layered simulation architecture: a practical approach, {eid: 84872105223}&gt;, &lt;Avoiding another green elephant - a proposal for the next generation HLA based on the model driven architecture, {eid: 85062343820}&gt;, &lt;None, {eid: 84977134330}&gt;, &lt;None, {eid: 84928102655}&gt;, &lt;None, {eid: 84877588375}&gt;, &lt;None, {eid: 84928121719}&gt;</t>
  </si>
  <si>
    <t>2-s2.0-85062333445</t>
  </si>
  <si>
    <t>An MBSE-based approach for the analysis of requirements towards engineering IT architectures</t>
  </si>
  <si>
    <t>5th Annual IEEE International Symposium on Systems Engineering, ISSE 2019</t>
  </si>
  <si>
    <t>10.1109/ISSE46696.2019.8984568</t>
  </si>
  <si>
    <t>https://www.doi.org/10.1109/ISSE46696.2019.8984568</t>
  </si>
  <si>
    <t>Â© 2019 IEEE.Products are currently changing since various drivers increase complexity, e.g. digitalization. This does not only apply to systems, but also to engineering itself with its processes, methodologies and tools. On the one hand, approaches like Model-Based Systems Engineering or virtual verification and validation demonstrate that digitalization has the effect of demanding computer-interpretable and continuous sets of information. On the other hand, the approaches themselves require new functionalities regarding the engineering IT and thus raise new requirements. This paper presents a systematic approach to identify and analyze the requirements towards an engineering IT architecture. The approach is model-based and comes with modeling guidance and a meta-model to support the analysis.</t>
  </si>
  <si>
    <t>Analysis, Engineering IT, Enterprise Architecture, MBSE, Requirements</t>
  </si>
  <si>
    <t>&lt;None, {eid: 84903620173}&gt;, &lt;Der Weg zu Intelli-genten Technischen Systemen, {eid: 84941275700}&gt;, &lt;None, {eid: 85015931629}&gt;, &lt;None, {eid: 84954540930}&gt;, &lt;None, {eid: 4444332989}&gt;, &lt;None, {eid: 85089974918}&gt;, &lt;None, {eid: 0342925129}&gt;, &lt;None, {eid: 18544389830}&gt;, &lt;Fundamentals of agile systems engineering-part 1, {eid: 85171628974}&gt;, &lt;Model lifecycle management for mbse, {eid: 85105924917}&gt;, &lt;Seamless simulation toolchain for virtual engineering and virtual commissioning of smart factories, {eid: 85068455094}&gt;, &lt;System lifecycle management-An approach for developing cybertronic systems in consideration of sustainability aspects, {eid: 85020033295}&gt;, &lt;Digitalisierung-Definition und Reife, {eid: 85040764518}&gt;, &lt;None, {eid: 85050962618}&gt;, &lt;Die Digitalisierung der WertschÃ¶fpfung kommt in deutschen Unternehmen an: Industrie 4.0 wird unsere Arbeit verÃ¤ndern, {eid: 85019106287}&gt;, &lt;None, {eid: 67651225281}&gt;, &lt;None, {eid: 84899127785}&gt;, &lt;An application framework of digital twin and its case study, {eid: 85049576881}&gt;, &lt;Digital twin-the simulation aspect, {eid: 85016457439}&gt;, &lt;None, {eid: 85076727929}&gt;, &lt;None, {eid: 0003677281}&gt;, &lt;Process models in design and development, {eid: 85023196132}&gt;, &lt;Enterprise architecture management-state of research analysis &amp; a comparison of selected approaches, {eid: 84892640455}&gt;, &lt;Model-based process engineering-An approach to integrated product system and process modelling, {eid: 85081080532}&gt;, &lt;An integrated product-process-organisation model to manage design system, {eid: 51749107686}&gt;, &lt;Grai engineering methodology for design performance improvement, {eid: 34648868772}&gt;, &lt;None, {eid: 33744808421}&gt;, &lt;None, {eid: 77949517037}&gt;, &lt;None, {eid: 85081085504}&gt;, &lt;None, {eid: 85081093818}&gt;, &lt;None, {eid: 0009246831}&gt;, &lt;Systems engineering a model based systems engineering tool suite: The boeing approach, {eid: 85170258617}&gt;, &lt;An explanatory model as basis for the introduction of systems engineering and capable it-infrastructures in industry, {eid: 85081079092}&gt;, &lt;The levels of conceptual interoperability model, {eid: 10244265492}&gt;, &lt;Process for the development of a digital strategy, {eid: 85081080802}&gt;</t>
  </si>
  <si>
    <t>Conference Proceeding</t>
  </si>
  <si>
    <t>2-s2.0-85081091712</t>
  </si>
  <si>
    <t>Detecting Task Functional MRI Activation Using the Multiband Multiecho (MBME) Echo-Planar Imaging (EPI) Sequence</t>
  </si>
  <si>
    <t>Journal of Magnetic Resonance Imaging</t>
  </si>
  <si>
    <t>10.1002/jmri.27448</t>
  </si>
  <si>
    <t>https://www.doi.org/10.1002/jmri.27448</t>
  </si>
  <si>
    <t>Â© 2020 International Society for Magnetic Resonance in MedicineBackground: Blood oxygen level-dependent (BOLD) functional MRI (fMRI) has been widely applied to detect brain activations. Recent advances in multiband (MB) and multiecho (ME) techniques have greatly improved fMRI methods. MB imaging improves temporal and/or spatial resolution, while ME imaging has been shown to improve BOLD sensitivity. This study aimed to evaluate the novel MBME echo planar imaging (EPI) sequence utilizing MB and ME simultaneously to determine if the MBME outperform the MB single echo (MBSE) sequence for task fMRI. Purpose: To compare the performance of MBME with MBSE in a task fMRI study. Study Type: Prospective. Population: A total of 29 healthy volunteers aged 20â€“46 years (9 male, 20 female). Field Strength/Sequence: MBSE and MBME gradient-echo EPI sequences were applied at 3T. Additional T1-weighted magnetization-prepared rapid acquisition with gradient echo (MPRAGE) was collected. Assessment: A checkerboard visual task was presented during the functional MBSE and MBME scans. The MBME or MBSE signal was evaluated using the temporal signal-to-noise ratio (tSNR). Task activation was evaluated using the z-score, volume, sensitivity, and specificity. Testâ€“retest metrics of task activation were examined with the Dice coefficient (DC) and intraclass correlation coefficient (ICC) on subjects with repeated scans. Statistical Tests: A linear mixed-effects model was used to compared MBME and MBSE activation at the voxel base. The paired t-test was used to compare tSNR, activation z-score, and volume, along with sensitivity, specificity, and DC between MBSE and MBME. Results: While similar task activation was detected in the visual cortex, MBME showed higher activation volume and higher sensitivity compared with MBSE (P &lt; 0.05). ICC was higher for MBME than MBSE, while there was a trend of differences in DC (P = 0.08). Data Conclusion: MBME resulted in higher task fMRI activation volume and sensitivity without losing specificity. Reliability was also higher for MBME scans compared with MBSE. Level of Evidence: 1. Technical Efficacy Stage: 1.</t>
  </si>
  <si>
    <t>blood oxygen level dependent, functional MRI, multiband, multiecho, visual checkerboard task</t>
  </si>
  <si>
    <t>&lt;Time course EPI of human brain function during task activation, {eid: 0026871708}&gt;, &lt;Overview of functional magnetic resonance imaging, {eid: 79952829421}&gt;, &lt;Enhancement of BOLD-contrast sensitivity by single-shot multiecho functional MR imaging, {eid: 0032769195}&gt;, &lt;BOLD contrast sensitivity enhancement and artifact reduction with multiecho EPI: Parallel-acquired inhomogeneity-desensitized fMRI, {eid: 33744964361}&gt;, &lt;Blipped-controlled aliasing in parallel imaging for simultaneous multislice echo planar imaging with reduced g-factor penalty, {eid: 84859705233}&gt;, &lt;Evaluation of highly accelerated simultaneous multi-slice EPI for fMRI, {eid: 84928805434}&gt;, &lt;Resting-state fMRI in the Human Connectome Project, {eid: 84880325951}&gt;, &lt;Evaluation of 2D multiband EPI imaging for high-resolution, whole-brain, task-based fMRI studies at 3T: Sensitivity and slice leakage artifacts, {eid: 84941923090}&gt;, &lt;A comprehensive evaluation of increasing temporal resolution with multiband-accelerated protocols and effects on statistical outcome measures in fMRI, {eid: 85046864533}&gt;, &lt;Multiecho EPI of human fear conditioning reveals improved BOLD detection in ventromedial prefrontal cortex, {eid: 85019148558}&gt;, &lt;Integrated strategy for improving functional connectivity mapping using multiecho fMRI, {eid: 84885024283}&gt;, &lt;Evaluation of multiecho ICA denoising for task based fMRI studies: Block designs, rapid event-related designs, and cardiac-gated fMRI, {eid: 84981186502}&gt;, &lt;Separating slow BOLD from non-BOLD baseline drifts using multiecho fMRI, {eid: 84910022208}&gt;, &lt;Using multiecho simultaneous multi-slice (SMS) EPI to improve functional MRI of the subcortical nuclei of the basal ganglia at ultra-high field (7T), {eid: 85042381889}&gt;, &lt;Improved sensitivity and specificity for resting state and task fMRI with multiband multiecho EPI compared to multiecho EPI at 7 T, {eid: 84937781790}&gt;, &lt;Multiband multiecho simultaneous ASL/BOLD for task-induced functional MRI, {eid: 85041307092}&gt;, &lt;The minimal preprocessing pipelines for the Human Connectome Project, {eid: 84880332607}&gt;, &lt;Improved optimization for the robust and accurate linear registration and motion correction of brain images, {eid: 0036425968}&gt;, &lt;None, {eid: 66749124910}&gt;, &lt;Accurate and robust brain image alignment using boundary-based registration, {eid: 67949092690}&gt;, &lt;ICA-AROMA: A robust ICA-based strategy for removing motion artifacts from fMRI data, {eid: 84933042676}&gt;, &lt;Comparing resting state fMRI de-noising approaches using multi- and single-echo acquisitions, {eid: 85016054920}&gt;, &lt;Differentiating BOLD and non-BOLD signals in fMRI time series using multiecho EPI, {eid: 84857738843}&gt;, &lt;Enhanced identification of BOLD-like components with multiecho simultaneous multi-slice (MESMS) fMRI and multiecho ICA, {eid: 84924618175}&gt;, &lt;Temporal autocorrelation in univariate linear modeling of FMRI data, {eid: 0035212159}&gt;, &lt;Linear mixed-effects modeling approach to FMRI group analysis, {eid: 84874769744}&gt;, &lt;Intraclass correlation: Improved modeling approaches and applications for neuroimaging, {eid: 85041743325}&gt;, &lt;Functional imaging of the human lateral geniculate nucleus and pulvinar, {eid: 0347717976}&gt;, &lt;Mapping of lateral geniculate nucleus activation during visual stimulation in human brain using fMRI, {eid: 0031974410}&gt;, &lt;Retinotopic organization and functional subdivisions of the human lateral geniculate nucleus: A high-resolution functional magnetic resonance imaging study, {eid: 5644258272}&gt;, &lt;Damage of the lateral geniculate nucleus in MS: Assessing the missing node of the visual pathway, {eid: 85065681579}&gt;, &lt;What is the test-retest reliability of common task-functional MRI measures? New empirical evidence and a meta-analysis, {eid: 85085995321}&gt;, &lt;Test-retest and between-site reliability in a multicenter fMRI study, {eid: 48949089466}&gt;, &lt;fMRI reliability: Influences of task and experimental design, {eid: 84891413110}&gt;, &lt;Psychophysiological interactions in a visual checkerboard task: Reproducibility, reliability, and the effects of deconvolution, {eid: 85032021547}&gt;, &lt;Reproducibility of visual activation in functional MR imaging and effects of postprocessing, {eid: 0034075806}&gt;, &lt;ICA-based artefact removal and accelerated fMRI acquisition for improved resting state network imaging, {eid: 84899916725}&gt;, &lt;Lightweight, compact, and high-performance 3T MR system for imaging the brain and extremities, {eid: 85043531529}&gt;</t>
  </si>
  <si>
    <t>2-s2.0-85096664383</t>
  </si>
  <si>
    <t>Model management tools for models of different domains: A systematic literature review</t>
  </si>
  <si>
    <t>13th Annual IEEE International Systems Conference, SysCon 2019</t>
  </si>
  <si>
    <t>10.1109/SYSCON.2019.8836869</t>
  </si>
  <si>
    <t>https://www.doi.org/10.1109/SYSCON.2019.8836869</t>
  </si>
  <si>
    <t>Â© 2019 IEEE.Objective: The goal of this study is to present an overview of industrial and academic approaches to cross-domain model management. We aim at identifying industrial and academic tools for cross-domain model management and describing the inconsistency types addressed by them as well as strategies the users of the tools employ to keep consistency between models of different domains. Method: We conducted a systematic literature review. Using the keyword-based search on Google Scholar we analyzed 515 potentially relevant studies; after applying inclusion and exclusion criteria 88 papers were selected for further analysis. Results: The main findings/contributions are: (i) a list of available tools used to support model management; (ii) approximately 31% of the tools can provide consistency model checking on models of different domains and approximately 24% on the same domain; (iii) available strategies to keep the consistency between models of different domains are not mature enough; (iv) explicit modeling dependencies between models is not common in the industry. However, it is considered as a requirement by academia if one wishes to manage inconsistency between models of different domains. Conclusion: This study presents an overview of industrial practices and academic approaches about the cross-domain model management. The results presented in this study can be used as a starting point for future research on model management topics, and also for further improvement of actual model management tools.</t>
  </si>
  <si>
    <t>Model Management, Model-Based Systems Engineering, Systematic Literature Review, Systems Engineering</t>
  </si>
  <si>
    <t>&lt;A conceptual basis for inconsistency management in model-based systems engineering, {eid: 84915735964}&gt;, &lt;Enabling multi-view modeling with sysml profiles and model transformations, {eid: 80054075181}&gt;, &lt;Towards model-based system engineering for simulation-based design in product data management systems, {eid: 84872744430}&gt;, &lt;A multi-paradigm modeling foundation for collaborative multi-view model/system development, {eid: 85080017209}&gt;, &lt;Plm for mecha-tronics integration, {eid: 84893221542}&gt;, &lt;Overcoming current mecha-tronic design challenges: A discussion, {eid: 84912088923}&gt;, &lt;Maintaining consistency between system architecture and dynamic system models with sysml4modelica, {eid: 84883002827}&gt;, &lt;A conceptual framework for consistency management in model-based systems engineering, {eid: 84863594828}&gt;, &lt;Systems engineering vision 2020, {eid: 77953762003}&gt;, &lt;None, {eid: 85107187033}&gt;, &lt;Model lifecycle management for mbse, {eid: 85105924917}&gt;, &lt;Collaborative model-driven software engineering: A classification framework and a research map, {eid: 85058670174}&gt;, &lt;None, {eid: 43149121274}&gt;, &lt;None, {eid: 84872740179}&gt;, &lt;Product lifecycle management, {eid: 33744808421}&gt;, &lt;None, {eid: 85079992926}&gt;, &lt;Product lifecycle management:from its history to its new role, {eid: 78149333894}&gt;, &lt;Guidelines for snowballing in systematic literature studies and a replication in software engineering, {eid: 84907829939}&gt;, &lt;Analyzing the past to prepare for the future: Writing a literature review, {eid: 0012903874}&gt;, &lt;Guidelines for performing systematic literature reviews in software engineering, {eid: 44649122227}&gt;, &lt;Systematic mapping studies in software engineering, {eid: 85088075417}&gt;, &lt;Challenges for static analysis of Java reflection-literature review and empirical study, {eid: 85027721960}&gt;, &lt;Energy-efficient networking solutions in cloud-based environments: A systematic literature review, {eid: 84930634873}&gt;, &lt;Systematic literature studies: Database searches vs. Backward snowballing, {eid: 84867499427}&gt;, &lt;Cross versus within-company cost estimation studies: A systematic review, {eid: 34247611323}&gt;, &lt;On the pragmatic design of literature studies in software engineering: An experience-based guideline, {eid: 85079983113}&gt;, &lt;A coefficient of agreement for nominal scales, {eid: 84973587732}&gt;, &lt;The measurement of observer agreement for categorical data, {eid: 0017360990}&gt;, &lt;Robust sentiment detection on twitter from biased and noisy data, {eid: 80053418268}&gt;, &lt;A systematic literature review on agile requirements engineering practices and challenges, {eid: 84967020007}&gt;, &lt;Knowledge management in software engineering: A systematic review of studied concepts, findings and research methods used, {eid: 49549089759}&gt;, &lt;Card sorting: Designing usable categories, {eid: 79958176823}&gt;, &lt;None, {eid: 70349441583}&gt;, &lt;A conflict detection approach for collaborative management of product interfaces, {eid: 80055012474}&gt;, &lt;Knowledge configuration management for product design and numerical simulation, {eid: 84858802680}&gt;, &lt;Towards a plm interoperability for a collaborative design support system, {eid: 84923265380}&gt;, &lt;Cadom: A component agent-based design-oriented model for collaborative design, {eid: 0033299365}&gt;, &lt;Implementing the mbse cultural change: Organization, coaching and lessons learned, {eid: 85006333964}&gt;, &lt;A model-driven and tool-integration framework for whole vehicle co-simulation environ-ments, {eid: 85079969079}&gt;, &lt;Examining cad interoperability through the use of ontologies, {eid: 84869419971}&gt;, &lt;Complex system simulation: Proposition of a mbse framework for design-Analysis integration, {eid: 84898733665}&gt;, &lt;Model-based design structure matrix: Deriving a dsm from an object-process model, {eid: 84880763818}&gt;, &lt;The evolution, challenges, and future of knowledge representation in product design systems, {eid: 84868137573}&gt;, &lt;Model-based enterprise summit report, {eid: 84928734983}&gt;, &lt;Towards an integrated conceptual design evaluation of mechatronic systems: The sysdice approach, {eid: 84939200143}&gt;, &lt;An integrated approach to developing automotive climate control systems, {eid: 84926063838}&gt;, &lt;A lightweight approach to manage engineering parameters in mechatronic design processes, {eid: 85015956792}&gt;, &lt;Collaborative complex system design applied to an aircraft system, {eid: 84945210002}&gt;, &lt;Integration of plm solutions and bim systems for the aec industry, {eid: 84893546803}&gt;, &lt;Model based systems engineering (mbse) media study, {eid: 85047146223}&gt;, &lt;Automotive software development and management, {eid: 79952925050}&gt;, &lt;None, {eid: 84890355976}&gt;, &lt;Product data model for plm system, {eid: 79961025745}&gt;, &lt;Dependency modeling and model management in mechatronic design, {eid: 84870991447}&gt;, &lt;Tool-Agnostic framework for systems engineering implementation, {eid: 85079995353}&gt;, &lt;Verification, validation and accreditation using aadl, {eid: 85079971558}&gt;, &lt;Integrating models and simulations of continuous dynamics into sysml, {eid: 84855163102}&gt;, &lt;Ontostep: Enriching product model data using ontologies, {eid: 84857929258}&gt;, &lt;Bridging the gap between product lifecycle management and sustainability in manufacturing through ontology building, {eid: 84894899780}&gt;, &lt;Ontostep: Owl-dl ontology for step, {eid: 70449132424}&gt;, &lt;Tools for the development of a design methodology for mechatronic systems, {eid: 84890622834}&gt;, &lt;Model based systems engineering to support failure mode avoidance for driver-Assistance systems, {eid: 85021203585}&gt;, &lt;Managing dependencies in mechatronic design: A case study on dependency management between mechanical design and system design, {eid: 84931261077}&gt;, &lt;Integrating multi-domain models for the design and development of mechatronic systems, {eid: 84963824441}&gt;, &lt;Integrating viewpoints in the development of mechatronic products, {eid: 84908117503}&gt;, &lt;Mbse++foundations for extended model-based systems engineering across system lifecycle, {eid: 85170221550}&gt;, &lt;Slim: Collaborative model-based systems engineering workspace for next-generation complex systems, {eid: 79955772109}&gt;, &lt;Possibilities and challenges of an integrated development using a combined sysml-model and corresponding domain specific models, {eid: 84884342946}&gt;, &lt;State of the art for mechatronic design concepts, {eid: 84867473247}&gt;, &lt;Design and implementation of a distributed information system for collaborative product development, {eid: 13444291302}&gt;, &lt;Engineering process transformation to manage (in)consistency, {eid: 85079984508}&gt;, &lt;Towards a plm interoperability for a collaborative design support system, {eid: 84923265380}&gt;, &lt;A model-based design methodology for the development of mechatronic systems, {eid: 84908118240}&gt;, &lt;A principled approach to the specification of system architectures for space missions, {eid: 84960442015}&gt;, &lt;Towards effective management of inconsistencies in model-based engineering of automated production systems, {eid: 84953867216}&gt;, &lt;Lessons learned from building model-driven development tools, {eid: 84867900876}&gt;, &lt;None, {eid: 85079949967}&gt;, &lt;Sysml approach for the integration of mechatronics system within plm systems, {eid: 84931009677}&gt;, &lt;Model linking to improve visibility and reusability of models during space system development, {eid: 84903973768}&gt;, &lt;Interoperability between a cooperative design modeler and a cad system: Software integration versus data exchange, {eid: 77955221030}&gt;, &lt;Configuration of mechatronic systems using feature models, {eid: 84983016948}&gt;, &lt;Development of control mechanisms to support coherency of product model during cooperative design process, {eid: 77955658627}&gt;, &lt;Engineering lifecycle management. What a bunch of rhetoric, {eid: 85079982388}&gt;, &lt;Managing the embedded systems development process with product lifecycle management, {eid: 84958033419}&gt;, &lt;Ontology-based information integration and sharing for collaborative part and tooling development, {eid: 84945178624}&gt;, &lt;A mereotopological product relationship description approach for assembly oriented design, {eid: 84860869045}&gt;, &lt;A formal ontology-based spatiotemporal mereotopology for integrated product design and assembly sequence planning, {eid: 84940712388}&gt;, &lt;A semantic product modeling framework and language for behavior evaluation, {eid: 84868155306}&gt;, &lt;None, {eid: 84901573319}&gt;, &lt;Interoperability, {eid: 0001649084}&gt;, &lt;None, {eid: 29744443922}&gt;, &lt;Mcad-ecad integration: Overview and future research perspectives, {eid: 84928681818}&gt;, &lt;Classification of model transformation approaches, {eid: 17744391650}&gt;, &lt;An approach to accessing product data across system and software revisions, {eid: 40749119309}&gt;, &lt;Integrating systems and mechanical/electrical engineering-how model-based interface management supports multi-domain collaboration, {eid: 84879705007}&gt;, &lt;None, {eid: 85080000457}&gt;, &lt;A translation approach to portable ontology specifications, {eid: 35148839490}&gt;, &lt;Ontological product modeling for collaborative design, {eid: 77957256111}&gt;, &lt;Multi-scale approach from mechatronic to cyber-physical systems for the design of manufacturing systems, {eid: 85010832458}&gt;, &lt;Effective collaboration in product development via a common sharable ontology, {eid: 43949109661}&gt;, &lt;None, {eid: 85079926012}&gt;, &lt;A meta-modelling framework for knowledge consistency in collaborative design, {eid: 84869087395}&gt;, &lt;Using the knowledge configuration model to manage knowledge in configuration for upstream phases of the design process, {eid: 80052299712}&gt;, &lt;Experimentation in software engineering, {eid: 84949178783}&gt;</t>
  </si>
  <si>
    <t>2-s2.0-85073149764</t>
  </si>
  <si>
    <t>model management, no DT engineering</t>
  </si>
  <si>
    <t>Model-Based Systemic Hazard Analysis Approach for Connected and Autonomous Vehicles and Case Study Application in Automatic Emergency Braking System</t>
  </si>
  <si>
    <t>SAE International Journal of Connected and Automated Vehicles</t>
  </si>
  <si>
    <t>10.4271/12-04-01-0003</t>
  </si>
  <si>
    <t>https://www.doi.org/10.4271/12-04-01-0003</t>
  </si>
  <si>
    <t>Â© Hazard analysis and safety requirements are very crucial for the safety-critical system design. For the traditional vehicle system safety analysis and design, Failure Modes and Effects Analysis (FMEA) and Fault Tree Analysis (FTA) are usually conducted to evaluate the risk. However, for Connected and Autonomous Vehicles (CAV), the autonomous system is more complex, and there are a lot of interactions among subsystems. Conventional hazard analysis methods on the basis of the linear chain of events are not applicable to CAVs because it is difficult to identify the potential hazards caused by system interactions or performance limits. A new hazard analysis method based on control theory and system theory, Systems Theory Process Analysis (STPA), can identify the potential hazards from the view of the whole system. Besides, Model-Based Systems Engineering (MBSE) approach is introduced to improve the consistency and traceability. In this article, a model-based hazard analysis method combining STPA and MBSE is proposed, which can map the development process in compliance with the International Organization for Standardization (ISO) 26262 and Safety Of The Intended Functionality (SOTIF) standards. System assumptions and architecture from system engineering foundations can be used to form the item definition in the safety analysis process. Hazards can be identified by the STPA method based on preliminary system functions. Furthermore, causal factors and safety constraints from Unsafe Control Actions (UCAs) can help developers to generate functional safety requirements and modify the preliminary system architecture. The Automatic Emergency Braking (AEB) system is taken as a typical example to demonstrate the effectiveness of this method. The hazardous state and casual factors for the AEB system is identified by STPA based on the system model, which is described by the systems modeling language (SysML). Meanwhile, the analysis results give the guidance for a safety-related system design. The proposed workflow promotes the collaboration between the system designer and safety analyzer and accelerates the system development iterations process.</t>
  </si>
  <si>
    <t>Automatic emergency braking system, MBSE, Process approach, Safety analysis, STPA</t>
  </si>
  <si>
    <t>&lt;None, {eid: 85061055790}&gt;, &lt;None, {eid: 85103211463}&gt;, &lt;None, {eid: 85103205077}&gt;, &lt;Towards "vision Zero, {eid: 85072503764}&gt;, &lt;Domain Control Units - The Solution for Future E/E Architectures?, {eid: 85072350096}&gt;, &lt;Intelligent Vehicle Monitoring for Safety and Security, {eid: 85064710754}&gt;, &lt;None, {eid: 85103164353}&gt;, &lt;None, {eid: 85103212842}&gt;, &lt;An Approach to Support FMEA Specification in Automotive Systems, {eid: 84938309888}&gt;, &lt;Use of Fault Tree Analysis for Automotive Reliability and Safety Analysis, {eid: 85072444138}&gt;, &lt;Optimization-Based Robust Architecture Design for Autonomous Driving System, {eid: 85064604474}&gt;, &lt;A New Accident Model for Engineering Safer Systems, {eid: 1342344540}&gt;, &lt;Autonomous Driving in Agriculture Leading to Autonomous Worksite Solutions, {eid: 85016491814}&gt;, &lt;Towards a Supermileage Autonomous Vehicle, {eid: 85018456959}&gt;, &lt;Safety Assessment of Complex, Software-Intensive Systems, {eid: 84871259042}&gt;, &lt;Deriving Verification Objectives and Scenarios for Maritime Systems Using the Systems-Theoretic Process Analysis, {eid: 85026731435}&gt;, &lt;WE-G-BRA-07: Analyzing the Safety Implications of a Brachytherapy Process Improvement Project Utilizing a Novel System-Theory-Based Hazard-Analysis Technique, {eid: 85103205480}&gt;, &lt;Safety Analysis Based on Systems Theory Applied to an Unmanned Protective Vehicle, {eid: 85017379847}&gt;, &lt;Application of Systems Theoretic Process Analysis to a Lane Keeping Assist System, {eid: 85103175528}&gt;, &lt;None, {eid: 85103155042}&gt;, &lt;None, {eid: 85103171522}&gt;, &lt;None, {eid: 85103186266}&gt;, &lt;Review and Assessment of the ISO 26262 Draft Road Vehicle - Functional Safety, {eid: 85072507925}&gt;, &lt;Developing Functional Safety Requirements Using Process Model Variables, {eid: 84938347333}&gt;, &lt;Challenges in Managing ISO 26262 Software Development Projects, {eid: 84938306850}&gt;, &lt;Calculating Probability Metric for Random Hardware Failures (PMHF) in the New Version of ISO 26262 Functional Safety - Methodology and Case Studies, {eid: 85045419835}&gt;, &lt;Control Model of Automated Driving Systems Based on SOTIF Evaluation, {eid: 85083859783}&gt;, &lt;Integrating SOTIF and Agile Systems Engineering, {eid: 85064634353}&gt;, &lt;Assessing the Safety of Environment Perception in Automated Driving Vehicles, {eid: 85102148611}&gt;, &lt;None, {eid: 85066815225}&gt;, &lt;Hazard Analysis Method Based on Systems-Theoretic Accident Model and Process, {eid: 85096471235}&gt;, &lt;A System-Theoretic Accident Model and Process with Human Factors Analysis and Classification System Taxonomy, {eid: 85047056769}&gt;</t>
  </si>
  <si>
    <t>SAE International</t>
  </si>
  <si>
    <t>2-s2.0-85103185979</t>
  </si>
  <si>
    <t>Representing adaptation options in experimentable digital twins of production systems</t>
  </si>
  <si>
    <t>International Journal of Computer Integrated Manufacturing</t>
  </si>
  <si>
    <t>10.1080/0951192X.2019.1599433</t>
  </si>
  <si>
    <t>https://www.doi.org/10.1080/0951192X.2019.1599433</t>
  </si>
  <si>
    <t>Â© 2019, Â© 2019 Informa UK Limited, trading as Taylor &amp; Francis Group.Simulations are powerful tools for decision support during factory adaptation processes. In order to provide the most valuable form of decision support, a tool must take into account the decision problem and relevant decision alternatives. Todayâ€™s simulation tools, however, only accept simple notions of variability, like numeric parameter ranges. Thereby they ignore most of the variability of production systems, and do not utilise their full potential to aid decisions. To improve this situation, a new concept on how to systematically model the variability of production systems in Digital Twins of production entities is proposed. It combines Model-Based Systems Engineering and Variability Management to model different variants of production systems, and utilises capabilities of production equipment to make Digital Twins modular and reconfigurable. Each valid combination of variants results in a directly 3D-simulable Digital Twin for the whole production system, allowing automatic validation testing and fast feedback loops during system development. The presented concept is not only a very important basis for managing variants. As the variants model can be used as a search space for optimisation algorithms, the concept is an important stepping stone for a more powerful simulation-based optimisation of production systems.</t>
  </si>
  <si>
    <t>capabilities, Digital twins, MBSE, model-based systems engineering, modelling, variability modelling, Virtual Testbeds</t>
  </si>
  <si>
    <t>&lt;Towards a Capability-Based Framework for Reconfiguring Industrial Production Systems, {eid: 84953897897, doi: 10.1016/j.ifacol.2015.06.395}&gt;, &lt;A New eRobotics Approach to Simulation-Based Analysis and Optimization, {eid: 84946687863}&gt;, &lt;None, {eid: 85018936265}&gt;, &lt;A Navigation Framework for Digital Twins of Factories Based on Building Information Modeling, {eid: 85044445847}&gt;, &lt;None, {eid: 84555215963}&gt;, &lt;None, {eid: 85013920640}&gt;, &lt;None, {eid: 0003880013}&gt;, &lt;Modelling Capabilities for Functional Configuration of Part Feeding Equipment, {eid: 85029869010, doi: 10.1016/j.promfg.2017.07.357}&gt;, &lt;Simulation-Based Optimization of Camera Placement in the Context of Industrial Pose Estimation, {eid: 85047784412}&gt;, &lt;Integrating Compositional and Annotative Approaches for Product Line Engineering, {eid: 70349542003}&gt;, &lt;A Variability-Aware Module System, {eid: 84869778723}&gt;, &lt;Finite Element Analysis as a Key Functionality for eRobotics to Predict the Interdependencies between Robot Control and Structural Deformation, {eid: 85064719598}&gt;, &lt;Capability-Based Planning and Scheduling for Adaptable Manufacturing Systems, {eid: 84946691684}&gt;, &lt;A Framework for Modelling Reconfigurable Manufacturing Systems Using Hybridized Discrete-Event and Agent-Based Simulation, {eid: 84953874139, doi: 10.1016/j.ifacol.2015.06.297}&gt;, &lt;Reconfigurable Manufacturing Systems: Principles, Design, and Future Trends, {eid: 85033406486, doi: 10.1007/s11465-018-0483-0}&gt;, &lt;Software Product Line Engineering and Variability Management: Achievements and Challenges, {eid: 84924174468}&gt;, &lt;A Review of the Roles of Digital Twin in CPS-based Production Systems, {eid: 85029833606, doi: 10.1016/j.promfg.2017.07.198}&gt;, &lt;Aspect-Oriented Modeling for Variability Management, {eid: 55049084345}&gt;, &lt;None, {eid: 84892351987}&gt;, &lt;Interactive Calibration and Visual Programming of Reconfigurable Robotic Workcells, {eid: 85053873933}&gt;, &lt;None, {eid: 0003547470}&gt;, &lt;Delta-Oriented Programming of Software Product Lines, {eid: 78049372449}&gt;, &lt;Experimentable Digital Twins - Streamlining Simulation-Based Systems Engineering for Industry 4.0, {eid: 85041837589}&gt;, &lt;Virtual Testbeds for the Development of Sensor-Enabled Applications, {eid: 85061513737}&gt;, &lt;Towards Interdisciplinary Variability Modeling for Automated Production Systems: Opportunities and Challenges When Applying Delta Modeling: A Case Study, {eid: 84949503154}&gt;, &lt;CESA 3 R: Highly Versatile Plug-And-Produce Assembly System, {eid: 85001022087}&gt;, &lt;Future Modeling and Simulation of CPS-based Factories: An Example from the Automotive Industry, {eid: 85012920563, doi: 10.1016/j.ifacol.2016.12.168}&gt;</t>
  </si>
  <si>
    <t>2-s2.0-85064719396</t>
  </si>
  <si>
    <t>System of Systems Modelling: Recent work Review and a Path Forward</t>
  </si>
  <si>
    <t>4th International Conference on Advanced Aspects of Software Engineering, ICAASE 2020</t>
  </si>
  <si>
    <t>10.1109/ICAASE51408.2020.9380125</t>
  </si>
  <si>
    <t>https://www.doi.org/10.1109/ICAASE51408.2020.9380125</t>
  </si>
  <si>
    <t>Â© 2020 IEEE.Systems-of-Systems (SoSs) stand out from monolithic systems, because of their composed nature, their large scale, their decentralized control mechanism, their evolving environments, and their large number of stakeholders. Due to the varied methodologies and domains of applications in existing literature, there does not exist a single unified consensus for processes involved in System-of-Systems Engineering (SoSE). The purpose of this article is to provide a cursory description of the SoS basic concepts on the one hand, and then to analyse the main challenges in its development. Finally, we report the literature review showing various techniques and methods that have been modified from the conventional systems engineering to better fit the needs of SoSs design. We hope the findings of this work may encourage and inform the community researchers of the creation of a more holistic and unified engineering process that is tailored for the demands of these large-scale systems. Thus, the complexity of the SoS development lends itself nicely to a Model-Based Systems Engineering (MBSE) which provides communication and verification that transcends the levels of development. MBSE uses a model or set of models to document and communicate from the system requirements level down to the software implementation level.</t>
  </si>
  <si>
    <t>Literature Review, Model-Based Systems Engineering, SoS Engineering, System-of-Systems</t>
  </si>
  <si>
    <t>&lt;None, {eid: 85103812831}&gt;, &lt;None, {eid: 85103824737}&gt;, &lt;Architecting principles for systems-of-systems, {eid: 85045953475}&gt;, &lt;Understanding the current state of us defense systems of systems and the implications for systems engineering, {eid: 79960988878}&gt;, &lt;Safety in system-of-systems: Ten key challenges, {eid: 84905399824}&gt;, &lt;Framework for managing system-of-systems ilities, {eid: 85062430925}&gt;, &lt;On systems of systems engineering: A requirements engineering perspective and research agenda, {eid: 85056820734}&gt;, &lt;None, {eid: 85103812281}&gt;, &lt;A survey on concepts, applications, and challenges in cyber-physical systems, {eid: 84920971178}&gt;, &lt;Understanding transportation as a system-of-systems design problem, {eid: 30744450491}&gt;, &lt;Systems of systems engineering: Basic concepts, model-based techniques, and research directions, {eid: 84942794318}&gt;, &lt;System of systems engineering-new challenges for the 21st century, {eid: 44049101324}&gt;, &lt;None, {eid: 85082395897}&gt;, &lt;Healthcare system of systems, {eid: 47249147628}&gt;, &lt;None, {eid: 84954432139}&gt;, &lt;Systems of systems characterization and types, {eid: 84985885574}&gt;, &lt;Thinking smart cities as systems-of-systems: A perspective study, {eid: 85009437713}&gt;, &lt;1. 4. 3 system of systems pain points, {eid: 85045417936}&gt;, &lt;Towards a system of systems concepts, {eid: 0001217367}&gt;, &lt;Systems of systems test and evaluation challenges, {eid: 77956568147}&gt;, &lt;A model-driven approach for configuring and deploying systems of systems, {eid: 84879765624}&gt;, &lt;Model driven software security architecture of systemsof-systems, {eid: 85018521320}&gt;, &lt;A holistic viewpoint-based sysml profile to design systems-of-systems, {eid: 84962855652}&gt;, &lt;Systems-of-systems modelling using a comprehensive viewpoint-based sysml profile, {eid: 85018602926}&gt;, &lt;System of systems engineering: Meta-modelling perspective, {eid: 85091633953}&gt;, &lt;Towards a rigorous modelling formalism for systems of systems, {eid: 84861494413}&gt;, &lt;Using sysml modelling to understand and evolve systems of systems, {eid: 84872958304}&gt;, &lt;Architecting systemsof-systems and their constituents: A case study applying industry 4. 0 in the construction domain, {eid: 85074593146}&gt;, &lt;Involving the application domain expert in the construction of systems of systems, {eid: 85052328566}&gt;, &lt;An approach to integrate systems towards a directed system-of-systems, {eid: 85055682554}&gt;, &lt;A service-based architecture for virtual and collaborative system of systems, {eid: 85103822730}&gt;, &lt;None, {eid: 84942168293}&gt;, &lt;Developing ontologies for interoperability of systems of systems, {eid: 85103846598}&gt;, &lt;An ontological approach to system of systems engineering inproduct development, {eid: 85092421325}&gt;, &lt;Context-basedontology to describe system-of-systems interoperability, {eid: 84988292015}&gt;, &lt;Ontology-based systems engineering: A state-of-the-art review, {eid: 85071261797}&gt;, &lt;System of systems cyber effects simulation ontology, {eid: 84962920232}&gt;, &lt;A maude based specification for sos architecture, {eid: 85052294614}&gt;, &lt;Formally describing the software architecture of systems-of-systems with sosadl, {eid: 84985906010}&gt;, &lt;Formally describing the architectural behavior of software-intensive systems-of-systems with sosadl, {eid: 85012067003}&gt;, &lt;Calculus for sos: A foundation for formally describing software-intensive systems-of-systems, {eid: 84985963079}&gt;, &lt;A bigraphical multi-scale modelling methodology for system of systems, {eid: 85012303085}&gt;, &lt;System-of-systems support-a bigraph approach to interoperability and emergent behavior, {eid: 84961313278}&gt;, &lt;Bigraph-ensured interoperability for system (-of-systems) emergence, {eid: 84910154287}&gt;, &lt;A tool for modelling sos architectures using bigraphs, {eid: 85020856109}&gt;, &lt;Modelling and simulation of net centric system of systems using systems modelling language and colored petri-nets: A demonstration using the global earth observation system of systems, {eid: 52649148111}&gt;, &lt;A metamodel for representing system-of-systems ontologies, {eid: 85051204692}&gt;, &lt;A service-oriented method for system-of-systems requirements analysis and architecture design, {eid: 84863268266}&gt;, &lt;A model driven service engineering approach to system of systems, {eid: 84902478455}&gt;, &lt;Opm &amp; color petri nets based executable system of systems architecting: A building block in fila-sos, {eid: 84941265214}&gt;, &lt;None, {eid: 67650148256}&gt;</t>
  </si>
  <si>
    <t>2-s2.0-85103824540</t>
  </si>
  <si>
    <t>interesting for federation bur not for DT</t>
  </si>
  <si>
    <t>Systematic literature review of system models for technical system development</t>
  </si>
  <si>
    <t>10.3390/app11073014</t>
  </si>
  <si>
    <t>https://www.doi.org/10.3390/app11073014</t>
  </si>
  <si>
    <t>Â© 2021 by the authors. Licensee MDPI, Basel, Switzerland.In Model-Based Systems Engineering (MBSE) there is yet no converged terminology. The term â€˜system modelâ€™ is used in different contexts in literature. In this study we elaborated the definitions and usages of the term â€˜system modelâ€™, to find a common definition. We analyzed 104 publications in depth for their usage and definition as well as their meta-data e.g., the publication year and publication background to find some common patterns. While the term is gaining more interest in recent years, it is used in a broad range of contexts for both analytical and synthetic use cases. Based on this, three categories of system models have been defined and integrated into a more precise definition.</t>
  </si>
  <si>
    <t>Model informatics and analytics, Model-based collaboration, Model-based systems engineering (MBSE)</t>
  </si>
  <si>
    <t>&lt;State-of-practice survey of model-based systems engineering, {eid: 85052963713}&gt;, &lt;Model-based systems engineering: Motivation, current status, and research opportunities, {eid: 85046694426}&gt;, &lt;Introduction To Model-Based System Engineering (MBSE) and SysML, {eid: 85034788291}&gt;, &lt;Preferred Reporting Items for Systematic Reviews and Meta-Analyses: The PRISMA Statement, {eid: 68049122102}&gt;, &lt;Simulation of continuous system models in industrial engineering, {eid: 0017725551}&gt;, &lt;Formal models for control of flexible manufacturing cells: Physical and system model, {eid: 0029354474}&gt;, &lt;An object-oriented power system model and graphical information display system for control engineers, {eid: 0030382957}&gt;, &lt;An avionic system modeling framework, {eid: 84959211032}&gt;, &lt;Integrated modular avionics: System modelling, {eid: 0033343453}&gt;, &lt;A linear systems model of the thickness mode piezoelectric transducer containing dual piezoelectric zones, {eid: 21644458178}&gt;, &lt;The Modeling of Engineering Systems for Their Computer-Based Embodiment With Standard Components, {eid: 20544466123}&gt;, &lt;Information integration for complex systems, {eid: 33748291454}&gt;, &lt;Vehicle System Modeling for HEV Systems Development, {eid: 44849108587}&gt;, &lt;Dynamic characteristic optimization for superheater system model based on evolutionary computation, {eid: 58149163460}&gt;, &lt;An Optimization-Based System Model of Disturbance-Generated Forest Biomass Utilization, {eid: 84906730167}&gt;, &lt;Guiding System Modelers in Multi View Environments: A Domain Engineering Approach, {eid: 85103841403}&gt;, &lt;Improving System Models by Using Monte Carlo Techniques on Plant Models, {eid: 78651076106}&gt;, &lt;None, {eid: 85059910112}&gt;, &lt;None, {eid: 85103823442}&gt;, &lt;Towards an integrated system model for testing and verification of automation machines, {eid: 79959216150}&gt;, &lt;None, {eid: 84920540453}&gt;, &lt;Designing mechatronic systems, a model-based perspective, an attempt to achieve SysML Matlab/Simulink model integration, {eid: 70350436113}&gt;, &lt;Modeling and analysis of integrated avionics processing systems, {eid: 78650950146}&gt;, &lt;Using relational model transformations to reduce complexity in SoS requirements traceability: Preliminary investigation, {eid: 77956565067}&gt;, &lt;None, {eid: 84892037672}&gt;, &lt;Using SysML in the product development process of mechatronic systems, {eid: 84861516300}&gt;, &lt;Interdisciplinary System Model for Agent-Supported Mechatronic Design, {eid: 84858843551}&gt;, &lt;A Metamodel Based Approach for UML Notated Domain Specific Modelling Language, {eid: 79956092005}&gt;, &lt;Formal MES Modeling Framework â€“Integration of Different Views, {eid: 84866762090}&gt;, &lt;Modellintegration von Verhaltens-und energetischen Aspekten fÃ¼r mechatronische Module, {eid: 84884346330}&gt;, &lt;Model Based Systems Engineering with Department of Defense Architectural Framework, {eid: 79960194108}&gt;, &lt;A Characteristic Brake System Model for Passenger Car, {eid: 84870792761}&gt;, &lt;Development of the physics-based assembly system model for the mechatronic validation of automated assembly systems, {eid: 84874687237}&gt;, &lt;Solar Trigeneration System Model for Off-Grid Residential Applications, {eid: 84862892740}&gt;, &lt;Streamlining the development of complex systems through model-based systems engineering, {eid: 84872448289}&gt;, &lt;System modeling and controller design using time series data, {eid: 84872522483}&gt;, &lt;Computer-Aided Recoding to Create Structured and Analyzable System Models, {eid: 84863910089}&gt;, &lt;Integrated Modeling and Analysis to Support Model-Based Systems Engineering, {eid: 84883851453}&gt;, &lt;Interdisciplinary System Model For Agent Based Mechatronic Design of Turbocharing Systems, {eid: 84879701523}&gt;, &lt;Maintaining consistency between system architecture and dynamic system models with SysML4Modelica, {eid: 84883002827}&gt;, &lt;Model-Based Approach for the Reliability Prediction of Mechatronic Systems on the System-Level, {eid: 84856887462}&gt;, &lt;Model-Based Systems Engineering: An Emerging Approach for Modern Systems, {eid: 84655170010}&gt;, &lt;System Model Optimization through Functional Models Execution: Methodology and Application to System-Level Analysis, {eid: 84866919191}&gt;, &lt;Towards a continuous build-up process of a reusable requirements-based system model, {eid: 84861114198}&gt;, &lt;An Improved Model Reduction Method and its Application in Similar Simulation of Complex Systems, {eid: 84884900041}&gt;, &lt;Energy Efficiency Assessment Oriented Building Energy Consumption System Model, {eid: 84886245368}&gt;, &lt;Model-based testing for execution algorithms in the simulation of cyber-physical systems, {eid: 84891348807}&gt;, &lt;Requirements for High Level Models Supporting Design Space Exploration in Model-based Systems Engineering, {eid: 84897985353}&gt;, &lt;The W-Modelâ€”Using Systems Engineering for Adaptronics, {eid: 84898760802}&gt;, &lt;Improving Project-Product Lifecycle Management with Model-Based Design Structure Matrix: A joint project management and systems engineering approach, {eid: 84886089663}&gt;, &lt;Systems Engineering Management Based on a Discipline-Spanning System Model, {eid: 84898712341}&gt;, &lt;A Model of Dynamic Systems, {eid: 84904796993}&gt;, &lt;A SysML based design pattern for the high-level development of mechatronic systems to enhance re-usability, {eid: 84929759480}&gt;, &lt;None, {eid: 85103827618}&gt;, &lt;Parameter-oriented Visualization of a Modelica Model with a Numerical Data Integration Feature, {eid: 84915788335}&gt;, &lt;Property-Model Methodology: A Model-Based Systems Engineering Approach Using VHDL-AMS, {eid: 84904038875}&gt;, &lt;The research on system-level modeling technology of mixed-level abstraction, {eid: 84962909465}&gt;, &lt;A Framework for Electric Vehicle Development: From Modelling to Engineering Through Real-World Data Analysis, {eid: 84975324777}&gt;, &lt;Managing Heterogeneity in Model-Based Systems Engineering of Cyber-Physical Systems, {eid: 84964503245}&gt;, &lt;Measuring the Complexity of a Higraph-based System Model: Formalism and Metrics, {eid: 84938565557}&gt;, &lt;An approach: SysML-based automated requirements verification, {eid: 84954487069}&gt;, &lt;Applying Model-Based Systems Engineering for Product Engineering Management concepts for industrial application, {eid: 84954496528}&gt;, &lt;CubeSat Model Based System Engineering (MBSE) Reference Model-Application in the Concept Lifecycle Phase, {eid: 84960427939}&gt;, &lt;Developing a CubeSat Model-Based System Engineering (MBSE) Reference Modelâ€”Interim status, {eid: 84940689274}&gt;, &lt;Integrated systems engineering and software requirements engineering for technical systems, {eid: 84958553564}&gt;, &lt;Model-based development of products, processes and production resources, {eid: 84946749781}&gt;, &lt;Model-Based Systems Engineering in Concurrent Engineering Centers, {eid: 85086056090}&gt;, &lt;Technical Evaluation of the Systems Modeling Language (SysML), {eid: 84938596490}&gt;, &lt;Towards a Holistic Definition of System Engineering: Paradigm and Modeling Requirements, {eid: 84906536267}&gt;, &lt;A CIM extended power transmission and transformation on-line monitoring system model, {eid: 85016995510}&gt;, &lt;A hybrid systems model for simple manipulation and self-manipulation systems, {eid: 84985930995}&gt;, &lt;A Model Based Systems Engineering Approach Towards Developing a Rapid Analysis and Trades Environment, {eid: 85086687312}&gt;, &lt;Application of Model-Based Systems Engineering for the Development of the Asteroid Redirect Robotic Mission, {eid: 85085405677}&gt;, &lt;Interdisciplinary specification of functional structures for machine design, {eid: 85006459351}&gt;, &lt;Gradient and shim pre-emphasis by inversion of a linear time-invariant system model, {eid: 84999007090}&gt;, &lt;A holistic approach for virtual commissioning of intelligent systems: Model-based systems engineering for the development of a turn-milling center, {eid: 85021452721}&gt;, &lt;Development of system model for audio visual control of mobile robots with voice and gesture commands, {eid: 85029895733}&gt;, &lt;A Review of Know-How Reuse with Patterns in Model-Based Systems Engineering, {eid: 85081079790}&gt;, &lt;The Design of SoS Multi-Agent System Model Based on Emergence Imitation, {eid: 85103837382}&gt;, &lt;A Model-Based Systems Engineering (MBSE) approach for defining the behaviors of CubeSats, {eid: 85021221704}&gt;, &lt;Human-Centered Design Using System Modeling Language, {eid: 85022180316}&gt;, &lt;Implementing model-based system engineering for the whole lifecycle of a spacecraft, {eid: 85027688347}&gt;, &lt;Increasing System Failure Analysis Effectiveness Through Architecture Modeling, {eid: 85040000549}&gt;, &lt;Integration of domain-specific simulation models into descriptive system models by using SysML, {eid: 85040095912}&gt;, &lt;Integration Of Mbse Into Existing Development, {eid: 85029819394}&gt;, &lt;None, {eid: 85103827442}&gt;, &lt;Using Model-Based Systems Engineering to Provide Artifacts for NASA Project Life-cycle and Technical Reviews, {eid: 85046887843}&gt;, &lt;An MBSE conceptual design phase model for inter-satellite communication, {eid: 85048866927}&gt;, &lt;Change propagation analysis for system modeling using Semantic Web technology, {eid: 85037547579}&gt;, &lt;Conceptual data model: A foundation for successful concurrent engineering, {eid: 85044171731}&gt;, &lt;Model-Based Systems Engineering for Machine Tools and Production Systems (Model-Based Production Engineering), {eid: 85050374205}&gt;, &lt;Towards a Co-simulation Based Model Assessment Process for System Architecture, {eid: 85058501363}&gt;, &lt;Early Hybrid Safety and Security Risk Assessment Based on Interdisciplinary Dependency Models, {eid: 85069956736}&gt;, &lt;Improved System Engineering Technical Reviewâ€™s Entrance/Exit Criteria with Model Maturity Metrics, {eid: 85081079429}&gt;, &lt;A Methodical Approach for Using SysML to Optimize Product Architectures for Industrie 4.0, {eid: 85103861784}&gt;, &lt;A Model-Based Systems Engineering Approach to Trade Space Exploration of Implanted Wireless Biotelemetry Communication Systems, {eid: 85056180187}&gt;, &lt;An Approach to Integrate Risk Management in Cross-structure SysML-models, {eid: 85079740395}&gt;, &lt;Approaches to the Development of Complex Systems Models, {eid: 85085108355}&gt;, &lt;Concept Design Using Model Based Systems Engineering, {eid: 85068335316}&gt;, &lt;Enabling complexity management through merging business process modeling with MBSE, {eid: 85076731273}&gt;, &lt;Improved Safety Analysis Integration in a Systems Engineering Approach, {eid: 85063723889}&gt;, &lt;MBSE-enabled Interactive Environment for Aircraft Conceptual Sizing &amp; Synthesis, {eid: 85083944558}&gt;, &lt;The Architecture of Digital System Model for Systems-of-Systems Engineering, {eid: 85080089604}&gt;, &lt;Tool Support for Validation of Formal System Models: Interactive Visualization and Requirements Traceability, {eid: 85079281692}&gt;, &lt;Chaining model transformations to develop a system model verification tool, {eid: 85083034687}&gt;, &lt;MBSE-EntwicklungsfÃ¤higkeit fÃ¼r Digitale Zwillinge, {eid: 85087378639}&gt;, &lt;Multi-domain integrated modeling and verification for the ball screw feed system in machine tools, {eid: 85087713554}&gt;</t>
  </si>
  <si>
    <t>2-s2.0-85103843237</t>
  </si>
  <si>
    <t>generic, no DT</t>
  </si>
  <si>
    <t>Value and benefits of model-based systems engineering (MBSE): Evidence from the literature</t>
  </si>
  <si>
    <t>Systems Engineering</t>
  </si>
  <si>
    <t>10.1002/sys.21566</t>
  </si>
  <si>
    <t>https://www.doi.org/10.1002/sys.21566</t>
  </si>
  <si>
    <t>Â© 2020 Wiley Periodicals LLCTraditional document-based practices in systems engineering are being transitioned to model-based ones. Adoption of model-based systems engineering (MBSE) continues to grow in industry and government, and MBSE continues to be a major research theme in the systems engineering community. In fact, MBSE remains a central element in the International Council on Systems Engineering (INCOSE)â€™s vision for 2025. Examining systems engineering literature, this paper presents an assessment of the extent to which benefits and value of MBSE are supported by empirical evidence. A systematic review of research and practice papers in major systems engineering archival journals and conference proceedings was conducted. Evidence was categorized in four types, two of which inductively emerged from the results: measured, observed (without a formal measurement process), perceived (claimed without evidence), and backed by other references. Results indicate that two thirds of claimed MBSE benefits are only supported by perceived evidence, while only two papers reported measured evidence. The aggregate assessment presented in this paper indicates that claims about the value and benefits of MBSE are mainly based on expectation. We argue that evidence supporting the value and benefits of MBSE remains inconclusive.</t>
  </si>
  <si>
    <t>literature review, model-based systems engineering (MBSE), value of systems engineering</t>
  </si>
  <si>
    <t>&lt;None, {eid: 85098444299}&gt;, &lt;None, {eid: 84969745906}&gt;, &lt;None, {eid: 85098450005}&gt;, &lt;None, {eid: 85095978973}&gt;, &lt;The SERC 5-year technical plan: designing the future of systems engineering research, {eid: 85098446608}&gt;, &lt;None, {eid: 85098444046}&gt;, &lt;A framework for agile development of simulation-based system design tools, {eid: 84883030308}&gt;, &lt;A model-based approach for requirements engineering for systems of systems, {eid: 85027919334}&gt;, &lt;MBSE in rail transportationâ€“product families and product lines, {eid: 85063097750}&gt;, &lt;State-of-practice survey of model-based systems engineering, {eid: 85052963713}&gt;, &lt;Current modeling trends in systems engineering, {eid: 85044470320}&gt;, &lt;MBSE applicability analysis in Chinese industry, {eid: 85098450187}&gt;, &lt;MBSE applicability analysis, {eid: 84929802358}&gt;, &lt;Should I stay or should I go? On forces that drive and prevent MBSE adoption in the embedded systems industry, {eid: 85034595909}&gt;, &lt;None, {eid: 85049832279}&gt;, &lt;Where is the proof?â€”A review of experiences from applying MDE in industry, {eid: 67650127907}&gt;, &lt;Producing a systematic review, {eid: 72649097737}&gt;, &lt;Model based systems engineering (MBSE) for low cost spacecraft operations on IRIS, {eid: 85085405590}&gt;, &lt;None, {eid: 84884141862}&gt;, &lt;Is MBSE helping? Measuring value on Europa Clipper, {eid: 85049866060}&gt;, &lt;None, {eid: 51749111331}&gt;, &lt;On the use of utility theory in engineering design, {eid: 84988376970}&gt;, &lt;None, {eid: 79957929653}&gt;, &lt;The air bag system: what went wrong with the systems engineering?, {eid: 0032297718}&gt;, &lt;None, {eid: 85098446463}&gt;, &lt;Document-based systems for management planning and control: a classification, survey, and assessment, {eid: 73549106041}&gt;, &lt;None, {eid: 84878057078}&gt;, &lt;Model-driven engineering practices in industry, {eid: 79959907898}&gt;, &lt;Model-driven architecture, {eid: 0347793635}&gt;</t>
  </si>
  <si>
    <t>2-s2.0-85098450048</t>
  </si>
  <si>
    <t xml:space="preserve">no DT engineerigng </t>
  </si>
  <si>
    <t>Forward</t>
  </si>
  <si>
    <t>Early Validation and Verification of System Behaviour in Model-based Systems Engineering: A Systematic Literature Review</t>
  </si>
  <si>
    <t>10.1145/3631976</t>
  </si>
  <si>
    <r>
      <rPr>
        <u/>
        <sz val="11"/>
        <color rgb="FF1155CC"/>
        <rFont val="Calibri, sans-serif"/>
      </rPr>
      <t>https://www.doi.org/10.1145/3631976</t>
    </r>
  </si>
  <si>
    <t>© 2024 Copyright held by the owner/author(s).In the Systems Engineering (SE) domain there has been a paradigm shift from document-based to model-based system development artefacts; in fact, new methodologies are emerging to meet the increasing complexity of current systems and the corresponding growing need of digital workflows. In this regard, Model-Based Systems Engineering (MBSE) is considered as a key enabler by many central players of the SE community. MBSE has reached an adequate level of maturity, and there exist documented success stories in its adoption in industry. In particular, one significant benefit of utilising MBSE when compared to the traditional manual and document-centric workflows is that models are available from early phases of systems development; these enable a multitude of analyses prior any implementation effort together with other relevant capabilities, like the automation of development tasks. Nonetheless, it is noticeable there is a lack of a common understanding for how formal analyses for the verification and validation (V&amp;V) of systems behaviour, specifically in the early phases of development, could be placed in an MBSE setting.In this article, we report on the planning, execution, and results of a systematic literature review regarding the early V&amp;V of systems behaviour in the context of model-based systems engineering. The review aims to provide a structured representation of the state of the art with respect to motivations, proposed solutions, and limitations. From an initial set of potentially relevant 701 peer-reviewed publications we selected 149 primary studies, which we analysed according to a rigorous data extraction, analysis, and synthesis process. Based on our results, early V&amp;V has usually the goal of checking the quality of a system design to avoid discovering flaws when parts are being concretely realised; SysML is a de facto standard for describing the system under study, while the solutions for the analyses tend to be varied; also V&amp;V analyses tend to target varied properties with a slight predominance of functional concerns, and following the variation mentioned so far the proposed solutions are largely context specific; the proposed approaches are usually presented without explicit limitations, while when limitations are discussed, readiness of the solutions, handling of analyses simplifications/assumptions, and languages/tools integration are among the most frequently mentioned issues.Based on the survey results and the standard SE practices, we discuss how the current state-of-the-art MBSE supports early V&amp;V of systems behaviour with a special focus on industrial adoption and identify relevant challenges to be researched further.</t>
  </si>
  <si>
    <t>MBSE, system behaviour, systematic literature review, validation, verification</t>
  </si>
  <si>
    <t>&lt;None, {eid: 0003411897}&gt;, &lt;Model-based testing using UML activity diagrams: A systematic mapping study, {eid: 85070717339}&gt;, &lt;Recommender systems in model-driven engineering, {eid: 85111693901}&gt;, &lt;Matlab-simulink-stateflow, {eid: 34248186477}&gt;, &lt;Testing, validation, and verification of robotic and autonomous systems: A systematic review, {eid: 85146198663}&gt;, &lt;Uncertainty handling in cyber-physical systems: State-of-The-art approaches, tools, causes, and future directions, {eid: 85123238514}&gt;, &lt;Early validation of heterogeneous battery systems in the railway domain, {eid: 85130823867}&gt;, &lt;An integrated model-based tool chain for managing variability in complex system design, {eid: 85075938686}&gt;, &lt;None, {eid: 0003705586}&gt;, &lt;None, {eid: 0003426746}&gt;, &lt;Grand challengesin model-driven engineering: An analysis of the state of the research, {eid: 85077634676}&gt;, &lt;What is the future of modeling?, {eid: 85101111198}&gt;, &lt;Preface to MDE intelligence 2019: 1st workshop on artificial intelligence and model-driven engineering, {eid: 85075941198}&gt;, &lt;Cognifying model-driven software engineering, {eid: 85042643413}&gt;, &lt;Addressing the uncertainty interaction problem in software-intensive systems: Challenges and desiderata, {eid: 85141874409}&gt;, &lt;Modelbased systems engineering: Evaluating perceived value, metrics, and evidence through literature, {eid: 85182391840}&gt;, &lt;None, {eid: 85049832279}&gt;, &lt;Towards a unified architecture methodology for product service systems, {eid: 85190502487}&gt;, &lt;Towards solving MBSE adoption challenges: The D3 MBSE adoption toolbox, {eid: 85048876479}&gt;, &lt;A survey on mbse adoption challenges, {eid: 85106386252}&gt;, &lt;Mbse and mdao for early validation of design decisions: A bibliography survey, {eid: 85111418693}&gt;, &lt;None, {eid: 0003768768}&gt;, &lt;Towards a model-based DevOps for cyber-physical systems, {eid: 85079099244}&gt;, &lt;Systems engineering challenges and MBSE opportunities for automotive system design, {eid: 85044377052}&gt;, &lt;A taxonomy of MBSE approaches by languages, tools and methods, {eid: 85142809392}&gt;, &lt;DevOps, {eid: 84968831988}&gt;, &lt;Survey of model-based systems engineering (MBSE) methodologies, {eid: 63349087969}&gt;, &lt;Implementing model-based system engineering for the whole lifecycle of a spacecraft, {eid: 85027688347}&gt;, &lt;3.1. 1 model lifecycle management for MBSE, {eid: 85105924917}&gt;, &lt;A taxonomy of model abstraction techniques, {eid: 0029531040}&gt;, &lt;INCOSE model based systems engineering (MBSE) initiative, {eid: 84954474875}&gt;, &lt;AUTOSAR-A worldwide standard is on the road, {eid: 79751532776}&gt;, &lt;Challenges and best practices in industry-academia collaborations in software engineering: A systematic literature review, {eid: 84980410074}&gt;, &lt;19 Papyrus:AUML2 tool for domain-specific language modeling, {eid: 84886091621}&gt;, &lt;The new V-model of VDI 2206 and its validation, {eid: 85084750068}&gt;, &lt;The long and winding road: MBSE adoption for functional avionics of spacecraft, {eid: 85075454887}&gt;, &lt;Realizing interoperability between MBSE domains in aircraft system development, {eid: 85138676427}&gt;, &lt;Introduction to model-based system engineering (MBSE) and SysML, {eid: 85034788291}&gt;, &lt;A language and platform independent co-simulation framework based on the functional mock-up interface, {eid: 85081089308}&gt;, &lt;Towards developing metrics to evaluate digital engineering, {eid: 85137927203}&gt;, &lt;Value and benefits of model-based systems engineering (MBSE): Evidence from the literature, {eid: 85098450048}&gt;, &lt;MBSE infusion and modernization initiative (MIAMI): "Hot" benefits for real NASA applications, {eid: 85068326615}&gt;, &lt;Comparative studies of error metrics in variable fidelity model uncertainty quantification, {eid: 85052282808}&gt;, &lt;Twinops-devops meets model-based engineering and digital twins for the engineering of cps, {eid: 85096747019}&gt;, &lt;State-of-practice survey of model-based systems engineering, {eid: 85052963713}&gt;, &lt;The impact of stakeholder communication on project outcome, {eid: 85053279631}&gt;, &lt;Interactive urban building energy modelling with functional mockup interface of a local residential building stock, {eid: 85098982087}&gt;, &lt;Characterising the digital twin: A systematic literature review, {eid: 85081219520}&gt;, &lt;Consistency management in industrial continuous model-based development settings: A reality check, {eid: 85128275171}&gt;, &lt;The problems with eclipse modeling tools: A topic analysis of eclipse forums, {eid: 85008489682}&gt;, &lt;Systematic literature reviews in software engineering-A tertiary study, {eid: 79953727654}&gt;, &lt;Conceptual modelling: Knowledge acquisition and model abstraction, {eid: 60749086248}&gt;, &lt;Questioning integration of verification in modelbased systems engineering: An industrial perspective, {eid: 85074983650}&gt;, &lt;BLESS: Formal specification and verification of behaviors for embedded systems with software, {eid: 84883339611}&gt;, &lt;Benefits of model based system engineering for avionics systems, {eid: 85023605541}&gt;, &lt;What good are models?, {eid: 85055087069}&gt;, &lt;Dealing with uncertainty: A survey of theories and practices, {eid: 84884760583}&gt;, &lt;A bibliometric analysis on model-based systems engineering, {eid: 85119091881}&gt;, &lt;None, {eid: 84980037212}&gt;, &lt;Systematic literature review of mbse tool-chains, {eid: 85127743743}&gt;, &lt;Model-based systems engineering: Motivation, currentstatus, and research opportunities, {eid: 85046694426}&gt;, &lt;The systems engineering DevOps lemniscate and model-based system operations, {eid: 85130822811}&gt;, &lt;Integration of MBSE and PLM: Complexity and uncertainty, {eid: 85108223400}&gt;, &lt;The future ofsystems engineering: Realizing the systems engineering vision 2035, {eid: 85142197193}&gt;, &lt;System verification and validation approach using the magicgrid framework, {eid: 85169157026}&gt;, &lt;Multidomain simulation utilizing SysML: State of the art and future perspectives, {eid: 85107895509}&gt;, &lt;Challenges in sysml model simulation, {eid: 85020683481}&gt;, &lt;An industrial perspective on wireless sensor networks-A survey of requirements, protocols, and challenges, {eid: 84906688687}&gt;, &lt;System design and engineering trade-off analytics: State of the published practice, {eid: 85101945597}&gt;, &lt;The value of successful MBSE adoption, {eid: 85191732876}&gt;, &lt;On artificial intelligence for simulation and design space exploration in gas turbine design, {eid: 85075929785}&gt;, &lt;General requirements for industrial augmented reality applications, {eid: 85049596566}&gt;, &lt;Model-based requirements and properties specifications trends for early design verification of embedded systems, {eid: 84985997772}&gt;, &lt;Toward the tools selection in model based system engineering for embedded systems-A systematic literature review, {eid: 84930792473}&gt;, &lt;Model-based software engineering (MBSE) and its various approaches and challenges, {eid: 84970030109}&gt;, &lt;Introduction to the agile systems engineering life cycle MBSE pattern, {eid: 85021399870}&gt;, &lt;Model-driven engineering, {eid: 33344465743}&gt;, &lt;The pragmatics of model-driven development, {eid: 0141725660}&gt;, &lt;What makes good research in software engineering?Int, {eid: 84896693849}&gt;, &lt;Engineering design with digital thread, {eid: 85056172535}&gt;, &lt;Learning from failure in systems engineering: A panel discussion, {eid: 84855650882}&gt;, &lt;None, {eid: 74549142762}&gt;, &lt;Adopting MBSE in construction equipment industry: An experience report, {eid: 85066815769}&gt;, &lt;A systematic survey of industrial Internet of Things security: Requirements and fog computing opportunities, {eid: 85091841797}&gt;, &lt;Two decades of formal methods in industrial products at btc embedded systems, {eid: 85119886263}&gt;, &lt;Model validation and testing in simulation: A literature review, {eid: 85191710424}&gt;, &lt;Should I stay or should I go?. On forces that drive and prevent MBSE adoption in the embedded systems industry, {eid: 85034595909}&gt;, &lt;INCOSE systems engineering handbook version 4: Updating the reference for practitioners, {eid: 85166328746}&gt;, &lt;MBSE along the value chain-an approach for the compensation of additional effort, {eid: 85091658956}&gt;, &lt;Sensitivity analysisin model-driven engineering, {eid: 84867641630}&gt;, &lt;Guidelines for snowballing in systematic literature studies and a replication in software engineering, {eid: 84907829939}&gt;, &lt;None, {eid: 84949178783}&gt;, &lt;An area-based metrics to evaluate risk in failure mode and effects analysis under uncertainties, {eid: 85126559947}&gt;, &lt;MBSE with/out simulation: State of the art and way forward, {eid: 85068600381}&gt;</t>
  </si>
  <si>
    <t>2-s2.0-85191732317</t>
  </si>
  <si>
    <t>DT is mentioned in the text</t>
  </si>
  <si>
    <t>Alessio</t>
  </si>
  <si>
    <t>A case for integrated data processing in large-scale cyber-physical systems</t>
  </si>
  <si>
    <t>52nd Annual Hawaii International Conference on System Sciences, HICSS 2019</t>
  </si>
  <si>
    <t>10.24251/HICSS.2019.871</t>
  </si>
  <si>
    <r>
      <rPr>
        <u/>
        <sz val="11"/>
        <color rgb="FF1155CC"/>
        <rFont val="Calibri, sans-serif"/>
      </rPr>
      <t>https://www.doi.org/10.24251/HICSS.2019.871</t>
    </r>
  </si>
  <si>
    <t>Â® 2019 IEEE Computer Society. All rights reserved.Large-scale cyber-physical systems such as manufacturing lines generate vast amounts of data to guarantee precise control of their machinery. Visions such as the Industrial Internet of Things aim at making this data available also to computation systems outside the lines to increase productivity and product quality. However, rising amounts and complexities of data and control decisions push existing infrastructure for data transmission, storage, and processing to its limits. In this paper, we exemplarily study a fine blanking line which can produce up to 6.2 Gbit/s worth of data to showcase the extreme requirements found in modern manufacturing. We consequently propose integrated data processing which keeps inherently local and small-scale tasks close to the processes while at the same time centralizing tasks relying on more complex decision procedures and remote data sources. Our approach thus allows for both maintaining control of field-level processes and leveraging the benefits of ÅŒÄ†Â£big dataÅŒÄ†Ã˜ applications.</t>
  </si>
  <si>
    <t>&lt;Industrial cyberphysical systems: A backbone of the fourth industrial revolution, {eid: 85017598124}&gt;, &lt;Industrial internet of things and cyber manufacturing systems, {eid: 85002143570}&gt;, &lt;Drivers of digital transformation in manufacturing, {eid: 85065769623}&gt;, &lt;Cyber-physical systems in manufacturing, {eid: 84990841502}&gt;, &lt;Industrial big data analytics and cyber-physical systems for future maintenance &amp; service innovation, {eid: 84964030208}&gt;, &lt;Promoting work-based learning through INDUSTRY 4.0, {eid: 84939782065}&gt;, &lt;Concept of predictive maintenance of production systems in accordance with industry 4.0, {eid: 85017601893}&gt;, &lt;A comprehensive approach to privacy in the cloud-based internet of things, {eid: 84958927315}&gt;, &lt;Value creation in big data scenarios: A literature survey, {eid: 85032867605}&gt;, &lt;Networking for big data: A survey, {eid: 85014086530}&gt;, &lt;Big data: The next frontier for innovation, competition, and productivity, {eid: 84864030546}&gt;, &lt;None, {eid: 84876494973}&gt;, &lt;Beyond the hype: Big data concepts, methods, and analytics, {eid: 84919389514}&gt;, &lt;The three generations of field-level networks - Evolution and compatibility issues, {eid: 77957990921}&gt;, &lt;Secure low latency communication for constrained industrial IoT scenarios, {eid: 85081223224}&gt;, &lt;None, {eid: 79956288646}&gt;, &lt;None, {eid: 57949086855}&gt;, &lt;Dependencies of the die-roll height during fine blanking of case hardening steel 16mncr5 without v-ring using a nesting strategy, {eid: 85037145302}&gt;, &lt;Application of the finite-element deformation method in the fine blanking process, {eid: 0030783406}&gt;, &lt;Setup of a parameterized FE model for the die roll prediction in fine blanking using artificial neural networks, {eid: 85032456354}&gt;, &lt;A study on the effect of V-ring position on the die roll height in fine blanking for special automobile seat recliner gear, {eid: 85108289415}&gt;, &lt;Finite element analysis on the effect of die clearance on shear planes in fine blanking, {eid: 0037147015}&gt;, &lt;None, {eid: 0012432442}&gt;, &lt;In-line characterisation of microstructure and mechanical properties in the manufacturing of steel strip for the purpose of product uniformity con, {eid: 85029182269}&gt;, &lt;OpenFlow: Enabling innovation in campus networks, {eid: 85175624225}&gt;, &lt;Outlier detection techniques for wireless sensor networks: A survey, {eid: 77955082590}&gt;, &lt;P4: Programming protocol-independent packet processors, {eid: 84905861611}&gt;, &lt;None, {eid: 85108297203}&gt;, &lt;None, {eid: 33845345317}&gt;, &lt;IEC 61499: Back to the well proven practice of IEC 61131?, {eid: 84876359222}&gt;, &lt;None, {eid: 84881178310}&gt;, &lt;NetSlices: Scalable multi-core packet processing in user-space, {eid: 84962239212}&gt;, &lt;PacketShader: A GPU-accelerated software router, {eid: 78149305172}&gt;, &lt;Santa: Faster packet delivery for commonly wished replies, {eid: 85070885862}&gt;, &lt;NetMap: A novel framework for fast packet I/O, {eid: 84869422868}&gt;, &lt;The BSD packet filter: A new architecture for user-level packet capture, {eid: 85077206746}&gt;, &lt;Demo: Towards in-network processing for low-latency industrial control, {eid: 85090495125}&gt;, &lt;Towards in-network industrial feedback control, {eid: 85056432829}&gt;, &lt;Symperf: Predicting network function performance, {eid: 85029674747}&gt;, &lt;Arbitrary packet matching in OpenFlow, {eid: 85045691393}&gt;, &lt;Tasklets:ÅŒÄ†Ã˜Better than best-effortÅŒÄ†Ã˜ computing, {eid: 85108302073}&gt;, &lt;Quadratic invariance is necessary and sufficient for convexity, {eid: 80053166276}&gt;, &lt;A trust point-based security architecture for sensor data in the cloud, {eid: 84930362469}&gt;, &lt;Network security and privacy for cyber-physical systems, {eid: 85048338526}&gt;, &lt;The 8 requirements of real-time stream processing, {eid: 31444440239}&gt;, &lt;Edge computing: Vision and challenges, {eid: 84987842183}&gt;, &lt;Intelligent workload factoring for a hybrid cloud computing model, {eid: 72849118793}&gt;, &lt;Big data: Principles and best practices of scalable real-time data systems, {eid: 84959055122}&gt;, &lt;Streaming big data processing in datacenter clouds, {eid: 84961627543}&gt;, &lt;RDBMS to NoSQL: Reviewing some next-generation non-relational databases, {eid: 84877775758}&gt;, &lt;None, {eid: 85092746391}&gt;, &lt;Brewers conjecture and the feasibility of consistent, available, partition-tolerant web services, {eid: 1542640153}&gt;, &lt;Perspectives on the cap theorem, {eid: 84869219414}&gt;, &lt;A survey of open source tools for machine learning with big data in the Hadoop ecosystem, {eid: 85013974691}&gt;</t>
  </si>
  <si>
    <t>2-s2.0-85108268408</t>
  </si>
  <si>
    <t>A compositional framework for systematic modeling language reuse</t>
  </si>
  <si>
    <t>10.1145/3365438.3410934</t>
  </si>
  <si>
    <t>https://www.doi.org/10.1145/3365438.3410934</t>
  </si>
  <si>
    <t>Â® 2020 ACM.Many engineering domains started using generic modeling languages, such as SysML, to describe or prescribe the systems under development. This raises a gap between the generic modeling languages and the domains of experience of the engineers using these. Engineering truly domain-specific languages (DSLs) for experts of these domains still is too challenging for their wide-spread adoption. One major obstacle, the inability to reuse multi-dimensional (encapsulating constituents of syntax and semantics) language components in a black-box fashion, prevents the effective engineering of novel DSLs. To facilitate engineering DSLs, we devised a concept of 3D components for textual, external, and translational DSLs that relies on systematic reuse through systematic closed and open variability in which DSL syntaxes can be embedded, well-formedness rules joined, and code generators integrated in a black-box fashion. We present this concept, a method for its systematic application, an integrated collection of modeling languages supporting systematic language reuse, and an extensible framework that leverages these languages to derive novel DSLs from language product lines. These can greatly mitigate many of the challenges in DSL reuse and, hence, can advance the engineering of truly domain-specific modeling languages.</t>
  </si>
  <si>
    <t>DSL, modeling language, reuse, variability</t>
  </si>
  <si>
    <t>&lt;Feature models, grammars, and propositional formulas, {eid: 33646190894}&gt;, &lt;Functional modelling and simulation of overall system ship-virtual methods for engineering and commissioning in shipbuilding, {eid: 84938682810}&gt;, &lt;None, {eid: 84906918277}&gt;, &lt;Variability management with feature models, {eid: 5144222844}&gt;, &lt;The smach high-level executive, {eid: 78650257169}&gt;, &lt;Controlled and extensible variability of concrete and abstract syntax with independent language features, {eid: 85044388976}&gt;, &lt;Modeling language variability with reusable language components, {eid: 85055591621}&gt;, &lt;Systematic composition of independent language features, {eid: 85062348521}&gt;, &lt;Modeling reusable, platform-independent robot assembly processes, {eid: 85071365924}&gt;, &lt;Neverlang 2-componentised language development for the jvm, {eid: 84883342791}&gt;, &lt;Variability within modeling language de?nitions, {eid: 77249172339}&gt;, &lt;Conceptual model of the globalization for domain-speci?c languages, {eid: 84951875201}&gt;, &lt;Concern-oriented language development (cold): Fostering reuse in language engineering, {eid: 85048276792}&gt;, &lt;None, {eid: 84958237938}&gt;, &lt;Mind the gap: Lessons learned from translating grammars between monticore and xtext, {eid: 85077180479}&gt;, &lt;Melange: A meta-language for modular and reusable development of dsls, {eid: 84962587279}&gt;, &lt;Automating generation of the assembly line models in aircraft manufacturing simulation, {eid: 84890853908}&gt;, &lt;Xtext-implement your language faster than the quick and dirty way, {eid: 78650158701}&gt;, &lt;Towards e?ective management of inconsistencies in model-based engineering of automated production systems, {eid: 84953867216}&gt;, &lt;None, {eid: 85052020111}&gt;, &lt;The aadl behaviour annex-experiments and roadmap, {eid: 44149092088}&gt;, &lt;None, {eid: 85107187033}&gt;, &lt;Using state machines for a model driven development of web service-based sensor network applications, {eid: 77955827775}&gt;, &lt;A comparison of mechanisms for integrating handwritten and generated code for object-oriented programming languages, {eid: 84939532216}&gt;, &lt;None, {eid: 50949102921}&gt;, &lt;Meaningful modeling: Whats the semantics of "semantics"?, {eid: 7244261750}&gt;, &lt;Integrating ocl and textual modelling languages, {eid: 79957644161}&gt;, &lt;None, {eid: 85053070397}&gt;, &lt;Software language engineering in the large: Towards composing and deriving languages, {eid: 85053063379}&gt;, &lt;Semantic virtual factory supporting interoperable modelling and evaluation of production systems, {eid: 84878842766}&gt;, &lt;Vcu: The three dimensions of reuse, {eid: 84977507448}&gt;, &lt;None, {eid: 67649962577}&gt;, &lt;Choosy and picky: Con?guration of language product lines, {eid: 84982855913}&gt;, &lt;Technological spaces: An initial appraisal, {eid: 18144421716}&gt;, &lt;None, {eid: 84919732308}&gt;, &lt;Feature-oriented language families: A case study, {eid: 84921051501}&gt;, &lt;Gramosa framework for graphical modelling and simulation-based analysis of complex production processes, {eid: 84942371630}&gt;, &lt;None, {eid: 85096984750}&gt;, &lt;None, {eid: 84949846008}&gt;, &lt;Model-based design process for the early phases of manufacturing system planning using sysml, {eid: 85019992214}&gt;, &lt;None, {eid: 74549142762}&gt;, &lt;Abstract features in feature modeling, {eid: 80054080510}&gt;, &lt;Metaedit+: De?ning and using integrated domain-speci?c modeling languages, {eid: 72249095680}&gt;, &lt;Neverlang: A framework for feature-oriented language development, {eid: 84938739142}&gt;, &lt;Language modularization and composition with projectional language workbenches illustrated with mps, {eid: 81455159767}&gt;, &lt;Language extension and composition with language workbenches, {eid: 78650085881}&gt;, &lt;Language design with the spoofax language workbench, {eid: 84907989410}&gt;, &lt;Improving domain-speci?c language reuse with software product line techniques, {eid: 67650445765}&gt;, &lt;Modeling languages in industry 4.0: An extended systematic mapping study, {eid: 85074431675}&gt;, &lt;Domain-speci?c metamodelling languages for software language engineering, {eid: 77951542786}&gt;</t>
  </si>
  <si>
    <t>2-s2.0-85096955321</t>
  </si>
  <si>
    <t>A state-of-the-art survey of Digital Twin: techniques, engineering product lifecycle management and business innovation perspectives</t>
  </si>
  <si>
    <t>Journal of Intelligent Manufacturing</t>
  </si>
  <si>
    <t>10.1007/s10845-019-01512-w</t>
  </si>
  <si>
    <t>https://www.doi.org/10.1007/s10845-019-01512-w</t>
  </si>
  <si>
    <t>Â® 2019, Springer Science+Business Media, LLC, part of Springer Nature.With the rapid advancement of cyber-physical systems, Digital Twin (DT) is gaining ever-increasing attention owing to its great capabilities to realize Industry 4.0. Enterprises from different fields are taking advantage of its ability to simulate real-time working conditions and perform intelligent decision-making, where a cost-effective solution can be readily delivered to meet individual stakeholder demands. As a hot topic, many approaches have been designed and implemented to date. However, most approaches today lack a comprehensive review to examine DT benefits by considering both engineering product lifecycle management and business innovation as a whole. To fill this gap, this work conducts a state-of-the art survey of DT by selecting 123 representative items together with 22 supplementary works to address those two perspectives, while considering technical aspects as a fundamental. The systematic review further identifies eight future perspectives for DT, including modular DT, modeling consistency and accuracy, incorporation of Big Data analytics in DT models, DT simulation improvements, VR integration into DT, expansion of DT domains, efficient mapping of cyber-physical data and cloud/edge computing integration. This work sets out to be a guide to the status of DT development and application in todayÅŒÄ†Ã–s academic and industrial environment.</t>
  </si>
  <si>
    <t>Business model, Cyber-physical system, Digital Twin, Product lifecycle management, Review</t>
  </si>
  <si>
    <t>&lt;Semantic data management for the development and continuous reconfiguration of smart products and systems, {eid: 84969528916, doi: 10.1016/j.cirp.2016.04.051}&gt;, &lt;PSS business model conceptualization and application, {eid: 85027857673, doi: 10.1080/09537287.2017.1363924}&gt;, &lt;C2PS: A digital twin architecture reference model for the cloud-based cyber-physical systems, {eid: 85015767302, doi: 10.1109/ACCESS.2017.2657006}&gt;, &lt;A flexible data schema and system architecture for the virtualization of manufacturing machines (VMM), {eid: 85031730395, doi: 10.1016/j.jmsy.2017.10.003}&gt;, &lt;Cyber-physical system framework for measurement and analysis of physical activities, {eid: 85063520336, doi: 10.3390/electronics8020248}&gt;, &lt;Sustainable and flexible industrial human machine interfaces to support adaptable applications in the Industry 4.0 paradigm, {eid: 85061078981, doi: 10.1080/00207543.2019.1572932}&gt;, &lt;Business models as models, {eid: 77952564431, doi: 10.1016/j.lrp.2010.02.005}&gt;, &lt;The modelling and operations for the digital twin in the context of manufacturing, {eid: 85054319262, doi: 10.1080/17517575.2018.1526324}&gt;, &lt;Warehouse management system customization and information availability in 3pl companies: A decision-support tool, {eid: 85053068565, doi: 10.1108/imds-01-2018-0033}&gt;, &lt;Radial basis functions update of digital models on actual manufactured shapes, {eid: 85059948011, doi: 10.1115/1.4041680}&gt;, &lt;Digital twin driven humanÅŒÄ†Årobot collaborative assembly, {eid: 85064665252, doi: 10.1016/j.cirp.2019.04.011}&gt;, &lt;Customer experience challenges: Bringing together digital, physical and social realms, {eid: 85053283291, doi: 10.1108/josm-04-2018-0113}&gt;, &lt;From the cyber-physical system to the digital twin: The process development for behaviour modelling of a cyber guided vehicle in M2M logic, {eid: 85040447784}&gt;, &lt;Digital Twins in health care: Ethical implications of an emerging engineering paradigm, {eid: 85042098524, doi: 10.3389/fgene.2018.00031}&gt;, &lt;Digital twins to enhance the integration of ergonomics in the workplace design, {eid: 85061523003, doi: 10.1016/j.ergon.2019.02.001}&gt;, &lt;From strategy to business models and onto tactics, {eid: 77952561844, doi: 10.1016/j.lrp.2010.01.004}&gt;, &lt;A supervised machine learning approach to data-driven simulation of resilient supplier selection in digital manufacturing, {eid: 85063342587, doi: 10.1016/j.ijinfomgt.2019.03.004}&gt;, &lt;Cyber-physical integration for moving digital factories forward towards smart manufacturing: a survey, {eid: 85045842061, doi: 10.1007/s00170-018-2001-2}&gt;, &lt;Cyber-physical systems: A case study of development for manufacturing industry, {eid: 85028566642, doi: 10.1504/ijcat.2017.10006845}&gt;, &lt;The relation between systematic reviews and practice guidelines methods for developing guidelines: An overview, {eid: 0030761938, doi: 10.7326/0003-4819-127-3-199708010-00006}&gt;, &lt;Data-driven ship digital twin for estimating the speed loss caused by the marine fouling, {eid: 85067817812, doi: 10.1016/j.oceaneng.2019.05.045}&gt;, &lt;Part data integration in the shop floor digital twin: Mobile and cloud technologies to enable a manufacturing execution system, {eid: 85044527201, doi: 10.1016/j.jmsy.2018.02.002}&gt;, &lt;An open source approach to the design and implementation of digital twins for smart manufacturing, {eid: 85064532610, doi: 10.1080/0951192X.2019.1599436}&gt;, &lt;Meet Virtual Singapore, the cityÅŒÄ†Ã–s 3D digital twin, {eid: 85086996479}&gt;, &lt;Emergence of digital twins - is this the march of reason?, {eid: 85048741165, doi: 10.24840/2183-0606_005.003_0003}&gt;, &lt;Smart manufacturing, manufacturing intelligence and demand-dynamic performance, {eid: 84869487494, doi: 10.1016/j.compchemeng.2012.06.037}&gt;, &lt;Digital twins probe into food cooling and biochemical quality changes for reducing losses in refrigerated supply chains, {eid: 85070210024, doi: 10.1016/j.resconrec.2019.06.002}&gt;, &lt;Fiber orientation measurement from mesoscale CT scans of prepreg platelet molded composites, {eid: 85052228223, doi: 10.1016/j.compositesa.2018.08.024}&gt;, &lt;BIOSOARM: A bio-inspired self-organising architecture for manufacturing cyber-physical shopfloors, {eid: 84986268581, doi: 10.1007/s10845-016-1258-2}&gt;, &lt;Defining a digital twin-based cyber-physical production system for autonomous manufacturing in smart shop floors, {eid: 85060183300, doi: 10.1080/00207543.2019.1566661}&gt;, &lt;Ergonomic rationalization of lighting in the working environment. Part I: Proposal of rationalization algorithm for lighting redesign, {eid: 85062529242, doi: 10.1016/j.ergon.2019.02.012}&gt;, &lt;Digital twins: The convergence of multimedia technologies, {eid: 85051272175, doi: 10.1109/MMUL.2018.023121167}&gt;, &lt;A cyber-physical attack taxonomy for production systems: A quality control perspective, {eid: 85043396479, doi: 10.1007/s10845-018-1408-9}&gt;, &lt;Exciting vibrations: The role of testing in an era of supercomputers and uncertainties, {eid: 85028235576, doi: 10.1007/s11012-016-0576-y}&gt;, &lt;Digital twin tackles design challenges, {eid: 85040288264, doi: 10.1016/s0262-1762(17)30139-6}&gt;, &lt;None, {eid: 85006470377, doi: 10.1007/978-3-319-38756-7}&gt;, &lt;A review on blockchain technologies for an advanced and cyber-resilient automotive industry, {eid: 85061720512, doi: 10.1109/ACCESS.2019.2895302}&gt;, &lt;None, {eid: 85064568633}&gt;, &lt;None, {eid: 85086995272}&gt;, &lt;None, {eid: 85050203253}&gt;, &lt;The future of manufacturing industry: A strategic roadmap toward Industry 4.0, {eid: 85049080516, doi: 10.1108/jmtm-02-2018-0057}&gt;, &lt;None, {eid: 85181385491}&gt;, &lt;A review of reverse logistics and closed-loop supply chains: A journal of cleaner production focus, {eid: 84964939952, doi: 10.1016/j.jclepro.2016.03.126}&gt;, &lt;Digital twin: Manufacturing excellence through virtual factory replication, {eid: 84944689700, doi: 10.5281/zenodo.1493930}&gt;, &lt;Digital twin-based optimization for ultraprecision motion systems with backlash and friction, {eid: 85071068658, doi: 10.1109/access.2019.2928141}&gt;, &lt;Modular based flexible digital twin for factory design, {eid: 85050657407, doi: 10.1007/s12652-018-0953-6}&gt;, &lt;Working mode in aircraft manufacturing based on digital coordination model, {eid: 85048836554, doi: 10.1007/s00170-018-2048-0}&gt;, &lt;Digital twin ÅŒÄ†Å proof of concept, {eid: 85044953148, doi: 10.1016/j.mfglet.2018.02.006}&gt;, &lt;From surveillance to digital twin: Challenges and recent advances of signal processing for industrial internet of things, {eid: 85053235550, doi: 10.1109/MSP.2018.2842228}&gt;, &lt;A standards-based approach for linking as-planned to as-fabricated product data, {eid: 85046728352, doi: 10.1016/j.cirp.2018.04.039}&gt;, &lt;Digital twin applications for the JET divertor, {eid: 85032890262, doi: 10.1016/j.fusengdes.2017.10.012}&gt;, &lt;None, {eid: 85086994903}&gt;, &lt;A digital twin for grinding wheel: An information sharing platform for sustainable grinding process, {eid: 85059482106, doi: 10.1115/1.4042076}&gt;, &lt;Smart manufacturing: Past research, present findings, and future directions, {eid: 84955447916, doi: 10.1007/s40684-016-0015-5}&gt;, &lt;VR-CPES: A novel cyber-physical education systems for interactive VR services based on a mobile platform, {eid: 85053896821, doi: 10.1155/2018/8941241}&gt;, &lt;Cyber-physical systems and digital twins in the industrial internet of things, {eid: 85061050520, doi: 10.1109/MC.2018.2876181}&gt;, &lt;None, {eid: 85065992113}&gt;, &lt;Prototyping a digital twin for real time remote control over mobile networks: Application of remote surgery, {eid: 85062238969, doi: 10.1109/access.2019.2897018}&gt;, &lt;Introduction to cyber manufacturing, {eid: 84968820897, doi: 10.1016/j.mfglet.2016.05.002}&gt;, &lt;A cyber-physical systems architecture for Industry 4.0-based manufacturing systems, {eid: 84921300723, doi: 10.1016/j.mfglet.2014.12.001}&gt;, &lt;Implementation of cyber-physical production systems for quality prediction and operation control in metal casting, {eid: 85046634597, doi: 10.3390/s18051428}&gt;, &lt;Makerchain: A blockchain with chemical signature for self-organizing process in social manufacturing, {eid: 85067860033, doi: 10.1016/j.jclepro.2019.06.265}&gt;, &lt;Digital twin-driven manufacturing cyber-physical system for parallel controlling of smart workshop, {eid: 85049566739, doi: 10.1007/s12652-018-0881-5}&gt;, &lt;Dynamic Bayesian network for aircraft wing health monitoring digital twin, {eid: 85014566387, doi: 10.2514/1.j055201}&gt;, &lt;A cyber-physical machine tools platform using OPC UA and MTConnect, {eid: 85064397986, doi: 10.1016/j.jmsy.2019.04.006}&gt;, &lt;A systematic development method for cyber-physical machine tools, {eid: 85044529010, doi: 10.1016/j.jmsy.2018.02.001}&gt;, &lt;Research on modelling and optimization of hot rolling scheduling, {eid: 85050691162, doi: 10.1007/s12652-018-0944-7}&gt;, &lt;Digital twin-driven rapid individualised designing of automated flow-shop manufacturing system, {eid: 85046619993, doi: 10.1080/00207543.2018.1471243}&gt;, &lt;Dynamic evaluation method of machining process planning based on the digital twin-based process model, {eid: 85062214330, doi: 10.1109/access.2019.2893309}&gt;, &lt;Digital twin-based process reuse and evaluation approach for smart process planning, {eid: 85054681959, doi: 10.1007/s00170-018-2748-5}&gt;, &lt;Orchestrated platform for cyber-physical systems, {eid: 85062370697, doi: 10.1155/2018/8281079}&gt;, &lt;The ÅŒÄ†Å›howÅŒÄ†Ã– of benefits management for digital technology: From engineering to asset management, {eid: 85070680411, doi: 10.1016/j.autcon.2019.102930}&gt;, &lt;Digital twinning of existing reinforced concrete bridges from labelled point clusters, {eid: 85065641838, doi: 10.1016/j.autcon.2019.102837}&gt;, &lt;Digital Twin-driven smart manufacturing: Connotation, reference model, applications and research issues, {eid: 85070213247, doi: 10.1016/j.rcim.2019.101837}&gt;, &lt;An IoT-enabled simulation approach for process planning and analysis: a case from engine re-manufacturing industry, {eid: 85066299676, doi: 10.1080/0951192X.2019.1571237}&gt;, &lt;Resource virtualization: A core technology for developing cyber-physical production systems, {eid: 85046643014, doi: 10.1016/j.jmsy.2018.05.003}&gt;, &lt;Cloud-based manufacturing equipment and big data analytics to enable on-demand manufacturing services, {eid: 85057124958, doi: 10.1016/j.rcim.2018.11.006}&gt;, &lt;Digital twin for CNC machine tool: Modeling and using strategy, {eid: 85050765931, doi: 10.1007/s12652-018-0946-5}&gt;, &lt;Requirements of the smart factory system: A survey and perspective, {eid: 85048928921, doi: 10.3390/machines6020023}&gt;, &lt;Creating a digital twin for a pump, {eid: 85059949123}&gt;, &lt;Leveraging digital twin technology in model-based systems engineering, {eid: 85111581098, doi: 10.3390/systems7010007}&gt;, &lt;A review on sensor based monitoring and control of friction stir welding process and a roadmap to Industry 4.0, {eid: 85056153772, doi: 10.1016/j.jmapro.2018.10.016}&gt;, &lt;Virtualisation process of a sheet metal punching machine within the Industry 4.0 vision, {eid: 85018352966, doi: 10.1007/s12008-016-0319-2}&gt;, &lt;Cyber physical process monitoring systems, {eid: 84949993153, doi: 10.1007/s10845-015-1180-z}&gt;, &lt;Tolerancing: Managing uncertainty from conceptual design to final product, {eid: 85050397656, doi: 10.1016/j.cirp.2018.05.009}&gt;, &lt;Big data analytics for smart manufacturing: Case studies in semiconductor manufacturing, {eid: 85031732681, doi: 10.3390/pr5030039}&gt;, &lt;Supply chain management framework development for new multiple life cycle product development, {eid: 85009910415}&gt;, &lt;The digital twin implementation for linking the virtual representation of human-based production tasks to their physical counterpart in the factory-floor, {eid: 85054903830, doi: 10.1080/0951192X.2018.1529430}&gt;, &lt;Use of gaming technology to bring bridge inspection to the office, {eid: 85066905181, doi: 10.1080/15732479.2019.1615962}&gt;, &lt;None, {eid: 85053398467}&gt;, &lt;The effectiveness of virtual environments in developing collaborative strategies between industrial robots and humans, {eid: 85050539782, doi: 10.1016/j.rcim.2018.07.006}&gt;, &lt;Service-oriented platform for smart operation of dyeing and finishing industry, {eid: 85060933276, doi: 10.1080/0951192X.2019.1572225}&gt;, &lt;Human intention estimation based on hidden Markov model motion validation for safe flexible robotized warehouses, {eid: 85058231091, doi: 10.1016/j.rcim.2018.11.004}&gt;, &lt;Material flow design and simulation for a glass panel recycling installation, {eid: 85047810793, doi: 10.1177/0734242X18775487}&gt;, &lt;Visual computing as a key enabling technology for industrie 4.0 and industrial internet, {eid: 84948614424, doi: 10.1109/mcg.2015.45}&gt;, &lt;Digital twin and big data towards smart manufacturing and Industry 4.0: 360 degree comparison, {eid: 85041173790, doi: 10.1109/ACCESS.2018.2793265}&gt;, &lt;Emerging trends in numerical simulations of combustion systems, {eid: 85055091961, doi: 10.1016/j.proci.2018.07.121}&gt;, &lt;Product-service systems (PSS) business models and tactics - a systematic literature review, {eid: 84928769260, doi: 10.1016/j.jclepro.2014.07.003}&gt;, &lt;Digital twin market size, share &amp; trends analysis report by end use, {eid: 85086991372}&gt;, &lt;Industry 4.0 and the new simulation modelling paradigm, {eid: 85028767217, doi: 10.1515/orga-2017-0017}&gt;, &lt;Industry 4.0 concept: Background and overview, {eid: 85040972472, doi: 10.3991/ijim.v11i5.7072}&gt;, &lt;Shaping the digital twin for design and production engineering, {eid: 85018723536, doi: 10.1016/j.cirp.2017.04.040}&gt;, &lt;Experimentable digital twins-streamlining simulation-based systems engineering for industry 40, {eid: 85041837589, doi: 10.1109/TII.2018.2804917}&gt;, &lt;Virtual engineering of cyber-physical automation systems: The case of control logic, {eid: 85059050409, doi: 10.1016/j.aei.2018.11.009}&gt;, &lt;Multi-port current source inverter for smart microgrid applications: A cyber physical paradigm, {eid: 85059179285, doi: 10.3390/electronics8010001}&gt;, &lt;From a literature review to a conceptual framework for sustainable supply chain management, {eid: 47649115146, doi: 10.1016/j.jclepro.2008.04.020}&gt;, &lt;Modeling and simulation of complex manufacturing phenomena using sensor signals from the perspective of Industry 4.0, {eid: 85057134108, doi: 10.1016/j.aei.2018.11.003}&gt;, &lt;Automatic assembly planning based on digital product descriptions, {eid: 85041407539, doi: 10.1016/j.compind.2018.01.013}&gt;, &lt;Toward a digital twin for real-time geometry assurance in individualized production, {eid: 85018779245, doi: 10.1016/j.cirp.2017.04.038}&gt;, &lt;An information and simulation framework for increased quality in welded components, {eid: 85047380653, doi: 10.1016/j.cirp.2018.04.118}&gt;, &lt;None, {eid: 33744808421, doi: 10.1007/978-3-319-24436-5}&gt;, &lt;Innovations in digital modelling for next generation manufacturing system design, {eid: 85018625620, doi: 10.1016/j.cirp.2017.04.045}&gt;, &lt;A digital twin-driven approach for the assembly-commissioning of high precision products, {eid: 85069044841, doi: 10.1016/j.rcim.2019.101839}&gt;, &lt;A method for identification and sequence optimisation of geometry spot welds in a digital twin context, {eid: 85067820967, doi: 10.1177/0954406219854466}&gt;, &lt;Application of IoT-aided simulation to manufacturing systems in cyber-physical system, {eid: 85069051268, doi: 10.3390/machines7010002}&gt;, &lt;IIHub: An industrial internet-of-things hub toward smart manufacturing based on cyber-physical system, {eid: 85030779624, doi: 10.1109/TII.2017.2759178}&gt;, &lt;Digital twin-driven product design, manufacturing and service with big data, {eid: 85015707925, doi: 10.1007/s00170-017-0233-1}&gt;, &lt;New IT driven service-oriented smart manufacturing: Framework and characteristics, {eid: 85029168787, doi: 10.1109/TSMC.2017.2723764}&gt;, &lt;Data-driven smart manufacturing, {eid: 85040599054, doi: 10.1016/j.jmsy.2018.01.006}&gt;, &lt;Digital twins and cyber-physical systems toward smart manufacturing and Industry 4.0: Correlation and comparison, {eid: 85068798049, doi: 10.1016/j.eng.2019.01.014}&gt;, &lt;Digital twin-driven product design framework, {eid: 85042921933, doi: 10.1080/00207543.2018.1443229}&gt;, &lt;Digital twin shopÅŒÄ†Åfloor: A new shopÅŒÄ†Åfloor paradigm towards smart manufacturing, {eid: 85030752762, doi: 10.1109/ACCESS.2017.2756069}&gt;, &lt;Digital twin in industry: State-of-the-art, {eid: 85054374767, doi: 10.1109/TII.2018.2873186}&gt;, &lt;Digital twin driven prognostics and health management for complex equipment, {eid: 85047291024, doi: 10.1016/j.cirp.2018.04.055}&gt;, &lt;Distributed simulation: State-of-the-art and potential for operational research, {eid: 85046706232, doi: 10.1016/j.ejor.2018.04.032}&gt;, &lt;Microservices, {eid: 84922850962, doi: 10.1109/MS.2015.11}&gt;, &lt;The digital twin: Demonstrating the potential of real time data acquisition in production systems, {eid: 85020876167, doi: 10.1016/j.promfg.2017.04.043}&gt;, &lt;The use of high-performance fatigue mechanics and the extended Kalman/particle filters, for diagnostics and prognostics of aircraft structures, {eid: 84929318426}&gt;, &lt;Digital twin-based WEEE recycling, recovery and remanufacturing in the background of Industry 4.0, {eid: 85050302743, doi: 10.1080/00207543.2018.1497819}&gt;, &lt;Digital Twin for rotating machinery fault diagnosis in smart manufacturing, {eid: 85058187499, doi: 10.1080/00207543.2018.1552032}&gt;, &lt;A proactive material handling method for CPS enabled shopÅŒÄ†Åfloor, {eid: 85070405066, doi: 10.1016/j.rcim.2019.101849}&gt;, &lt;Business models: Origin, development and future research perspectives, {eid: 84930025020, doi: 10.1016/j.lrp.2015.04.001}&gt;, &lt;Manufacturing paradigm-oriented PHM methodologies for cyber-physical systems, {eid: 85026499850, doi: 10.1007/s10845-017-1342-2}&gt;, &lt;Virtual monitoring method for hydraulic supports based on digital twin theory, {eid: 85060570903, doi: 10.1080/25726668.2019.1569367}&gt;, &lt;Machine tool 4.0 for the new era of manufacturing, {eid: 85015917760, doi: 10.1007/s00170-017-0300-7}&gt;, &lt;A digital-twin-assisted fault diagnosis using deep transfer learning, {eid: 85062237403, doi: 10.1109/access.2018.2890566}&gt;, &lt;A digital twin-based approach for designing and multi-objective optimization of hollow glass production line, {eid: 85032451877, doi: 10.1109/ACCESS.2017.2766453}&gt;, &lt;A simulation-based approach for plant layout design and production planning, {eid: 85049593851, doi: 10.1007/s12652-018-0687-5}&gt;, &lt;Digital twin-driven cyber-physical production system towards smart shopÅŒÄ†Åfloor, {eid: 85057330632, doi: 10.1007/s12652-018-1125-4}&gt;, &lt;Digital twin-driven cyber-physical system for autonomously controlling of micro punching system, {eid: 85061082427, doi: 10.1109/ACCESS.2019.2891060}&gt;, &lt;A systematic design approach for service innovation of smart product-service systems, {eid: 85051644933, doi: 10.1016/j.jclepro.2018.08.101}&gt;, &lt;Smart manufacturing systems for Industry 4.0: Conceptual framework, scenarios, and future perspectives, {eid: 85040866293, doi: 10.1007/s12652-018-0911-3}&gt;, &lt;A data-driven cyber-physical approach for personalised smart, connected product co-development in a cloud-based environment, {eid: 85048669155, doi: 10.1007/s10845-018-1430-y}&gt;, &lt;An application framework of digital twin and its case study, {eid: 85049576881, doi: 10.1007/s12652-018-0911-3}&gt;, &lt;Digital twin-based smart production management and control framework for the complex product assembly shopÅŒÄ†Åfloor, {eid: 85041548794, doi: 10.1007/s00170-018-1617-6}&gt;, &lt;Accelerating biologics manufacturing by modeling or: Is approval under the QbD and PAT approaches demanded by authorities acceptable without a digital-twin?, {eid: 85062801859, doi: 10.3390/pr7020094}&gt;</t>
  </si>
  <si>
    <t>2-s2.0-85075384583</t>
  </si>
  <si>
    <t>Relevant I guess</t>
  </si>
  <si>
    <t>Blockchain-based privacy preservation for supply chains supporting lightweight multi-hop information accountability</t>
  </si>
  <si>
    <t>Information Processing and Management</t>
  </si>
  <si>
    <t>10.1016/j.ipm.2021.102529</t>
  </si>
  <si>
    <t>https://www.doi.org/10.1016/j.ipm.2021.102529</t>
  </si>
  <si>
    <t>Â® 2021 Elsevier LtdThe benefits of information sharing along supply chains are well known for improving productivity and reducing costs. However, with the shift toward more dynamic and flexible supply chains, privacy concerns severely challenge the required information retrieval. A lack of trust between the different involved stakeholders inhibits advanced, multi-hop information flows, as valuable information for tracking and tracing products and parts is either unavailable or only retained locally. Our extensive literature review of previous approaches shows that these needs for cross-company information retrieval are widely acknowledged, but related work currently only addresses them insufficiently. To overcome these concerns, we present PrivAccIChain, a secure, privacy-preserving architecture for improving the multi-hop information retrieval with stakeholder accountability along supply chains. To address use case-specific needs, we particularly introduce an adaptable configuration of transparency and data privacy within our design. Hence, we enable the benefits of information sharing as well as multi-hop tracking and tracing even in supply chains that include mutually distrusting stakeholders. We evaluate the performance of PrivAccIChain and demonstrate its real-world feasibility based on the information of a purchasable automobile, the e.GO Life. We further conduct an in-depth security analysis and propose tunable mitigations against common attacks. As such, we attest PrivAccIChain's practicability for information management even in complex supply chains with flexible and dynamic business relationships.</t>
  </si>
  <si>
    <t>Attribute-based encryption, e.GO, Internet of Production, Multi-hop collaboration, Tracking and tracing</t>
  </si>
  <si>
    <t>&lt;Blockchain ready manufacturing supply chain using distributed ledger, {eid: 85028593103, doi: 10.15623/ijret.2016.0509001}&gt;, &lt;Charm: a framework for rapidly prototyping cryptosystems, {eid: 84881234170, doi: 10.1007/s13389-013-0057-3}&gt;, &lt;Blockchain in industries: A survey, {eid: 85063965620, doi: 10.1109/ACCESS.2019.2903554}&gt;, &lt;Creating a traceable product story in manufacturing supply chains using IPFS, {eid: 85099725489, doi: 10.1109/NCA51143.2020.9306719}&gt;, &lt;Ambrosus: White paper, {eid: 85082575825}&gt;, &lt;Traceability system for capturing, processing and providing consumer-relevant information about wood products: system solution and its economic feasibility, {eid: 84949661722, doi: 10.1016/j.jclepro.2015.02.034}&gt;, &lt;Implementation of blockchain for increasing traceability at vehgro supply chain, {eid: 85100510440}&gt;, &lt;Smart contract-based car insurance policies, {eid: 85063422342, doi: 10.1109/GLOCOMW.2018.8644136}&gt;, &lt;Tracking and tracing technology for halal product integrity over the supply chain, {eid: 80054012526, doi: 10.1109/ICEEI.2011.6021678}&gt;, &lt;Performance evaluation of the quorum blockchain platform, {eid: 85075916236}&gt;, &lt;PF-BTS: A privacy-aware fog-enhanced blockchain-assisted task scheduling, {eid: 85091740106, doi: 10.1016/j.ipm.2020.102393}&gt;, &lt;A survey on blockchain for information systems management and security, {eid: 85091792978, doi: 10.1016/j.ipm.2020.102397}&gt;, &lt;Ciphertext-policy attribute-based encryption, {eid: 34548731375, doi: 10.1109/SP.2007.11}&gt;, &lt;Blockchains everywhere - a use-case of blockchains in the pharma supply-chain, {eid: 85029428074, doi: 10.23919/INM.2017.7987376}&gt;, &lt;Aerospace suppliers look to blockchain for parts tracking, {eid: 85067506521}&gt;, &lt;The RSA Securitys Official Guide to Cryptography, {eid: 0005977535}&gt;, &lt;Global supply chains are about to get better, thanks to blockchain, {eid: 84997741222}&gt;, &lt;Report on post-quantum cryptography, nist ir 8105, {eid: 84981300129, doi: 10.6028/NIST.IR.8105}&gt;, &lt;An IoT-based traceable drug anti-counterfeiting management system, {eid: 85098329023, doi: 10.1109/ACCESS.2020.3036832}&gt;, &lt;An incentive-aware blockchain-based solution for internet of fake media things, {eid: 85089754840, doi: 10.1016/j.ipm.2020.102370}&gt;, &lt;Logistics &amp; Supply Chain Management, {eid: 0003804554}&gt;, &lt;Spanner: Googles globally-distributed database, {eid: 85065170765}&gt;, &lt;PBFT vs proof-of-authority: Applying the CAP theorem to permissioned blockchain, {eid: 85052853037}&gt;, &lt;A journey in applying blockchain for cyberphysical systems, {eid: 85082175369, doi: 10.1109/COMSNETS48256.2020.9027487}&gt;, &lt;Apache/mod_wsgi, {eid: 85100459887}&gt;, &lt;Advanced encryption standard (AES), {eid: 0003508558, doi: 10.6028/NIST.FIPS.197}&gt;, &lt;Blockchain-based authentication and authorization for smart city applications, {eid: 85099213037, doi: 10.1016/j.ipm.2020.102468}&gt;, &lt;Eth-account, {eid: 85100518845}&gt;, &lt;Do you know your diamond?, {eid: 85100483235}&gt;, &lt;Saving Lives ÅŒÄ†Ã¶ Building Trust: White paper, {eid: 85100478900}&gt;, &lt;Network ingress filtering: Defeating denial of service attacks which employ IP source address spoofing, {eid: 0003553457}&gt;, &lt;Adoption of blockchain technology to improve integrity of halal supply chain management, {eid: 85100482616, doi: 10.4018/978-1-7998-3473-1.ch172}&gt;, &lt;A blockchain implementation prototype for the electronic open source traceability of wood along the whole supply chain, {eid: 85053692916, doi: 10.3390/s18093133}&gt;, &lt;Rocket science retailing is almost hereÅŒÄ†Åare you ready?, {eid: 0000972929}&gt;, &lt;The impact of supply chain integration on performance: A contingency and configuration approach, {eid: 71349087209, doi: 10.1016/j.jom.2009.06.001}&gt;, &lt;Hyper-FTT: A food supply-chain trading and traceability system based on hyperledger fabric, {eid: 85079217717, doi: 10.1007/978-981-15-2777-7â•¦Ã–53}&gt;, &lt;Design and implementation of food supply chain traceability system based on hyperledger fabric, {eid: 85095440120, doi: 10.1504/IJCSE.2020.110547}&gt;, &lt;Coc: A unified distributed ledger based supply chain management system, {eid: 85044474625, doi: 10.1007/s11390-018-1816-5}&gt;, &lt;Target-oriented prototyping in highly iterative product development, {eid: 84986271668, doi: 10.1016/j.procir.2016.05.095}&gt;, &lt;A review of the current automotive manufacturing practice from an energy perspective, {eid: 85076827239, doi: 10.1016/j.apenergy.2019.114074}&gt;, &lt;Factdag: Formalizing data interoperability in an internet of production, {eid: 85083740453, doi: 10.1109/JIOT.2020.2966402}&gt;, &lt;Improving the traceability of the clinical trial supply chain, {eid: 85058965300}&gt;, &lt;Blockchain implementations and use cases for supply chains-a survey, {eid: 85078736624, doi: 10.1109/ACCESS.2020.2964880}&gt;, &lt;The application of active radio frequency identification technology for tool tracking on construction job sites, {eid: 33644672678, doi: 10.1016/j.autcon.2005.06.004}&gt;, &lt;Attribute-based encryption for fine-grained access control of encrypted data, {eid: 34547273527, doi: 10.1145/1180405.1180418}&gt;, &lt;Efficient supply-chain management, {eid: 85100459943}&gt;, &lt;Blockchain in logistics and supply chain: Trick or treat?, {eid: 85044348960, doi: 10.15480/882.1444}&gt;, &lt;International Marketing and Purchasing of Industrial Goods: An Interaction Approach, {eid: 0003638369}&gt;, &lt;How the blockchain enables and constrains supply chain performance, {eid: 85065772389, doi: 10.1108/IJPDLM-02-2019-0063}&gt;, &lt;Guide to Elliptic Curve Cryptography, {eid: 11244267013, doi: 10.1007/b97644}&gt;, &lt;Amanuensis: Information provenance for health-data systems, {eid: 85098086610, doi: 10.1016/j.ipm.2020.102460}&gt;, &lt;Blockchains in operations and supply chains: A model and reference implementation, {eid: 85069566699, doi: 10.1016/j.cie.2019.07.023}&gt;, &lt;The quest for secure and privacy-preserving cloud-based industrial cooperation, {eid: 85090151373, doi: 10.1109/CNS48642.2020.9162199}&gt;, &lt;Transaction-based classification and detection approach for ethereum smart contract, {eid: 85098463564, doi: 10.1016/j.ipm.2020.102462}&gt;, &lt;IBM announces major blockchain collaboration with dole, driscolls, golden state foods, kroger, mccormick and company, mclane company, nestlâ”œÂ®, tyson foods, unilever and walmart to address food safety worldwide, {eid: 85100492389}&gt;, &lt;ISO/IEC 27001:2013, {eid: 85007615895}&gt;, &lt;Blockchain-enabled supply chain: analysis, challenges, and future directions, {eid: 85096316671, doi: 10.1007/s00530-020-00687-0}&gt;, &lt;Performance prediction of a mongodb-based traceability system in smart factory supply chains, {eid: 85006836360, doi: 10.3390/s16122126}&gt;, &lt;On the benefits and challenges of blockchains for managing food supply chains, {eid: 85102539827}&gt;, &lt;RFID-enabled traceability in the food supply chain, {eid: 33947177150, doi: 10.1108/02635570710723804}&gt;, &lt;Toward an ontology-driven blockchain design for supply-chain provenance, {eid: 85044518392, doi: 10.1002/isaf.1424}&gt;, &lt;Management von Open-Innovation-Netzwerken, {eid: 85072093064, doi: 10.1007/978-3-658-20907-0}&gt;, &lt;Issues in supply chain management, {eid: 0033634592, doi: 10.1016/S0019-8501(99)00113-3}&gt;, &lt;Building successful logistics partnerships, {eid: 0012566419}&gt;, &lt;Project smartlog: blockchain in logistics, {eid: 85100511090}&gt;, &lt;Transparency in supply relationships: Concept and practice, {eid: 85026658016, doi: 10.1111/j.1745-493X.2001.tb00107.x}&gt;, &lt;Business process improvement and the knowledge flows that cross a private online social network: An insurance supply chain case, {eid: 85082710722, doi: 10.1016/j.ipm.2020.102237}&gt;, &lt;Decentralizing attribute-based encryption, {eid: 79957993008, doi: 10.1007/978-3-642-20465-4â•¦Ã–31}&gt;, &lt;Reputation-based trustworthy supply chain management using smart contract, {eid: 85092703456, doi: 10.1007/978-3-030-60248-2â•¦Ã–3}&gt;, &lt;Research on key technologies of logistics information traceability model based on consortium chain, {eid: 85083879975, doi: 10.1109/ACCESS.2020.2986220}&gt;, &lt;Blockchain-based public auditing for big data in cloud storage, {eid: 85091230276, doi: 10.1016/j.ipm.2020.102382}&gt;, &lt;Time-based direct revocable ciphertext-policy attribute-based encryption with short revocation list, {eid: 85049086517, doi: 10.1007/978-3-319-93387-0â•¦Ã–27}&gt;, &lt;A review of existing and emerging digital technologies to combat the global trade in fake medicines, {eid: 85018723102, doi: 10.1080/14740338.2017.1313227}&gt;, &lt;Trustchain: Trust management in blockchain and IoT supported supply chains, {eid: 85078703339, doi: 10.1109/Blockchain.2019.00032}&gt;, &lt;Productchain: Scalable blockchain framework to support provenance in supply chains, {eid: 85059990078, doi: 10.1109/NCA.2018.8548322}&gt;, &lt;AQUACHAIN - water supply-chain management using distributed ledger technology, {eid: 85072825753, doi: 10.1109/ICCCT2.2019.8824945}&gt;, &lt;Mediledger, {eid: 85099605678}&gt;, &lt;A digital signature based on a conventional encryption function, {eid: 84958802026, doi: 10.1007/3-540-48184-2â•¦Ã–32}&gt;, &lt;A taxonomy of ddos attack and ddos defense mechanisms, {eid: 11144272176, doi: 10.1145/997150.997156}&gt;, &lt;Mongodb, {eid: 85100496201}&gt;, &lt;Quorum, {eid: 85071622151}&gt;, &lt;Raft-based consensus for ethereum/quorum, {eid: 85100483063}&gt;, &lt;Information sharing as a coordination mechanism for reducing the bullwhip effect in a supply chain, {eid: 34247280386, doi: 10.1109/TSMCC.2006.887014}&gt;, &lt;RFID In textile and clothing manufacturing: technology and challenges, {eid: 84979204832, doi: 10.1186/s40691-015-0034-9}&gt;, &lt;B-FERL: Blockchain based framework for securing smart vehicles, {eid: 85095414914, doi: 10.1016/j.ipm.2020.102426}&gt;, &lt;Blockchain-based supply chain traceability for COVID-19 PPE, {eid: 85102772464}&gt;, &lt;Openport, {eid: 85100510457}&gt;, &lt;Implementation of a web-based real-time temperature monitoring of shellfish caches using wireless sensor networks, {eid: 63649129138, doi: 10.1109/ICCCNET.2008.4787691}&gt;, &lt;Global fresh food tracking service enabled by wide area wireless sensor network, {eid: 77952389310, doi: 10.1109/SAS.2010.5439425}&gt;, &lt;Peer ledger, {eid: 85100497548}&gt;, &lt;Secure end-to-end sensing in supply chains, {eid: 85090158616, doi: 10.1109/CNS48642.2020.9162337}&gt;, &lt;Private multi-hop accountability for supply chains, {eid: 85090159235, doi: 10.1109/ICCWorkshops49005.2020.9145100}&gt;, &lt;Privacy-preserving production process parameter exchange, {eid: 85098082854, doi: 10.1145/3427228.3427248}&gt;, &lt;Security considerations for collaborations in an industrial IoT-based lab of labs, {eid: 85083694152, doi: 10.1109/GCIoT47977.2019.9058413}&gt;, &lt;Towards an infrastructure enabling the internet of production, {eid: 85070900711, doi: 10.1109/ICPHYS.2019.8780276}&gt;, &lt;Dataflow challenges in an internet of production: A security &amp; privacy perspective, {eid: 85075014511, doi: 10.1145/3338499.3357357}&gt;, &lt;The road to accountable and dependable manufacturing, {eid: 85100512073}&gt;, &lt;Revisiting the privacy needs of real-world applicable company benchmarking, {eid: 85100475088, doi: 10.25835/0072999}&gt;, &lt;Supply chain finance: optimizing financial flows in supply chains, {eid: 78751679650, doi: 10.1007/s12159-009-0020-y}&gt;, &lt;Pharmatrace, {eid: 85100512179}&gt;, &lt;Blockchain-based traceability in agri-food supply chain management: A practical implementation, {eid: 85049345489, doi: 10.1109/IOT-TUSCANY.2018.8373021}&gt;, &lt;Authentication of 3D printed parts using 3D physical signatures, {eid: 85072655870, doi: 10.2352/ISSN.2169-4451.2018.34.196}&gt;, &lt;Blockchain applications in supply chains, transport and logistics: a systematic review of the literature, {eid: 85070797485, doi: 10.1080/00207543.2019.1650976}&gt;, &lt;Provenance, {eid: 85091820094}&gt;, &lt;Ethertwin: Blockchain-based secure digital twin information management, {eid: 85096168791, doi: 10.1016/j.ipm.2020.102425}&gt;, &lt;First Purpose-Built Protocol for Supply Chains Based Blockchain: White paper, {eid: 85065975042}&gt;, &lt;Evaluation of puzzle-enabled proxy-assisted denial-of-service protection for web services, {eid: 85015308208, doi: 10.1504/IJICS.2017.082842}&gt;, &lt;A preliminary study on the changes in the Italian automotive supply chain for the introduction of electric vehicles, {eid: 85005943515, doi: 10.3926/jiem.1504}&gt;, &lt;Fuzzy identity-based encryption, {eid: 24944554962, doi: 10.1007/11426639â•¦Ã–27}&gt;, &lt;Performance and scalability of private ethereum blockchains, {eid: 85072861793, doi: 10.1007/978-3-030-30429-4â•¦Ã–8}&gt;, &lt;Exploring the impact of blockchain on digitized supply chain flows: A literature review, {eid: 85073889349, doi: 10.1109/SDS.2019.8768573}&gt;, &lt;A procedure for tracing supply chains for perishable food based on blockchain, machine learning and fuzzy logic, {eid: 85099232558, doi: 10.3390/electronics10010041}&gt;, &lt;The shipchain ecosystem, {eid: 85100507922}&gt;, &lt;The collaborative supply chain, {eid: 84992930161, doi: 10.1108/09574090210806333}&gt;, &lt;Globalization and Jobs in the Automotive Industry: MIT IPC Globalization Working Paper 01-003, {eid: 0009643246}&gt;, &lt;Global value chains in the automotive industry: an enhanced role for developing countries, {eid: 80053497773, doi: 10.1504/IJTLID.2011.041904}&gt;, &lt;Managing Inter-Organizational Relations: Debates and Cases, {eid: 85006492172}&gt;, &lt;A traceable and reliable electronic supply chain system based on blockchain technology, {eid: 85100467203, doi: 10.21928/uhdjst.v4n2y2020.pp132-140}&gt;, &lt;Blockchain-based efficient communication for food supply chain industry: Transparency and traceability analysis for sustainable business, {eid: 85097271223, doi: 10.1002/dac.4696}&gt;, &lt;Report on the convair 340/580 LN-PAA aircraft accident north of hirtshals, Denmark on september 8, 1989, {eid: 85100495764}&gt;, &lt;Apache HTTP server version 2.4 documentation, {eid: 85095446209}&gt;, &lt;An agri-food supply chain traceability system for China based on rfid &amp; blockchain technology, {eid: 84986571280, doi: 10.1109/ICSSSM.2016.7538424}&gt;, &lt;A supply chain traceability system for food safety based on HACCP, blockchain &amp; internet of things, {eid: 85028598822, doi: 10.1109/ICSSSM.2017.7996119}&gt;, &lt;A novel blockchain-based product ownership management system (POMS) for anti-counterfeits in the post supply chain, {eid: 85022076767, doi: 10.1109/ACCESS.2017.2720760}&gt;, &lt;Supply chain management based on blockchain: A systematic mapping study, {eid: 85054301028, doi: 10.1051/matecconf/201820000020}&gt;, &lt;Towards industrial internet of things: Crankshaft monitoring, traceability and tracking using RFID, {eid: 84959472615, doi: 10.1016/j.rcim.2016.02.004}&gt;, &lt;Dispute resolution for smart contract-based two party protocols, {eid: 85069196372, doi: 10.1109/BLOC.2019.8751312}&gt;, &lt;Understanding blockchain technology for future supply chains: a systematic literature review and research agenda, {eid: 85058973614, doi: 10.1108/SCM-03-2018-0148}&gt;, &lt;Smart contract-based product traceability system in the supply chain scenario, {eid: 85073384426, doi: 10.1109/ACCESS.2019.2935873}&gt;, &lt;Making sense of blockchain technology: How will it transform supply chains?, {eid: 85062145404, doi: 10.1016/j.ijpe.2019.02.002}&gt;, &lt;The outlook of blockchain technology for construction engineering management, {eid: 85042708142, doi: 10.15302/J-FEM-2017006}&gt;, &lt;Ciphertext-policy attribute-based encryption: An expressive, efficient, and provably secure realization, {eid: 79952521560, doi: 10.1007/978-3-642-19379-8â•¦Ã–4}&gt;, &lt;Untrusted business process monitoring and execution using blockchain, {eid: 84989352355, doi: 10.1007/978-3-319-45348-4â•¦Ã–19}&gt;, &lt;Blockchain-based supply chain traceability: Token recipes model manufacturing processes, {eid: 85067872571, doi: 10.1109/Cybermaticsâ•¦Ã–2018.2018.00267}&gt;, &lt;Ethereum: A Secure Decentralised Generalised Transaction Ledger: Yellow ppaer, {eid: 84945225986}&gt;, &lt;A distributed ledger for supply chain physical distribution visibility, {eid: 85033668052, doi: 10.3390/info8040137}&gt;, &lt;Do you need a blockchain?, {eid: 85058290284, doi: 10.1109/CVCBT.2018.00011}&gt;, &lt;Latency performance modeling and analysis for hyperledger fabric blockchain network, {eid: 85096644715, doi: 10.1016/j.ipm.2020.102436}&gt;, &lt;Rapidchain: Scaling blockchain via full sharding, {eid: 85056891496, doi: 10.1145/3243734.3243853}&gt;, &lt;Vertical information exchange in a supply chain with duopoly retailers, {eid: 11244261098, doi: 10.1111/j.1937-5956.2002.tb00476.x}&gt;, &lt;Blockchain-based privacy-preserving remote data integrity checking scheme for IoT information systems, {eid: 85088120315, doi: 10.1016/j.ipm.2020.102355}&gt;</t>
  </si>
  <si>
    <t>2-s2.0-85100453781</t>
  </si>
  <si>
    <t>Characterising the Digital Twin: A systematic literature review</t>
  </si>
  <si>
    <t>CIRP Journal of Manufacturing Science and Technology</t>
  </si>
  <si>
    <t>10.1016/j.cirpj.2020.02.002</t>
  </si>
  <si>
    <t>https://www.doi.org/10.1016/j.cirpj.2020.02.002</t>
  </si>
  <si>
    <t>Â® 2020 University of BristolWhile there has been a recent growth of interest in the Digital Twin, a variety of definitions employed across industry and academia remain. There is a need to consolidate research such to maintain a common understanding of the topic and ensure future research efforts are to be based on solid foundations. Through a systematic literature review and a thematic analysis of 92 Digital Twin publications from the last ten years, this paper provides a characterisation of the Digital Twin, identification of gaps in knowledge, and required areas of future research. In characterising the Digital Twin, the state of the concept, key terminology, and associated processes are identified, discussed, and consolidated to produce 13 characteristics (Physical Entity/Twin; Virtual Entity/Twin; Physical Environment; Virtual Environment; State; Realisation; Metrology; Twinning; Twinning Rate; Physical-to-Virtual Connection/Twinning; Virtual-to-Physical Connection/Twinning; Physical Processes; and Virtual Processes) and a complete framework of the Digital Twin and its process of operation. Following this characterisation, seven knowledge gaps and topics for future research focus are identified: Perceived Benefits; Digital Twin across the Product Life-Cycle; Use-Cases; Technical Implementations; Levels of Fidelity; Data Ownership; and Integration between Virtual Entities; each of which are required to realise the Digital Twin.</t>
  </si>
  <si>
    <t>Digital Twin, Virtual Twin</t>
  </si>
  <si>
    <t>&lt;Reconfiguration of smart products during their use phase based on virtual product twins, {eid: 85018758116}&gt;, &lt;Digital Twin: applying emulation for machine reconditioning, {eid: 85049565560}&gt;, &lt;Warehouse management system customization and information availability in 3pl companies: a decision-support tool, {eid: 85081259401}&gt;, &lt;Towards a reasoning framework for digital clones using the digital thread, {eid: 85017212799}&gt;, &lt;Synergy of multi-modelling for process control, {eid: 85052907843}&gt;, &lt;Deriving a cost-effective digital twin of an ICS to facilitate security evaluation, {eid: 85052221626}&gt;, &lt;Data Flow and Communication Framework Supporting Digital Twin for Geometry Assurance, {eid: 85081941201}&gt;, &lt;Towards Digital Twins Cloud Platform: Microservices and Computational Workflows to Rule a Smart Factory, {eid: 85058345420}&gt;, &lt;Next generation digital twin, {eid: 85068757479}&gt;, &lt;Digital twin-the simulation aspect, {eid: 85016457439}&gt;, &lt;Digital twin of a cutting tool, {eid: 85049590588}&gt;, &lt;From the cyber-physical system to the digital twin: the process development for behaviour modelling of a Cyber Guided Vehicle in M2M logic, {eid: 85040447784}&gt;, &lt;Digital twin as enabler for an innovative digital shopfloor management system in the ESB Logistics Learning Factory at Reutlingen-University, {eid: 85020859111}&gt;, &lt;Recent and prospective developments in power system control centers: adapting the digital twin technology for application in power system control centers, {eid: 85050252398}&gt;, &lt;Sensor data and information fusion to construct digital-twins virtual machine tools for cyber-physical manufacturing, {eid: 85023642484}&gt;, &lt;Industrial IoT in 5G environment towards smart manufacturing, {eid: 85045064577}&gt;, &lt;Cyber-physical integration for moving digital factories forward towards smart manufacturing: a survey, {eid: 85045842061}&gt;, &lt;Digital twin of manufacturing systems, {eid: 85081257388}&gt;, &lt;Recording automotive crash event data, {eid: 15544372876}&gt;, &lt;The Internet of Simulation: enabling agile model based systems engineering for cyber-physical systems, {eid: 85028561338}&gt;, &lt;Simulation and digital twin based design of a production line: a case study, {eid: 85062620034}&gt;, &lt;A digital twin-based privacy enhancement mechanism for the automotive industry, {eid: 85065981827}&gt;, &lt;Emergence of Digital Twins, {eid: 85029413629}&gt;, &lt;A digital twin for root cause analysis and product quality monitoring, {eid: 85055095511}&gt;, &lt;Advanced control in factory automation: a survey, {eid: 84963805196}&gt;, &lt;BIM handbook: a guide to building information modeling for owners, managers, designers, engineers and contractors, {eid: 38649094993}&gt;, &lt;Towards security-aware virtual environments for digital twins, {eid: 85056740434}&gt;, &lt;Digital twins: the convergence of multimedia technologies, {eid: 85051272175}&gt;, &lt;Digital twin tackles design challenges, {eid: 85040288264}&gt;, &lt;Digital twins at the crossroad of production, product and technology, {eid: 85060932517}&gt;, &lt;Model predictive control: theory and practice ÅŒÄ†Å a survey, {eid: 0024668467}&gt;, &lt;The digital twin paradigm for future NASA and US Air Force vehicles, {eid: 84881388851}&gt;, &lt;Digital twin: manufacturing excellence through virtual factory replication (2014), {eid: 84944689700}&gt;, &lt;Digital twin: mitigating unpredictable, undesirable emergent behavior in complex systems, {eid: 85006339863}&gt;, &lt;Working mode in aircraft manufacturing based on digital coordination model, {eid: 85048836554}&gt;, &lt;Modular based flexible digital twin for factory design, {eid: 85072185156}&gt;, &lt;Towards a digital twin: how the blockchain can foster E/E-traceability in consideration of model-based systems engineering, {eid: 85029804429}&gt;, &lt;Rotating machinery prognostics: state of the art, challenges and opportunities, {eid: 58049190180}&gt;, &lt;Integrating nature, people, and technology to tackle the global agri-food challenge, {eid: 85081245982}&gt;, &lt;Modeling of cloud-based digital twins for smart manufacturing with MT connect, {eid: 85052894576}&gt;, &lt;Digital twin methodology for compression moulded thermoplastic composite optimisation, {eid: 85081237553}&gt;, &lt;Digital twin applications for the JET divertor, {eid: 85032890262}&gt;, &lt;A modelling and simulation architecture for virtual manufacturing systems, {eid: 0029231988}&gt;, &lt;Virtual manufacturing systems as advanced information infrastructure for integrating manufacturing resources and activities, {eid: 0030709089}&gt;, &lt;CityGML: interoperable access to 3D city models, {eid: 84895343560}&gt;, &lt;Digital Twin, {eid: 85081259604}&gt;, &lt;Developing a digital thread/digital twin aerodynamic performance authoritative truth source, {eid: 85051636815}&gt;, &lt;Digital twin in manufacturing: a categorical literature review and classification, {eid: 85052915281}&gt;, &lt;Exploiting factory telemetry to support virtual reality simulation in robotics cell, {eid: 85021192493}&gt;, &lt;Thirty years of the international journal of computer integrated manufacturing: a bibliometric analysis, {eid: 85054739228}&gt;, &lt;Design of a multi-sided platform supporting cps deployment in the automation market, {eid: 85050144169}&gt;, &lt;Digital twin-driven manufacturing cyber-physical system for parallel controlling of smart workshop, {eid: 85056967567}&gt;, &lt;Dynamic Bayesian network for aircraft wing health monitoring digital twin, {eid: 85014566387}&gt;, &lt;Digital twin-driven rapid individualised designing of automated flow-shop manufacturing system, {eid: 85068489522}&gt;, &lt;Micro manufacturing unit and the corresponding 3D-model for the digital twin, {eid: 85061942744}&gt;, &lt;Digital twin for CNC machine tool: modeling and using strategy, {eid: 85061944130}&gt;, &lt;Requirements of the smart factory system: a survey and perspective, {eid: 85048928921}&gt;, &lt;Exploring the role of digital twin for asset lifecycle management, {eid: 85052894447}&gt;, &lt;Doing a thematic analysis: a practical, step-by-step guide for learning and teaching scholars, {eid: 85051043213}&gt;, &lt;Model predictive control: recent developments and future promise, {eid: 84919460942}&gt;, &lt;Towards an extended model-based definition for the digital twin, {eid: 85045764439}&gt;, &lt;Understanding kids digital twin, {eid: 85081202128}&gt;, &lt;Toward digital twin and simulation-driven new product development, {eid: 85081228296}&gt;, &lt;A review of the roles of digital twin in CPS-based production systems, {eid: 85029833606}&gt;, &lt;Development of a virtual manufacturing system by integrating product models and factory models, {eid: 0027289930}&gt;, &lt;Physical model based digital twins in manufacturing processes, {eid: 85072954032}&gt;, &lt;Digital twin and big data towards smart manufacturing and industry 4.0: 360 degree comparison, {eid: 85041173790}&gt;, &lt;Digital twin service towards smart manufacturing, {eid: 85049560307}&gt;, &lt;A survey of industrial model predictive control technology, {eid: 0041802770}&gt;, &lt;Creation of a digital business model builder, {eid: 85052539413}&gt;, &lt;About the importance of autonomy and digital twins for the future of manufacturing, {eid: 84953861813}&gt;, &lt;Industry 4.0: the future of productivity and growth in manufacturing industries, {eid: 84960947072}&gt;, &lt;Shaping the digital twin for design and production engineering, {eid: 85018723536}&gt;, &lt;Experimentable digital twins for model-based systems engineering and simulation-based development, {eid: 85021452617}&gt;, &lt;From simulation to experimentable digital twins: simulation-based development and operation of complex technical systems, {eid: 85006371785}&gt;, &lt;Visualising the digital twin using web services and augmented reality, {eid: 85012932205}&gt;, &lt;Digital twin data modeling with automationML and a communication methodology for data exchange, {eid: 85006391498}&gt;, &lt;Modeling, simulation, information technology &amp; processing roadmap, {eid: 84885413599}&gt;, &lt;Industry 4.0 and digital twin, {eid: 85081256667}&gt;, &lt;Toward a Digital Twin for real-time geometry assurance in individualized production, {eid: 85018779245}&gt;, &lt;Spatio-semantic coherence in the integration of 3D city models, {eid: 84879658960}&gt;, &lt;Product lifecycle management, {eid: 33744808421}&gt;, &lt;Digital Twin, {eid: 84990912817, doi: 10.1007/978-3-642-35950-7_16870-1}&gt;, &lt;Towards the generation of digital twins for facility management based on 3D point clouds, {eid: 85054529484}&gt;, &lt;Consistency check to synchronize the Digital Twin of manufacturing automation based on anchor points, {eid: 85049592057}&gt;, &lt;Digital twin-driven product design, manufacturing and service with big data, {eid: 85015707925}&gt;, &lt;Digital twin-driven product design framework, {eid: 85061021953}&gt;, &lt;Digital twin shop-floor: a new shop-floor paradigm towards smart manufacturing, {eid: 85030752762}&gt;, &lt;Digital twin driven prognostics and health management for complex equipment, {eid: 85047291024}&gt;, &lt;an approach for the implementation of the digital twin in the automotive wiring harness field, {eid: 85054926217}&gt;, &lt;The FMS Training Center ÅŒÄ†Å a versatile learning environment for engineering education, {eid: 85052895346}&gt;, &lt;High-definition medicine, {eid: 85028374914}&gt;, &lt;Towards a methodology for developing evidence-informed management knowledge by means of systematic review, {eid: 0141888108}&gt;, &lt;The digital twin: demonstrating the potential of real time data acquisition in production systems, {eid: 85020876167}&gt;, &lt;Intelligent production systems in the era of industrie 4.0-changing mindsets and business models, {eid: 85020384427}&gt;, &lt;The mechanical design process, {eid: 0004329861}&gt;, &lt;Plug-and-simulate within modular assembly line enabled by Digital Twins and the use of AutomationML, {eid: 85044297204}&gt;, &lt;Digital twins in farm management, {eid: 85081214662}&gt;, &lt;The role of the Industry 4. 0 asset administration shell and the digital twin during the life cycle of a plant, {eid: 85044475829}&gt;, &lt;Digital twin-based WEEE recycling, recovery and remanufacturing in the background of Industry 4.0, {eid: 85067902745}&gt;, &lt;Future modeling and simulation of cps-based factories: an example from the automotive industry, {eid: 85012920563}&gt;, &lt;A reference model for computer integrated manufacturing (CIM), {eid: 0008969197}&gt;, &lt;Digital twins technology and its data fusion in iron and steel product life cycle, {eid: 85048233664}&gt;, &lt;Digital twin-driven simulation for a cyber-physical system in Industry 4. 0, {eid: 85069042289}&gt;, &lt;Data-centric middleware based digital twin platform for dependable cyber-physical systems, {eid: 85028079218}&gt;, &lt;A digital twin-based approach for designing and multi-objective optimization of hollow glass production line, {eid: 85032451877}&gt;, &lt;Dynamic resource allocation optimization for digital twin-driven smart shopfloor, {eid: 85048229043}&gt;, &lt;Equipment energy consumption management in digital twin shop-floor: A framework and potential applications, {eid: 85048222217}&gt;, &lt;Modeling of digital twin workshop based on perception data, {eid: 85028357999}&gt;, &lt;A systematic design approach for service innovation of smart product-service systems, {eid: 85051644933}&gt;, &lt;An application framework of digital twin and its case study, {eid: 85061946676}&gt;, &lt;Digital twin-based smart production management and control framework for the complex product assembly shop-floor, {eid: 85041548794}&gt;</t>
  </si>
  <si>
    <t>2-s2.0-85081219520</t>
  </si>
  <si>
    <t>mentioning DT and MBSE</t>
  </si>
  <si>
    <t>Current research and future perspectives on human factors and ergonomics in Industry 4.0</t>
  </si>
  <si>
    <t>Computers and Industrial Engineering</t>
  </si>
  <si>
    <t>10.1016/j.cie.2019.106004</t>
  </si>
  <si>
    <t>https://www.doi.org/10.1016/j.cie.2019.106004</t>
  </si>
  <si>
    <t>Â® 2019 Elsevier LtdThe journey toward Industry 4.0 and the increasing implementation of Cyber Physical Systems are evoking changes in human work and work organization, thus, creating new challenges and opportunities. To take advantage of these opportunities and deal with the challenges, we must gain a holistic understanding of the emerging socio-technical interactions and apply new human-centric approaches and methods when introducing new digital technologies and designing Industry 4.0-enabled work systems. In this paper, we present the findings of a systematic literature review, consisting of quantitative and qualitative data, focusing on investigating to what extent, what type, and how academic publications on Industry 4.0 integrate human factors and ergonomics in their research. Based on these findings, we point to future research needs, highlighting the need for further empirical evidence and improved collaboration between the academic fields of Industry 4.0, human factors, and ergonomics, as well as with practitioners.</t>
  </si>
  <si>
    <t>Cyber Physical Systems, Digitalization, Ergonomics, Human factors, Industry 4.0, Literature review</t>
  </si>
  <si>
    <t>&lt;The work system method: connecting people, processes, and IT for business results, {eid: 34548233404}&gt;, &lt;None, {eid: 85007010930, doi: 10.1016/j.procir.2016.11.070}&gt;, &lt;None, {eid: 85010046589, doi: 10.1109/IECON.2016.7793922}&gt;, &lt;The utility of template analysis in qualitative psychology research, {eid: 84924545385, doi: 10.1080/14780887.2014.955224}&gt;, &lt;None, {eid: 85070411652}&gt;, &lt;Assembly system configuration through Industry 4.0 principles: the expected change in the actual paradigms, {eid: 85044859693, doi: 10.1016/j.ifacol.2017.08.2550}&gt;, &lt;Designing human-machine interaction concepts for machine tool controls regarding ergonomic requirements, {eid: 85031765487, doi: 10.1016/j.ifacol.2017.08.236}&gt;, &lt;Systematic planning approach for heavy-duty human-robot cooperation in automotive flow assembly, {eid: 85044736763, doi: 10.18178/ijeetc.7.2.51-57}&gt;, &lt;Prospective design of smart manufacturing: An Italian pilot case study, {eid: 85039718439, doi: 10.1016/j.mfglet.2017.12.002}&gt;, &lt;Interactive simulation of human-robot collaboration using a force feedback device, {eid: 85029889560, doi: 10.1016/j.promfg.2017.07.210}&gt;, &lt;Ergonomics contributions to company strategies, {eid: 64049100800, doi: 10.1016/j.apergo.2008.07.001}&gt;, &lt;None, {eid: 84923291875, doi: 10.1016/j.procir.2014.10.048}&gt;, &lt;Theory building from cases: Opportunities and challenges, {eid: 34047207566, doi: 10.5465/amj.2007.24160888}&gt;, &lt;Placing the operator at the centre of Industry 4.0 design: Modelling and assessing human activities within cyber-physical systems, {eid: 85046130678, doi: 10.1016/j.cie.2018.01.025}&gt;, &lt;Exploring the integration of the human as a flexibility factor in CPS enabled manufacturing environments: Methodology and results, {eid: 85010069986, doi: 10.1109/IECON.2016.7793579}&gt;, &lt;None, {eid: 85070379529}&gt;, &lt;Five misunderstandings about case-study research, {eid: 33645708913, doi: 10.1177/1077800405284363}&gt;, &lt;Advanced industrial tools of ergonomics based on Industry 4.0 concept, {eid: 85022072565, doi: 10.1016/j.proeng.2017.06.038}&gt;, &lt;Relevance in cyber-physical systems with humans in the loop, {eid: 84962327665, doi: 10.1002/cpe.3827}&gt;, &lt;Organization of project works in Industry 4.0 digital item designing companies, {eid: 85047734560, doi: 10.1088/1742-6596/1015/5/052034}&gt;, &lt;None, {eid: 85022152143, doi: 10.1016/j.procir.2017.03.312}&gt;, &lt;Developing Human-Robot Interaction for an Industry 4.0 Robot, {eid: 85016408043, doi: 10.1145/3029798.3038346}&gt;, &lt;None, {eid: 84939865620, doi: 10.1016/j.procir.2015.02.111}&gt;, &lt;None, {eid: 85070374145}&gt;, &lt;None, {eid: 85054966623, doi: 10.21278/idc.2018.0319}&gt;, &lt;None, {eid: 84926018987, doi: 10.13140/RG.2.1.1205.8966}&gt;, &lt;None, {eid: 84974529305, doi: 10.1109/ICIT.2016.7475092}&gt;, &lt;None, {eid: 84891781457}&gt;, &lt;Development of metric method and framework model of integrated complexity evaluations of production process for ergonomics workstations, {eid: 85053549913, doi: 10.1080/00207543.2018.1519266}&gt;, &lt;Reliability modeling of cyber-physical systems: A holistic overview and challenges, {eid: 85034767060, doi: 10.1109/MSCPES.2017.8064536}&gt;, &lt;Past, present and future of Industry 4.0 ÅŒÄ†Å A systematic literature review and research agenda proposal, {eid: 85018651607, doi: 10.1080/00207543.2017.1308576}&gt;, &lt;Data and decision intelligence for human-in-the-loop cyber-physical systems: Reference model, recent progresses and challenges, {eid: 85033465130, doi: 10.1007/s11265-017-1304-0}&gt;, &lt;From industry 4.0 to society 4.0, there and back, {eid: 85039034381, doi: 10.1007/s00146-017-0792-6}&gt;, &lt;Preferred reporting items for systematic reviews and meta-analyses: The PRISMA statement (Reprinted from Annals of Internal Medicine), {eid: 79953769654, doi: 10.1371/journal.pmed.1000097}&gt;, &lt;None, {eid: 85009964652, doi: 10.1016/j.promfg.2015.07.179}&gt;, &lt;Designing intelligent manufacturing systems through Human-Machine Cooperation principles: A human-centered approach, {eid: 85019572092, doi: 10.1016/j.cie.2017.05.014}&gt;, &lt;None, {eid: 85016976379, doi: 10.1016/j.proeng.2017.01.250}&gt;, &lt;None, {eid: 85029850765, doi: 10.1016/j.promfg.2017.07.182}&gt;, &lt;A framework to design a human-centred adaptive manufacturing system for aging workers, {eid: 85013436986, doi: 10.1016/j.aei.2017.02.003}&gt;, &lt;A framework for operative and social sustainability functionalities in Human-Centric Cyber-Physical Production Systems, {eid: 85066926254, doi: 10.1016/j.cie.2018.03.028}&gt;, &lt;Towards the development of semantically enabled flexible process monitoring systems, {eid: 84946605648, doi: 10.1080/0951192X.2015.1107914}&gt;, &lt;Automated process mapping for cyber intelligent enterprise, {eid: 84947080976, doi: 10.1109/CSCS.2015.126}&gt;, &lt;None, {eid: 85006982985, doi: 10.1109/ARSO.2016.7736255}&gt;, &lt;Robotic workmates: Hybrid human-robot-teams in the industry 4.0, {eid: 84979300161}&gt;, &lt;Digital work design, {eid: 85046335809, doi: 10.1007/s12599-018-0534-4}&gt;, &lt;User centered design of a cyber-physical support solution for assembly processes, {eid: 85009999797, doi: 10.1016/j.promfg.2015.07.208}&gt;, &lt;Towards an Operator 4.0 Typology: A human- centric perspective on the fourth industrial revolution technologies, {eid: 85013852895}&gt;, &lt;None, {eid: 85029361257, doi: 10.1007/978-3-319-66923-6_31}&gt;, &lt;None, {eid: 85070390404}&gt;, &lt;Intelligent mining engineering systems in the structure of Industry 4.0, {eid: 85034047317, doi: 10.1051/e3sconf/20172101032}&gt;, &lt;None, {eid: 85013171001, doi: 10.1109/UIC-ATC-ScalCom-CBDCom-IoP-SmartWorld.2016.0134}&gt;, &lt;None, {eid: 85045254555, doi: 10.1109/IEEM.2017.8289899}&gt;, &lt;EYE-on-HMI: A Framework for monitoring human machine interfaces in control rooms, {eid: 85021818092, doi: 10.1109/CCECE.2017.7946695}&gt;, &lt;None, {eid: 84964627169, doi: 10.1109/ICPADS.2015.115}&gt;, &lt;None, {eid: 85033450425, doi: 10.1145/3121283.3121287}&gt;, &lt;None, {eid: 85020902107, doi: 10.1016/j.promfg.2017.04.030}&gt;, &lt;The nexus of human factors in cyber-physical systems, {eid: 84907706079, doi: 10.1145/2641248.2645639}&gt;, &lt;A general inductive approach for analyzing qualitative evaluation data, {eid: 34548184227, doi: 10.1177/1098214005283748}&gt;, &lt;None, {eid: 85045286097, doi: 10.1109/IEEM.2017.8290158}&gt;, &lt;Human ÅŒÄ†Å Robot collaboration in industry, {eid: 84973458229, doi: 10.17973/MMSJ.2016_06_201611}&gt;, &lt;Current status and advancement of cyber-physical systems in manufacturing, {eid: 84928606583, doi: 10.1016/j.jmsy.2015.04.008}&gt;, &lt;Industry 4.0: State of the art and future trends, {eid: 85064005739, doi: 10.1080/00207543.2018.1444806}&gt;, &lt;The dynamic lines of collaboration model: Collaborative disruption response in cyber-physical systems, {eid: 84930937744, doi: 10.1016/j.cie.2015.05.019}&gt;</t>
  </si>
  <si>
    <t>2-s2.0-85070389767</t>
  </si>
  <si>
    <t>Designing a multi-sided data platform: findings from the International Data Spaces case</t>
  </si>
  <si>
    <t>Electronic Markets</t>
  </si>
  <si>
    <t>10.1007/s12525-019-00362-x</t>
  </si>
  <si>
    <t>https://www.doi.org/10.1007/s12525-019-00362-x</t>
  </si>
  <si>
    <t>Â® 2019, The Author(s).The paper presents the findings from a 3-year single-case study conducted in connection with the International Data Spaces (IDS) initiative. The IDS represents a multi-sided platform (MSP) for secure and trusted data exchange, which is governed by an institutionalized alliance of different stakeholder organizations. The paper delivers insights gained during the early stages of the platformÅŒÄ†Ã–s lifecycle (i.e. the platform design process). More specifically, it provides answers to three research questions, namely how alliance-driven MSPs come into existence and evolve, how different stakeholder groups use certain governance mechanisms during the platform design process, and how this process is influenced by regulatory instruments. By contrasting the case of an alliance-driven MSP with the more common approach of the keystone-driven MSP, the results of the case study suggest that different evolutionary paths can be pursued during the early stages of an MSPÅŒÄ†Ã–s lifecycle. Furthermore, the IDS initiative considers trust and data sovereignty more relevant regulatory instruments compared to pricing, for example. Finally, the study advances the body of scientific knowledge with regard to data being a boundary resource on MSPs.</t>
  </si>
  <si>
    <t>Alliance-driven platform, Case study research, Data resource, Data sovereignty, International Data Spaces, Multi-sided data platform</t>
  </si>
  <si>
    <t>&lt;Ecosystem as structure, {eid: 85004107267, doi: 10.1177/0149206316678451}&gt;, &lt;The architecture of platforms: A unified view, {eid: 71949126345}&gt;, &lt;Investigating information systems with action research, {eid: 0002437413}&gt;, &lt;Developing multi-sided platforms for public-private information sharing, {eid: 84880563255}&gt;, &lt;Open platform strategies and innovation: granting access vs. devolving control, {eid: 77958033399, doi: 10.1287/mnsc.1100.1215}&gt;, &lt;Platform rules: multi-sided platforms as regulators, {eid: 77958062188}&gt;, &lt;Data Provenance: Some Basic Issues, {eid: 84947733945, doi: 10.1007/3-540-44450-5_6}&gt;, &lt;The evolution of platform thinking, {eid: 73649131660, doi: 10.1145/1629175.1629189}&gt;, &lt;The role of platform boundary resources in software ecosystems: A case study, {eid: 84903734525}&gt;, &lt;The digital platform: a research agenda, {eid: 85018241471, doi: 10.1057/s41265-016-0033-3}&gt;, &lt;Defining architecture components of the big data ecosystem, {eid: 84906250101}&gt;, &lt;Generalizability and the single-case study, {eid: 0002228543}&gt;, &lt;None, {eid: 41849141359}&gt;, &lt;Distributed tuning of boundary resources: the case of Apples iOS service system, {eid: 84939781260, doi: 10.25300/MISQ/2015/39.1.10}&gt;, &lt;Opening platforms: how, when and why?, {eid: 77958042047}&gt;, &lt;None, {eid: 85063569734}&gt;, &lt;The antitrust economics of multi-sided platform markets, {eid: 33846819331}&gt;, &lt;None, {eid: 84923304921, doi: 10.3386/w18783}&gt;, &lt;From databases to dataspaces, {eid: 31444453796, doi: 10.1145/1107499.1107502}&gt;, &lt;Platform dynamics and strategies: from products to services, {eid: 85040190478, doi: 10.4337/9781849803311}&gt;, &lt;Bridging differing perspectives on technological platforms: Toward an integrative framework, {eid: 84902550958, doi: 10.1016/j.respol.2014.03.006}&gt;, &lt;Industry platforms and ecosystem innovation, {eid: 84898004011, doi: 10.1111/jpim.12105}&gt;, &lt;Governing third-party development through platform boundary resources, {eid: 84870963683}&gt;, &lt;A paradigmatic analysis of digital application marketplaces, {eid: 84939806687, doi: 10.1057/jit.2015.16}&gt;, &lt;Context interchange: new features and formalisms for the intelligent integration of information, {eid: 0000876805, doi: 10.1145/314516.314520}&gt;, &lt;Two-sided platforms: product variety and pricing structures, {eid: 70350278738, doi: 10.1111/j.1530-9134.2009.00236.x}&gt;, &lt;Principles of dataspace systems, {eid: 34250660624}&gt;, &lt;VoCol: An Integrated Environment to Support Version-Controlled Vocabulary Development, {eid: 84997132390, doi: 10.1007/978-3-319-49004-5_20}&gt;, &lt;The generative mechanisms of digital infrastructure evolution, {eid: 84887414769, doi: 10.25300/MISQ/2013/37.3.11}&gt;, &lt;A Policy Language for Distributed Usage Control, {eid: 38049040380, doi: 10.1007/978-3-540-74835-9_35}&gt;, &lt;Requirements engineering as a success factor in software projects, {eid: 0035393371, doi: 10.1109/MS.2001.936219}&gt;, &lt;Requirements of an open data based business ecosystem, {eid: 84910094976, doi: 10.1109/ACCESS.2014.2302872}&gt;, &lt;Data-centric intelligent information integrationÅŒÄ†Ã¶from concepts to automation, {eid: 84949106206, doi: 10.1007/s10844-014-0340-5}&gt;, &lt;Towards a policy enforcement infrastructure for distributed usage control, {eid: 84864041384}&gt;, &lt;Designing data governance, {eid: 73649138928, doi: 10.1145/1629175.1629210}&gt;, &lt;Energy disclosure, market behavior, and the building data ecosystem, {eid: 84881546623, doi: 10.1111/nyas.12163}&gt;, &lt;None, {eid: 85050213166}&gt;, &lt;A review and future direction of agile, business intelligence, analytics and data science, {eid: 84966326638, doi: 10.1016/j.ijinfomgt.2016.04.013}&gt;, &lt;Towards a user-centric personal data ecosystem: The role of the bank of individuals data, {eid: 84871909125}&gt;, &lt;Management of the master data lifecycle: a framework for analysis, {eid: 84879700770, doi: 10.1108/JEIM-05-2013-0026}&gt;, &lt;The impact of openness on the market potential of multi-sided platforms: a case study of mobile payment platforms, {eid: 84939798226, doi: 10.1057/jit.2015.7}&gt;, &lt;None, {eid: 85007218223}&gt;, &lt;None, {eid: 85020490036}&gt;, &lt;None, {eid: 85072047817}&gt;, &lt;Open source as enabler for OPC UA in industrial automation, {eid: 84952898892}&gt;, &lt;A design science research methodology for information systems research, {eid: 39749104751, doi: 10.2753/MIS0742-1222240302}&gt;, &lt;Distributed usage control, {eid: 33748543201, doi: 10.1145/1151030.1151053}&gt;, &lt;The theory contribution of case study research designs, {eid: 85050626091, doi: 10.1007/s40685-017-0045-z}&gt;, &lt;FIWARE Open Source Standard Platform in Smart Farming - A Review, {eid: 85053783576, doi: 10.1007/978-3-319-99127-6_50}&gt;, &lt;Design and governance of platform ecosystems - key concepts and issues for future research, {eid: 84995747124}&gt;, &lt;Internet-based electronic markets, {eid: 0003371941, doi: 10.1080/101967899359021}&gt;, &lt;Action design research, {eid: 78649979834, doi: 10.2307/23043488}&gt;, &lt;Metadata management: past, present and future, {eid: 1842453985, doi: 10.1016/S0167-9236(02)00208-7}&gt;, &lt;The challenges of strategic data planning in practice: an interpretive case study, {eid: 0006510838, doi: 10.1016/S0963-8687(96)01053-0}&gt;, &lt;A typology of multi-sided platforms: The core and the periphery, {eid: 85007566325}&gt;, &lt;Towards an integrated view of multi-sided platforms evolution, {eid: 85062535624}&gt;, &lt;The role of IS capabilities in the development of multi-sided platforms: the digital ecosystem strategy of Alibaba.com, {eid: 84928110942, doi: 10.17705/1jais.00393}&gt;, &lt;Developing a leading digital multi-sided platform: examining IT affordances and competitive actions in Alibaba.com, {eid: 84966425214, doi: 10.17705/1CAIS.03836}&gt;, &lt;BEAM: A framework for business ecosystem analysis and modeling, {eid: 44349093862, doi: 10.1147/sj.471.0101}&gt;, &lt;Business models for electronic markets, {eid: 0002586669, doi: 10.1080/10196789800000016}&gt;, &lt;Platform evolution: coevolution of platform architecture, governance, and environmental dynamics, {eid: 78650659690, doi: 10.1287/isre.1100.0323}&gt;, &lt;Focus groups for artifact refinement and evaluation in design research, {eid: 79959571185}&gt;, &lt;Platform design framework: conceptualisation and application, {eid: 85031500707, doi: 10.1080/09537325.2017.1390220}&gt;, &lt;Modes of governance in inter-organizational data collaborations, {eid: 85007575242}&gt;, &lt;None, {eid: 85061304870}&gt;, &lt;One size does not fit all: a contingency approach to data governance, {eid: 77957847900, doi: 10.1145/1515693.1515696}&gt;, &lt;A price theory of multi-sided platforms, {eid: 77957015298, doi: 10.1257/aer.100.4.1642}&gt;, &lt;None, {eid: 0003673547}&gt;</t>
  </si>
  <si>
    <t>2-s2.0-85072032697</t>
  </si>
  <si>
    <t>Development of manufacturing execution systems in accordance with industry 4. 0 requirements: A review of standard-and ontologybased methodologies and tools</t>
  </si>
  <si>
    <r>
      <rPr>
        <u/>
        <sz val="11"/>
        <color rgb="FF1155CC"/>
        <rFont val="Calibri, sans-serif"/>
      </rPr>
      <t>10.1016/j.compind.2020.103300</t>
    </r>
  </si>
  <si>
    <r>
      <rPr>
        <u/>
        <sz val="11"/>
        <color rgb="FF1155CC"/>
        <rFont val="Calibri, sans-serif"/>
      </rPr>
      <t>https://doi.org/10.1016/j.compind.2020.103300</t>
    </r>
  </si>
  <si>
    <t>This work presents how recent trends in Industry 4.0 (I4.0) solutions are influencing the development of manufacturing execution systems (MESs) and analyzes what kinds of trends will determine the development of the next generation of these technologies. This systematic and thematic review provides a detailed analysis of I4.0-related requirements in terms of MES functionalities and an overview of MES development methods and standards because these three aspects are essential in developing MESs. The analysis highlights that MESs should interconnect all components of cyber-physical systems in a seamless, secure, and trustworthy manner to enable high-level automated smart solutions and that semantic metadata can provide contextual information to support interoperability and modular development. The observed trends show that formal models and ontologies will play an even more essential role in I4.0 systems as interoperability becomes more of a focus and that the new generation of linkable data sources should be based on semantically enriched information. The presented overview can serve as a guide for engineers interested in the development of MESs as well as for researchers interested in finding worthwhile areas of research.</t>
  </si>
  <si>
    <t>DIGITAL MANUFACTURING TOOLS IN THE SIMULATION OF COLLABORATIVE ROBOTS: TOWARDS INDUSTRY 4.0</t>
  </si>
  <si>
    <t>Brazilian Journal of Operations and Production Management</t>
  </si>
  <si>
    <t>10.14488/BJOPM.2019.v16.n2.a8</t>
  </si>
  <si>
    <t>https://www.doi.org/10.14488/BJOPM.2019.v16.n2.a8</t>
  </si>
  <si>
    <t>Â® 2019, Associacao Brasileira de Engenharia de Producao. All rights reserved.Goal: The main objective of this study is to analyze the impact of inserting a collaborative robot in a production line of a factory of the automotive sector. Design / Methodology / Approach: Two simulation environments were developed. The first one models the original operation without the collaborative robot. The second one evaluates the impact of inserting the robot. This work is quantitative. Results: The paper presents the use of digital manufacturing tools in a simulation of a collaborative operation between a human and a collaborative robot. The simulations with and without the collaborative robot were performed, and they make it possible to empha-size the benefits of the collaborative operation in a real production line. Limitations of the investigation: The first simulation scenario was validated from the real data provided by the factory. However, the second scenario is a suggestion, emphasizing the benefits of collaborative operation. Implementation of the second scenario was not conducted. Practical implications: Since its completion depended on support from the automotive sector, this work is noticeably practical. The real data used in the first scenario as well as the assumptions made in the second scenario allow one to conclude that it is possible to implement the propositions with the collaborative robot in the chosen line. Originality / Value: The use of the collaborative robot in Brazil was forbidden by regula-tion until recently. Even in other countries decision makers still find have difficulty decid-ing for this new technology. For this reason, the benefits of using collaborative robots, mainly in Brazilian companies, is still not clear. This work contributes to the collaborative robot discussion and consequently to Industry 4.0 implementation by creating a digital twin of an existing process and inserting a collaborative robot in it. The results should be used by decision makers to decide for inserting this technology in their factories.</t>
  </si>
  <si>
    <t>Collaborative robotics, Digital manufacturing, Industry 4.0, Simulation</t>
  </si>
  <si>
    <t>&lt;Integration of a Skill-based Collaborative Mobile Robot in a Smart Cyber--physical Environment, {eid: 85029951065}&gt;, &lt;Formal model of human erroneous behavior for safety analysis in collaborative robotics, {eid: 85059693851}&gt;, &lt;Dynamic task classifica-tion and assignment for the management of human-robot collaborative teams in workcells, {eid: 85049641196}&gt;, &lt;Learning-based endovascular navigation through the use of non-rigid registration for collaborative robotic cathe-terization, {eid: 85045278827}&gt;, &lt;Interactive Simulation of Human-robot Collaboration Using a Force Feed-back Device, {eid: 85029889560}&gt;, &lt;Industrie 4.0: Hit or Hype?, {eid: 84903134983}&gt;, &lt;Language-free graphical signa-ge improves human performance and reduces anxiety when working collaboratively with robots, {eid: 85053812237}&gt;, &lt;Design Principles for Industrie 4.0 Scenarios, {eid: 84975454820}&gt;, &lt;None, {eid: 0003884788}&gt;, &lt;None, {eid: 0004253213}&gt;, &lt;None, {eid: 85060532808}&gt;, &lt;None, {eid: 84899127785}&gt;, &lt;Security framework for industrial collaborative robotic cyber-physical systems, {eid: 85042714903}&gt;, &lt;A Cyber-Physical Systems architecture for Industry 4.0-based manufacturing sys-tems, {eid: 84921300723}&gt;, &lt;Past, present and future of Industry 4.0-a systematic literature review and research agenda proposal, {eid: 85018651607}&gt;, &lt;A framework for human collaborative robots, operations in South African automotive industry, {eid: 84962018637}&gt;, &lt;Flexible programming and orchestration of collaborative robotic manufacturing systems, {eid: 85055563658}&gt;, &lt;None, {eid: 85147182923}&gt;, &lt;Application of mixed reality in robot manipulator programming, {eid: 85058018578}&gt;, &lt;Hu-man-oriented design of collaborative robots, {eid: 85007487613}&gt;, &lt;How connectivity and search for producers impact production in industry 4.0 networks, {eid: 85095680577}&gt;, &lt;Industry 4.0: glitter or gold? A systematic review, {eid: 85073626273}&gt;, &lt;Optimization of tasks scheduling in cooperative robotics manufacturing via johnsonÅŒÄ†Ã–s algorithm case-study: One collaborative robot in cooperation with two workers, {eid: 85050649870}&gt;, &lt;None, {eid: 85038121385}&gt;, &lt;A maturity model for assessing Industry 4.0 readiness and maturity of manufacturing enterprises, {eid: 84992560375}&gt;, &lt;None, {eid: 84962306691}&gt;, &lt;None, {eid: 85147220355}&gt;, &lt;Discrete event simulation and virtual reality use in industry: new opportunities and future trends, {eid: 84983087848}&gt;, &lt;Hu-manÅŒÄ†Årobot interaction in agriculture: A survey and current challenges, {eid: 85059670284}&gt;, &lt;A Collaborative Approach to Digital Fabrication: A Case Study for the Design and Production of Concrete ÅŒÄ†Å›Pop-upÅŒÄ†Ã– Structures, {eid: 84950271040}&gt;, &lt;Human-Robot Collaboration in Industry, {eid: 84973458229}&gt;, &lt;The evolution of production systems from Industry 2.0 through Industry 4.0, {eid: 85034812213}&gt;, &lt;None, {eid: 84864536058}&gt;</t>
  </si>
  <si>
    <t>Associacao Brasileira de Engenharia de Producao</t>
  </si>
  <si>
    <t>2-s2.0-85085079406</t>
  </si>
  <si>
    <t>Digital Twin in Industry: State-of-the-Art</t>
  </si>
  <si>
    <t>IEEE Transactions on Industrial Informatics</t>
  </si>
  <si>
    <t>10.1109/TII.2018.2873186</t>
  </si>
  <si>
    <t>https://www.doi.org/10.1109/TII.2018.2873186</t>
  </si>
  <si>
    <t>Â® 2005-2012 IEEE.Digital twin (DT) is one of the most promising enabling technologies for realizing smart manufacturing and Industry 4.0. DTs are characterized by the seamless integration between the cyber and physical spaces. The importance of DTs is increasingly recognized by both academia and industry. It has been almost 15 years since the concept of the DT was initially proposed. To date, many DT applications have been successfully implemented in different industries, including product design, production, prognostics and health management, and some other fields. However, at present, no paper has focused on the review of DT applications in industry. In an effort to understand the development and application of DTs in industry, this paper thoroughly reviews the state-of-the-art of the DT research concerning the key components of DTs, the current development of DTs, and the major DT applications in industry. This paper also outlines the current challenges and some possible directions for future work.</t>
  </si>
  <si>
    <t>Data fusion, digital twin (DT), industry application, modeling</t>
  </si>
  <si>
    <t>&lt;Smart manufacturing must embrace big data, {eid: 85017175038}&gt;, &lt;Digital twin and big data towards smart manufacturing and industry 4.0: 360 degree comparison, {eid: 85041173790, doi: 10.1109/ACCESS.2018.2793265}&gt;, &lt;Digital twin workshop: A new paradigm for future workshop, {eid: 85016456422, doi: 10.13196/j.cims.2017.01.01}&gt;, &lt;Digital twin and its potential application exploration, {eid: 85046337978, doi: 10.13196/j.cims.2018.01.001}&gt;, &lt;Future modeling and simulation of CPS-based factories: An example from the automotive industry, {eid: 85012920563, doi: 10.1016/j.ifacol.2016.12.168}&gt;, &lt;Digital twin: Manufacturing excellence through virtual factory replication, {eid: 84944689700}&gt;, &lt;The digital twin paradigm for future NASA and U.S. Air Force vehicles, {eid: 84881388851}&gt;, &lt;A simulation-based architecture for smart cyber-physical systems, {eid: 84991687905, doi: 10.1109/ICAC.2016.29}&gt;, &lt;None, {eid: 85060389056}&gt;, &lt;The airframe digital twin some challenges to realization, {eid: 84881387801}&gt;, &lt;From simulation to experimentable digital twins: Simulation-based development and operation of complex technical systems, {eid: 85006371785, doi: 10.1109/SysEng.2016.7753162}&gt;, &lt;Digital twin shop-floor: A new shop-floor paradigm towards smart manufacturing, {eid: 85030752762, doi: 10.1109/ACCESS.2017.2756069}&gt;, &lt;Reengineering aircraft structural life prediction using a digital twin, {eid: 84855216556, doi: 10.1155/2011/154798}&gt;, &lt;None, {eid: 78650794097}&gt;, &lt;Material property determination of vibration fatigued DMLS and cold-rolled nickel alloys, {eid: 84922210438}&gt;, &lt;Multi-physics response of structural composites and framework for modeling using material geometry, {eid: 84880782580}&gt;, &lt;Visualising the digital twin using web services and augmented reality, {eid: 85012932205, doi: 10.1109/INDIN.2016.7819217}&gt;, &lt;Digital twin data modeling with automation ML and a communication methodology for data exchange, {eid: 85006391498, doi: 10.1016/j.ifacol.2016.11.115}&gt;, &lt;Data-centric middleware based digital twin platform for dependable cyber-physical systems, {eid: 85028079218}&gt;, &lt;Virtualisation process of a sheet metal punching machine within the industry 4.0 vision, {eid: 85018352966, doi: 10.1007/s12008-016-0319-2}&gt;, &lt;Digital twin-proof of concept, {eid: 85044953148, doi: 10.1016/j.mfglet.2018.02.006}&gt;, &lt;Building digital twins of 3D printing machines, {eid: 85008410735, doi: 10.1016/j.scriptamat.2016.12.005}&gt;, &lt;Error quantifi-cation and confidence assessment of aerothermal model predictions for hypersonic aircraft, {eid: 85064144065}&gt;, &lt;Theories and technologies for cyber-physical fusion in digital twin shop-floor, {eid: 85031730152, doi: 10.13196/j.cims.2017.08.001}&gt;, &lt;Computationally efficient solution of the high-fidelity generalized method of cells micromechanics relations, {eid: 84966671638}&gt;, &lt;Sensor data and information fusion to construct digital-twins virtual machine tools for cyber physical manufacturing, {eid: 85023642484, doi: 10.1016/j.promfg.2017.07.094}&gt;, &lt;About the Importance of autonomy and digital twins for the future of manufac-turing, {eid: 84953861813, doi: 10.1016/j.ifacol.2015.06.141}&gt;, &lt;The digital twin of an industrial production line within the industry 4.0 concept, {eid: 85027512911, doi: 10.1109/PC.2017.7976223}&gt;, &lt;Computationally ef-ficient analysis of SMA sensory particles embedded in complex aerostructures using a substructure approach, {eid: 84966658958, doi: 10.1115/SMA-SIS2015-8975}&gt;, &lt;Isogeometric fatigue damage prediction in large-scale composite structures driven by dynamic sensor data, {eid: 84953888837, doi: 10.1115/1.4030795}&gt;, &lt;Structural health management of damaged aircraft structures using the digital twin concept, {eid: 85082761961}&gt;, &lt;Connotation, architecture and trends of product digital twin, {eid: 85021844855, doi: 10.13196/j.cims.2017.04.010}&gt;, &lt;Industrial IoT lifecycle via digital twins, {eid: 84995487633}&gt;, &lt;Study on ap-plication of digital twin model in product configuration management, {eid: 85046350829, doi: 10.16080/j.issn1671-833x.2017.07.041}&gt;, &lt;Digital twin-driven product design frame-work, {eid: 85042921933, doi: 10.1080/00207543.2018.1443229}&gt;, &lt;Shaping the digital twin for design and production engineering, {eid: 85018723536, doi: 10.1016/j.cirp.2017.04.040}&gt;, &lt;A digital twin-based approach for designing and multi-objective optimization of hollow glass production line, {eid: 85032451877, doi: 10.1109/ACCESS.2017.2766453}&gt;, &lt;Digital twin as enabler for an innovative digital shopfloor management system in the ESB logistics learning factory at Reutlingen-University, {eid: 85020859111, doi: 10.1016/j.promfg.2017.04.039}&gt;, &lt;Digital factories for capability modeling and visualization, {eid: 85016059293}&gt;, &lt;The cyber-physical e-machine manufacturing system: Virtual engineering for complete lifecycle support, {eid: 85028642327, doi: 10.1016/j.procir.2017.02.035}&gt;, &lt;The digital twin: Realizing the cyber-physical production system for industry 4.0, {eid: 85019987476, doi: 10.1016/j.procir.2016.11.152}&gt;, &lt;Toward a digital twin for real-time geometry assurance in individualized production, {eid: 85018779245, doi: 10.1016/j.cirp.2017.04.038}&gt;, &lt;The digital twin: Demonstrating the potential of real time data acquisition in production systems, {eid: 85020876167, doi: 10.1016/j.promfg.2017.04.043}&gt;, &lt;Experimentable digital twins-Streamlining simulation-based systems engineering for industry 4.0, {eid: 85041837589, doi: 10.1109/TII.2018.2804917}&gt;, &lt;Dynamic Bayesian network for aircraft wing health monitoring digital twin, {eid: 85014566387, doi: 10.2514/1.J055201}&gt;, &lt;The development and use of a digital twin model for tire touchdown health monitoring, {eid: 85086687374}&gt;, &lt;Building blocks for a digital twin of additive manufacturing, {eid: 85021415524, doi: 10.1016/j.actamat.2017.06.039}&gt;, &lt;None, {eid: 84975675686}&gt;, &lt;Multiphysics stimulated simula-tion digital twin methods for fleet management, {eid: 84880824914}&gt;, &lt;On the effects of modeling as-manufactured geometry: Toward digital twin, {eid: 84908334477, doi: 10.1155/2014/439278}&gt;, &lt;Digital twin-driven product design, manufacturing and service with big data, {eid: 85015707925, doi: 10.1007/s00170-017-0233-1}&gt;, &lt;Challenges with structural life forecasting using realistic mission profiles, {eid: 84881397732}&gt;, &lt;Experimentable digital twins for model-based systems engineering and simulation-based development, {eid: 85021452617, doi: 10.1109/SYSCON.2017.7934796}&gt;, &lt;C2PS: A digital twin architecture reference model for the cloud-based cyber-physical systems, {eid: 85015767302, doi: 10.1109/ACCESS.2017.2657006}&gt;, &lt;None, {eid: 85064141066}&gt;, &lt;None, {eid: 85064142336}&gt;, &lt;None, {eid: 85064143592}&gt;, &lt;None, {eid: 85064143676}&gt;, &lt;None, {eid: 85064142596}&gt;, &lt;None, {eid: 85064141074}&gt;, &lt;None, {eid: 85064143140}&gt;, &lt;None, {eid: 85064141875}&gt;, &lt;None, {eid: 85064141464}&gt;, &lt;None, {eid: 85064142434}&gt;, &lt;None, {eid: 85028303910}&gt;, &lt;None, {eid: 85050369951}&gt;, &lt;None, {eid: 85064141923}&gt;, &lt;None, {eid: 85064141029}&gt;, &lt;None, {eid: 85064140922}&gt;, &lt;None, {eid: 85064142879}&gt;, &lt;None, {eid: 85064144079}&gt;, &lt;None, {eid: 85064141537}&gt;, &lt;None, {eid: 85064141943}&gt;, &lt;Digital twin driven prognostics and health management for complex equipment, {eid: 85047291024}&gt;</t>
  </si>
  <si>
    <t>2-s2.0-85054374767</t>
  </si>
  <si>
    <t>Digital Twin in the IoT Context: A Survey on Technical Features, Scenarios, and Architectural Models</t>
  </si>
  <si>
    <t>Proceedings of the IEEE</t>
  </si>
  <si>
    <t>10.1109/JPROC.2020.2998530</t>
  </si>
  <si>
    <t>https://www.doi.org/10.1109/JPROC.2020.2998530</t>
  </si>
  <si>
    <t>Â® 1963-2012 IEEE.Digital twin (DT) is an emerging concept that is gaining attention in various industries. It refers to the ability to clone a physical object (PO) into a software counterpart. The softwarized object, termed logical object, reflects all the important properties and characteristics of the original object within a specific application context. To fully determine the expected properties of the DT, this article surveys the state-of-the-art starting from the original definition within the manufacturing industry. It takes into account related proposals emerging in other fields, namely augmented and virtual reality (e.g., avatars), multiagent systems, and virtualization. This survey thereby allows for the identification of an extensive set of DT features that point to the 'softwarization' of POs. To properly consolidate a shared DT definition, a set of foundational properties is identified and proposed as a common ground outlining the essential characteristics (must-haves) of a DT. Once the DT definition has been consolidated, its technical and business value is discussed in terms of applicability and opportunities. Four application scenarios illustrate how the DT concept can be used and how some industries are applying it. The scenarios also lead to a generic DT architectural model. This analysis is then complemented by the identification of software architecture models and guidelines in order to present a general functional framework for the DT. This article, eventually, analyses a set of possible evolution paths for the DT considering its possible usage as a major enabler for the softwarization process.</t>
  </si>
  <si>
    <t>Artificial intelligence (AI), business models, cyber physical systems (CPSs), digital twin (DT), Internet of Things (IoT), machine learning (ML), multiagent systems, network function virtualization, sensors, servitization, smart city, software architecture, softwarization, virtual and augmented reality</t>
  </si>
  <si>
    <t>&lt;None, {eid: 43149121274}&gt;, &lt;Digital twin-Proof of concept, {eid: 85044953148}&gt;, &lt;Towards a definition of the Internet of Things (IoT), {eid: 84964503853}&gt;, &lt;Feeding the digital twin: Basics, models and lessons learned from building an IoT analytics toolbox (Invited Talk), {eid: 85062634850}&gt;, &lt;Digital twin: Manufacturing excellence through virtual factory replication, {eid: 84944689700}&gt;, &lt;Digital Twin: Mitigating unpredictable, undesirable emergent behavior in complex systems, {eid: 85006339863}&gt;, &lt;Collective abstractions and platforms for large-scale self-adaptive IoT, {eid: 85061524239}&gt;, &lt;Toward self-adaptive software defined fog networking architecture for IIoT and industry 4. 0, {eid: 85073771738}&gt;, &lt;Consistency check to synchronize the digital twin of manufacturing automation based on anchor points, {eid: 85049592057, doi: 10.1016/j.procir.2018.03.166}&gt;, &lt;Synchronization of industrial plant and digital twin, {eid: 85074188485}&gt;, &lt;Real-time modeling and simulation method of digital twin production line, {eid: 85071107517}&gt;, &lt;Experimentable digital twins for a modeling and simulation-based engineering approach, {eid: 85059987023}&gt;, &lt;How smart, connected products are transforming companies, {eid: 85010889946}&gt;, &lt;None, {eid: 77952686813}&gt;, &lt;5G-enabled tactile Internet, {eid: 84963718779}&gt;, &lt;Integrating the digital twin of the manufacturing system into a decision support system for improving the order management process, {eid: 85049578129}&gt;, &lt;The modelling and operations for the digital twin in the context of manufacturing, {eid: 85054319262}&gt;, &lt;Shaping the digital twin for design and production engineering, {eid: 85018723536}&gt;, &lt;The air force digital thread/digital twin-life cycle integration and use of computational and experimental knowledge, {eid: 85007463616}&gt;, &lt;Modeling of cyber-physical systems and digital twin based on edge computing, fog computing and cloud computing towards smart manufacturing, {eid: 85055031143}&gt;, &lt;Digital twin-The simulation aspect, {eid: 85016457439}&gt;, &lt;Beyond the turing test, {eid: 85016190336}&gt;, &lt;An API development model for digital twins, {eid: 85073881298, doi: 10.1109/QRS-C.2019.00103}&gt;, &lt;Programming of industrial robots using virtual reality and digital twins, {eid: 85081249874}&gt;, &lt;Architectural aspects of digital twins in IIoT systems, {eid: 85062630045}&gt;, &lt;A digital twin architecture based on the industrial Internet of Things technologies, {eid: 85063782240, doi: 10.1109/ICCE.2019.8662081}&gt;, &lt;Digital twin in manufacturing: A categorical literature review and classification, {eid: 85052915281}&gt;, &lt;Digital twin and big data towards smart manufacturing and industry 4. 0: 360 degree comparison, {eid: 85041173790}&gt;, &lt;Digital transformation of manufacturing through cloud services and resource virtualization, {eid: 85062964121, doi: 10.1016/j.compind.2019.01.006}&gt;, &lt;A microservice-based middleware for the digital factory, {eid: 85029892628}&gt;, &lt;Data-centric middleware based digital twin platform for dependable cyber-physical systems, {eid: 85028079218}&gt;, &lt;Manufacturing service bus: An implementation, {eid: 85044621865}&gt;, &lt;From simulation to experimentable digital twins: Simulation-based development and operation of complex technical systems, {eid: 85006371785, doi: 10.1109/SysEng.2016.7753162}&gt;, &lt;Visualising the digital twin using Web services and augmented reality, {eid: 85012932205}&gt;, &lt;The virtual twin: Controlling smart factories using a spatially-correct augmented reality representation, {eid: 85046054408, doi: 10.1145/3131542.3140274}&gt;, &lt;A review of the roles of digital twin in CPS-based production systems, {eid: 85029833606}&gt;, &lt;An architecture of an intelligent digital twin in a cyber-physical production system, {eid: 85073869890, doi: 10.1515/auto-2019-0039}&gt;, &lt;Data trends: My digital twin, {eid: 85093642884}&gt;, &lt;None, {eid: 85093642791}&gt;, &lt;Internet of Things ontology for digital twin in cyber physical systems, {eid: 85065093309, doi: 10.1109/SBESC.2018.00030}&gt;, &lt;A digital twin method for automated behavior analysis of large-scale distributed IoT systems, {eid: 85069795719, doi: 10.1109/SYSOSE.2019.8753845}&gt;, &lt;IEEE 1451 smart sensor digital twin federation for IoT/CPS research, {eid: 85065922537, doi: 10.1109/SAS.2019.8706111}&gt;, &lt;Towards security-aware virtual environments for digital twins, {eid: 85056740434}&gt;, &lt;None, {eid: 85093643346}&gt;, &lt;Integrating IoT devices into business processes, {eid: 85048585380}&gt;, &lt;Industrial IoT lifecycle via digital twins, {eid: 85006877926}&gt;, &lt;The digital twin: Realizing the cyber-physical production system for industry 4. 0, {eid: 85019987476}&gt;, &lt;Data flow and communication framework supporting digital twin for geometry assurance, {eid: 85081941201}&gt;, &lt;The role of data fusion in predictive maintenance using digital twin, {eid: 85046491768}&gt;, &lt;Merging physics, big data analytics and simulation for the next-generation digital twins, {eid: 85069484062}&gt;, &lt;Towards semantically enhanced digital twins, {eid: 85062613200, doi: 10.1109/BigData.2018.8622503}&gt;, &lt;Using big data analytics and IoT principles to keep an eye on underground infrastructure, {eid: 85047779471, doi: 10.1109/BigData.2017.8258503}&gt;, &lt;None, {eid: 84993983504}&gt;, &lt;Digital twins: The convergence of multimedia technologies, {eid: 85051272175}&gt;, &lt;Twin worlds: Augmenting, evaluating, and studying three-dimensional digital cities and their evolving communities, {eid: 84937399411}&gt;, &lt;The 5G-enabled tactile Internet: Applications, requirements, and architecture, {eid: 84989904288}&gt;, &lt;Virtuality. Placing the virtual body: Avatar, chora, cypherg, {eid: 84884898057}&gt;, &lt;None, {eid: 64949113066}&gt;, &lt;None, {eid: 84975782666}&gt;, &lt;Learning in a virtual world: Experience with using second life for medical education, {eid: 77950357976, doi: 10.2196/jmir.1337}&gt;, &lt;Augmented reality in built environment: Classification and implications for future research, {eid: 84878373156, doi: 10.1016/j.autcon.2012.11.021}&gt;, &lt;None, {eid: 84994299770, doi: 10.1186/s40327-015-0031-5}&gt;, &lt;A software architecture for high-level development of component-based distributed virtual reality systems, {eid: 84891322346, doi: 10.1109/COMPSAC.2013.111}&gt;, &lt;An open software architecture for virtual reality interaction, {eid: 0035551886, doi: 10.1145/505008.505018}&gt;, &lt;A survey on interactive games over mobile networks, {eid: 84873460114}&gt;, &lt;A survey of visual, mixed, and augmented reality gaming, {eid: 84871298714}&gt;, &lt;A survey on cloud gaming: Future of computer games, {eid: 85006084751}&gt;, &lt;Collaborating in Virtual Reality by using Digital Twins, {eid: 85090975120}&gt;, &lt;VR Juggler: A virtual platform for virtual reality application development, {eid: 0035056061}&gt;, &lt;Platform for industrial Internet and digital twin focused education, research, and innovation: Ilmatar the overhead crane, {eid: 85050503484}&gt;, &lt;Prototyping a digital twin for real time remote control over mobile networks: Application of remote surgery, {eid: 85062238969}&gt;, &lt;A survey of agent platforms, {eid: 84981550268}&gt;, &lt;A multi-agent architecture for data analysis, {eid: 85063590927}&gt;, &lt;Use of agent-based modeling for wildfire situations simulation, {eid: 85056333642, doi: 10.1109/RPC.2018.8481677}&gt;, &lt;Digital twin driven prognostics and health management for complex equipment, {eid: 85047291024}&gt;, &lt;Smart homes for older people involved in rehabilitation activities-reality or dream, acceptance or rejection?, {eid: 85093642918}&gt;, &lt;TSensors vision, infrastructure and security challenges in trillion sensor era, {eid: 85062594837}&gt;, &lt;Agents meet the IoT: Toward ecosystems of networked smart objects, {eid: 84985988836}&gt;, &lt;A multi agent system architecture to implement collaborative learning for social industrial assets, {eid: 85052888258}&gt;, &lt;Leveraging digital twin technology in model-based systems engineering, {eid: 85111581098}&gt;, &lt;Machine learning for embodied agents: From signals to symbols and actions, {eid: 85093643173}&gt;, &lt;Identity management in agent systems, {eid: 46749154216}&gt;, &lt;A comprehensive study of the resource discovery techniques in peer-to-peer networks, {eid: 84928707980}&gt;, &lt;CloudAnchor: Agent-based brokerage of federated cloud resources, {eid: 84977513631}&gt;, &lt;Dynamic resource allocation during natural disasters using multi-agent environment, {eid: 85068194915}&gt;, &lt;Integrating decentralized coordination and reactivity in MAS for repair-task allocations, {eid: 85021700905}&gt;, &lt;Self-triggered consensus for multi-agent systems with zeno-free triggers, {eid: 84940463744}&gt;, &lt;Reputation systems: A survey and taxonomy, {eid: 84918779043, doi: 10.1016/j.jpdc.2014.08.004}&gt;, &lt;The blockchain: A new framework for robotic swarm systems, {eid: 85063878037}&gt;, &lt;GAMA 1. 6: Advancing the art of complex agent-based modeling and simulation, {eid: 84893072993}&gt;, &lt;JADE-A FIPA-compliant agent framework, {eid: 0003074644}&gt;, &lt;Multi-agent oriented programming with JaCaMo, {eid: 84875735836}&gt;, &lt;Combining a multi-agent system and communication middleware for smart home control: A universal control platform architecture, {eid: 85029717062}&gt;, &lt;Eagilla: An enhanced mobile agent middleware for wireless sensor networks, {eid: 85016554520}&gt;, &lt;T-RECS: A software testbed for multi-agent real-time control of electric grids, {eid: 85044480324, doi: 10.1109/ETFA.2017.8247706}&gt;, &lt;Performance comparison of multi-agent middleware platforms for wireless sensor networks, {eid: 85041181535}&gt;, &lt;Developing pervasive multi-agent systems with nature-inspired coordination, {eid: 84924155453}&gt;, &lt;Multiagent-based flexible edge computing architecture for IoT, {eid: 85041432907}&gt;, &lt;Dynamic co-simulation of Internet-of-Things-components using a multi-agent-system, {eid: 85049587499}&gt;, &lt;None, {eid: 85133995215}&gt;, &lt;Overcoming the Internet impasse through virtualization, {eid: 18144370444}&gt;, &lt;A survey of network virtualization, {eid: 77249132188}&gt;, &lt;Software-defined networking: A comprehensive survey, {eid: 84919935425}&gt;, &lt;Network slicing in 5G: Survey and challenges, {eid: 85019538981}&gt;, &lt;QoS assurance with light virtualization-A survey, {eid: 85012956564, doi: 10.1109/CloudCom.2016.0097}&gt;, &lt;Clouds of virtual machines in edge networks, {eid: 84880560646}&gt;, &lt;Wireless sensor network virtualization: A survey, {eid: 84962469353}&gt;, &lt;Architectural principles for cloud software, {eid: 85042490583}&gt;, &lt;None, {eid: 84883469564}&gt;, &lt;NFV: State of the art, challenges, and implementation in next generation mobile networks (vEPC), {eid: 84913590313}&gt;, &lt;Network function virtualization: Challenges and opportunities for innovations, {eid: 84923855140}&gt;, &lt;Performance measurements of network service deployment on a federated and orchestrated virtualisation platform for 5G experimentation, {eid: 85067557478, doi: 10.1109/NFV-SDN.2018.8725755}&gt;, &lt;Service function chaining in next generation networks: State of the art and research challenges, {eid: 84992092191}&gt;, &lt;Tangible bits: Towards seamless interfaces between people, bits and atoms, {eid: 0030679094}&gt;, &lt;Building digital twins of 3D printing machines, {eid: 85008410735}&gt;, &lt;From Internet of Things to the virtual continuum: An architectural view, {eid: 84921532925, doi: 10.1109/EMTC.2014.6996633}&gt;, &lt;Real-time human-in-the-loop simulation with mobile agents, chat bots, and crowd sensing for smart cities, {eid: 85073111965}&gt;, &lt;Reference architectures for the Internet of Things, {eid: 85009257728}&gt;, &lt;None, {eid: 85081081436}&gt;, &lt;None, {eid: 85068694049}&gt;, &lt;Towards an extended model-based definition for the digital twin, {eid: 85045764439}&gt;, &lt;None, {eid: 10944264767}&gt;, &lt;A new concept of digital twin of artifact systems: Synthesizing monitoring/inspections, physical/numerical models, and social system models, {eid: 85065386802}&gt;, &lt;Next generation digital Twin, {eid: 85068757479}&gt;, &lt;The digital twin throughout the lifecycle, {eid: 85059368626}&gt;, &lt;None, {eid: 78649464642}&gt;, &lt;Describing objects by their attributes, {eid: 70450207704, doi: 10.1109/CVPR.2009.5206772}&gt;, &lt;A survey of middleware for sensor and network virtualization, {eid: 84917690773}&gt;, &lt;A specification-based state replication approach for digital twins, {eid: 85056743057}&gt;, &lt;In-situ AI: Towards autonomous and incremental deep learning for IoT systems, {eid: 85046725187, doi: 10.1109/HPCA.2018.00018}&gt;, &lt;The digital twin: Demonstrating the potential of real time data acquisition in production systems, {eid: 85020876167}&gt;, &lt;A survey of state persistency in peer-to-peer massively multiplayer online games, {eid: 84859719413}&gt;, &lt;Challenges of connecting edge and cloud computing: A security and forensic perspective, {eid: 85019262177}&gt;, &lt;A survey on fault tolerant multi agent system, {eid: 85050135657}&gt;, &lt;None, {eid: 84874740269}&gt;, &lt;A survey on reliable distributed communication, {eid: 85017386749}&gt;, &lt;Reliable and fault-tolerant IoT-edge architecture, {eid: 85060862556}&gt;, &lt;Smart city digital twins, {eid: 85046124603, doi: 10.1109/SSCI.2017.8285439}&gt;, &lt;Modeling of context information for pervasive computing applications, {eid: 19944374209}&gt;, &lt;Adaptive contextualization: Combating bias during high-dimensional visualization and data selection, {eid: 84963785323}&gt;, &lt;A survey of big data management: Taxonomy and state-of-the-art, {eid: 84978946777}&gt;, &lt;An Internet of old things as an augmented memory system, {eid: 84879684802}&gt;, &lt;Universally composable commitments, {eid: 84880897758}&gt;, &lt;GNUC: A new universal composability framework, {eid: 84930759315}&gt;, &lt;None, {eid: 0004181453}&gt;, &lt;The Koala component model for consumer electronics software, {eid: 0033901302}&gt;, &lt;Twenty-eight years of component-based software engineering, {eid: 84949744952}&gt;, &lt;Modeling cyber-physical systems, {eid: 84155172767}&gt;, &lt;Microservices-based software architecture and approaches, {eid: 85021218534, doi: 10.1109/AERO.2017.7943959}&gt;, &lt;Design patterns for container-based distributed systems, {eid: 85084163970}&gt;, &lt;Cost-efficient orchestration of containers in clouds: A vision, architectural elements, and future directions, {eid: 85058286462, doi: 10.1088/1742-6596/1108/1/012001}&gt;, &lt;Interoperability, composability, and their implications for distributed simulation: Towards mathematical foundations of simulation interoperability, {eid: 84893458932, doi: 10.1109/DS-RT.2013.8}&gt;, &lt;Everything you need to know about agent-based modelling and simulation, {eid: 84966569750}&gt;, &lt;Business process management, {eid: 85032560415}&gt;, &lt;A mission-oriented approach for designing system-of-systems, {eid: 84941109356, doi: 10.1109/SYSOSE.2015.7151951}&gt;, &lt;From the cyber-physical system to the digital twin: The process development for behaviour modelling of cyber guided vehicle in M2M logic, {eid: 85040447784}&gt;, &lt;ICore: A cognitive management framework for the Internet of Things, {eid: 84893818059}&gt;, &lt;A six-layer architecture for digital twins with aggregation, {eid: 85070603892}&gt;, &lt;On the management of virtual networks, {eid: 84880558779}&gt;, &lt;Generalizing virtual network topologies in OpenFlow-based networks, {eid: 84857222307, doi: 10.1109/GLOCOM.2011.6134525}&gt;, &lt;Multi-tenant 5G network slicing architecture with dynamic deployment of virtualized tenant management and orchestration (MANO) instances, {eid: 85019945991}&gt;, &lt;Deploying smart city components for 5G network slicing, {eid: 85071731745}&gt;, &lt;Efficiently restoring virtual machines, {eid: 84924224096}&gt;, &lt;Piccolo: A fast and efficient rollback system for virtual machine clusters, {eid: 85029060998}&gt;, &lt;Fast and reliable restoration method of virtual resources on OpenStack, {eid: 85048237541}&gt;, &lt;Micro virtual machines (MicroVMs) for cloud-assisted cyber-physical systems (CPS), {eid: 84988862099}&gt;, &lt;A high-performance virtual machine filesystem monitor in cloud-assisted cognitive IoT, {eid: 85048013882}&gt;, &lt;Efficient multi-tenant virtual machine allocation in cloud data centers, {eid: 84923263339}&gt;, &lt;None, {eid: 85093642931}&gt;, &lt;VIoT: A first step towards a shared, multi-tenant IoT infrastructure architecture, {eid: 85026194526}&gt;, &lt;Defining a digital twin-based cyber-physical production system for autonomous manufacturing in smart shop floors, {eid: 85060183300}&gt;, &lt;Web-based digital twin modeling and remote control of cyber-physical production systems, {eid: 85079532714}&gt;, &lt;Development of a remote digital augmentation system and application to a remotely piloted research vehicle, {eid: 2542529741}&gt;, &lt;None, {eid: 84893222134}&gt;, &lt;Living with a digital twin: Operational management and engagement using IoT and mixed realities at UCLs here east campus on the queen elizabeth olympic park, {eid: 85093643305}&gt;, &lt;Towards digital twins cloud platform, {eid: 85060685744}&gt;, &lt;Service platform for automated IoT service provisioning, {eid: 84959298356}&gt;, &lt;From digital twin to maritime data space: Transparent ownership and use of ship information, {eid: 85078498946}&gt;, &lt;None, {eid: 85093643291}&gt;, &lt;Liberalization of digital twins of IoT-enabled home appliances via blockchains and absolute ownership rights, {eid: 85093642939}&gt;, &lt;Servitization of business: Adding value by adding services, {eid: 1642608922}&gt;, &lt;Servitization and deservitization: Overview, concepts, and definitions, {eid: 85008477731}&gt;, &lt;The servitization of manufacturing: A review of literature and reflection on future challenges, {eid: 70349213748}&gt;, &lt;Digital twin service towards smart manufacturing, {eid: 85049560307}&gt;, &lt;Digital twin-driven product design, manufacturing and service with big data, {eid: 85015707925}&gt;, &lt;A simulation-based architecture for smart cyber-physical systems, {eid: 84991687905, doi: 10.1109/ICAC.2016.29}&gt;, &lt;The digital twin paradigm for future NASA and U. S. Air Force vehicles, {eid: 84881388851}&gt;, &lt;A survey on dynamic simulation of automation systems and components in the Internet of Things, {eid: 85044452595}&gt;, &lt;About the importance of autonomy and digital twins for the future of manufacturing, {eid: 84953861813}&gt;, &lt;Digital twins invade industry, {eid: 85093643281}&gt;, &lt;Leveraging digital twins for assisted learning of flexible manufacturing systems, {eid: 85055576005, doi: 10.1109/INDIN.2018.8472083}&gt;, &lt;Emergence of digital twins-Is this the March of reason?, {eid: 85048741165}&gt;, &lt;Digital twin in industry: State-of-the-art, {eid: 85054374767}&gt;, &lt;Finding meaning, application for the much-discussed digital twin, {eid: 85059776643}&gt;, &lt;Is digital thread/digital twin affordable? A systemic assessment of the cost of DoDs latest manhattan project, {eid: 85040008235}&gt;, &lt;Digital twins, {eid: 85053693787}&gt;, &lt;A novel digital twin-centric approach for driver intention prediction and traffic congestion avoidance, {eid: 85062692056}&gt;, &lt;Engine fleet-management: The use of digital twins from a MRO perspective, {eid: 85028966868}&gt;, &lt;Digital twin as enabler for an innovative digital shopfloor management system in the ESB logistics learning factory at Reutlingen-University, {eid: 85020859111}&gt;, &lt;Digital twins for decision making in complex production and logistic enterprises, {eid: 85053399195}&gt;, &lt;Digital twin workshop: A new paradigm for future workshop, {eid: 85016456422}&gt;, &lt;Intelligent big data processing for wind farm monitoring and analysis based on cloud-technologies and digital twins: A quantitative approach, {eid: 85050136489, doi: 10.1109/ICCCBDA.2018.8386518}&gt;, &lt;Emerging trends in e-logistics, {eid: 85050193029}&gt;, &lt;Possibility of digital twins technology for improving efficiency of the branded service system, {eid: 85060671556, doi: 10.1109/GloSIC.2018.8570075}&gt;, &lt;None, {eid: 85093643309}&gt;, &lt;From surveillance to digital twin: Challenges and recent advances of signal processing for industrial Internet of Things, {eid: 85053235550}&gt;, &lt;Digital twins in health care: Ethical implications of an emerging engineering paradigm, {eid: 85042098524, doi: 10.3389/fgene.2018.00031}&gt;, &lt;A novel cloud-based framework for the elderly healthcare services using digital twin, {eid: 85065103886}&gt;, &lt;Pervasive computing integrated discrete event simulation for a hospital digital twin, {eid: 85061906345, doi: 10.1109/AICCSA.2018.8612796}&gt;, &lt;Exploring the role of digital twin for asset lifecycle management, {eid: 85052894447}&gt;, &lt;The role of data fusion in predictive maintenance using Digital Twin, {eid: 85046491768}&gt;, &lt;Digital twins in farm management: Illustrated by cases from FIWARE accelerators SmartAgriFood and fractals, {eid: 85073502477}&gt;, &lt;Detecting opportunities and challenges for australian rural industries: Final report, {eid: 85093642630}&gt;, &lt;Smart livestock farms using digital twin: Feasibility study, {eid: 85059466131, doi: 10.1109/ICTC.2018.8539516}&gt;, &lt;Recent and prospective developments in power system control centers: Adapting the digital twin technology for application in power system control centers, {eid: 85050252398, doi: 10.1109/ENERGYCON.2018.8398846}&gt;, &lt;Reliable digital twin for connected footballer, {eid: 85083338168}&gt;, &lt;Methodology of realizing the digital twin of exoskeleton-centred workspaces, {eid: 85093642466}&gt;, &lt;Robot online learning through digital twin experiments: A weightlifting project, {eid: 85050462497}&gt;, &lt;Virtual humans for learning, {eid: 84880670595}&gt;, &lt;Object-oriented world modelling for autonomous systems, {eid: 84892898905}&gt;, &lt;Things are made for what they are: Solving manipulation tasks by using functional object classes, {eid: 84891073046, doi: 10.1109/HUMANOIDS.2012.6651555}&gt;, &lt;Empirical evidence on the link between object-oriented measures and external quality attributes: A systematic literature review, {eid: 84974674561}&gt;, &lt;An overview of oneM2M standard, {eid: 84982851847}&gt;, &lt;None, {eid: 85093642982}&gt;, &lt;None, {eid: 85093642854}&gt;, &lt;IEEE 1451 smart sensor digital twin federation for IoT/CPS research, {eid: 85065922537}&gt;, &lt;Semantic interoperability architecture for pervasive computing and Internet of Things, {eid: 84923318925}&gt;, &lt;Semantic interoperability in the Internet of Things: An overview from the INTER-IoT perspective, {eid: 84994691430}&gt;, &lt;Which IoT protocol? Comparing standardized approaches over a common M2M application, {eid: 84989283009}&gt;, &lt;Survey of standardized protocols for the Internet of Things, {eid: 85027488340}&gt;, &lt;Communication protocol stack for constrained IoT systems, {eid: 85057759933}&gt;, &lt;Applying CoAP for real-time device control over public networks, {eid: 85048524862}&gt;, &lt;MQTT-based middleware for container support in fog computing environments, {eid: 85078942661}&gt;, &lt;IoT lighting address scheme and profile API design for interoperability, {eid: 85059462399}&gt;, &lt;Web APIs for internet of things, {eid: 85060050437}&gt;, &lt;FogFlow: Easy programming of IoT services over cloud and edges for smart cities, {eid: 85028720730}&gt;, &lt;Toward global IoT-enabled smart cities interworking using adaptive semantic adapter, {eid: 85067872110}&gt;, &lt;Enhancing cyber situational awareness for cyber-physical systems through digital twins, {eid: 85074201871}&gt;, &lt;The rise of the platform economy, {eid: 85016217227}&gt;, &lt;Co-creation of value in a platform ecosystem: The case of enterprise software, {eid: 84859832893}&gt;, &lt;Platform business models for smart cities: From control and value to governance and public value, {eid: 84879121360}&gt;, &lt;Value appropriation between the platform provider and app developers in mobile platform mediated networks, {eid: 84939783307}&gt;, &lt;Customer experience challenges: Bringing together digital, physical and social realms, {eid: 85053283291}&gt;, &lt;Meeting IoT platform requirements with open pub/sub solutions, {eid: 84979243753}&gt;, &lt;Perspectives on the CAP theorem, {eid: 84869219414, doi: 10.1109/MC.2011.389}&gt;, &lt;Spanner, TrueTime and the CAP theorem, {eid: 85021206334}&gt;, &lt;ACID encountering the CAP theorem: Two bank case studies, {eid: 84964262439, doi: 10.1109/WISA.2015.63}&gt;, &lt;SMART on FHIR: A standards-based, interoperable apps platform for electronic health records, {eid: 84995784013}&gt;, &lt;None, {eid: 85093643337}&gt;, &lt;Moving beyond bermuda: Sharing data to build a medical information commons, {eid: 85020249136}&gt;, &lt;An IoT based patient monitoring system using raspberry pi, {eid: 84997170318}&gt;, &lt;Virtual patients-What are we talking about? A framework to classify the meanings of the term in healthcare education, {eid: 84924172321}&gt;, &lt;Digital systems in smart city and infrastructure: Digital as a service, {eid: 85060375192}&gt;, &lt;None, {eid: 33947123435}&gt;, &lt;None, {eid: 85050203253}&gt;, &lt;A standard-based open source IoT platform: FIWARE, {eid: 85086591264}&gt;, &lt;An identity framework for providing access to FIWARE OAuth 2. 0-based services according to the eIDAS European regulation, {eid: 85069771649}&gt;, &lt;IoT meets distributed AI-Deployment scenarios of Bonseyes AI applications on FIWARE, {eid: 85079086585}&gt;, &lt;Ontology-driven IoT code generation for FIWARE, {eid: 85041220194}&gt;, &lt;Standards-based worldwide semantic interoperability for IoT, {eid: 85007446160}&gt;, &lt;An innovative approach to improve elasticity and performance of message brokers for green smart cities, {eid: 85052527790}&gt;, &lt;Digital twin-driven manufacturing cyber-physical system for parallel controlling of smart workshop, {eid: 85049566739}&gt;, &lt;C2PS: A digital twin architecture reference model for the cloud-based cyber-physical systems, {eid: 85015767302}&gt;, &lt;None, {eid: 85093642367}&gt;, &lt;None, {eid: 85093643363}&gt;, &lt;Impact of the digital twin on the enterprise architecture, {eid: 85093642523}&gt;, &lt;None, {eid: 85093643363}&gt;, &lt;A digital twin-based approach for designing and multi-objective optimization of hollow glass production line, {eid: 85032451877}&gt;, &lt;None, {eid: 85093095149}&gt;, &lt;None, {eid: 85093643194}&gt;, &lt;IBM digital twin: Designing for a connected, software driven world, {eid: 85093642396}&gt;, &lt;An Internet of Things platform for real-world and digital objects, {eid: 84864809147}&gt;, &lt;None, {eid: 85093642265}&gt;, &lt;None, {eid: 85093643325}&gt;, &lt;None, {eid: 85093643436}&gt;, &lt;Combining eclipse IoT technologies for a RPI3-rover along with eclipse Kuksa, {eid: 85044542931}&gt;, &lt;Industrial IoT in 5G environment towards smart manufacturing, {eid: 85045064577}&gt;, &lt;Realizing edge marketplaces: Challenges and opportunities, {eid: 85057961153}&gt;, &lt;A digital twin architecture for security, privacy and safety, {eid: 85064534931}&gt;, &lt;Digital Twin Offers Huge Opportunities for real Estate Life Cycle, {eid: 85093643037}&gt;, &lt;A scalable distributed architecture towards unifying IoT applications, {eid: 84900448803, doi: 10.1109/WF-IoT.2014.6803220}&gt;, &lt;Lambda architecture for cost-effective batch and speed big data processing, {eid: 84963716008, doi: 10.1109/BigData.2015.7364082}&gt;, &lt;A performance modeling framework for lambda architecture based applications, {eid: 85026670445}&gt;, &lt;On the architecture of liquid software: Technology alternatives and design space, {eid: 84983317329, doi: 10.1109/WICSA.2016.14}&gt;, &lt;Prototyping nfv-based multi-access edge computing in 5G ready networks with open baton, {eid: 85029359102, doi: 10.1109/NETSOFT.2017.8004237}&gt;, &lt;Digital twin-Modeling interrelated devices, {eid: 85093642842}&gt;, &lt;Standards enabled digital twin in LSP, {eid: 85093642747}&gt;, &lt;None, {eid: 85093642911}&gt;, &lt;Digital twins when decency meets temptation, {eid: 85093643123}&gt;, &lt;Prepare for the impact of digital twins, {eid: 85063592039}&gt;, &lt;Big history and anticipation: Using big history as a framework for global foresight, {eid: 85032369510, doi: 10.1007/978-3-319-31737-3_95-1}&gt;, &lt;None, {eid: 84936931633}&gt;, &lt;A roadmap to the programmable world: Software challenges in the IoT era, {eid: 85010433150}&gt;</t>
  </si>
  <si>
    <t>2-s2.0-85087488936</t>
  </si>
  <si>
    <t>Easing the Conscience with OPC UA: An Internet-Wide Study on Insecure Deployments</t>
  </si>
  <si>
    <t>20th ACM Internet Measurement Conference, IMC 2020</t>
  </si>
  <si>
    <t>10.1145/3419394.3423666</t>
  </si>
  <si>
    <t>https://www.doi.org/10.1145/3419394.3423666</t>
  </si>
  <si>
    <t>Â® 2020 ACM.Due to increasing digitalization, formerly isolated industrial networks, e.g., for factory and process automation, move closer and closer to the Internet, mandating secure communication. However, securely setting up OPC UA, the prime candidate for secure industrial communication, is challenging due to a large variety of insecure options. To study whether Internet-facing OPC UA appliances are configured securely, we actively scan the IPv4 address space for publicly reachable OPC UA systems and assess the security of their configurations. We observe problematic security configurations such as missing access control (on 24% of hosts), disabled security functionality (24%), or use of deprecated cryptographic primitives (25%) on in total 92% of the reachable deployments. Furthermore, we discover several hundred devices in multiple autonomous systems sharing the same security certificate, opening the door for impersonation attacks. Overall, in this paper, we highlight commonly found security misconfigurations and underline the importance of appropriate configuration for security-featuring protocols.</t>
  </si>
  <si>
    <t>industrial communication, network security, security configuration</t>
  </si>
  <si>
    <t>&lt;Mission accomplished? HTTPS security after diginotar, {eid: 85038617911}&gt;, &lt;None, {eid: 84926317115}&gt;, &lt;Evaluation of the ability of the shodan search engine to identify internet-facing industrial control devices, {eid: 84901462416}&gt;, &lt;Detecting, fingerprinting and tracking reconnaissance campaigns targeting industrial control systems, {eid: 85067802426}&gt;, &lt;None, {eid: 85097307519}&gt;, &lt;Review of security issues in industrial networks, {eid: 84871964962}&gt;, &lt;Measuring and applying invalid ssl certificates: The silent majority, {eid: 85000580124}&gt;, &lt;Vulnerability analysis of network scanning on scada systems, {eid: 85045059631}&gt;, &lt;None, {eid: 85097288415}&gt;, &lt;A quantitative analysis of the insecurity of embedded network devices: Results of a wide-area scan, {eid: 78751540482}&gt;, &lt;None, {eid: 85097273253}&gt;, &lt;None, {eid: 77951753468}&gt;, &lt;Scanning the internet for ros: A view of security in robotics research, {eid: 85071419656}&gt;, &lt;None, {eid: 84871477186}&gt;, &lt;A search engine backed by internet-wide scanning, {eid: 84954147468}&gt;, &lt;Zmap: Fast internet-wide scanning and its security applications, {eid: 85064040125}&gt;, &lt;Internet-scale probing of cps: Inference, characterization and orchestration analysis, {eid: 85120891124}&gt;, &lt;None, {eid: 85097263952}&gt;, &lt;None, {eid: 85051131628}&gt;, &lt;Characterizing industrial control system devices on the internet, {eid: 85009453092}&gt;, &lt;None, {eid: 85097263287}&gt;, &lt;In log we trust: Revealing poor security practices with certificate transparency logs and internet measurements, {eid: 85043591128}&gt;, &lt;A deeper understanding of ssh: Results from internet-wide scans, {eid: 84904179337}&gt;, &lt;Shovat: Shodan-based vulnerability assessment tool for internet-facing services, {eid: 84929231375}&gt;, &lt;Analyzing internet-connected industrial equipment, {eid: 85049317164}&gt;, &lt;None, {eid: 85085974183}&gt;, &lt;Mining your ps and qs: Detection of widespreadweak keys in network devices, {eid: 85076227028}&gt;, &lt;The quest for secure and privacy-preserving cloud-based industrial cooperation, {eid: 85090151373}&gt;, &lt;Tailoring onion routing to the internet of things: Security and privacy in untrusted environments, {eid: 85074970478}&gt;, &lt;Effective penetration testing with metasploit framework and methodologies, {eid: 84988221079}&gt;, &lt;Tls in the wild: An internet-wide analysis of tls-based protocols for electronic communication, {eid: 85180814497}&gt;, &lt;The ssl landscape: A thorough analysis of the x, {eid: 82955197322}&gt;, &lt;Cyber-physical systems security-a survey, {eid: 85029396841}&gt;, &lt;Tailoring end-to-end IP security protocols to the internet of things, {eid: 84896743669}&gt;, &lt;Assessing internet-wide cyber situational awareness of critical sectors, {eid: 85055250105}&gt;, &lt;None, {eid: 84892335131}&gt;, &lt;Peeking under the skirts of a nation: Finding ics vulnerabilities in the critical digital infrastructure, {eid: 84940731678}&gt;, &lt;Tracking certificate misissuance in the wild, {eid: 85051050821}&gt;, &lt;Industry 4. 0, {eid: 84926457128}&gt;, &lt;None, {eid: 84868520809}&gt;, &lt;None, {eid: 84892029522}&gt;, &lt;Internet-scale insecurity of consumer internet of things: An empirical measurements perspective, {eid: 85097276869}&gt;, &lt;A survey scada of and critical infrastructure incidents, {eid: 84869170873}&gt;, &lt;An internet-wide view of ics devices, {eid: 85019210345}&gt;, &lt;Uncovering vulnerable industrial control systems from the internet core, {eid: 85086760691}&gt;, &lt;Demystifying IoT security: An exhaustive survey on IoT vulnerabilities and a first empirical look on internet-scale IoT exploitations, {eid: 85070586333}&gt;, &lt;None, {eid: 85097309767}&gt;, &lt;None, {eid: 85083092070}&gt;, &lt;None, {eid: 85054066735}&gt;, &lt;None, {eid: 85067414362}&gt;, &lt;Towards an infrastructure enabling the internet of production, {eid: 85070900711}&gt;, &lt;Practical security recommendations for building opc ua applications, {eid: 85097259911}&gt;, &lt;An experimental security analysis of an industrial robot controller, {eid: 85024505304}&gt;, &lt;Information exposure from consumer IoT devices: A multidimensional, network-informed measurement approach, {eid: 85074859159}&gt;, &lt;Assessing the security of opc ua deployments, {eid: 85090160676}&gt;, &lt;Security and privacy challenges in industrial internet of things, {eid: 84944088568}&gt;, &lt;Another look at tls ecosystems in networked devices vs, {eid: 85054014736}&gt;, &lt;Internet of malicious things: Correlating active and passive measurements for inferring and characterizing internet-scale unsolicited IoT devices, {eid: 85053466199}&gt;, &lt;None, {eid: 85097290365}&gt;, &lt;None, {eid: 85097301880}&gt;, &lt;Measuring the security harm of tls crypto shortcuts, {eid: 85000443621}&gt;, &lt;A survey of iot-enabled cyberattacks: Assessing attack paths to critical infrastructures and services, {eid: 85049788593}&gt;, &lt;None, {eid: 55549116194}&gt;</t>
  </si>
  <si>
    <t>2-s2.0-85097285990</t>
  </si>
  <si>
    <t>Edge cloud as an enabler for distributed AI in industrial IoT applications: The experience of the iotwins project</t>
  </si>
  <si>
    <t>1st Workshop on Artificial Intelligence and Internet of Things, AI and IoT 2019</t>
  </si>
  <si>
    <t>Â® 2019 for this paper by its authors.Emerging Industrial Internet of Things (IIoT) applications are pushing the academic and industrial research towards novel solutions for, on the one hand, frameworks to facilitate the rapid and cost-effective exploitation of general-purpose machine learning mechanisms and tools, and, on the other hand, hw/sw infrastructures capable of guaranteeing the desired and challenging quality of service indicators in industrial scenarios, e.g., latency and reliability. We claim that these directions can be effectively and efficiently addressed through the adoption of innovative quality-aware edge cloud computing platforms for the design, implementation, and runtime support of distributed AI solutions that execute on both global cloud resources and edge nodes in industrial plant premises. In particular, the paper presents the first experiences that we are doing within the framework of the H2020 Innovation Action IoTwins, for the implementation and optimization of distributed hybrid twins in the IIoT application domains of predictive maintenance and manufacturing optimization. IoTwins exploits distributed hybrid twins, partly executing at edge cloud nodes in industrial plant localities, to perform process/fault predictions and manufacturing line reconfigurations under time constraints, also by enabling some forms of sovereignty on industrial monitoring data. In addition, the paper overviews our original taxonomy of the stateof-the-art research literature about distributed AI for decentralized learning, with specific focus on federated settings and on emerging trends for the IIoT domain.</t>
  </si>
  <si>
    <t>Decentralized Learning, Distributed Digital Twins, Edge Cloud Computing, Industrial Internet of Things, IoTwins</t>
  </si>
  <si>
    <t>&lt;None, {eid: 85075919336}&gt;, &lt;Internet of things in industries: A survey, {eid: 84906834039}&gt;, &lt;ERDT: Energy-efficient reliable decision transmission for intelligent cooperative spectrum sensing in industrial lot, {eid: 84961080078}&gt;, &lt;A development approach for collective opportunistic Edge-of-Things services, {eid: 85066250704}&gt;, &lt;The Promise of Edge Computing, {eid: 84969922595}&gt;, &lt;None, {eid: 85075912345}&gt;, &lt;Enabling smart cities through a cognitive management framework for the internet of things, {eid: 84879097737}&gt;, &lt;None, {eid: 85075950973}&gt;, &lt;None, {eid: 85075942628}&gt;, &lt;None, {eid: 85070075435}&gt;, &lt;None, {eid: 85075946335}&gt;, &lt;None, {eid: 85075908970}&gt;, &lt;Large scale distributed deep networks, {eid: 84877760312}&gt;, &lt;Deep learning with elastic averaging SGD, {eid: 84965152276}&gt;, &lt;None, {eid: 85011018077}&gt;, &lt;None, {eid: 85037742095}&gt;, &lt;None, {eid: 85071319404}&gt;, &lt;None, {eid: 84997445201}&gt;, &lt;Calibrating noise to sensitivity in private data analysis, {eid: 33745556605}&gt;, &lt;Our data, ourselves: Privacy via distributed noise generation, {eid: 33746037200}&gt;, &lt;The algorithmic foundations of differential privacy, {eid: 84905991151}&gt;, &lt;Communication-efficient learning of deep networks from decentralized data, {eid: 85083937116}&gt;, &lt;None, {eid: 85064803536}&gt;, &lt;Deep Models under the GAN: Information leakage from collaborative deep learning, {eid: 85041437863}&gt;, &lt;None, {eid: 85072921653}&gt;, &lt;None, {eid: 85050988696}&gt;, &lt;None, {eid: 85060311764}&gt;, &lt;Practical secure aggregation for privacy-preserving machine learning, {eid: 85041432607}&gt;, &lt;Privacy-Preserving Deep Learning via Additively Homomorphic Encryption, {eid: 85040063992}&gt;, &lt;None, {eid: 85061175448}&gt;, &lt;None, {eid: 85075934363}&gt;, &lt;None, {eid: 85075954814}&gt;, &lt;None, {eid: 85072559936}&gt;, &lt;None, {eid: 85061192207}&gt;, &lt;None, {eid: 85072110535}&gt;, &lt;None, {eid: 85045348132}&gt;, &lt;None, {eid: 85084160327}&gt;, &lt;CPSGD: Communication-efficient and differentially-private distributed SGD, {eid: 85064805388}&gt;, &lt;None, {eid: 85075914667}&gt;, &lt;None, {eid: 85073230150}&gt;, &lt;None, {eid: 85075921960}&gt;, &lt;None, {eid: 85075923069}&gt;, &lt;Gossip learning as a decentralized alternative to federated learning. Lect. Notes Comput. Sci. (including Subser, {eid: 85067510080}&gt;, &lt;None, {eid: 85047018536}&gt;, &lt;None, {eid: 85072027374}&gt;, &lt;Distributed learning of deep neural network over multiple agents, {eid: 85048721526}&gt;, &lt;None, {eid: 85071317270}&gt;, &lt;Agent-based Internet of Things: State-of-the-art and research challenges, {eid: 85072783549}&gt;, &lt;None, {eid: 85080834139}&gt;, &lt;None, {eid: 85028734877}&gt;, &lt;Fog-Embedded Deep Learning for the Internet of Things, {eid: 85068601193}&gt;, &lt;Fog Computing?: A Taxonomy Survey and Future Directions, {eid: 85082363829}&gt;, &lt;None, {eid: 85075924859}&gt;</t>
  </si>
  <si>
    <t>CEUR-WS</t>
  </si>
  <si>
    <t>2-s2.0-85075928612</t>
  </si>
  <si>
    <t>Explainable artificial intelligence: Concepts, taxonomies, opportunities and challenges toward responsible AI</t>
  </si>
  <si>
    <r>
      <rPr>
        <u/>
        <sz val="11"/>
        <color rgb="FF1155CC"/>
        <rFont val="Calibri, sans-serif"/>
      </rPr>
      <t>10.1016/j.inffus.2019.12.012</t>
    </r>
  </si>
  <si>
    <r>
      <rPr>
        <u/>
        <sz val="11"/>
        <color rgb="FF1155CC"/>
        <rFont val="Calibri, sans-serif"/>
      </rPr>
      <t>https://doi.org/10.1016/j.inffus.2019.12.012</t>
    </r>
  </si>
  <si>
    <t>In the last few years, Artificial Intelligence (AI) has achieved a notable momentum that, if harnessed appropriately, may deliver the best of expectations over many application sectors across the field. For this to occur shortly in Machine Learning, the entire community stands in front of the barrier of explainability, an inherent problem of the latest techniques brought by sub-symbolism (e.g. ensembles or Deep Neural Networks) that were not present in the last hype of AI (namely, expert systems and rule based models). Paradigms underlying this problem fall within the so-called eXplainable AI (XAI) field, which is widely acknowledged as a crucial feature for the practical deployment of AI models. The overview presented in this article examines the existing literature and contributions already done in the field of XAI, including a prospect toward what is yet to be reached. For this purpose we summarize previous efforts made to define explainability in Machine Learning, establishing a novel definition of explainable Machine Learning that covers such prior conceptual propositions with a major focus on the audience for which the explainability is sought. Departing from this definition, we propose and discuss about a taxonomy of recent contributions related to the explainability of different Machine Learning models, including those aimed at explaining Deep Learning methods for which a second dedicated taxonomy is built and examined in detail. This critical literature analysis serves as the motivating background for a series of challenges faced by XAI, such as the interesting crossroads of data fusion and explainability. Our prospects lead toward the concept of Responsible Artificial Intelligence, namely, a methodology for the large-scale implementation of AI methods in real organizations with fairness, model explainability and accountability at its core. Our ultimate goal is to provide newcomers to the field of XAI with a thorough taxonomy that can serve as reference material in order to stimulate future research advances, but also to encourage experts and professionals from other disciplines to embrace the benefits of AI in their activity sectors, without any prior bias for its lack of interpretability.</t>
  </si>
  <si>
    <t>Four Responsibility Gaps with Artificial Intelligence: Why they Matter and How to Address them</t>
  </si>
  <si>
    <t>Philosophy and Technology</t>
  </si>
  <si>
    <t>10.1007/s13347-021-00450-x</t>
  </si>
  <si>
    <t>https://www.doi.org/10.1007/s13347-021-00450-x</t>
  </si>
  <si>
    <t>Â® 2021, The Author(s).The notion of ÅŒÄ†Â£responsibility gapÅŒÄ†Ã˜ with artificial intelligence (AI) was originally introduced in the philosophical debate to indicate the concern that ÅŒÄ†Â£learning automataÅŒÄ†Ã˜ may make more difficult or impossible to attribute moral culpability to persons for untoward events. Building on literature in moral and legal philosophy, and ethics of technology, the paper proposes a broader and more comprehensive analysis of the responsibility gap. The responsibility gap, it is argued, is not one problem but a set of at least four interconnected problems ÅŒÄ†Å gaps in culpability, moral and public accountability, active responsibilityÅŒÄ†Ã¶caused by different sources, some technical, other organisational, legal, ethical, and societal. Responsibility gaps may also happen with non-learning systems. The paper clarifies which aspect of AI may cause which gap in which form of responsibility, and why each of these gaps matter. It proposes a critical review of partial and non-satisfactory attempts to address the responsibility gap: those which present it as a new and intractable problem (ÅŒÄ†Â£fatalismÅŒÄ†Ã˜), those which dismiss it as a false problem (ÅŒÄ†Â£deflationismÅŒÄ†Ã˜), and those which reduce it to only one of its dimensions or sources and/or present it as a problem that can be solved by simply introducing new technical and/or legal tools (ÅŒÄ†Â£solutionismÅŒÄ†Ã˜). The paper also outlines a more comprehensive approach to address the responsibility gaps with AI in their entirety, based on the idea of designing socio-technical systems for ÅŒÄ†Â£meaningful human control", that is systems aligned with the relevant human reasons and capacities.</t>
  </si>
  <si>
    <t>AI and accountability, AI ethics, Engineer responsibility, Meaningful human control, Responsibility gap</t>
  </si>
  <si>
    <t>&lt;None, {eid: 85097864150}&gt;, &lt;Article 36, {eid: 85105924887}&gt;, &lt;A body to kick, but still no soul to damn: Legal perspectives on robotics, {eid: 84876855637}&gt;, &lt;None, {eid: 85104771203}&gt;, &lt;Fatal U.S, {eid: 85105964370}&gt;, &lt;). Horizon 2020 Commission Expert Group to advise on specific ethical issues raised by driverless mobility (E03659), {eid: 85105953122}&gt;, &lt;None, {eid: 0003984140}&gt;, &lt;Analysing and assessing accountability: A conceptual framework, {eid: 51249156329, doi: 10.1111/j.1468-0386.2007.00378.x}&gt;, &lt;From street-level to system-level bureaucracies: How information and communication technology is transforming administrative discretion and constitutional control, {eid: 0038825447, doi: 10.1111/0033-3352.00168}&gt;, &lt;Primer on an ethics of AI-based decision support systems in the clinic, {eid: 85083239338}&gt;, &lt;Of, for, and by the people: the legal lacuna of synthetic persons, {eid: 85029010382, doi: 10.1007/s10506-017-9214-9}&gt;, &lt;Robotics and the lessons of cyberlaw, {eid: 84950274884, doi: 10.2139/ssrn.2402972}&gt;, &lt;Full platoon control in Truck platooning: A meaningful human control perspective, {eid: 85060452670}&gt;, &lt;A human centric framework for the analysis of automated driving systems based on meaningful human control, {eid: 85075986775}&gt;, &lt;Gaps in the Control of automated vehicles on roads, {eid: 85078864020, doi: 10.1109/MITS.2019.2926278}&gt;, &lt;Can we open the black box of AI?, {eid: 84990235978, doi: 10.1038/538020a}&gt;, &lt;Defining the emerging notion of meaningful human controll in autonomous weapon systems (AWS), {eid: 85105945051, doi: 10.2139/ssrn.2754995}&gt;, &lt;Artificial Intelligence, responsibility attribution, and a relational justification of explainability, {eid: 85074586440}&gt;, &lt;The Social Control of, {eid: 85105908890, doi: 10.2307/2634327}&gt;, &lt;Robots, law and the retribution gap, {eid: 84969753384, doi: 10.1007/s10676-016-9403-3}&gt;, &lt;None, {eid: 85037621755}&gt;, &lt;None, {eid: 85077774253, doi: 10.4324/9781315578187}&gt;, &lt;What does explainable ai really mean?, {eid: 85048611094}&gt;, &lt;Slave to the algorithm? Why a right to explanationn is probably not the remedy you are looking for, {eid: 85046939396, doi: 10.2139/ssrn.2972855}&gt;, &lt;Moving beyond semantics on autonomous weapons: Meaningful human control in operation, {eid: 85063092108, doi: 10.1111/1758-5899.12665}&gt;, &lt;Moral crumple zones: Cautionary tales in human-robot interaction, {eid: 85067076934}&gt;, &lt;None, {eid: 85045903936}&gt;, &lt;None, {eid: 85072724824}&gt;, &lt;The Expressive function of punishment, {eid: 0040557276, doi: 10.5840/monist196549326}&gt;, &lt;None, {eid: 0004156082}&gt;, &lt;Autonomy in surgical robots and its meaningful human control, {eid: 85059622337, doi: 10.1515/pjbr-2019-0002}&gt;, &lt;None, {eid: 0003992974}&gt;, &lt;Post-normal science: A new science for new times, October 1990, {eid: 0007463189}&gt;, &lt;The mark of responsibility, {eid: 84921821959}&gt;, &lt;Collingridge and the dilemma of control: Towards responsible and accountable innovation, {eid: 85030539938, doi: 10.1016/j.respol.2017.09.012}&gt;, &lt;None, {eid: 0004244925}&gt;, &lt;The Moral Problem of Risk Impositions: A survey of the literature, {eid: 84861727267, doi: 10.1111/j.1468-0378.2011.00482.x}&gt;, &lt;Human behaviour with automated driving systems: Aquantitative framework for meaningful human control, {eid: 85073254303, doi: 10.1080/1463922X.2019.1574931}&gt;, &lt;None, {eid: 84894213327}&gt;, &lt;Privacy as protection of the incomputable self: From agnostic to agonistic machine learning, {eid: 85063918034}&gt;, &lt;None, {eid: 0346982382}&gt;, &lt;Meaningful human control in weapons systems: A primer, {eid: 84965134032}&gt;, &lt;None, {eid: 84987929691}&gt;, &lt;None, {eid: 84871488493}&gt;, &lt;None, {eid: 0003844276}&gt;, &lt;None, {eid: 84905767408}&gt;, &lt;The responsibility gap: Ascribing responsibility for the actions of learning automata, {eid: 33751033303, doi: 10.1007/s10676-004-3422-1}&gt;, &lt;Conversation and responsibility, {eid: 84922322298, doi: 10.1093/acprof:oso/9780199740031.001.0001}&gt;, &lt;Meaningful human control as reason-responsiveness: The case of dual-mode vehicles, {eid: 85076054608, doi: 10.1007/s10676-019-09519-w}&gt;, &lt;State and individual responsibility for targeted killings by drones, {eid: 85105941263}&gt;, &lt;The ethics of algorithms: Mapping the debate, {eid: 85074203937, doi: 10.1177/2053951716679679}&gt;, &lt;To save everything, click here: The folly of technological solutionism, {eid: 84878951120}&gt;, &lt;Moral and legal responsibility and the new neuroscience, {eid: 33747877164}&gt;, &lt;None, {eid: 85103072041}&gt;, &lt;Trumping Bolam: A Critical Legal Analysis of Bolithos ÅŒÄ†Â£Gloss, {eid: 85012501934, doi: 10.1017/S0008197310000826}&gt;, &lt;Collision Between vehicle controlled by developmental automated driving system and pedestrian, Tempe, {eid: 85090314680}&gt;, &lt;None, {eid: 85105962976}&gt;, &lt;Attributing agency to automated systems: Reflections on humanÅŒÄ†Årobot collaborations and responsibility-Loci, {eid: 85024474379, doi: 10.1007/s11948-017-9943-x}&gt;, &lt;None, {eid: 85026699835, doi: 10.1007/978-94-007-6564-1}&gt;, &lt;None, {eid: 84929212571}&gt;, &lt;None, {eid: 84929212571}&gt;, &lt;None, {eid: 8644250014}&gt;, &lt;Engineers and Active Responsibility, {eid: 84903806810, doi: 10.1007/s11948-014-9571-7}&gt;, &lt;Killing by autonomous vehicles and the legal doctrine of necessity, {eid: 85028237980, doi: 10.1007/s10677-017-9780-7}&gt;, &lt;Meaningful Human control over autonomous systems: A philosophical account, {eid: 85050086431, doi: 10.3389/frobt.2018.00015}&gt;, &lt;No-fault compensation schemes for self-driving vehicles, {eid: 85055318224, doi: 10.1080/17579961.2018.1527477}&gt;, &lt;None, {eid: 85073208829}&gt;, &lt;None, {eid: 70449130438}&gt;, &lt;Distributed epistemic responsibility in a hyperconnected era, {eid: 84944564680}&gt;, &lt;Just war and robotsÅŒÄ†Ã– killings, {eid: 84965159378, doi: 10.1093/pq/pqv075}&gt;, &lt;In S. Chiodo &amp; V. Schiaffonati (Eds.), Italian Philosophy of Technology, {eid: 85101619376}&gt;, &lt;Killer robots, {eid: 42049108384, doi: 10.1111/j.1468-5930.2007.00346.x}&gt;, &lt;Machine learning, social learning and the governance of self-driving cars, {eid: 85046709383}&gt;, &lt;None, {eid: 85151695894}&gt;, &lt;Developing a framework for responsible innovation, {eid: 84885660070, doi: 10.1016/j.respol.2013.05.008}&gt;, &lt;Freedom and resentment, {eid: 0003363646}&gt;, &lt;Responsibility without Moralism in Technoscientific Design Practice, {eid: 33645767009, doi: 10.1177/0162243905285844}&gt;, &lt;Moral responsibility of public officialsâ”œÃ³ÅŒÃ©Â¼â”¬Â»: The problem of many hands., {eid: 84971135884}&gt;, &lt;Varieties of responsibility: two problems of responsible innovation, {eid: 85054304121, doi: 10.1007/s11229-018-01951-7}&gt;, &lt;The Problem of many hands: Climate change as an example, {eid: 84856764242}&gt;, &lt;None, {eid: 84942121179}&gt;, &lt;Engineering and the Problem of Moral Overload, {eid: 84856719565, doi: 10.1007/s11948-011-9277-z}&gt;, &lt;None, {eid: 85088645205}&gt;, &lt;ÅŒÄ†Å›We have a huge problemÅŒÄ†Ã–: European tech regulator despairs over lack of enforcement, {eid: 85090367800}&gt;, &lt;Why a right to explanation of automated decision-making does not exist in the general data protection regulation, {eid: 85070880957, doi: 10.1093/idpl/ipx005}&gt;, &lt;None, {eid: 0004189454}&gt;, &lt;Digital discretion, {eid: 85105947913}&gt;</t>
  </si>
  <si>
    <t>Springer Science and Business Media B.V.</t>
  </si>
  <si>
    <t>2-s2.0-85105933604</t>
  </si>
  <si>
    <t>How context and design shape human-robot trust and attributions</t>
  </si>
  <si>
    <t>Paladyn</t>
  </si>
  <si>
    <t>10.1515/pjbr-2021-0008</t>
  </si>
  <si>
    <t>https://www.doi.org/10.1515/pjbr-2021-0008</t>
  </si>
  <si>
    <t>Â® 2021 Hannah Biermann et al., published by De Gruyter.In increasingly digitized working and living environments, human-robot collaboration is growing fast with human trust toward robotic collaboration as a key factor for the innovative teamwork tosucceed. This article explores the impact of design factors of the robotic interface (anthropomorphic vs functional) and usage context (production vs care) on human-robot trust and attributions. Theresults of a scenario-based survey with N = 228 N=228 participants showed a higher willingness to collaborate with production robots compared to care. Context and design influenced the trust attributed to the robots: robots with a technical appearance in production were trusted more than anthropomorphic robots or robots in the care context. The evaluation of attributions by means of a semanticdifferential showed that differences in robot design were less pronounced for the production context in comparison to the care context. In the latter, anthropomorphic robots were associated with positive attributes. The results contribute to a better understanding of the complex nature of trust in automation and can be used to identify and shape use case-specific risk perceptions as well as perceived opportunities to interacting with collaborative robots. Findings of this study are pertinent to research (e.g., experts in human-robot interaction) and industry, with special regard given tothe technical development and design.</t>
  </si>
  <si>
    <t>assistance robotics, attribution, collaborative robotics, human-robot collaboration, human-robot interaction, semantic differential, technology acceptance, trust in automation</t>
  </si>
  <si>
    <t>&lt;"human-robot collaboration: A survey,", {eid: 84938150940}&gt;, &lt;"world Population Prospects 2019. Highlights,", {eid: 85067853981}&gt;, &lt;"digitalisation research and innovation - Transforming European industry and services,", {eid: 85097182103}&gt;, &lt;"human centered assistance applications for the working environment of the future,", {eid: 84944057491}&gt;, &lt;"human-robot interaction: Status and challenges Thomas,", {eid: 84966661297}&gt;, &lt;"human-robot collaboration in industry,", {eid: 84973458229}&gt;, &lt;"robots in elderly care,", {eid: 85065741466}&gt;, &lt;"trust in automation: Integrating empirical evidence on factors that influence trust,", {eid: 84928311805}&gt;, &lt;"humans and automation: Use, misuse, disuse, abuse,", {eid: 0031171736}&gt;, &lt;"can you trust your robot?,", {eid: 84859666000}&gt;, &lt;"users resistance towards radical innovations: The case of the self-driving car,", {eid: 84995549556}&gt;, &lt;"domestic robots for homecare: A technology acceptance perspective,", {eid: 85025152957}&gt;, &lt;"the relationship between trust and use choice in human-robot interaction,", {eid: 85059669922}&gt;, &lt;"trust in automation: Designing for appropriate reliance,", {eid: 85010007963}&gt;, &lt;"a meta-analysis of factors influencing the development of trust in automation: Implications for understanding autonomy in future systems,", {eid: 84962920800}&gt;, &lt;"not all trust is created equal: Dispositional and history-based trust in human-automation interactions,", {eid: 44349085340}&gt;, &lt;"a meta-analysis of factors affecting trust in human-robot interaction,", {eid: 80052999278}&gt;, &lt;"you want me to trust a ROBOT? The development of a human-robot interaction trust scale,", {eid: 84864818728}&gt;, &lt;"anthropomorphism and human likeness in the design of robots and human-robot interaction,", {eid: 84868704624}&gt;, &lt;"leveraging human-robot interaction in hospitality services: Incorporating the role of perceived value, empathy, and information sharing into visitors intentions to use social robots,", {eid: 85075628508}&gt;, &lt;"a survey of socially interactive robots: Concepts, design, and applications,", {eid: 0037475135}&gt;, &lt;"a cross-cultural study: Effect of robot appearance and task,", {eid: 79953137947}&gt;, &lt;"how anthropomorphism affects empathy toward robots,", {eid: 67650692151}&gt;, &lt;"robot sociality in human-robot team interactions,", {eid: 85075841807}&gt;, &lt;"trust in humanoid robots: Implications for services marketing,", {eid: 85068024859}&gt;, &lt;"older adults perceptions of supporting factors of trust in a robot care provider,", {eid: 85045637965}&gt;, &lt;"a study on the deployment of a service robot in an elderly care center,", {eid: 85064549289}&gt;, &lt;"trust in autonomous technologies. A contextual comparison of influencing user factors,", {eid: 85069825611}&gt;, &lt;"a personal resource for technology interaction: Development and validation of the affinity for technology interaction (ATI) scale,", {eid: 85044583149}&gt;, &lt;"einstellungen der â”œÂ¢ffentlichkeit zu Robotern Public attitudes towards robots,", {eid: 85097132415}&gt;, &lt;"kurzskala zur Messung des zwischenmenschlichen Vertrauens: Die Kurzskala Interpersonales Vertrauen (KUSIV3) short scale for measuring interpersonal trust: The short scale interpersonal trust (KUSIV3),", {eid: 85052117793}&gt;, &lt;"perceived usefulness, perceived ease of use, and user acceptance of information technology,", {eid: 55249087535}&gt;, &lt;"foundations for an empirically determined scale of trust in automated system,", {eid: 0001803767}&gt;, &lt;"dropouts on the web: Effects of interest and burden experienced during an online survey,", {eid: 67650408639}&gt;, &lt;None, {eid: 85069878787}&gt;, &lt;"what older people expect of robots: A mixed methods approach,", {eid: 84892414030}&gt;, &lt;"youre my mate - Acceptance factors for human-robot collaboration in industry,", {eid: 85071456653}&gt;, &lt;"designing an artificial attention system for social robots,", {eid: 84958170453}&gt;, &lt;"robots as intentional agents: Using neuroscientific methods to make robots appear more social,", {eid: 85030532644}&gt;, &lt;"evaluating the engagement with social robots,", {eid: 84938240745}&gt;, &lt;"the uncanny valley,", {eid: 33745438171}&gt;, &lt;"similarities and differences between human-human and human-automation trust: An integrative review,", {eid: 85007781990}&gt;, &lt;"human-robot interaction: Developing trust in robots,", {eid: 84859973672}&gt;, &lt;"i trust it, but I dont know why: Effects of implicit attitudes toward automation on trust in an automated system,", {eid: 84878095304}&gt;, &lt;"ambient assisted living as support for aging in place: Quantitative users acceptance study on ultrasonic whistles,", {eid: 85068796264}&gt;, &lt;"nothing else matters! trade-offs between perceived benefits and barriers of AAL technology usage,", {eid: 85068733847}&gt;, &lt;"caregivers attitudes toward potential robot coworkers in elder care,", {eid: 85050611517}&gt;, &lt;"why would I use this in my home? A model of domestic social robot acceptance,", {eid: 85025115373}&gt;, &lt;"robot acceptance at work: A multilevel analysis based on 27 EU countries,", {eid: 85065038738}&gt;</t>
  </si>
  <si>
    <t>De Gruyter Open Ltd</t>
  </si>
  <si>
    <t>2-s2.0-85097184876</t>
  </si>
  <si>
    <t>Industrial Frameworks for Internet of Things: A Survey</t>
  </si>
  <si>
    <t>IEEE Systems Journal</t>
  </si>
  <si>
    <t>10.1109/JSYST.2020.2993323</t>
  </si>
  <si>
    <t>https://www.doi.org/10.1109/JSYST.2020.2993323</t>
  </si>
  <si>
    <t>Â® 2021 IEEE.The Internet of Things (IoT) has gained popularity and is increasingly used in large scale deployments for industrial applications. Such deployments rely on the flexibility and scalability of systems and devices. Heterogeneous systems need to be interoperable and work together seamlessly. In order to manage such system of systems, it is important to work with a framework that not only supports the flexible nature of IoT systems but also provides adequate support for industrial requirements, such as real-time and runtime features, architectural approaches, hardware constraints, standardization, industrial support, interoperability, and security. The selection of an appropriate framework results difficult due to the rising number of available frameworks and platforms, which offer different support for the aforementioned requirements. Therefore, this article investigates the features of seven prominent frameworks for the purpose of simplifying the selection of a suitable framework for an industrial application. The aim of this article is to present the recent developments and state-of-the-art of industrial IoT frameworks and provide a technical comparison of their features and characteristics.</t>
  </si>
  <si>
    <t>Frameworks, Industrial Internet of Things (IIoT), system of systems (SoS)</t>
  </si>
  <si>
    <t>&lt;The industrial Internet of Things (IIoT): An analysis framework, {eid: 85047947260}&gt;, &lt;Industrial Internet of Things:Challenges, opportunities, and directions, {eid: 85049358359}&gt;, &lt;Internet of Things: Architectures, protocols, and applications, {eid: 85012191658}&gt;, &lt;Internet of Things security: A survey, {eid: 85017561368}&gt;, &lt;A survey on Internet of Things architectures, {eid: 85005952241}&gt;, &lt;None, {eid: 85028362968}&gt;, &lt;Botnets and Internet of Things security, {eid: 85012917393}&gt;, &lt;Integration of cloud computing and Internet of Things:Asurvey, {eid: 84958935292}&gt;, &lt;A review of Internet of Things for smart home: Challenges and solutions, {eid: 85028237634}&gt;, &lt;5G Internet of Things: A survey, {eid: 85044977720}&gt;, &lt;Asurvey of commercial frameworks for the Internet of Things, {eid: 84952907595}&gt;, &lt;Internet of Things: A survey on the security of IoT frameworks, {eid: 85034956984}&gt;, &lt;None, {eid: 85102737302}&gt;, &lt;None, {eid: 85052594100}&gt;, &lt;Enabling IoT automation using local clouds, {eid: 85015159190}&gt;, &lt;The arrowhead approach for SOA application development and documentation, {eid: 84949513541}&gt;, &lt;None, {eid: 85102769386}&gt;, &lt;None, {eid: 85102753982}&gt;, &lt;None, {eid: 85102741758}&gt;, &lt;None, {eid: 85102771044}&gt;, &lt;None, {eid: 85102739571}&gt;, &lt;None, {eid: 85080705565}&gt;, &lt;None, {eid: 85102775737}&gt;, &lt;None, {eid: 85102737148}&gt;, &lt;None, {eid: 85072047817}&gt;, &lt;Industrial data space architecture implementation using fiware, {eid: 85050079149}&gt;, &lt;None, {eid: 85075886677}&gt;, &lt;None, {eid: 85102727200}&gt;, &lt;None, {eid: 85102747812}&gt;, &lt;None, {eid: 85102760084}&gt;, &lt;None, {eid: 85102765136}&gt;, &lt;None, {eid: 85102743283}&gt;, &lt;None, {eid: 85102739047}&gt;, &lt;None, {eid: 85066052205}&gt;, &lt;None, {eid: 85102757742}&gt;, &lt;None, {eid: 85086592325}&gt;, &lt;None, {eid: 85102746713}&gt;, &lt;None, {eid: 85068842505}&gt;, &lt;None, {eid: 85102760351}&gt;, &lt;None, {eid: 85102748915}&gt;, &lt;None, {eid: 85102756628}&gt;, &lt;Local cloud Internet of Things automation: Technology and business model features of distributed Internet of Things automation solutions, {eid: 85040319910}&gt;, &lt;Industry 4.0, {eid: 84926457128}&gt;, &lt;Future modeling and simulation of CPS-based factories: An example from the automotive industry, {eid: 85012920563}&gt;, &lt;Middleware for Internet of Things: A survey, {eid: 84959420432}&gt;, &lt;Arrowhead framework core systems and services, {eid: 85052570810}&gt;, &lt;None, {eid: 85102734647}&gt;, &lt;None, {eid: 85102778739}&gt;, &lt;None, {eid: 85102746117}&gt;, &lt;Autonomous production workstation operation, reconfiguration and synchronization, {eid: 85082752789}&gt;, &lt;None, {eid: 85102734564}&gt;, &lt;None, {eid: 85065678373}&gt;, &lt;None, {eid: 85102759640}&gt;, &lt;None, {eid: 85102756754}&gt;, &lt;None, {eid: 85102734679}&gt;, &lt;Terminology for constrainednode networks, {eid: 84978048918}&gt;, &lt;None, {eid: 85102725658}&gt;, &lt;None, {eid: 85102761502}&gt;, &lt;Quality of service on the arrowhead framework, {eid: 85033563877}&gt;, &lt;None, {eid: 85102774711}&gt;, &lt;None, {eid: 85102770713}&gt;, &lt;None, {eid: 85102729659}&gt;, &lt;None, {eid: 85102739053}&gt;, &lt;None, {eid: 85102760024}&gt;, &lt;None, {eid: 85102750264}&gt;, &lt;None, {eid: 85102744060}&gt;, &lt;None, {eid: 85102765431}&gt;, &lt;None, {eid: 85102761297}&gt;, &lt;Interoperability, {eid: 0001649084}&gt;, &lt;None, {eid: 66149130951}&gt;, &lt;A systematic review to merge discourses: Interoperability, integration and cyber-physical systems, {eid: 85044008633}&gt;, &lt;None, {eid: 85102739053}&gt;, &lt;Flow based security for IoT devices using an SDN gateway, {eid: 84992111597}&gt;, &lt;Internet of Things (IoT): A vision, architectural elements, and security issues, {eid: 85034595585}&gt;, &lt;An AAA solution for securing industrial IoT devices using next generation access control, {eid: 85050142256}&gt;, &lt;None, {eid: 85102779670}&gt;, &lt;None, {eid: 85100131028}&gt;, &lt;None, {eid: 85102756586}&gt;, &lt;None, {eid: 85102769257}&gt;, &lt;None, {eid: 85102763738}&gt;, &lt;None, {eid: 85102739219}&gt;, &lt;None, {eid: 85102770902}&gt;</t>
  </si>
  <si>
    <t>2-s2.0-85102736071</t>
  </si>
  <si>
    <t>Model-driven digital twin construction: Synthesizing the integration of cyber-physical systems with their information systems</t>
  </si>
  <si>
    <t>10.1145/3365438.3410941</t>
  </si>
  <si>
    <t>https://www.doi.org/10.1145/3365438.3410941</t>
  </si>
  <si>
    <t>Â® 2020 ACM.Digital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</si>
  <si>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cyber-physical systems, digital twins, information systems, model-driven software engineering, software architecture</t>
  </si>
  <si>
    <t>&lt;None, {eid: 85096954089}&gt;, &lt;None, {eid: 85085475406}&gt;, &lt;None, {eid: 85090638696}&gt;, &lt;Model-driven separation of concerns for service robotics, {eid: 85015193041}&gt;, &lt;Executing robot task models in dynamic environments, {eid: 85041442648}&gt;, &lt;Enterprise information systems in academia and practice: Lessons learned from a mbse project, {eid: 85115262972}&gt;, &lt;Model-based generation of enterprise information systems, {eid: 85048362638}&gt;, &lt;Autofocus 3: Tooling concepts for seamless, {eid: 84962568901}&gt;, &lt;Component and connector views in practice: An experience report, {eid: 85040631558}&gt;, &lt;The facets of digital twins in production and the automotive industry, {eid: 85077963621}&gt;, &lt;Towards digital twins for the description of automotive software systems, {eid: 85079350128}&gt;, &lt;Digital twin-the simulation aspect, {eid: 85016457439}&gt;, &lt;A component architecture for the internet of things, {eid: 85045755257}&gt;, &lt;None, {eid: 0038688057}&gt;, &lt;Digital twins in health care: Ethical implications of an emerging engineering paradigm, {eid: 85042098524}&gt;, &lt;Grand challenges in model-driven engineering: An analysis of the state of the research, {eid: 85077634676}&gt;, &lt;Systematic language extension mechanisms for the montiarc architecture description language, {eid: 85025126026}&gt;, &lt;Architectural programming with montiarcautomaton, {eid: 85058218229}&gt;, &lt;Mde4iot: Supporting the internet of things with model-driven engineering, {eid: 85032279360}&gt;, &lt;Tagging model properties for flexible communication, {eid: 85072778075}&gt;, &lt;Smart city digital twin-enabled energy management: Toward real-time urban building energy benchmarking, {eid: 85075830608}&gt;, &lt;Modeling deep reinforcement learning based architectures for cyber-physical systems, {eid: 85075937600}&gt;, &lt;Generated enterprise information systems: Mdse for maintainable co-development of frontend and backend, {eid: 85080937709}&gt;, &lt;Continuous transition from model-driven prototype to full-size real-world enterprise information systems, {eid: 85096970269}&gt;, &lt;Engineering tagging languages for dsls, {eid: 84961634193}&gt;, &lt;Digital twin: Mitigating unpredictable, undesirable emergent behavior in complex systems, {eid: 85006339863}&gt;, &lt;None, {eid: 84868359117}&gt;, &lt;Thingml: A language and code generation framework for heterogeneous targets, {eid: 85008457888}&gt;, &lt;Retroftting controlled dynamic reconfguration into the architecture description language montiarcautomaton, {eid: 84999040147}&gt;, &lt;Model-driven development of adaptive iot systems, {eid: 85041450972}&gt;, &lt;A digital twin approach for fault diagnosis in distributed photovoltaic systems, {eid: 85074215768}&gt;, &lt;None, {eid: 85081088828}&gt;, &lt;On digital twin condition monitoring approach for drive-trains in marine applications, {eid: 85075898390}&gt;, &lt;A digital twin-based multi-modal ui adaptation framework for assistance systems in industry 4.0, {eid: 85069873204}&gt;, &lt;The air force digital thread/digital twin-life cycle integration and use of computational and experimental knowledge, {eid: 85007463616}&gt;, &lt;Model-based engineering for avionics: Will specifcation and formal verifcation e.g. Based on broys streams become feasible, {eid: 85061777492}&gt;, &lt;Prototyping a digital twin for real time remote control over mobile networks: Application of remote surgery, {eid: 85062238969}&gt;, &lt;IoT sensor integration to Node-RED platform, {eid: 85050939004}&gt;, &lt;Dynamic evaluation method of machining process planning based on digital twin, {eid: 85062214330}&gt;, &lt;From bim towards digital twin: Strategy and future development for smart asset management, {eid: 85070604150}&gt;, &lt;Building a digital twin for additive manufacturing through the exploitation of blockchain: A case analysis of the aircraft industry, {eid: 85065156908}&gt;, &lt;Consistent extra-functional properties tagging for component and connector models, {eid: 84996931619}&gt;, &lt;None, {eid: 85048364939}&gt;, &lt;A model centered perspective on software-intensive systems, {eid: 85048362692}&gt;, &lt;A classifcation and comparison framework for software architecture description languages, {eid: 0033892696}&gt;, &lt;A domain-specifc approach to architecturing error handling in pervasive computing, {eid: 79551708696}&gt;, &lt;User-centered and privacy-driven process mining system design for iot, {eid: 85066787588}&gt;, &lt;Towards privacy-preserving iot systems using model driven engineering, {eid: 85072779130}&gt;, &lt;Human behavior, goals and model-driven software engineering for assistive systems, {eid: 85094179134}&gt;, &lt;Context modeling for active assistance, {eid: 85035035587}&gt;, &lt;Model-based software engineering to tame the iot jungle, {eid: 85010402413}&gt;, &lt;Choice of efective messaging protocols for iot systems: Mqtt coap amqp and http, {eid: 85040112745}&gt;, &lt;Alf formal, {eid: 80855141788}&gt;, &lt;Calvin-merging cloud and iot, {eid: 84939195246}&gt;, &lt;Ros: An open-source robot operating system, {eid: 77957352104}&gt;, &lt;Digital twin: Values, challenges and enablers from a modeling perspective, {eid: 85081090770}&gt;, &lt;Language and code generator composition for model-driven engineeringof robotics component&amp; connector systems, {eid: 84998622881}&gt;, &lt;Teaching agile model-driven engineering for cyber-physical systems, {eid: 85026747612}&gt;, &lt;None, {eid: 85125489900}&gt;, &lt;Shaping the digital twin for design and production engineering, {eid: 85018723536}&gt;, &lt;Efzientere produktion mit dig-italen schatten, {eid: 85087124263}&gt;, &lt;Code generation using model driven architecture: A systematic mapping study, {eid: 85076701164}&gt;, &lt;None, {eid: 0010246953}&gt;, &lt;None, {eid: 33748331276}&gt;, &lt;None, {eid: 85071393161}&gt;, &lt;A concept in synchronization of virtual production system with real factory based on anchor-point method, {eid: 85044658638}&gt;, &lt;Digital twin in industry: State-of-the-Art, {eid: 85054374767}&gt;, &lt;Digital twin-driven product design, manufacturing and service with big data, {eid: 85015707925}&gt;, &lt;Digital twins and cyber-physical systems toward smart manufacturing and industry 4.0: Correlation and comparison, {eid: 85068798049}&gt;, &lt;Comparison of digital twin development in manufacturing and maritime domains, {eid: 85070640016}&gt;, &lt;A systematic mapping study on modeling for industry 4.0, {eid: 85040612230}&gt;, &lt;On demand data analysis and filtering for inaccurate flight trajectories, {eid: 84925679659}&gt;</t>
  </si>
  <si>
    <t>2-s2.0-85096992990</t>
  </si>
  <si>
    <t>Modeling languages in Industry 4.0: an extended systematic mapping study</t>
  </si>
  <si>
    <t>Software and Systems Modeling</t>
  </si>
  <si>
    <t>10.1007/s10270-019-00757-6</t>
  </si>
  <si>
    <t>https://www.doi.org/10.1007/s10270-019-00757-6</t>
  </si>
  <si>
    <t>Â® 2019, Springer-Verlag GmbH Germany, part of Springer Nature.Industry 4.0 integrates cyber-physical systems with the Internet of Things to optimize the complete value-added chain. Successfully applying Industry 4.0 requires the cooperation of various stakeholders from different domains. Domain-specific modeling languages promise to facilitate their involvement through leveraging (domain-specific) models to primary development artifacts. We aim to assess the use of modeling in Industry 4.0 through the lens of modeling languages in a broad sense. Based on an extensive literature review, we updated our systematic mapping study on modeling languages and modeling techniques used in Industry 4.0 (Wortmann et al., Conference on model-driven engineering languages and systems (MODELSÅŒÄ†Ã–17), IEEE, pp 281ÅŒÄ†Å291, 2017) to include publications until February 2018. Overall, the updated study considers 3344 candidate publications that were systematically investigated until 408 relevant publications were identified. Based on these, we developed an updated map of the research landscape on modeling languages and techniques for Industry 4.0. Research on modeling languages in Industry 4.0 focuses on contributing methods to solve the challenges of digital representation and integration. To this end, languages from systems engineering and knowledge representation are applied most often but rarely combined. There also is a gap between the communities researching and applying modeling languages for Industry 4.0 that originates from different perspectives on modeling and related standards. From the vantage point of modeling, Industry 4.0 is the combination of systems engineering, with cyber-physical systems, and knowledge engineering. Research currently is splintered along topics and communities and accelerating progress demands for multi-disciplinary, integrated research efforts.</t>
  </si>
  <si>
    <t>Industry 4.0, Modeling languages, Smart manufacturing</t>
  </si>
  <si>
    <t>&lt;Future trends in product lifecycle management (PLM), {eid: 84925934796}&gt;, &lt;Simulation in product lifecycle: Towards a better information management for design projects, {eid: 84952055882}&gt;, &lt;A Brazilian survey on UML and model-driven practices for embedded software development, {eid: 84875253410}&gt;, &lt;None, {eid: 80053614786}&gt;, &lt;Control Software Modeling in Production Systems, {eid: 84948110473}&gt;, &lt;A case study on the object-oriented framework for modeling product families with the dominant variation of the topology in the one-of-a-kind production, {eid: 84857784450}&gt;, &lt;Traceability for automated production systems: A position paper, {eid: 85034654806}&gt;, &lt;A concept for context-aware computing in manufacturing: the white goods case, {eid: 84959221638}&gt;, &lt;A study for production simulation model generation system based on data model at a shipyard, {eid: 84989209076}&gt;, &lt;Digital description of products, processes and resources for task-oriented programming of assembly systems, {eid: 84924657050}&gt;, &lt;Evidence relating to object-oriented software design: A survey, {eid: 45449105142}&gt;, &lt;A model-based failure recovery approach for automated production systems combining sysml and industrial standards, {eid: 84996551456}&gt;, &lt;Motivation in Software Engineering: a systematic literature review, {eid: 44649089325}&gt;, &lt;Cross-disciplinary engineering with AutomationML and SysML, {eid: 84964894500}&gt;, &lt;On the evolution of CAEX: A language engineering perspective, {eid: 84996483424}&gt;, &lt;Automated PLC software generation based on standardized digital process information, {eid: 47849104342}&gt;, &lt;Challenges for the automatic generation of simulation models for production systems, {eid: 79951639290}&gt;, &lt;None, {eid: 84964055990}&gt;, &lt;Functional modelling and simulation of overall system ship-virtual methods for engineering and commissioning in shipbuilding, {eid: 84938682810}&gt;, &lt;Agile standardization by means of PCE Requests, {eid: 84952906797}&gt;, &lt;Google Scholar as replacement for systematic literature searches: good relative recall and precision are not enough, {eid: 84886217588}&gt;, &lt;Challenges in engineering cyber-physical systems, {eid: 84898449318}&gt;, &lt;Semantic information modelling for factory planning projects, {eid: 84968817482}&gt;, &lt;Performing systematic literature reviews in software engineering, {eid: 34247123714}&gt;, &lt;Empirical evidence about the UML: a systematic literature review, {eid: 79952480632}&gt;, &lt;Using mapping studies in software engineering, {eid: 77953683667}&gt;, &lt;None, {eid: 85078375043}&gt;, &lt;A practical use of the Virtual Factory Framework, {eid: 84958816053}&gt;, &lt;A methodology to create a sensing, smart and sustainable manufacturing enterprise, {eid: 85031432616}&gt;, &lt;A virtual environment for the management and development of cyber-physical manufacturing systems, {eid: 84992493706}&gt;, &lt;A model-based approach to qualified process automation for anomaly detection and treatment, {eid: 84996525802}&gt;, &lt;Variability management in software product lines: A systematic review, {eid: 77954470596}&gt;, &lt;A systematic mapping study on empirical evaluation of software requirements specifications techniques, {eid: 72449133279}&gt;, &lt;Modeling of System Knowledge for Efficient Agile Manufacturing: Tool Evaluation, Selection and Implementation Scenario in SMEs, {eid: 84923268208}&gt;, &lt;Modeling of system knowledge for efficient agile manufacturing: tool evaluation, selection and implementation scenario in SMEs, {eid: 84923268208}&gt;, &lt;None, {eid: 0003502378}&gt;, &lt;A survey on model-based testing approaches: A systematic review, {eid: 69549103676}&gt;, &lt;A mathematical programming model for integrating production and procurement transport decisions, {eid: 85032342229}&gt;, &lt;Using the EXPRESS language as a reference interface to define MMS communication, {eid: 0031074615}&gt;, &lt;Device adapter concept towards enabling plug&amp;produce production environments, {eid: 85044457881}&gt;, &lt;AutomationMLÅŒÄ†Ã¶the glue for seamless automation engineering, {eid: 56349149489}&gt;, &lt;The digitization of manufacturing and its societal challenges: A framework for the future of industrial labor, {eid: 84989172053}&gt;, &lt;Automating generation of the assembly line models in aircraft manufacturing simulation, {eid: 84890853908}&gt;, &lt;A systematic mapping study on domain-specific languages, {eid: 84962381346}&gt;, &lt;A Modelling Method for Digital Service Design and Intellectual Property Management Towards Industry 4.0: CAxMan Case, {eid: 85025159811}&gt;, &lt;Software product line testingÅŒÄ†Ã¶a systematic mapping study, {eid: 78049529957}&gt;, &lt;Software product line testing-a systematic mapping study, {eid: 78049529957}&gt;, &lt;Towards effective management of inconsistencies in model-based engineering of automated production systems, {eid: 84953867216}&gt;, &lt;From mechatronic components to industrial automation thingsÅŒÄ†Ã¶an IoT model for cyber-physical manufacturing systems, {eid: 85040308252}&gt;, &lt;A knowledge-based tool for designing cyber physical production systems, {eid: 84994156501}&gt;, &lt;None, {eid: 85074416486}&gt;, &lt;OPC-UA communications integration using a CPPS architecture, {eid: 85006995044}&gt;, &lt;Software process modeling languages: a systematic literature review, {eid: 84889885711}&gt;, &lt;Integrated system for control and monitoring industrial wireless networks for labor risk prevention, {eid: 84893755419}&gt;, &lt;Interoperability for industrial cyber-physical systems: an approach for legacy systems, {eid: 85028505206}&gt;, &lt;Automation systemsÅŒÄ†Ã¶formal modeling of temporal change of physical structure, {eid: 84872970467}&gt;, &lt;Digital Factory supported by simulation and metamodelling, {eid: 84960880396}&gt;, &lt;BizDevOps: Because DevOps is Not the End of the Story, {eid: 84945906757}&gt;, &lt;A systematic literature review on fault prediction performance in software engineering, {eid: 84870561393}&gt;, &lt;Ontologies for flexible production systems, {eid: 84952934315}&gt;, &lt;A review on utilizing ontological approaches in integrating assembly design and assembly process planning, {eid: 85068444053}&gt;, &lt;Model-driven development in robotics domain: A systematic literature review, {eid: 85011277114}&gt;, &lt;Design principles for Industrie 4.0 scenarios, {eid: 84975454820}&gt;, &lt;Design principles for Industrie 4.0 scenarios, {eid: 84975454820}&gt;, &lt;None, {eid: 85078396007}&gt;, &lt;Reasoning on Engineering Knowledge: Applications and Desired Features, {eid: 85019635651}&gt;, &lt;Service-oriented robotics manufacturing by reasoning about the scene graph of a robotics cell, {eid: 84908462886}&gt;, &lt;A skill-based system for object perception and manipulation for automating kitting tasks, {eid: 84952948324}&gt;, &lt;Towards an integrated system model for testing and verification of automation machines, {eid: 79959216150}&gt;, &lt;A model-based approach for process monitoring in oil production industry, {eid: 84996483827}&gt;, &lt;A systematic review of software development cost estimation studies, {eid: 33845788381}&gt;, &lt;An Overview of a Smart Manufacturing System Readiness Assessment, {eid: 85016006230}&gt;, &lt;In search of what we experimentally know about unit testing, {eid: 36949034058}&gt;, &lt;Semantic Virtual Factory supporting interoperable modelling and evaluation of production systems, {eid: 84878842766}&gt;, &lt;Towards agent-based smart factories: A subject-oriented modeling approach, {eid: 84893250385}&gt;, &lt;None, {eid: 44649122227}&gt;, &lt;Intelligent and self-adapting integration between machines and information systems, {eid: 85040598955}&gt;, &lt;Heterogeneous applications, tools, and methodologies in the car manufacturing industry through an IoT approach, {eid: 85030484484}&gt;, &lt;A Survey of Current Challenges in Manufacturing Industry and Preparation for Industry 4.0, {eid: 84978655822, doi: 10.1007/978-3-319-33609-1_2}&gt;, &lt;Systematic literature reviews in software engineering ÅŒÄ†Å A systematic literature review, {eid: 56649086628}&gt;, &lt;The value of mapping studies: A participant-observer case study, {eid: 84867519884}&gt;, &lt;Domain-specific languages: a systematic mapping study, {eid: 84952803230}&gt;, &lt;Modeling AutomationML: Semantic web technologies vs. model-driven engineering, {eid: 84952900461}&gt;, &lt;None, {eid: 85078388460}&gt;, &lt;A systematic mapping study on software product line evolution: from legacy system reengineering to product line refactoring, {eid: 84878225914}&gt;, &lt;SMARTFACTORYÅŒÄ†Ã¶an implementation of the domain driven development approach, {eid: 85040570275}&gt;, &lt;Cyber physical systems: Design challenges, {eid: 49649119406}&gt;, &lt;Past, present and future of Industry 4.0ÅŒÄ†Ã¶a systematic literature review and research agenda proposal, {eid: 85018651607, doi: 10.1080/00207543.2017.1308576}&gt;, &lt;Assessing the State-of-Practice of Model-Based Engineering in the Embedded Systems Domain, {eid: 84921415602}&gt;, &lt;Potentials of coloured petri nets for realistic availability modelling of production systems in Industry 4.0, {eid: 84959036589}&gt;, &lt;Context-based orchestration for control of resource-efficient manufacturing processes, {eid: 84887043308}&gt;, &lt;Industry 4.0: a survey on technologies, applications and open research issues, {eid: 85020118455}&gt;, &lt;Model-driven logistics engineering-challenges of model and object transformation, {eid: 85007574498}&gt;, &lt;GRAMOSA framework for graphical modelling and simulation-based analysis of complex production processes, {eid: 84942371630}&gt;, &lt;Security viewpoint in a reference architecture model for cyber-physical production systems, {eid: 85027679377}&gt;, &lt;None, {eid: 85078382428}&gt;, &lt;A systematic literature review on methods that handle multiple quality attributes in architecture-based self-adaptive systems, {eid: 85019033585}&gt;, &lt;Extend IT services in process control domain for onshore oilfields, {eid: 85043355320}&gt;, &lt;Interchange format for the generation of functional elements for industrie 4.0 components, {eid: 85046680769}&gt;, &lt;A standards framework for value networks in the context of Industry 4.0, {eid: 84962016563}&gt;, &lt;A review of composite product data interoperability and product life-cycle management challenges in the composites industry, {eid: 85058987302}&gt;, &lt;Evaluation of prediction accuracy for energy-efficient switching of automation facilities, {eid: 84893564843}&gt;, &lt;A classification and comparison framework for software architecture description languages, {eid: 0033892696}&gt;, &lt;Aspect-oriented model-driven code generation: A systematic mapping study, {eid: 84869886767}&gt;, &lt;A service-oriented domain specific language programming approach for batch processes, {eid: 84996538229}&gt;, &lt;Toward the ideal of automating production optimization, {eid: 84903447450}&gt;, &lt;iMMAS an industrial meta-model for automation system using OPC UA, {eid: 85020552001}&gt;, &lt;The second industrial revolution, 1870ÅŒÄ†Å1914, {eid: 66149095592}&gt;, &lt;Cyber-physical systems challenges: a needs analysis for collaborating embedded software systems, {eid: 85013764660}&gt;, &lt;Requirements and languages for the semantic representation of manufacturing systems, {eid: 84973293567}&gt;, &lt;Modelling internal logistics systems through ontologies, {eid: 85016147678}&gt;, &lt;Model-based development of automation systems, {eid: 84873402174}&gt;, &lt;Evolvable assembly systems: From evaluation to application, {eid: 44649151127}&gt;, &lt;Modeling and Simulation Tool for Sustainable MC Supply Chain Design and Assessment, {eid: 84896068531}&gt;, &lt;Systematic mapping studies in software engineering, {eid: 85088075417}&gt;, &lt;Process modeling for Industry 4.0 applications: Towards an Industry 4.0 process modeling language and method, {eid: 85006846896}&gt;, &lt;Leveraging 3D geometric knowledge in the product lifecycle based on industrial standards, {eid: 85042122380}&gt;, &lt;Service Composition in the Cloud-Based Manufacturing Focused on the Industry 4.0, {eid: 84926642640, doi: 10.1007/978-3-319-16766-4_7}&gt;, &lt;Towards Thinking Manufacturing and Design Together: An Aeronautical Case Study, {eid: 85033477962}&gt;, &lt;Introduction to ISO 10303 the STEP standard for product data exchange, {eid: 84990913433}&gt;, &lt;A mapping study on empirical evidence related to the models and forms used in the UML, {eid: 62949203827}&gt;, &lt;An architecture for visualization of industrial automation data, {eid: 85025440850}&gt;, &lt;Middleware-based support for reconfigurable mechatronic systems, {eid: 84992485920}&gt;, &lt;eTransition models of collaborating design and manufacturing enterprises, {eid: 0142185259}&gt;, &lt;ERP life-cycle management for aerospace smart factory: A multi-disciplinary approach, {eid: 85040606235}&gt;, &lt;A multi-perspective method for analysis of cooperative behaviors among industrial devices of smart factory, {eid: 85023772295}&gt;, &lt;EDDL and semantic web From field device integration (FDI) to Future Device Management (FDM), {eid: 84890572879}&gt;, &lt;Supporting the engineering of cyber-physical production systems with the AutomationML analyzer, {eid: 84978275771}&gt;, &lt;An ontology-based multi-agent virtual enterprise system (OMAVE): part 1: domain modelling and rule management, {eid: 84958776288}&gt;, &lt;Using design languages in model-based mechatronic system design processes, {eid: 85015830802}&gt;, &lt;Towards an extended BPMS prototype: open challenges of BPM to flexible and robust orchestrate of uncertain processes, {eid: 85032895506}&gt;, &lt;Enriching step product model with geometric dimension and tolerance information for one-dimensional tolerance analysis, {eid: 85013339895}&gt;, &lt;Modeling Language for Value Networks, {eid: 84988329919}&gt;, &lt;Towards safe execution of reconfigurations in cyber-physical systems, {eid: 84981516909}&gt;, &lt;A survey of controlled experiments in software engineering, {eid: 27644501818}&gt;, &lt;Organizational behaviour analysis and information technology fitness in manufacturing, {eid: 85078377488}&gt;, &lt;Optiquevqs: A visual query system over ontologies for industry, {eid: 85057227757}&gt;, &lt;Model-based design process for the early phases of manufacturing system planning using SysML, {eid: 85019992214}&gt;, &lt;A framework for automatic knowledge-based fault detection in industrial conveyor systems, {eid: 85044474084}&gt;, &lt;Model predictive control as a module for autonomously running complex plastics production processes, {eid: 84931058255}&gt;, &lt;Assembly process driven component data model in cyber-physical production systems, {eid: 84918570856}&gt;, &lt;Context-sensitive adaptive production processes, {eid: 84968919510}&gt;, &lt;Systematic literature review of the objectives, techniques, kinds, and architectures of models at runtime, {eid: 84956643403}&gt;, &lt;A proposal of unified reference model for smart manufacturing, {eid: 85044963645}&gt;, &lt;None, {eid: 85058219523}&gt;, &lt;None, {eid: 85078374515}&gt;, &lt;Fault-centric system modeling using SysML for reliability testing, {eid: 84876361676}&gt;, &lt;Interoperability in manufacturing by semantic integration, {eid: 83455203157}&gt;, &lt;UML4IoTÅŒÄ†Ã¶a UML-based approach to exploit IoT in cyber-physical manufacturing systems, {eid: 84995741402}&gt;, &lt;Relevance, benefits, and problems of software modelling and model driven techniquesÅŒÄ†Ã¶a survey in the Italian industry, {eid: 84880144133}&gt;, &lt;A review of technology standards and patent portfolios for enabling cyber-physical systems in advanced manufacturing, {eid: 85013237609}&gt;, &lt;Towards data driven process control in manufacturing car body parts, {eid: 85017327456}&gt;, &lt;MPM4CPS: Multi-paradigm modelling for cyber-physical systems, {eid: 85055366068}&gt;, &lt;Guest Editorial Industry 4.0ÅŒÄ†Ã¶prerequisites and visions, {eid: 84959163360}&gt;, &lt;Fault handling in PLC-based Industry 4.0 automated production systems as a basis for restart and self-configuration and its evaluation, {eid: 84996565084}&gt;, &lt;Knowledge-driven enrichment of cyber-physical systems for industrial applications using the KbR modelling approach, {eid: 85030624658}&gt;, &lt;None, {eid: 84949178783}&gt;, &lt;Modeling for ship design and production, {eid: 33744968801}&gt;, &lt;A systematic mapping study on modeling for Industry 4.0, {eid: 85040612230}&gt;, &lt;Realization of STEP-NC enabled machining, {eid: 29144529788}&gt;, &lt;Service oriented integration of distributed heterogeneous IT systems in production engineering using information standards and linked data, {eid: 85017128670}&gt;, &lt;What do we know about the effectiveness of software design patterns?, {eid: 84867330357}&gt;, &lt;A new method for automatic optimization of drawbead geometry in the sheet metal forming process based on an iterative learning control model, {eid: 84970021953}&gt;, &lt;Design and Implementation of a PLM System for Sustainable Manufacturing, {eid: 84872735372}&gt;, &lt;Mechanical production line simulation and optimization analysis, {eid: 56449083738}&gt;</t>
  </si>
  <si>
    <t>2-s2.0-85074431675</t>
  </si>
  <si>
    <t>Private multi-hop accountability for supply chains</t>
  </si>
  <si>
    <t>2020 IEEE International Conference on Communications Workshops, ICC Workshops 2020</t>
  </si>
  <si>
    <t>10.1109/ICCWorkshops49005.2020.9145100</t>
  </si>
  <si>
    <t>https://www.doi.org/10.1109/ICCWorkshops49005.2020.9145100</t>
  </si>
  <si>
    <t>Â® 2020 IEEE.Today's supply chains are becoming increasingly flexible in nature. While adaptability is vastly increased, these more dynamic associations necessitate more extensive data sharing among different stakeholders while simultaneously overturning previously established levels of trust. Hence, manufacturers' demand to track goods and to investigate root causes of issues across their supply chains becomes more challenging to satisfy within these now untrusted environments. Complementarily, suppliers need to keep any data irrelevant to such routine checks secret to remain competitive. To bridge the needs of contractors and suppliers in increasingly flexible supply chains, we thus propose to establish a privacy-preserving and distributed multi-hop accountability log among the involved stakeholders based on Attribute-based Encryption and backed by a blockchain. Our large-scale feasibility study is motivated by a real-world manufacturing process, i.e., a fine blanking line, and reveals only modest costs for multi-hop tracing and tracking of goods.</t>
  </si>
  <si>
    <t>Attribute-based encryption, Blockchain, Internet of Production, Multi-hop tracking and tracing, Supply chain</t>
  </si>
  <si>
    <t>&lt;The impact of supply chain integration on performance: A contingency and configuration approach, {eid: 71349087209}&gt;, &lt;Towards an infrastructure enabling the internet of production, {eid: 85075007871}&gt;, &lt;Dataflow challenges in an internet of production: A security &amp; privacy perspective, {eid: 85075014511}&gt;, &lt;Security considerations for collaborations in an industrial iot-based lab of labs, {eid: 85083694152}&gt;, &lt;A journey in applying blockchain for cyberphysical systems, {eid: 85082175369}&gt;, &lt;The collaborative supply chain, {eid: 84992930161}&gt;, &lt;Information sharing as a coordination mechanism for reducing the bullwhip effect in a supply chain, {eid: 34247280386}&gt;, &lt;Building successful logistics partnerships, {eid: 0012566419}&gt;, &lt;Collaborative supply chain management: The most promising practice for building efficient and sustainable supply chains, {eid: 34249789030}&gt;, &lt;Digital supply chain transformation toward blockchain integration, {eid: 85061159764}&gt;, &lt;Blockchain in logistics and supply chain: Trick or treat?, {eid: 85044348960}&gt;, &lt;Do you need a blockchain?, {eid: 85058290284}&gt;, &lt;Productchain: Scalable blockchain framework to support provenance in supply chains, {eid: 85113258875}&gt;, &lt;Trustchain: Trust management in blockchain and iot supported supply chains, {eid: 85078703339}&gt;, &lt;Blockchain ready manufacturing supply chain using distributed ledger, {eid: 85028593103}&gt;, &lt;Toward an ontology-driven blockchain design for supply-chain provenance, {eid: 85044518392}&gt;, &lt;Blockchain-based supply chain traceability: Token recipes model manufacturing processes, {eid: 85067872571}&gt;, &lt;Ciphertext-policy attribute-based encryption, {eid: 84857214669}&gt;, &lt;Decentralizing attribute-based encryption, {eid: 84864536476}&gt;, &lt;Cryptographic cloud storage, {eid: 84988890715}&gt;, &lt;Towards secure mobile cloud computing: A survey, {eid: 84866668858}&gt;, &lt;Easier: Encryption-based access control in social networks with efficient revocation, {eid: 84863649032}&gt;, &lt;Security and privacy in smart health: Efficient policy-hiding attribute-based access control, {eid: 85045344537}&gt;, &lt;Smart contract-based car insurance policies, {eid: 85076109663}&gt;, &lt;Adaptable key-policy attribute-based encryption with time interval, {eid: 84975129943}&gt;, &lt;Charm: A framework for rapidly prototyping cryptosystems, {eid: 84881234170}&gt;, &lt;None, {eid: 85090266623}&gt;, &lt;None, {eid: 85071622151}&gt;, &lt;None, {eid: 85075916236}&gt;, &lt;None, {eid: 85070610572}&gt;, &lt;A case for integrated data processing in large-scale cyber-physical systems, {eid: 85108268408}&gt;, &lt;None, {eid: 2342639859}&gt;</t>
  </si>
  <si>
    <t>2-s2.0-85090159235</t>
  </si>
  <si>
    <t>Production Logistics Visibility - Perspectives, Principles and Prospects</t>
  </si>
  <si>
    <t>9th Swedish Production Symposium, SPS 2020</t>
  </si>
  <si>
    <t>10.3233/ATDE200188</t>
  </si>
  <si>
    <t>https://www.doi.org/10.3233/ATDE200188</t>
  </si>
  <si>
    <t>Â® 2020 The authors and IOS Press.Globalisation, competitive markets and increasing sustainability requirements are demanding companies to focus on visibility to improve their supply chains and ultimately their businesses. This paper aims to identify perspectives, principles and prospects of production logistics visibility (PLV). The study is based on a literature review of articles presenting definitions, development trends and the future role of PLV. It is concluded that visibility is generally defined by availability, quality, accessibility and usefulness of information. PLV could refer to the extent to which actors within the production systems have access to timely and accurate information considered useful to their operations. According to the findings, antecedents of PLV include digitalisation, IoT and connectivity. These steps are required to turn data into meaningful information that can be used for decision making in production and logistics setting to improve operational and business performance. Furthermore, to fully benefit from PLV, there has to be an integration of external and internal perspectives. Concluding, the paper defines future research efforts including four lines of exploration and development: (1) Intra-site visibility for material management including dynamic synchronisation, takt and resource planning. (2) Supply-oriented visibility for dynamic status and prediction of supply network status. These two initial lines of enquiry should include the perspectives of stakeholders, parameter, enabling technologies and potential impact. (3) A synthesised framework for Production Logistics Visibility, relying on utilizing antecedents and enabling multi-criteria decision in production logistics based on visibility, where performance in terms of efficiency, sustainability and flexibility is ensured. (4) To specifically detail and exploit the potential in production logistics visibility in the aspect of environmental sustainability and closed material and product loops.</t>
  </si>
  <si>
    <t>Digitalization, Production logistics, Supply Chain, Visibility</t>
  </si>
  <si>
    <t>&lt;None, {eid: 85182103068}&gt;, &lt;Digital supply chain transformation: Visualizing the possibilities, {eid: 85098647439}&gt;, &lt;Conducting a literature review, {eid: 84993029626}&gt;, &lt;None, {eid: 85182109660}&gt;, &lt;CIRP Nomenclature and Definitions for Manufacturing Systems (English Language Version), {eid: 0347367819}&gt;, &lt;Exploring internal and external supply chain linkages: Evidence from the field, {eid: 79955068420}&gt;, &lt;Leveraging supply chain visibility for responsiveness: The moderating role of internal integration, {eid: 84887009587}&gt;, &lt;Supply chain practice and information sharing, {eid: 34547682716}&gt;, &lt;Managing product quality risk and visibility in multi-layer supply chain, {eid: 84863186409}&gt;, &lt;Information-sharing in supply chains: Five proposals on how to proceed, {eid: 84986156114}&gt;, &lt;Defining and assessing requisite supply chain visibility in regulated industries, {eid: 84877825051}&gt;, &lt;An empirical investigation of supply chain strategy typologies and relationships to performance, {eid: 51749125229}&gt;, &lt;Information visibility non differentiated products, {eid: 0036489962}&gt;, &lt;Improving supply chain performance through improved visibility, {eid: 84986105967}&gt;, &lt;Performance measurement in a supply chain, {eid: 0038046206}&gt;, &lt;The effect of controversial global sourcing practices on ethical judgements and intentions of US consumers, {eid: 84939944218}&gt;, &lt;The value of sharing planning information in supply chains, {eid: 84878249883}&gt;, &lt;Antecedents of supply chain visibility in retail supply chains: A resource-based theory perspective, {eid: 34548713468}&gt;, &lt;None, {eid: 84982208424}&gt;, &lt;Improving supply chain visibility using iot-internet of things, {eid: 85063897267}&gt;, &lt;A Hybrid Blockchain Ledger for Supply Chain Visibility, {eid: 85053935830}&gt;, &lt;None, {eid: 85063867101}&gt;, &lt;Interorganizational information systems visibility and supply chain performance, {eid: 84897115235}&gt;, &lt;Interorganizational information systems visibility in buyer-supplier relationshps: The case of telecommunication equipment component manufacturing industry, {eid: 79953161073}&gt;, &lt;Supply chain visibility: A decision making perspective, {eid: 70349320049}&gt;, &lt;The benefits of supply chain visibility: A value assessment model, {eid: 84896361906}&gt;, &lt;An investigation of visibility and flexibility as complements to supply chain analytics: An organizational information processing theory perspective, {eid: 85026783047}&gt;, &lt;Characterizing supply chain visibility-A literature review, {eid: 85042486901}&gt;, &lt;Does supply chain visibility affect operating performance?-Evidence from conflict minerals disclosures, {eid: 85064002720}&gt;, &lt;Sustainability-related supply chain risks: Conceptualization and management, {eid: 84896395922}&gt;, &lt;Extending the supply chain visibility boundry, Utilizing stakeholders for identifying supply chain sustainability risks, {eid: 85009446793}&gt;, &lt;Role-Tailored map dashboards-A new approach for enhancing the forest-based supply chain, {eid: 85061348901}&gt;, &lt;None, {eid: 85084767126}&gt;</t>
  </si>
  <si>
    <t>IOS Press BV</t>
  </si>
  <si>
    <t>2-s2.0-85098635883</t>
  </si>
  <si>
    <t>Secure End-to-End Sensing in Supply Chains</t>
  </si>
  <si>
    <t>2020 IEEE Conference on Communications and Network Security, CNS 2020</t>
  </si>
  <si>
    <t>10.1109/CNS48642.2020.9162337</t>
  </si>
  <si>
    <t>https://www.doi.org/10.1109/CNS48642.2020.9162337</t>
  </si>
  <si>
    <t>Â® 2020 IEEE.Trust along digitalized supply chains is challenged by the aspect that monitoring equipment may not be trustworthy or unreliable as respective measurements originate from potentially untrusted parties. To allow for dynamic relationships along supply chains, we propose a blockchain-backed supply chain monitoring architecture relying on trusted hardware. Our design provides a notion of secure end-to-end sensing of interactions even when originating from untrusted surroundings. Due to attested checkpointing, we can identify misinformation early on and reliably pinpoint the origin. A blockchain enables long-term verifiability for all (now trustworthy) IoT data within our system even if issues are detected only after the fact. Our feasibility study and cost analysis further show that our design is indeed deployable in and applicable to today's supply chain settings.</t>
  </si>
  <si>
    <t>blockchain, condition monitoring, Internet of Production, supply chain, trusted computing, trusted execution</t>
  </si>
  <si>
    <t>&lt;A journey in applying blockchain for cyberphysical systems, {eid: 85082175369}&gt;, &lt;Towards an infrastructure enabling the internet of production, {eid: 85075007871}&gt;, &lt;Dataflow challenges in an internet of production: A security &amp; privacy perspective, {eid: 85075014511}&gt;, &lt;The quest for secure and privacy-preserving cloud-based industrial cooperation, {eid: 85090130663}&gt;, &lt;The road to accountable and dependable manufacturing, {eid: 85090132287}&gt;, &lt;IIoTEED: An enhanced, trusted execution environment for industrial IoT edge devices, {eid: 85012295286}&gt;, &lt;Authentic execution of distributed event-driven applications with a small TCB, {eid: 85090140716}&gt;, &lt;Hardware-based trusted computing architectures for isolation and attestation, {eid: 85041899586}&gt;, &lt;An overview of blockchain technology: Architecture, consensus, and future trends, {eid: 85019665012}&gt;, &lt;Innovative instructions and software model for isolated execution, {eid: 84893423195}&gt;, &lt;Demystifying arm trustzone: A comprehensive survey, {eid: 85061207964}&gt;, &lt;Sancus 2.0: A low-cost security architecture for IoT devices, {eid: 85032639589}&gt;, &lt;Decentralizing privacy: Using blockchain to protect personal data, {eid: 85032354587}&gt;, &lt;VulCAN: Efficient component authentication and software isolation for automotive control networks, {eid: 85056874663}&gt;, &lt;A tale of two worlds: Assessing the vulnerability of enclave shielding runtimes, {eid: 85075919749}&gt;, &lt;Low cost attacks on tamper resistant devices, {eid: 0000694402}&gt;, &lt;Differential power analysis, {eid: 0000474763}&gt;, &lt;Do you need a Blockchain?, {eid: 85058290284}&gt;, &lt;None, {eid: 85090136045}&gt;, &lt;Authentication of 3d printed parts using 3d physical signatures, {eid: 85076116297}&gt;, &lt;Towards industrial internet of things: Crankshaft monitoring, traceability and tracking using RFID, {eid: 84959472615}&gt;, &lt;None, {eid: 85090118525}&gt;, &lt;Blockchain ready manufacturing supply chain using distributed ledger, {eid: 85028593103}&gt;, &lt;Private multi-hop accountability for supply chains, {eid: 85090159235}&gt;, &lt;CCF: A framework for building confidential verifiable replicated services, {eid: 85090161728}&gt;</t>
  </si>
  <si>
    <t>2-s2.0-85090158616</t>
  </si>
  <si>
    <t>The applications of industry 4. 0 technologies in manufacturing context: A systematic literature review</t>
  </si>
  <si>
    <r>
      <rPr>
        <u/>
        <sz val="11"/>
        <color rgb="FF1155CC"/>
        <rFont val="Calibri, sans-serif"/>
      </rPr>
      <t>10.1080/00207543.2020.1824085</t>
    </r>
  </si>
  <si>
    <r>
      <rPr>
        <u/>
        <sz val="11"/>
        <color rgb="FF1155CC"/>
        <rFont val="Calibri, sans-serif"/>
      </rPr>
      <t>https://doi.org/10.1080/00207543.2020.1824085</t>
    </r>
  </si>
  <si>
    <t>Industry 4.0 (I4.0) encompasses a plethora of digital technologies effecting on manufacturing enterprises. Most research on this topic examines the effects in the smart factory domain, focusing on production scheduling. However, there is still a lack of comprehensive research on the applications of I4.0 enabling technologies in manufacturing life-cycle processes. This paper is thus intended to provide a systematic literature review answering the following research question: What are the applications of I4.0 enabling technologies in the business processes of manufacturing companies? The study analyses 186 articles and the results show that production scheduling and control is the process most often investigated, while there is also an increasing trend in servitization and circular supply chain management. Moreover, there is extensive combined use of IoT, Big Data Analytics and Cloud, whose applications cover a wide range of processes. On the contrary, other technology like Blockchain is not as widely discussed in the domain of I4.0. This picture calls for a future research agenda extending the scope of investigation into I4.0 in manufacturing. Furthermore, the results of this research can prove extremely useful for practitioners who wish to implement one or more technologies, providing them with solutions for applications in manufacturing.</t>
  </si>
  <si>
    <t>What happens when decision support systems fail? ÅŒÄ†Ã¶ the importance of usability on performance in erroneous systems</t>
  </si>
  <si>
    <t>Behaviour and Information Technology</t>
  </si>
  <si>
    <t>10.1080/0144929X.2019.1581258</t>
  </si>
  <si>
    <t>https://www.doi.org/10.1080/0144929X.2019.1581258</t>
  </si>
  <si>
    <t>Â® 2019, Â® 2019 Informa UK Limited, trading as Taylor &amp; Francis Group.With the advent of artificial intelligence (AI) methods, smart decision support systems (DSSs) are becoming ubiquitous. Such systems help reduce complexity for operators by automating data integration tasks and recommending actions. However, these systems are sometimes flawed. It is not sufficiently understood whether, when and why operators comply with such systems in erroneous or correct cases. We empirically investigate compliance with correct and defective DSSs, the influence of correct and erroneous DSS's on performance and subjective factors related to compliance. In the study, a business game was used as an experimental setting in which 40 users took part. The impact of system correctness on user acceptance, trust, compliance and overall performance was investigated. The results show that the defective system reduces trust in automation (ÅŒÅ‚Ã†47%), reduces usefulness (ÅŒÅ‚Ã†58%), reduces acceptance (ÅŒÅ‚Ã†62%) and reduces overall performance (ÅŒÅ‚Ã†32%). Overall, the defective system was less user-friendly (ÅŒÅ‚Ã†27%). Nevertheless, users who rated the system's usability higher, outperformed users who rated it lower. Usability is therefore an intermediary that compensates for the negative influence of erroneous DSSs.</t>
  </si>
  <si>
    <t>automation bias, business simulation game, Decision support system, supply chain management, technology acceptance, trust in automation, usability</t>
  </si>
  <si>
    <t>&lt;The Theory of Planned Behavior, {eid: 44949274046, doi: 10.1016/0749-5978(91)90020-T}&gt;, &lt;Understanding Age Differences in PDA Acceptance and Performance, {eid: 34249947611, doi: 10.1016/j.chb.2006.06.005}&gt;, &lt;Ironies of Automation, {eid: 0020843464, doi: 10.1016/0005-1098(83)90046-8}&gt;, &lt;Self-Efficacy Mechanism in Human Agency, {eid: 33746878674, doi: 10.1037/0003-066X.37.2.122}&gt;, &lt;Kontrollâ”œâ•berzeugungen im Umgang mit Technik Locus of Control when Interacting with Technology, {eid: 0345388189}&gt;, &lt;The Efficacy of Business Simulation Games in Creating Decision Support Systems: An Experimental Investigation, {eid: 76849117289, doi: 10.1016/j.dss.2010.01.002}&gt;, &lt;Measuring the Perceived Effectiveness of Decision Support Systems and their Impact on Performance, {eid: 84868640683, doi: 10.1016/j.dss.2012.05.033}&gt;, &lt;An Empirically Derived Agenda of Critical Research Issues for Managing Supply-Chain Disruptions, {eid: 27844542118, doi: 10.1080/00207540500151549}&gt;, &lt;The Future of Construction Automation: Technological Disruption and the Upcoming Ubiquity of Robotics, {eid: 84944442053, doi: 10.1016/j.autcon.2015.07.022}&gt;, &lt;None, {eid: 84978863655}&gt;, &lt;None, {eid: 85075090527}&gt;, &lt;A Game-Based Approach to Meet the Challenges of Decision Processes in Ramp-Up Management, {eid: 84958191101, doi: 10.1080/10686967.2016.11918462}&gt;, &lt;None, {eid: 84986277922}&gt;, &lt;None, {eid: 85062367303}&gt;, &lt;None, {eid: 85062329889}&gt;, &lt;How Virtualization, Decentralization and Network Building Change the Manufacturing Landscape: An Industry 4.0 Perspective, {eid: 84904464337}&gt;, &lt;Cognitive Load Theory and the Format of Instruction, {eid: 84948512218, doi: 10.1207/s1532690xci0804_2}&gt;, &lt;Evaluating AmazonS Mechanical Turk as a Tool for Experimental Behavioral Research, {eid: 84874841717, doi: 10.1371/journal.pone.0057410}&gt;, &lt;The New Statistics: Why and How, {eid: 84891940182, doi: 10.1177/0956797613504966}&gt;, &lt;Automated Decision Making Comes of Age, {eid: 23444456914}&gt;, &lt;Perceived Usefulness, Perceived Ease of Use, and User Acceptance of Information Technology, {eid: 55249087535, doi: 10.2307/249008}&gt;, &lt;Simulation Games in Engineering Education: A State-of-the-Art Review, {eid: 78149303408, doi: 10.1002/cae.20323}&gt;, &lt;The Effects of Errors on System Trust, Self-Confidence, and the Allocation of Control in Route Planning, {eid: 0038615897, doi: 10.1016/S1071-5819(03)00039-9}&gt;, &lt;None, {eid: 0032689906}&gt;, &lt;None, {eid: 0004278738}&gt;, &lt;Towards Socio-Cyber-Physical Systems in Production Networks, {eid: 84883852241, doi: 10.1016/j.procir.2013.05.009}&gt;, &lt;Effects of Computerized Clinical Decision Support Systems on Practitioner Performance and Patient Outcomes: A Systematic Review, {eid: 14544305532, doi: 10.1001/jama.293.10.1223}&gt;, &lt;None, {eid: 0003718482}&gt;, &lt;Automation Bias: A systematic Review of Frequency, Effect Mediators, and Mitigators, {eid: 84856788472, doi: 10.1136/amiajnl-2011-000089}&gt;, &lt;None, {eid: 0003398482}&gt;, &lt;A Framework For Management Information Systems, {eid: 0002959189}&gt;, &lt;Foundations for an Empirically Determined Scale of Trust in Automated System, {eid: 0001803767, doi: 10.1207/S15327566IJCE0401_04}&gt;, &lt;The Role of Human Factors in Agile Supply Chains, {eid: 57349097261, doi: 10.1504/EJIE.2009.021582}&gt;, &lt;On Effect Size, {eid: 84866442229, doi: 10.1037/a0028086}&gt;, &lt;Managing Disruption Risks in Global Supply Chains, {eid: 19844381688, doi: 10.1111/j.1937-5956.2005.tb00009.x}&gt;, &lt;None, {eid: 49649119406}&gt;, &lt;Information Distortion in a Supply Chain: The Bullwhip Effect, {eid: 0031108822, doi: 10.1287/mnsc.43.4.546}&gt;, &lt;Trust in Automation: Designing for Appropriate Reliance, {eid: 85010007963, doi: 10.1518/hfes.46.1.50.30392}&gt;, &lt;The Role of Absorptive Capacity, Communication and Trust in ERP Adoption, {eid: 84973925883, doi: 10.1016/j.jss.2016.05.025}&gt;, &lt;None, {eid: 85062326574}&gt;, &lt;Cyber-Physical Production Systems: Roots, Expectations and R&amp;D Challenges, {eid: 84904510850, doi: 10.1016/j.procir.2014.03.115}&gt;, &lt;Chapter 10: Human Decision Makers and Automated Decision Aids: Made for Each Other?, {eid: 85052397348}&gt;, &lt;Trust in Automation. Part II. Experimental Studies of Trust and Human Intervention in a Process Control Simulation, {eid: 0030111190, doi: 10.1080/00140139608964474}&gt;, &lt;Human Performance Consequences of Stages and Levels of Automation: An Integrated Meta-Analysis, {eid: 84898996221, doi: 10.1177/0018720813501549}&gt;, &lt;The Effect of Individual Differences in Working Memory in Older Adults on Performance with Different Degrees of Automated Technology, {eid: 84978518029, doi: 10.1080/00140139.2016.1189599}&gt;, &lt;Complacency and Bias in Human Use of Automation: An Attentional Integration, {eid: 77958470996, doi: 10.1177/0018720810376055}&gt;, &lt;Humans and Automation: Use. Misuse, Disuse, Abuse, {eid: 0031171736, doi: 10.1518/001872097778543886}&gt;, &lt;A Model for Types and Levels of Human Interaction with Automation, {eid: 0033705992, doi: 10.1109/3468.844354}&gt;, &lt;User-Centred Design Does Make a Difference. The Case of Decision Support Systems in Crop Production, {eid: 0035554902, doi: 10.1080/01449290110089570}&gt;, &lt;None, {eid: 85062359334}&gt;, &lt;None, {eid: 80051530241}&gt;, &lt;None, {eid: 0004098462}&gt;, &lt;Impact of Automated Decision Aids on Performance, Operator Behaviour and Workload in a Simulated Supervisory Control Task, {eid: 68349148075, doi: 10.1080/00140130802379129}&gt;, &lt;A Behavioral Experiment on Inventory Management With Supply Chain Disruption, {eid: 84942751758, doi: 10.1016/j.ijpe.2015.07.032}&gt;, &lt;None, {eid: 85021746290}&gt;, &lt;End Behavior in Sequences of Finite Prisoners Dilemma SupergamesÅŒÄ†ÅA Learning Theory Approach, {eid: 46149136660, doi: 10.1016/0167-2681(86)90021-1}&gt;, &lt;Decision Support System Effectiveness: A Review and an Empirical Test, {eid: 0000012462, doi: 10.1287/mnsc.34.2.139}&gt;, &lt;None, {eid: 85062344285}&gt;, &lt;OR/MS Models for Supply Chain Disruptions: A Review, {eid: 84954398522, doi: 10.1080/0740817X.2015.1067735}&gt;, &lt;Modeling Managerial Behavior: Misperceptions of Feedback in a Dynamic Decision Making Experiment, {eid: 0000361362, doi: 10.1287/mnsc.35.3.321}&gt;, &lt;A Game-Based Approach to Understand Human Factors in Supply Chains and Quality Management, {eid: 84924757225, doi: 10.1016/j.procir.2014.05.033}&gt;, &lt;The Application of Discrete Event Simulation and System Dynamics in the Logistics and Supply Chain Context, {eid: 84857653614, doi: 10.1016/j.dss.2011.11.015}&gt;, &lt;Robust Strategies for Mitigating Supply Chain Disruptions, {eid: 85132615183, doi: 10.1080/13675560500405584}&gt;, &lt;Feedback as a Source of Control in Decision Support Systems: An Experiment with the Feedback Specificity, {eid: 34247103543, doi: 10.1080/01449299108924297}&gt;, &lt;A Theoretical Extension of the Technology Acceptance Model: Four Longitudinal Field Studies, {eid: 0033872521, doi: 10.1287/mnsc.46.2.186.11926}&gt;, &lt;Consumer Acceptance and Use of Information Technology: Extending the Unified Theory of Acceptance and Use of Technology, {eid: 84859868870, doi: 10.2307/41410412}&gt;, &lt;The Impact of Transportation Disruptions on Supply Chain Performance, {eid: 34247470405, doi: 10.1016/j.tre.2005.09.008}&gt;, &lt;The Future of Industrial Communication: Automation Networks in the Era of the Internet of Things and Industry 4.0, {eid: 85017596114, doi: 10.1109/MIE.2017.2649104}&gt;, &lt;The Contingency Effects of Environmental Uncertainty on the Relationship Between Supply Chain Integration and Operational Performance, {eid: 79957449326, doi: 10.1016/j.jom.2011.01.003}&gt;, &lt;Learning, Communication, and the Bullwhip Effect, {eid: 33751233231, doi: 10.1016/j.jom.2005.08.006}&gt;, &lt;None, {eid: 77953010395}&gt;, &lt;Effects of Data Presentation and Perceptual Speed on Speed and Accuracy in Table Reading for Inventory Control, {eid: 84944076124, doi: 10.3233/OER-150229}&gt;, &lt;Gene Name Errors are Widespread in the Scientific Literature, {eid: 84988349809, doi: 10.1186/s13059-016-1044-7}&gt;, &lt;From Visual Simulation to Virtual Reality to Games, {eid: 25844454788}&gt;</t>
  </si>
  <si>
    <t>2-s2.0-85062364168</t>
  </si>
  <si>
    <t>Digital twinning for productivity improvement opportunities with robotic process automation: Case of greenfield hospital</t>
  </si>
  <si>
    <t>International Journal of Mechanical Engineering and Robotics Research</t>
  </si>
  <si>
    <t>10.18178/ijmerr.9.2.258-263</t>
  </si>
  <si>
    <t>https://www.doi.org/10.18178/ijmerr.9.2.258-263</t>
  </si>
  <si>
    <t>Â© 2020 by the authors.Hospitals of the future need to embrace new, disruptive, and innovative technologies, and prudently consider the cost of such technological investments to ensure that the technologies can interface well with human operators, without the high financial commitment. Such hospitals look to improve operational efficiency and productivity to be able to treat more patients without increasing cost and justify the capital investment. Put simply, the hospital staff will in future co-work and collaborate with robotic technologies in a shared workspace to deliver the same level of patient care if not better. For this to happen, there is a need to appreciate how the current human effort can be integrated seamlessly with Robotic Process Automation (RPA) activities in a hospital setting and to visually show to the operations/logistics personnel the attendant challenges/ bottlenecks. We study a Greenfield hospital in Singapore and provide a digital twin of its future operations with RPA solutions. Specifically, we design an efficient logistics system (central sterile services, materials management, food, pharmacy, linen), develop robust RPA solutions, and minimize the disruptions from automation introduction. The transportation system within the hospital, dispatching rule of the lifts and robots, are optimized through extensive simulation.</t>
  </si>
  <si>
    <t>Digital twinning, Hospitals, Logistics, Simulation, Singapore</t>
  </si>
  <si>
    <t>&lt;"On the concept of health capital and the demand for health", {eid: 0000252351}&gt;, &lt;"Managing health care organizations: where professionalism meets complexity science", {eid: 0033995008}&gt;, &lt;6 big benefits of applying automation to healthcare, {eid: 85081401696}&gt;, &lt;"Robotics in Logistics: A DPDHL Perspective on Implications and Use Cases for the Logistics Industry", {eid: 85063581690}&gt;, &lt;Population Health Management: A Roadmap for Provider-Based Automation in a New Era of Healthcare, {eid: 85081359339}&gt;, &lt;"Patient flow modelling and performance analysis of healthcare delivery processes in hospitals: A review and reflections", {eid: 84912522613}&gt;, &lt;"A formal approach to workflow analysis", {eid: 0034384404}&gt;, &lt;"On fair routing from emergency departments to hospital wards: QED queues with heterogeneous servers", {eid: 84864074121}&gt;, &lt;"Digital twin-driven product design framework", {eid: 85061021953}&gt;</t>
  </si>
  <si>
    <t>2-s2.0-85081348883</t>
  </si>
  <si>
    <t>Primary study and does not seem to be MBSE</t>
  </si>
  <si>
    <t>On the Integration of Agents and Digital Twins in Healthcare</t>
  </si>
  <si>
    <t>Journal of Medical Systems</t>
  </si>
  <si>
    <t>10.1007/s10916-020-01623-5</t>
  </si>
  <si>
    <t>https://www.doi.org/10.1007/s10916-020-01623-5</t>
  </si>
  <si>
    <t>Â© 2020, The Author(s).A digital twin is a digital representation of a physical asset reproducing its data model, its behaviour and its communication with other physical assets. Digital twins act as a digital replica for the physical object or process they represent, providing nearly real-time monitoring and evaluation without being in close proximity. Although most of their concrete applications can be found mainly in the industrial context, healthcare represents another relevant area where digital twins can have a disruptive impact. The main research question tackled by this paper is about the integration of digital twins with agents and Multi-Agent Systems (MAS) technologies in healthcare. After providing an overview of the application of digital twins in healthcare, in this paper, we discuss our vision about agent-based digital twins, and we present a first case study, about the application of agent-based digital twins to the management of severe traumas.</t>
  </si>
  <si>
    <t>Agents, Digital twin, Healthcare, MAS, Trauma management</t>
  </si>
  <si>
    <t>&lt;On behalf of the Swedish digital twin consortium: digital twins to personalize medicine, {eid: 85077448104, doi: 10.1186/s13073-019-0701-3}&gt;, &lt;Multi-agent oriented programming with jacamo, {eid: 84875735836, doi: 10.1016/j.scico.2011.10.004}&gt;, &lt;Digital twinâ€”the simulation aspect, {eid: 85016457439}&gt;, &lt;Digital twins in health care: Ethical implications of an emerging engineering paradigm, {eid: 85042098524}&gt;, &lt;A personal medical digital assistant agent for supporting human operators in emergency scenarios, {eid: 85036626515}&gt;, &lt;Bdi personal medical assistant agents: the case of trauma tracking and alerting, {eid: 85058662276, doi: 10.1016/j.artmed.2018.12.002}&gt;, &lt;None, {eid: 0004197808}&gt;, &lt;The digital twin paradigm for future nasa and us air force vehicles, {eid: 84881388851}&gt;, &lt;None, {eid: 84944689700}&gt;, &lt;None, {eid: 85006339863}&gt;, &lt;A novel cloud-based framework for the elderly healthcare services using digital twin, {eid: 85065103886, doi: 10.1109/ACCESS.2019.2909828}&gt;, &lt;Synthetic ppg generation from haemodynamic model with baroreflex autoregulation: A digital twin of cardiovascular system, {eid: 85077890925}&gt;, &lt;Pervasive tracking for time-dependent acute patient flow: A case study in trauma management, {eid: 85070984457}&gt;, &lt;Real-time tracking and documentation in trauma management, {eid: 85061744374}&gt;, &lt;Agent-based modeling for the self-management of chronic diseases: an exploratory study, {eid: 85027678799, doi: 10.1177/0037549717712605}&gt;, &lt;A review of the roles of digital twin in CPS-based production systems, {eid: 85029833606, doi: 10.1016/j.promfg.2017.07.198}&gt;, &lt;None, {eid: 85088935302}&gt;, &lt;Artifacts in the A&amp;A meta-model for multi-agent systems, {eid: 52949149709}&gt;, &lt;Augmented societies with mirror worlds, {eid: 85039554084, doi: 10.1007/s00146-017-0788-2}&gt;, &lt;Mirror worlds as agent societies situated in mixed reality environments, {eid: 84951094941}&gt;, &lt;None, {eid: 84962306691}&gt;, &lt;Digital twin in industry: state-of-the-art, {eid: 85054374767, doi: 10.1109/TII.2018.2873186}&gt;, &lt;The digital twin: realizing the cyber-physical production system for industry 4.0, {eid: 85019987476, doi: 10.1016/j.procir.2016.11.152}&gt;, &lt;None, {eid: 85079052784}&gt;</t>
  </si>
  <si>
    <t>2-s2.0-85088988374</t>
  </si>
  <si>
    <t>Construction 4.0 in a narrow and broad sense: A systematic and comprehensive literature review</t>
  </si>
  <si>
    <t>Building and Environment</t>
  </si>
  <si>
    <t>10.1016/j.buildenv.2023.110788</t>
  </si>
  <si>
    <t>https://www.doi.org/10.1016/j.buildenv.2023.110788</t>
  </si>
  <si>
    <t>© 2023This article presents a systematic review that assesses the implication of Construction 4.0 from both a narrow perspective centred on technology adaptation, and a broader perspective that includes the implications of Construction 4.0 on society, environment, governance, and technology itself (referred to as ‘SEGT dimensions’). The review draws on a systematic selection and analysis of 131 primary sources, including peer-reviewed articles, books, and chapters published between 2016 and 2023. The analysis of the literature consistently reveals a discernible pattern: (i) a notable gap between theoretical propositions and practical implementation of Construction 4.0 technologies, processes, and strategies; (ii) a range of barriers hindering the effective adoption of this transformative paradigm such as significant upfront costs associated with integrating Construction 4.0 technologies, a shortage of skilled personnel adept in utilizing these technologies, inadequate regulatory frameworks, hesitancy among construction leadership, and a deep-seated aversion to change within the industry; and, (iii) a lack of understanding in the policy and scholarly community about the impact of Construction 4.0 on the SEGT dimensions. The article warns for unfounded technocratic optimism about Construction 4.0; calls for a holistic application of this ‘new’ paradigm and refrain from cherry-picking ‘cheap and easy’ technologies and applications; and suggests that the construction industry may be able to leapfrog the ‘4.0’ revolution and directly embrace a ‘5.0’ approach by incorporating a human-centric perspective and focusing on how technology and automation can help address the central challenges of the 21st century.</t>
  </si>
  <si>
    <t>&lt;Investigating major challenges for industry 4.0 adoption among construction companies, {eid: 85106258623}&gt;, &lt;Construction 4.0: a literature review, {eid: 85096517663}&gt;, &lt;A Future that Works: AI, Automation, Employment, and Productivity, {eid: 85021720294}&gt;, &lt;Construction 4.0: introduction and overview, {eid: 85084242190}&gt;, &lt;None, {eid: 85170417787}&gt;, &lt;Additive manufacturing as an enabling technology for digital construction: a perspective on Construction 4.0, {eid: 85063756372}&gt;, &lt;Towards sustainable development through the perspective of construction 4.0: systematic literature review and bibliometric analysis, {eid: 85140849392}&gt;, &lt;Construction 4.0 and its potential impact on people working in the construction industry, {eid: 85094098862}&gt;, &lt;Quantitative review of construction 4.0 technology presence in construction project research, {eid: 85095126724}&gt;, &lt;Sustainability in the civil construction sector supported by industry 4.0 technologies: challenges and opportunities, {eid: 85127406136}&gt;, &lt;Construction 4.0: Advanced Technology, Tools and Materials for the Digital Transformation of the Construction Industry, {eid: 85131468780}&gt;, &lt;Digitization In the Construction Industry: Building Europes Road To “Construction 4.0”, {eid: 85170430974}&gt;, &lt;None, {eid: 85084242190}&gt;, &lt;An Introduction to Systematic Reviews, {eid: 84866663839}&gt;, &lt;Artificial intelligence and smart vision for building and construction 4.0: machine and deep learning methods and applications, {eid: 85132775254}&gt;, &lt;A systematic review of construction 4.0 in the context of the BIM 4.0 premise, {eid: 85113736706}&gt;, &lt;Digitalization and automation in construction PROJECTS life-cycle: a review, {eid: 85133415592, doi: 10.36680/j.itcon.2022.021}&gt;, &lt;What is at the root of construction 4.0: a systematic review of the recent research effort, {eid: 85087647895}&gt;, &lt;Integrating construction 4.0 technologies: a four-layer implementation plan, {eid: 85120553210}&gt;, &lt;Applications of Industry 4.0 digital technologies towards a construction circular economy, {eid: 85131311715}&gt;, &lt;Digital twin and industry 4.0 enablers in building and construction: a survey, {eid: 85149457961}&gt;, &lt;An in-depth survey demystifying the internet of Things (IoT) in the construction industry: unfolding new dimensions, {eid: 85146617870}&gt;, &lt;Impact of industry 4.0 platform on the formation of construction 4.0 concept: a literature review, {eid: 85102562232}&gt;, &lt;Incremental digital twin conceptualisations targeting data-driven circular construction, {eid: 85119930926}&gt;, &lt;The impact of industry 4.0 concepts and technologies on different phases of construction project lifecycle: a literature review, {eid: 85144131489}&gt;, &lt;Methodological-technological framework for construction 4.0, {eid: 85087371212}&gt;, &lt;Deep Learning for vision systems in Construction 4.0: a systematic review, {eid: 85143226364}&gt;, &lt;Unmanned aerial vehicles (UAV) integration with digital technologies toward construction 4.0: a systematic literature review, {eid: 85130297495}&gt;, &lt;Construction 4.0 technologies and decision-making: a systematic review and gap analysis, {eid: 85144835076}&gt;, &lt;Trends in adopting BIM, IoT and DT for facility management: a scientometric analysis and keyword Co-occurrence network review, {eid: 85146723115}&gt;, &lt;None, {eid: 85170421347}&gt;, &lt;Influence of prefabricated construction on the mental health of workers: systematic review, {eid: 85148618614, doi: 10.3390/ejihpe13020026}&gt;, &lt;Review of the construction labour demand and shortages in the EU, {eid: 85099460983}&gt;, &lt;None, {eid: 85170421421}&gt;, &lt;Using Mixed Methods Research Synthesis for Literature Reviews, {eid: 85009145758}&gt;, &lt;Preferred reporting items for systematic reviews and meta-analyses: the PRISMA statement, {eid: 68049122102}&gt;, &lt;Why meta-research matters to regulation and governance scholarship: an illustrative evidence synthesis of responsive regulation research, {eid: 85097980485}&gt;, &lt;Writing a literature review: the art of scientific literature, {eid: 84857751330}&gt;, &lt;Systematic Approaches to a Successful Literature Review, {eid: 84885356809}&gt;, &lt;Systematic Reviews in the Social Sciences: A Practical Guide, {eid: 27944432902}&gt;, &lt;None, {eid: 66349130746}&gt;, &lt;Meta-analysis and the science of research synthesis, {eid: 85043347681}&gt;, &lt;Dam construction 4.0, {eid: 84941211919}&gt;, &lt;Stufenplan Digitales Planen und Bauen: Einführung moderner, IT-gestützter Prozesse und Technologien bei Planung, Bau und Betrieb von Bauwerken, {eid: 85170423349}&gt;, &lt;Cyber-physical construction and computational manufacturing, {eid: 85120914852}&gt;, &lt;Application of the New Production Philosophy to Construction, {eid: 0003656231}&gt;, &lt;Implementing life cycle sustainability assessment during design stages in building information modelling: from systematic literature review to a methodological approach, {eid: 85089421572}&gt;, &lt;Building information modelling, {eid: 85117527845}&gt;, &lt;From industry 4.0 to construction 5.0: exploring the path towards human-robot collaboration in construction, {eid: 85151132883}&gt;, &lt;Shaping the future of construction professionals, {eid: 85120921378}&gt;, &lt;Germany: Industry 4.0. Brussels: European Commission, {eid: 85170432623}&gt;, &lt;Construction 4.0, industry 4.0, and building information modeling (BIM) for sustainable building development within the smart city, {eid: 85137789085}&gt;, &lt;Potentials of augmented reality in a BIM based building submission process, {eid: 85112277551}&gt;, &lt;Beyond the third dimension of BIM: a systematic review of literature and assessment of professional views, {eid: 85047085292}&gt;, &lt;Proposal for the integration of the assessment and management of electrical risk from overhead power lines in BIM for Road projects, {eid: 85140875217}&gt;, &lt;Critical success factors for building infomration modelling (BIM) implementation for power plant projects in Malaysia, {eid: 85123239500}&gt;, &lt;Digital transformation in a cross-laminated timber business network, {eid: 85141103335}&gt;, &lt;Exploring the potential of iPad-LiDAR technology for building renovation diagnosis: a case study, {eid: 85149257713}&gt;, &lt;None, {eid: 85170412054}&gt;, &lt;Structured analysis of ICT adoption in the European construction industry, {eid: 85105997889}&gt;, &lt;Cyber security threat modeling in the AEC industry: an example for the commissioning of the built environment, {eid: 85099063851}&gt;, &lt;Internet of Things (IoT), {eid: 85117483100}&gt;, &lt;IoT-based application for construction site safety monitoring, {eid: 85096114389}&gt;, &lt;Patterns and trends in Internet of Things (IoT) research: future applications in the construction industry, {eid: 85089662794}&gt;, &lt;BIM and IoT sensors integration: a framework for consumption and indoor conditions data monitoring of existing buildings, {eid: 85104953246}&gt;, &lt;RFID Platform for Construction Materials Management, {eid: 85170413668}&gt;, &lt;An IoT-based autonomous system for workers safety in construction sites with real-time alarming, monitoring, and positioning strategies, {eid: 85040001669}&gt;, &lt;Development of an IoT-based construction worker physiological data monitoring platform at high temperatures, {eid: 85092253147}&gt;, &lt;Trends, benefits, risks, and challenges of IoT implementation in residential and commercial buildings, {eid: 85107204349}&gt;, &lt;Digital construction: from point solutions to IoT ecosystem, {eid: 85047063466}&gt;, &lt;Nexus between building information modeling and internet of Things in the construction industries, {eid: 85140479708}&gt;, &lt;The adoption of IOT in the Malaysian construction industry: towards construction 4.0, {eid: 85107445343}&gt;, &lt;Internet of Things (IoT), building information modeling (BIM), and digital twin (DT) in construction industry: a review, bibliometric, and network analysis, {eid: 85140613480}&gt;, &lt;Robots in the construction industry, {eid: 0022756177}&gt;, &lt;Robotic construction technology, {eid: 85117514473}&gt;, &lt;Towards human–robot collaboration in construction: current cobot trends and forecasts, {eid: 85169090327}&gt;, &lt;Augmented bricklaying, {eid: 85106447306}&gt;, &lt;Toward digitalization in the construction industry with immersive and drones technologies: a critical literature review, {eid: 85090442214}&gt;, &lt;A review of collective robotic construction, {eid: 85063679446}&gt;, &lt;Safety, quality, schedule, and cost impacts of ten construction robots, {eid: 85150429215}&gt;, &lt;Towards lean automation in construction—exploring barriers to implementing automation in prefabrication, {eid: 85139913727}&gt;, &lt;Smart green prefabrication: sustainability performances of industrialized building technologies, {eid: 85105363518, doi: 10.3390/su13094701}&gt;, &lt;Human–robot collaboration and lean waste elimination: conceptual analogies and practical synergies in industrialized construction, {eid: 85144851977}&gt;, &lt;Construction 4.0 organisational level challenges and solutions, {eid: 85118563937}&gt;, &lt;The development of a BIM-based interoperable toolkit for efficient renovation in buildings: from BIM to digital twin, {eid: 85125079151}&gt;, &lt;Digital twin application in the construction industry: a literature review, {eid: 85107846403}&gt;, &lt;A review of digital twin applications in construction, {eid: 85129248492}&gt;, &lt;Recent tools and techniques of BIM-Based Augmented Reality: a systematic review, {eid: 85104293907}&gt;, &lt;A critical review of virtual and augmented reality (VR/AR) applications in construction safety, {eid: 85034043364}&gt;, &lt;From BIM to extended reality in AEC industry, {eid: 85084613498}&gt;, &lt;Extended reality applications in industry 4.0. – a systematic literature review, {eid: 85135101218}&gt;, &lt;Digital twin-driven intelligence disaster prevention and mitigation for infrastructure: advances, challenges, and opportunities, {eid: 85123893039}&gt;, &lt;Extended reality (XR) technologies in the construction safety: systematic review and analysis, {eid: 85195676234}&gt;, &lt;Designing construction 4.0 activities for AEC classrooms, {eid: 85118999460}&gt;, &lt;3D printing/additive manufacturing, {eid: 85117506445}&gt;, &lt;Pragmatic design decision support for additive construction using formal knowledge and its prospects for synergy with a feedback mechanism, {eid: 85144885815}&gt;, &lt;Applications of additive manufacturing in the construction industry – a forward-looking review, {eid: 85041464745}&gt;, &lt;Computational design, engineering and manufacturing of a material-efficient 3D printed lattice structure, {eid: 85089186567, doi: 10.1177/1478077120947990}&gt;, &lt;3D printing trends in building and construction industry: a review, {eid: 85066456120}&gt;, &lt;Preliminary mechanical analysis of rubber-cement composites suitable for additive process construction, {eid: 85104548186}&gt;, &lt;Additive manufacturing (3D printing): a review of materials, methods, applications and challenges, {eid: 85042370094}&gt;, &lt;Sustainability assessment, potentials and challenges of 3D printed concrete structures: a systematic review for built environmental applications, {eid: 85104669619}&gt;, &lt;Additive manufacturing of concrete in construction: potentials and challenges of 3D concrete printing, {eid: 84980338880}&gt;, &lt;Additive manufacturing in construction: a review on processes, applications, and digital planning methods, {eid: 85073532080}&gt;, &lt;Awareness of 3D printing for sustainable construction in an emerging economy, {eid: 85133176860, doi: 10.5130/AJCEB.v22i2.8015}&gt;, &lt;Metal 3D printing in construction: a review of methods, research, applications, opportunities and challenges, {eid: 85056997953}&gt;, &lt;Additive manufacturing materials, methods and applications: a review, {eid: 85164599834}&gt;, &lt;Artificial intelligence in the construction industry: a review of present status, opportunities and future challenges, {eid: 85119840054}&gt;, &lt;Roles of artificial intelligence in construction engineering and management: a critical review and future trends, {eid: 85097906264}&gt;, &lt;Machine learning in construction: from shallow to deep learnin, {eid: 85109194269}&gt;, &lt;Deep learning in the construction industry: a review of present status and future innovations, {eid: 85092169429}&gt;, &lt;Factor-based big data and predictive analytics capability assessment tool for the construction industry, {eid: 85075991205}&gt;, &lt;On big data, artificial intelligence and smart cities, {eid: 85060456132}&gt;, &lt;Challenges of data refining process during the artificial intelligence development projects in the architecture, engineering and construction industry, {eid: 85119882468}&gt;, &lt;Towards a responsible integration of artificial intelligence technology in the construction sector, {eid: 85114694301}&gt;, &lt;Threats, security and safety of cyber-physical systems in construction industry, {eid: 85170423571}&gt;, &lt;Cloud computing in construction industry: use cases, benefits and challenges, {eid: 85098678843}&gt;, &lt;Success of implementing cloud computing for smart development in small construction projects, {eid: 85159348310}&gt;, &lt;None, {eid: 85120868516}&gt;, &lt;Exploratory literature review of blockchain in the construction industry, {eid: 85114111875}&gt;, &lt;Towards adoption of smart contract in construction industry in Malaysia, {eid: 85129544391}&gt;, &lt;Blockchain technology: is it hype or real in the construction industry?, {eid: 85078491522}&gt;, &lt;Exploring the potentials of blockchain application in construction industry: a systematic review, {eid: 85093701458}&gt;, &lt;Worker 4.0: the future of sensored construction sites, {eid: 85092590449, doi: 10.3390/buildings10100169}&gt;, &lt;Challenges of upgrading craft workforce into Construction 4.0: framework and agreements, {eid: 85092552636}&gt;, &lt;Implications of Construction 4.0 to the workforce and organizational structures, {eid: 85066063580, doi: 10.1080/15623599.2019.1616414}&gt;, &lt;Choose your future: a feminist perspective on Construction 4.0 as techno-utopia or digital dystopia, {eid: 85094134359, doi: 10.1680/jmapl.20.00003}&gt;, &lt;Implementation of construction 4.0 in Nigeria: evaluating the opportunities and threats on the workforce, {eid: 85092020266, doi: 10.36941/ajis-2020-0102}&gt;, &lt;The disruptive adaptations of construction 4.0 and industry 4.0 as a pathway to a sustainable innovation and inclusive industrial technological development, {eid: 85102197385}&gt;, &lt;Design and performance evaluation of an ultralow-power smart IoT device with embedded TinyML for asset activity monitoring, {eid: 85128251288, doi: 10.1109/TIM.2022.3165816}&gt;, &lt;Construction 4.0 and built assets in-use: creating an e-topia or dystopia?, {eid: 85094169458}&gt;, &lt;Fuel consumption prediction for construction trucks: a noninvasive approach using dedicated sensors and machine learning, {eid: 85119108388}&gt;, &lt;Circular economy in facades, {eid: 85137903878}&gt;, &lt;Integrated optimization with building information modeling and life cycle assessment for generating energy efficient buildings, {eid: 85065670990}&gt;, &lt;An adapted model of cognitive digital twins for building lifecycle management, {eid: 85106036456}&gt;, &lt;Construction 4.0: what do we know and where are we headed?, {eid: 85112345459}&gt;, &lt;Barriers to adopting lean construction in the construction industry-the case of Jordan, {eid: 85107826870, doi: 10.3390/buildings11060222}&gt;, &lt;Existing practices of building information modeling (BIM) implementation in the public sector, {eid: 85009409113}&gt;, &lt;Lean thinking and industrial 4.0 approach to achieving construction 4.0 for industrialization and technological development, {eid: 85096873613}&gt;, &lt;Just urban transitions: toward a research agenda, {eid: 85079866523}&gt;, &lt;The outlook of building information modeling for sustainable development, {eid: 84962307511}&gt;, &lt;Digitalisation in the Construction Sector, {eid: 85122744989}&gt;, &lt;None, {eid: 85170420229}&gt;, &lt;The Farmer Review of the UK Construction Labour Model, {eid: 85009812597}&gt;, &lt;An analysis of the application areas of augmented reality technology in the construction industry, {eid: 85108813943}&gt;, &lt;Digital twin research in the AECO-FM industry, {eid: 85106882156}&gt;, &lt;Drone readiness in the Indonesian construction industry, {eid: 85143903727}&gt;, &lt;Emerging trends and research directions, {eid: 85134611653}&gt;, &lt;BIM-based architectural analysis and optimization for construction 4.0 concept (a comparison), {eid: 85147231966}&gt;, &lt;The ethical and social challenges of implementing Construction 4.0, {eid: 85103852332, doi: 10.1680/jcien.2021.174.2.55}&gt;, &lt;Digital technologies in offsite and prefabricated construction: theories and applications, {eid: 85146766021, doi: 10.3390/buildings13010163}&gt;, &lt;What is Society 5.0?, {eid: 85089639918}&gt;, &lt;Future of industry 5.0 in society: human-centric solutions, challenges and prospective research areas, {eid: 85137846801}&gt;, &lt;Industry 5.0: from Shareholder to Stakeholder Value, {eid: 85134560362}&gt;, &lt;Industry 5.0: prospect and retrospect, {eid: 85139280032}&gt;</t>
  </si>
  <si>
    <t>2-s2.0-85170415539</t>
  </si>
  <si>
    <t>Digital Twin and 3D Digital Twin: Concepts, Applications, and Challenges in Industry 4.0 for Digital Twin</t>
  </si>
  <si>
    <t>Computers</t>
  </si>
  <si>
    <t>10.3390/computers13040100</t>
  </si>
  <si>
    <t>https://www.doi.org/10.3390/computers13040100</t>
  </si>
  <si>
    <t>© 2024 by the authors.The rapid development of digitalization, the Internet of Things (IoT), and Industry 4.0 has led to the emergence of the digital twin concept. IoT is an important pillar of the digital twin. The digital twin serves as a crucial link, merging the physical and digital territories of Industry 4.0. Digital twins are beneficial to numerous industries, providing the capability to perform advanced analytics, create detailed simulations, and facilitate informed decision-making that IoT supports. This paper presents a review of the literature on digital twins, discussing its concepts, definitions, frameworks, application methods, and challenges. The review spans various domains, including manufacturing, energy, agriculture, maintenance, construction, transportation, and smart cities in Industry 4.0. The present study suggests that the terminology “3 dimensional (3D) digital twin” is a more fitting descriptor for digital twin technology assisted by IoT. The aforementioned statement serves as the central argument of the study. This article advocates for a shift in terminology, replacing “digital twin” with “3D digital twin” to more accurately depict the technology’s innate potential and capabilities in Industry 4.0. We aim to establish that “3D digital twin” offers a more precise and holistic representation of the technology. By doing so, we underline the digital twin’s analytical ability and capacity to offer an intuitive understanding of systems, which can significantly streamline decision-making processes using the digital twin.</t>
  </si>
  <si>
    <t>3D digital twin, advanced analytics for digital twin, digital twin, Industry 4.0, IoT digital twin</t>
  </si>
  <si>
    <t>&lt;Towards the future of smart electric vehicles: Digital twin technology, {eid: 85101382380, doi: 10.1016/j.rser.2021.110801}&gt;, &lt;None, {eid: 84944689700}&gt;, &lt;Digital twin-driven simulation for a cyber-physical system in Industry 4.0, {eid: 85069042289}&gt;, &lt;The digital twin paradigm for future NASA and US Air Force vehicles, {eid: 84881388851}&gt;, &lt;A simulation-based architecture for smart cyber-physical systems, {eid: 84991687905}&gt;, &lt;Real-time digital twin-based optimization with predictive simulation learning, {eid: 85126095511, doi: 10.1080/17477778.2022.2046520}&gt;, &lt;Introducing digital twins to agriculture, {eid: 85102421457, doi: 10.1016/j.compag.2020.105942}&gt;, &lt;Data-driven digital twin approach for process optimization: An industry use case, {eid: 85062593086}&gt;, &lt;Real-time production optimization-applying a digital twin model to optimize the entire upstream value chain, {eid: 85084781978}&gt;, &lt;Machine learning based digital twin framework for production optimization in petrochemical industry, {eid: 85066307148, doi: 10.1016/j.ijinfomgt.2019.05.020}&gt;, &lt;A decision-making framework for dynamic scheduling of cyber-physical production systems based on digital twins, {eid: 85104060789, doi: 10.1016/j.arcontrol.2021.04.008}&gt;, &lt;Local Decision Making based on Distributed Digital Twin Framework, {eid: 85108022535, doi: 10.1016/j.ifacol.2020.12.2806}&gt;, &lt;Digital twin paradigm: A systematic literature review, {eid: 85105600759, doi: 10.1016/j.compind.2021.103469}&gt;, &lt;The Digital Twin Concept in Industry—A Review and Systematization, {eid: 85093358253}&gt;, &lt;Characterising the Digital Twin: A systematic literature review, {eid: 85081219520, doi: 10.1016/j.cirpj.2020.02.002}&gt;, &lt;Review of digital twin about concepts, technologies, and industrial applications, {eid: 85087693875, doi: 10.1016/j.jmsy.2020.06.017}&gt;, &lt;Digital twin application in the construction industry: A literature review, {eid: 85107846403, doi: 10.1016/j.jobe.2021.102726}&gt;, &lt;A review of digital twin applications in construction, {eid: 85129248492, doi: 10.36680/j.itcon.2022.008}&gt;, &lt;Digital Twin Technology Challenges and Applications: A Comprehensive Review, {eid: 85126301082, doi: 10.3390/rs14061335}&gt;, &lt;City Digital Twin Potentials: A Review and Research Agenda, {eid: 85103506867, doi: 10.3390/su13063386}&gt;, &lt;Digital Twin for maintenance: A literature review, {eid: 85092055078, doi: 10.1016/j.compind.2020.103316}&gt;, &lt;A review of digital twin in product design and development, {eid: 85104781858, doi: 10.1016/j.aei.2021.101297}&gt;, &lt;Digital Twin Models in Industrial Operations: A Systematic Literature Review, {eid: 85084241025, doi: 10.1016/j.promfg.2020.02.084}&gt;, &lt;Digital twin for smart manufacturing, A review, {eid: 85182872185, doi: 10.1016/j.smse.2023.100017}&gt;, &lt;A literature review and design methodology for digital twins in the era of zero defect manufacturing, {eid: 85135173714, doi: 10.1080/00207543.2022.2101960}&gt;, &lt;Digital Twin: Generalization, characterization and implementation, {eid: 85101711357, doi: 10.1016/j.dss.2021.113524}&gt;, &lt;Digital Twin-driven smart manufacturing: Connotation, reference model, applications and research issues, {eid: 85070213247, doi: 10.1016/j.rcim.2019.101837}&gt;, &lt;Digital Twin as a Service (DTaaS) in Industry 4.0: An Architecture Reference Model, {eid: 85097743225, doi: 10.1016/j.aei.2020.101225}&gt;, &lt;A Digital Twin Reference for Mass Personalization in Industry 4.0, {eid: 85092438322, doi: 10.1016/j.procir.2020.04.023}&gt;, &lt;A design framework for adaptive digital twins, {eid: 85084813252, doi: 10.1016/j.cirp.2020.04.086}&gt;, &lt;Framework for a digital twin in manufacturing: Scope and requirements, {eid: 85083292687, doi: 10.1016/j.mfglet.2020.04.004}&gt;, &lt;Digital Twin in manufacturing: A categorical literature review and classification, {eid: 85052915281, doi: 10.1016/j.ifacol.2018.08.474}&gt;, &lt;Conceptual digital twin modeling based on an integrated five-dimensional framework and TRIZ function model, {eid: 85089247209, doi: 10.1016/j.jmsy.2020.07.006}&gt;, &lt;Integrated digital twin and blockchain framework to support accountable information sharing in construction projects, {eid: 85103961430, doi: 10.1016/j.autcon.2021.103688}&gt;, &lt;Conceptual framework of a digital twin to evaluate the degradation status of complex engineering systems, {eid: 85081581437, doi: 10.1016/j.procir.2020.01.043}&gt;, &lt;Digital twin to improve the virtual-real integration of industrial IoT, {eid: 85098952548, doi: 10.1016/j.jii.2020.100196}&gt;, &lt;A Maturity Model for Assessing Industry 4.0 Readiness and Maturity of Manufacturing Enterprises, {eid: 84992560375, doi: 10.1016/j.procir.2016.07.040}&gt;, &lt;Understanding Maturity Models. Results of a Structured Content Analysis, {eid: 84884850101}&gt;, &lt;How digital twins enable the next level of PLM–A guide for the concept and the implementation in the Internet of Everything Era, {eid: 85058536698}&gt;, &lt;Literature review of Industry 4.0 and related technologies, {eid: 85050613632, doi: 10.1007/s10845-018-1433-8}&gt;, &lt;Key ingredients for evaluating Industry 4.0 readiness for organizations: A literature review, {eid: 85060927002, doi: 10.1108/BIJ-09-2018-0284}&gt;, &lt;Digital Twins: A Maturity Model for Their Classification and Evaluation, {eid: 85133780403, doi: 10.1109/ACCESS.2022.3186353}&gt;, &lt;A standardized approach for measuring the performance and flexibility of digital twins, {eid: 85141356930, doi: 10.1080/00207543.2022.2139005}&gt;, &lt;Digital Twin of a Cutting Tool, {eid: 85049590588, doi: 10.1016/j.procir.2018.03.178}&gt;, &lt;Digital twin for cutting tool: Modeling, application and service strategy, {eid: 85089443841, doi: 10.1016/j.jmsy.2020.08.007}&gt;, &lt;A digital twin for rapid qualification of 3D printed metallic components, {eid: 85056629776, doi: 10.1016/j.apmt.2018.11.003}&gt;, &lt;Building blocks for a digital twin of additive manufacturing, {eid: 85021415524, doi: 10.1016/j.actamat.2017.06.039}&gt;, &lt;Digital Twin Enhanced Dynamic Job-Shop Scheduling, {eid: 85084128297, doi: 10.1016/j.jmsy.2020.04.008}&gt;, &lt;About The Importance of Autonomy and Digital Twins for the Future of Manufacturing, {eid: 84953861813, doi: 10.1016/j.ifacol.2015.06.141}&gt;, &lt;Development and operation of Digital Twins for technical systems and services, {eid: 85064949801, doi: 10.1016/j.cirp.2019.04.024}&gt;, &lt;Review of digital twin applications in manufacturing, {eid: 85073116667, doi: 10.1016/j.compind.2019.103130}&gt;, &lt;Consistency retention method for CNC machine tool digital twin model, {eid: 85086715940, doi: 10.1016/j.jmsy.2020.06.002}&gt;, &lt;Data Construction Method for the Applications of Workshop Digital Twin System, {eid: 85080033682, doi: 10.1016/j.jmsy.2020.02.003}&gt;, &lt;Digital twins-based smart manufacturing system design in Industry 4.0: A review, {eid: 85106504389, doi: 10.1016/j.jmsy.2021.05.011}&gt;, &lt;Digital twin for oil pipeline risk estimation using prognostic and machine learning techniques, {eid: 85116812999, doi: 10.1016/j.jii.2021.100272}&gt;, &lt;Multi-physics-resolved digital twin of proton exchange membrane fuel cells with a data-driven surrogate model, {eid: 85086511968, doi: 10.1016/j.egyai.2020.100004}&gt;, &lt;The Digital Twin: Demonstrating the Potential of Real Time Data Acquisition in Production Systems, {eid: 85020876167, doi: 10.1016/j.promfg.2017.04.043}&gt;, &lt;A BIM-data mining integrated digital twin framework for advanced project management, {eid: 85100105417, doi: 10.1016/j.autcon.2021.103564}&gt;, &lt;Digital twin driven prognostics and health management for complex equipment, {eid: 85047291024, doi: 10.1016/j.cirp.2018.04.055}&gt;, &lt;Towards a semantic Construction Digital Twin: Directions for future research, {eid: 85082386834, doi: 10.1016/j.autcon.2020.103179}&gt;, &lt;Digital Twin Research in the AECO-FM Industry, {eid: 85106882156, doi: 10.1016/j.jobe.2021.102730}&gt;, &lt;Digital twin for battery systems: Cloud battery management system with online state-of-charge and state-of-health estimation, {eid: 85086717434, doi: 10.1016/j.est.2020.101557}&gt;, &lt;Digital Twins in the Intelligent Transport Systems, {eid: 85102420209, doi: 10.1016/j.trpro.2021.02.152}&gt;, &lt;A systematic review of a digital twin city: A new pattern of urban governance toward smart cities, {eid: 85103699862, doi: 10.1016/j.jmse.2021.03.003}&gt;, &lt;A digital twin smart city for citizen feedback, {eid: 85099006766, doi: 10.1016/j.cities.2020.103064}&gt;, &lt;How to model and implement connections between physical and virtual models for digital twin application, {eid: 85085651159, doi: 10.1016/j.jmsy.2020.05.012}&gt;, &lt;Is Human Digital Twin possible?, {eid: 85144314630, doi: 10.1016/j.cmpbup.2021.100014}&gt;, &lt;Connecting the Twins: A Review on Digital Twin Technology &amp; its Networking Requirements, {eid: 85106717402}&gt;, &lt;Implementation of digital twins in the process industry: A systematic literature review of enablers and barriers, {eid: 85118569393, doi: 10.1016/j.compind.2021.103558}&gt;, &lt;Part data integration in the Shop Floor Digital Twin: Mobile and cloud technologies to enable a manufacturing execution system, {eid: 85044527201, doi: 10.1016/j.jmsy.2018.02.002}&gt;, &lt;A digital-twin visualized architecture for Flexible Manufacturing System, {eid: 85107675373, doi: 10.1016/j.jmsy.2021.05.010}&gt;</t>
  </si>
  <si>
    <t>2-s2.0-85191340316</t>
  </si>
  <si>
    <t>MDPI journal</t>
  </si>
  <si>
    <t>Digital Twin for Fault Detection and Diagnosis of Building Operations: A Systematic Review</t>
  </si>
  <si>
    <t>10.3390/buildings13061426</t>
  </si>
  <si>
    <r>
      <rPr>
        <u/>
        <sz val="11"/>
        <color rgb="FF1155CC"/>
        <rFont val="Calibri, sans-serif"/>
      </rPr>
      <t>https://www.doi.org/10.3390/buildings13061426</t>
    </r>
  </si>
  <si>
    <t>© 2023 by the authors.Intelligence in Industry 4.0 has led to the development of smart buildings with various control systems for data collection, efficient optimization, and fault detection and diagnosis (FDD). However, buildings, especially with regard to heating, ventilation, and air conditioning (HVAC) systems, are responsible for significant global energy consumption. Digital Twin (DT) technology offers a sustainable solution for facility management. This study comprehensively reviews DT performance evaluation in building life cycle and predictive maintenance. 200 relevant papers were selected using a systematic methodology from Scopus, Web of Science, and Google Scholar, and various FDD methods were reviewed to identify their advantages and limitations. In conclusion, data-driven methods are gaining popularity due to their ability to handle large amounts of data and improve accuracy, flexibility, and adaptability. Unsupervised and semi-supervised learning as data-driven methods are important for FDD in building operations, such as with HVAC systems, as they can handle unlabeled data and identify complex patterns and anomalies. Future studies should focus on developing interpretable models to understand how the models made their predictions. Hybrid methods that combine different approaches show promise as reliable methods for further research. Additionally, deep learning methods can analyze large and complex datasets, indicating a promising area for further investigation.</t>
  </si>
  <si>
    <t>building operation, data-driven methods, Digital Twin (DT), fault detection and diagnosis (FDD), heating, ventilation, and air conditioning (HVAC) system, predictive maintenance (PDM)</t>
  </si>
  <si>
    <t>&lt;Relationship between skill development and productivity in construction sector: A literature review, {eid: 85028324010}&gt;, &lt;Time and cost overruns in the UAE construction industry: A critical analysis, {eid: 85057336837, doi: 10.1080/15623599.2018.1484864}&gt;, &lt;The National Human Activity Pattern Survey (NHAPS): A resource for assessing exposure to environmental pollutants, {eid: 0034918863, doi: 10.1038/sj.jea.7500165}&gt;, &lt;Digital Twin enabled fault detection and diagnosis process for building HVAC systems, {eid: 85143723699, doi: 10.1016/j.autcon.2022.104695}&gt;, &lt;A review on sustainable construction management strategies for monitoring, diagnosing, and retrofitting the building’s dynamic energy performance: Focused on the operation and maintenance phase, {eid: 84934761982, doi: 10.1016/j.apenergy.2015.06.043}&gt;, &lt;Machine learning for estimation of building energy consumption and performance: A review, {eid: 85054186947, doi: 10.1186/s40327-018-0064-7}&gt;, &lt;A critical review of fault modeling of HVAC systems in buildings, {eid: 85053661040, doi: 10.1007/s12273-018-0458-4}&gt;, &lt;A Digital Twin framework for predictive maintenance in industry 4.0, {eid: 85143248798}&gt;, &lt;Overview of maintenance strategy, acceptable maintenance standard and resources from a building maintenance operation perspective, {eid: 65249176238, doi: 10.1057/jba.2008.46}&gt;, &lt;Maintenance practices in Hong Kong and the use of the intelligent scheduler, {eid: 0036435588}&gt;, &lt;Data requirements for the prioritization of predictive building maintenance, {eid: 84986083401, doi: 10.1108/02632779710160612}&gt;, &lt;Improvement of the inspection-repair process with building information modelling and image classification, {eid: 85061918670, doi: 10.1108/F-01-2018-0005}&gt;, &lt;Application areas and data requirements for BIM-enabled facilities management, {eid: 84859575621, doi: 10.1061/(ASCE)CO.1943-7862.0000433}&gt;, &lt;BIM-Based Digital Twin and XR devices to improve maintenance procedures in smart buildings: A literature review, {eid: 85111918529, doi: 10.3390/app11156810}&gt;, &lt;Augmented reality application to support remote maintenance as a service in the robotics industry, {eid: 85028635691, doi: 10.1016/j.procir.2017.03.154}&gt;, &lt;Machine learning in predictive maintenance towards sustainable smart manufacturing in industry 4.0, {eid: 85092567961, doi: 10.3390/su12198211}&gt;, &lt;Predictive maintenance in Industry 4.0, {eid: 85097374236}&gt;, &lt;Predictive maintenance enabled by machine learning: Use cases and challenges in the automotive industry, {eid: 85109443900, doi: 10.1016/j.ress.2021.107864}&gt;, &lt;A review of fault detection and diagnosis methods for residential air conditioning systems, {eid: 85068484809, doi: 10.1016/j.buildenv.2019.106236}&gt;, &lt;None, {eid: 0004025289}&gt;, &lt;A knowledge-guided and data-driven method for building HVAC systems fault diagnosis, {eid: 85104922559, doi: 10.1016/j.buildenv.2021.107850}&gt;, &lt;A guide to building information modeling for owners, managers, designers, engineers and contractors, {eid: 38649094993}&gt;, &lt;None, {eid: 85163717162}&gt;, &lt;Improved visualization of infrastructure monitoring data using building information modeling, {eid: 85064748508, doi: 10.1080/15732479.2019.1602150}&gt;, &lt;Improving quality and performance of facility management using building information modelling, {eid: 84921367764}&gt;, &lt;The Application of Advanced Information Technologies in Civil Infrastructure Construction and Maintenance, {eid: 85133346935, doi: 10.3390/su14137761}&gt;, &lt;Internet of Things (IoT), Building Information Modeling (BIM), and Digital Twin (DT) in Construction Industry: A Review, Bibliometric, and Network Analysis, {eid: 85140613480, doi: 10.3390/buildings12101503}&gt;, &lt;Utility of BIM-CFD Integration in the Design and Performance Analysis for Buildings and Infrastructures of Architecture, Engineering and Construction Industry, {eid: 85130391537, doi: 10.3390/buildings12050651}&gt;, &lt;Integrating disruptive technologies with facilities management: A literature review and future research directions, {eid: 85113532483, doi: 10.1016/j.autcon.2021.103917}&gt;, &lt;Knowledge-assisted BIM-based visual analytics for failure root cause detection in facilities management, {eid: 84897450439, doi: 10.1016/j.autcon.2014.03.012}&gt;, &lt;Building Information Modeling (BIM) for existing buildings—Literature review and future needs, {eid: 84890525940, doi: 10.1016/j.autcon.2013.10.023}&gt;, &lt;The use of a BIM-based framework to support safe facility management processes, {eid: 84945280951, doi: 10.1016/j.autcon.2015.09.004}&gt;, &lt;Extending IFC to incorporate information of RFID tags attached to building elements, {eid: 84957837173, doi: 10.1016/j.aei.2015.11.004}&gt;, &lt;CAFM/IWMS—Balancing Technology, Processes, and Objectives, {eid: 85101485122}&gt;, &lt;A methodology to integrate maintenance management systems and BIM to improve building management, {eid: 85128789763, doi: 10.1080/23744731.2022.2052668}&gt;, &lt;A Digital Twin predictive maintenance framework of air handling units based on automatic fault detection and diagnostics, {eid: 85125646504, doi: 10.1016/j.enbuild.2022.111988}&gt;, &lt;Towards a semantic Construction Digital Twin: Directions for future research, {eid: 85082386834, doi: 10.1016/j.autcon.2020.103179}&gt;, &lt;Digital Twin: Enabling technologies, challenges and open research, {eid: 85087331367, doi: 10.1109/ACCESS.2020.2998358}&gt;, &lt;Digital Twin-enabled anomaly detection for built asset monitoring in operation and maintenance, {eid: 85085247924, doi: 10.1016/j.autcon.2020.103277}&gt;, &lt;Digital transformation and environmental sustainability: A review and research agenda, {eid: 85100446451, doi: 10.3390/su13031530}&gt;, &lt;Contextual impacts on industrial processes brought by the digital transformation of manufacturing: A systematic review, {eid: 85061332759, doi: 10.3390/su11030891}&gt;, &lt;Where are smart cities heading? A meta-review and guidelines for future research, {eid: 85137374641, doi: 10.3390/app12168328}&gt;, &lt;Designing a unique Digital Twin for linear infrastructures lifecycle management, {eid: 85076751530, doi: 10.1016/j.procir.2019.04.176}&gt;, &lt;Digital Twins of complex technical systems for management of built environment, {eid: 85089155963}&gt;, &lt;Digital Twins of cities and evasive futures, {eid: 85117189103}&gt;, &lt;From BIM towards Digital Twin: Strategy and future development for smart asset management, {eid: 85070604150}&gt;, &lt;Digital Twin hospital buildings: An exemplary case study through continuous lifecycle integration, {eid: 85097320262, doi: 10.1155/2020/8846667}&gt;, &lt;BIM Technology and Changes in Traditional Design Process, Reliability of Data from Related Registers, {eid: 85097979016}&gt;, &lt;Digital Twin-driven product design, manufacturing and service with big data, {eid: 85015707925, doi: 10.1007/s00170-017-0233-1}&gt;, &lt;Extended Reality for Smart Building Operation and Maintenance: A Review, {eid: 85130580934, doi: 10.3390/en15103785}&gt;, &lt;Augmented reality assisted calibration of Digital Twins of mobile robots, {eid: 85105593813, doi: 10.1016/j.ifacol.2020.11.033}&gt;, &lt;Corsican twin: Authoring in situ augmented reality visualisations in virtual reality, {eid: 85123042108}&gt;, &lt;A systematic review of augmented reality applications in maintenance, {eid: 85022209022, doi: 10.1016/j.rcim.2017.06.002}&gt;, &lt;A research agenda for augmented and virtual reality in architecture, engineering and construction, {eid: 85085736383, doi: 10.1016/j.aei.2020.101122}&gt;, &lt;Virtual and augmented reality technologies for emergency management in the built environments: A state-of-the-art review, {eid: 85126964575, doi: 10.1016/j.jnlssr.2020.11.004}&gt;, &lt;Draft modelling, simulation, information technology &amp; processing roadmap, {eid: 84885413599}&gt;, &lt;Product lifecycle management: The new paradigm for enterprises, {eid: 34047222275, doi: 10.1504/IJPD.2005.006669}&gt;, &lt;Digital Twin: Mitigating unpredictable, undesirable emergent behavior in complex systems, {eid: 85006339863}&gt;, &lt;Digital Twin: Generalization, characterization and implementation, {eid: 85101711357, doi: 10.1016/j.dss.2021.113524}&gt;, &lt;Airframe Digital Twin technology adaptability assessment and technology demonstration, {eid: 85076709684, doi: 10.1016/j.engfracmech.2019.106793}&gt;, &lt;Probabilistic methods for risk assessment of airframe Digital Twin structures, {eid: 85072572866, doi: 10.1016/j.engfracmech.2019.106674}&gt;, &lt;Digital Twin for smart manufacturing: A review of concepts towards a practical industrial implementation, {eid: 85104313277, doi: 10.1080/0951192X.2021.1911003}&gt;, &lt;Digital Twins: From Conceptual Views to Industrial Applications in the Electrical Domain, {eid: 85138454086, doi: 10.1109/MC.2022.3156847}&gt;, &lt;Model-based data integration along the product &amp; service life cycle supported by Digital Twinning, {eid: 85127693291}&gt;, &lt;Digital Twin-driven joint optimisation of packing and storage assignment in large-scale automated high-rise warehouse product-service system, {eid: 85073998436, doi: 10.1080/0951192X.2019.1667032}&gt;, &lt;Digital Twins in engineering dynamics: Variational equation identification, feedback control design and their rapid update, {eid: 85141693312, doi: 10.1007/s11071-022-08051-9}&gt;, &lt;Impactful Digital Twin in the Healthcare Revolution, {eid: 85138599175, doi: 10.3390/bdcc6030083}&gt;, &lt;On the integration of agents and Digital Twins in healthcare, {eid: 85088988374, doi: 10.1007/s10916-020-01623-5}&gt;, &lt;Cloud-based Digital Twinning for structural health monitoring using deep learning, {eid: 85115797070, doi: 10.1109/TII.2021.3115119}&gt;, &lt;Digital Twin-driven rapid individualised designing of automated flow-shop manufacturing system, {eid: 85046619993, doi: 10.1080/00207543.2018.1471243}&gt;, &lt;Big data driven Hierarchical Digital Twin Predictive Remanufacturing paradigm: Architecture, control mechanism, application scenario and benefits, {eid: 85075891359, doi: 10.1016/j.jclepro.2019.119299}&gt;, &lt;Digital Twin application in the construction industry: A literature review, {eid: 85107846403, doi: 10.1016/j.jobe.2021.102726}&gt;, &lt;A socio-technical perspective on urban analytics: The case of city-scale Digital Twins, {eid: 85090949427, doi: 10.1080/10630732.2020.1798177}&gt;, &lt;The Digital Twin of the city of Zurich for urban planning, {eid: 85083502944, doi: 10.1007/s41064-020-00092-2}&gt;, &lt;Smart cities with Digital Twin systems for disaster management, {eid: 85083518437, doi: 10.1061/(ASCE)ME.1943-5479.0000779}&gt;, &lt;Living and prototyping Digital Twins for urban water systems: Towards multi-purpose value creation using models and sensors, {eid: 85102659264, doi: 10.3390/w13050592}&gt;, &lt;Toward the Next Generation of Digitalization in Agriculture Based on Digital Twin Paradigm, {eid: 85122361207, doi: 10.3390/s22020498}&gt;, &lt;Characterising the Digital Twin: A systematic literature review, {eid: 85081219520, doi: 10.1016/j.cirpj.2020.02.002}&gt;, &lt;Enabling technologies and tools for Digital Twin, {eid: 85074335396, doi: 10.1016/j.jmsy.2019.10.001}&gt;, &lt;Modular based flexible Digital Twin for factory design, {eid: 85050657407, doi: 10.1007/s12652-018-0953-6}&gt;, &lt;The adoption of urban Digital Twins, {eid: 85135952154, doi: 10.1016/j.cities.2022.103905}&gt;, &lt;Peeking into the void: Digital Twins for construction site logistics, {eid: 85087681639, doi: 10.1016/j.compind.2020.103264}&gt;, &lt;None, {eid: 85108350238}&gt;, &lt;A review of Digital Twin applications in construction, {eid: 85129248492, doi: 10.36680/j.itcon.2022.008}&gt;, &lt;Leveraging Digital Twin technology in model-based systems engineering, {eid: 85111581098, doi: 10.3390/systems7010007}&gt;, &lt;Towards digital architecture, engineering, and construction (AEC) industry through virtual design and construction (VDC) and Digital Twin, {eid: 85119077016, doi: 10.1016/j.enbenv.2021.10.004}&gt;, &lt;A Digital Twin for monitoring the construction of a wind farm, {eid: 85133133706}&gt;, &lt;Prestressed Steel Material-Allocation Path and Construction Using Intelligent Digital Twins, {eid: 85127913011, doi: 10.3390/met12040631}&gt;, &lt;Digital Twin and Industry 4.0 Enablers in Building and Construction: A Survey, {eid: 85149457961, doi: 10.3390/buildings12112004}&gt;, &lt;BIM-enabled computerized design and digital fabrication of industrialized buildings: A case study, {eid: 85089736108, doi: 10.1016/j.jclepro.2020.123505}&gt;, &lt;Online capability-based resource allocation for on-site construction operations utilizing Digital Twin models, {eid: 85139766715, doi: 10.1007/s41693-022-00065-4}&gt;, &lt;Digital-Twin-Enhanced Quality Prediction for the Composite Materials, {eid: 85148887437, doi: 10.1016/j.eng.2022.08.019}&gt;, &lt;Smart construction sites: A promising approach to improving on-site HSE management performance, {eid: 85122987476, doi: 10.1016/j.jobe.2022.104007}&gt;, &lt;Literature review of Digital Twins applications in construction workforce safety, {eid: 85098795933, doi: 10.3390/app11010339}&gt;, &lt;Smart city Digital Twin–enabled energy management: Toward real-time urban building energy benchmarking, {eid: 85075830608, doi: 10.1061/(ASCE)ME.1943-5479.0000741}&gt;, &lt;Cyber-physical systems improving building energy management: Digital Twin and artificial intelligence, {eid: 85106177854, doi: 10.3390/en14082338}&gt;, &lt;Toward cognitive Digital Twins using a BIM-GIS asset management system for a diffused university, {eid: 85144066596, doi: 10.3389/fbuil.2022.959475}&gt;, &lt;Developing a conceptual framework for the application of Digital Twin technologies to revamp building operation and maintenance processes, {eid: 85123012263, doi: 10.1016/j.jobe.2022.104028}&gt;, &lt;Study on city Digital Twin technologies for sustainable smart city design: A review and bibliometric analysis of geographic information system and building information modeling integration, {eid: 85132815297, doi: 10.1016/j.scs.2022.104009}&gt;, &lt;Building demolition waste management through smart BIM: A case study in Hong Kong, {eid: 85125372930, doi: 10.1016/j.wasman.2022.02.027}&gt;, &lt;BIM-based end-of-lifecycle decision making and digital deconstruction: Literature review, {eid: 85083586987, doi: 10.3390/su12072670}&gt;, &lt;BIM in the center of digital transformation of the construction sector—The status of BIM adoption in North Macedonia, {eid: 85124840488, doi: 10.3390/buildings12020218}&gt;, &lt;The Digital Twin as an enabler of digital transformation: A sociotechnical perspective, {eid: 85125568371}&gt;, &lt;Digital Twins in infrastructure: Definitions, current practices, challenges and strategies, {eid: 85113812946, doi: 10.1080/15623599.2021.1966980}&gt;, &lt;Google Scholar, Scopus and the Web of Science: A longitudinal and cross-disciplinary comparison, {eid: 84956635108, doi: 10.1007/s11192-015-1798-9}&gt;, &lt;Comparison of PubMed, Scopus, web of science, and Google scholar: Strengths and weaknesses, {eid: 38949137710, doi: 10.1096/fj.07-9492LSF}&gt;, &lt;The journal coverage of Web of Science and Scopus: A comparative analysis, {eid: 84954384742, doi: 10.1007/s11192-015-1765-5}&gt;, &lt;Google Scholar, Web of Science, and Scopus: A systematic comparison of citations in 252 subject categories, {eid: 85054503222, doi: 10.1016/j.joi.2018.09.002}&gt;, &lt;Updating guidance for reporting systematic reviews: Development of the PRISMA 2020 statement, {eid: 85101868683, doi: 10.1016/j.jclinepi.2021.02.003}&gt;, &lt;None, {eid: 84928757411}&gt;, &lt;Visualizing bibliometric networks, {eid: 84929693891}&gt;, &lt;Comparing a knowledge-based and a data-driven method in querying data streams for system fault detection: A hydraulic drive system application, {eid: 84929076117, doi: 10.1016/j.compind.2014.06.003}&gt;, &lt;Fault detection and diagnosis of large-scale HVAC systems in buildings using data-driven methods: A comprehensive review, {eid: 85091996371, doi: 10.1016/j.enbuild.2020.110492}&gt;, &lt;A review of fault detection and diagnosis methodologies on air-handling units, {eid: 84906499241, doi: 10.1016/j.enbuild.2014.06.042}&gt;, &lt;Bibliographical review on reconfigurable fault-tolerant control systems, {eid: 55549096341, doi: 10.1016/j.arcontrol.2008.03.008}&gt;, &lt;Fault detection and diagnosis of air handling unit: A review, {eid: 85084323197, doi: 10.1051/matecconf/201925506001}&gt;, &lt;None, {eid: 0003651448}&gt;, &lt;Methods for fault detection, diagnostics, and prognostics for building systems—A review, part I, {eid: 14544268558}&gt;, &lt;An autonomic cycle of data analysis tasks for the supervision of HVAC systems of smart building, {eid: 85090804637, doi: 10.3390/en13123103}&gt;, &lt;Model identification using stochastic differential equation grey-box models in diabetes, {eid: 84887334921, doi: 10.1177/193229681300700220}&gt;, &lt;Development and implementation of automated fault detection and diagnostics for building systems: A review, {eid: 85064735013, doi: 10.1016/j.autcon.2019.04.002}&gt;, &lt;Gray-box virtual sensor of the supply air temperature of air handling units, {eid: 85087627879, doi: 10.1080/23744731.2020.1785812}&gt;, &lt;A computationally efficient method for fault diagnosis of fan-coil unit terminals in building Heating Ventilation and Air Conditioning systems, {eid: 85072559578, doi: 10.1016/j.jobe.2019.100955}&gt;, &lt;Review of automated fault detection and diagnostic tools in air handling units, {eid: 84895873148, doi: 10.1007/s12053-013-9238-2}&gt;, &lt;A review of fault detection and diagnostics methods for building systems, {eid: 85019041416, doi: 10.1080/23744731.2017.1318008}&gt;, &lt;An auto-deployed model-based fault detection and diagnosis approach for Air Handling Units using BIM and Modelica, {eid: 85055325442, doi: 10.1016/j.autcon.2018.09.016}&gt;, &lt;A simplified physical model-based fault detection and diagnosis strategy and its customized tool for centrifugal chillers, {eid: 84877674248}&gt;, &lt;A model-based online fault detection and diagnosis strategy for centrifugal chiller systems, {eid: 23444458437, doi: 10.1016/j.ijthermalsci.2005.03.004}&gt;, &lt;Diagnostic expert systems: From expert’s knowledge to real-time systems, {eid: 84857817404}&gt;, &lt;A rule-based approach to fault diagnosis using the signed directed graph, {eid: 0023383125, doi: 10.1002/aic.690330703}&gt;, &lt;Causal discovery and inference-based fault detection and diagnosis method for heating, ventilation and air conditioning systems, {eid: 85123007285, doi: 10.1016/j.buildenv.2022.108760}&gt;, &lt;Artificial intelligence application in machine condition monitoring and fault diagnosis, {eid: 85085499490, doi: 10.5772/intechopen.74932}&gt;, &lt;Fault diagnosis in air-conditioning systems: A multi-step fuzzy model-based approach, {eid: 0035078592}&gt;, &lt;Fuzzy Logic Introduction” a Laboratoire Antennes Radar Telecom, {eid: 85163763275}&gt;, &lt;Building fan coil electric consumption analysis with fuzzy approaches for fault detection and diagnosis, {eid: 84923412296, doi: 10.1016/j.egypro.2014.12.403}&gt;, &lt;Fuzzy logic control and fault detection in centralized chilled water system, {eid: 84964994679}&gt;, &lt;Fuzzy-genetic algorithm for automatic fault detection in HVAC systems, {eid: 33846828282, doi: 10.1016/j.asoc.2006.06.003}&gt;, &lt;A novel strategy for the fault detection and diagnosis of centrifugal chiller systems, {eid: 77749277406}&gt;, &lt;Transient pattern analysis for fault detection and diagnosis of HVAC systems, {eid: 19944394884, doi: 10.1016/j.enconman.2005.02.012}&gt;, &lt;Demonstration of fault detection and diagnosis methods for air-handling units, {eid: 0036165745}&gt;, &lt;Robust on-line fault detection diagnosis for HVAC components based on nonlinear state estimation techniques, {eid: 84896982375, doi: 10.1016/j.apenergy.2014.03.009}&gt;, &lt;Data mining based sensor fault diagnosis and validation for building air conditioning system, {eid: 33646411785, doi: 10.1016/j.enconman.2005.11.010}&gt;, &lt;Development of an RDP neural network for building energy consumption fault detection and diagnosis, {eid: 84875818053, doi: 10.1016/j.enbuild.2013.02.050}&gt;, &lt;A systematic literature review of machine learning methods applied to predictive maintenance, {eid: 85072249322, doi: 10.1016/j.cie.2019.106024}&gt;, &lt;Concepts, procedures, and applications of artificial neural network models in streamflow forecasting, {eid: 85125084439}&gt;, &lt;Machine Learning Methods for Automated Fault Detection and Diagnostics in Building Systems—A Review, {eid: 85136941125, doi: 10.3390/en15155534}&gt;, &lt;Hybrid datafication of maintenance logs from ai-assisted human tags, {eid: 85047823338}&gt;, &lt;Prediction of integral type failures in semiconductor manufacturing through classification methods, {eid: 84890749806}&gt;, &lt;Data-driven predictive maintenance planning framework for MEP components based on BIM and IoT using machine learning algorithms, {eid: 85078707972, doi: 10.1016/j.autcon.2020.103087}&gt;, &lt;Random forests, {eid: 0035478854, doi: 10.1023/A:1010933404324}&gt;, &lt;Fault detection and diagnosis for multiple faults of VAV terminals using self-adaptive model and layered random forest, {eid: 85100669191, doi: 10.1016/j.buildenv.2021.107667}&gt;, &lt;Comparison of different classification algorithms for fault detection and fault isolation in complex systems, {eid: 85041695245, doi: 10.1016/j.promfg.2018.01.016}&gt;, &lt;Smart building creation in large scale HVAC environments through automated fault detection and diagnosis, {eid: 85043377472, doi: 10.1016/j.future.2018.02.019}&gt;, &lt;Data-driven and association rule mining-based fault diagnosis and action mechanism analysis for building chillers, {eid: 85081680468, doi: 10.1016/j.enbuild.2020.109957}&gt;, &lt;Detecting and diagnosing incipient building faults using uncertainty information from deep neural networks, {eid: 85072787349}&gt;, &lt;Predictive maintenance of pumps in civil infrastructure: State-of-the-art, challenges and future directions, {eid: 85121113965, doi: 10.1016/j.autcon.2021.104049}&gt;, &lt;Deep-learning-based fault detection and diagnosis of air-handling units, {eid: 85064669424, doi: 10.1016/j.buildenv.2019.04.029}&gt;, &lt;Fault detection and diagnosis for Air Handling Unit based on multiscale convolutional neural networks, {eid: 85100603890, doi: 10.1016/j.enbuild.2021.110795}&gt;, &lt;A data-driven fault detection and diagnosis scheme for air handling units in building HVAC systems considering undefined states, {eid: 85098212000, doi: 10.1016/j.jobe.2020.102111}&gt;, &lt;Supervised autoencoders: Improving generalization performance with unsupervised regularizers, {eid: 85064809973}&gt;, &lt;Fault detection diagnostic for HVAC systems via deep learning algorithms, {eid: 85112623580, doi: 10.1016/j.enbuild.2021.111275}&gt;, &lt;Fault diagnosis of HVAC AHUs based on a BP-MTN classifier, {eid: 85142185999, doi: 10.1016/j.buildenv.2022.109779}&gt;, &lt;Data-driven fault detection and diagnosis for HVAC water chillers, {eid: 84966552791}&gt;, &lt;A semi-supervised approach to fault detection and diagnosis for building HVAC systems based on the modified generative adversarial network, {eid: 85107032871}&gt;, &lt;Statistical characterization of semi-supervised neural networks for fault detection and diagnosis of air handling units, {eid: 85100144907}&gt;, &lt;Semi-supervised machine learning for fault detection and diagnosis of a rooftop unit, {eid: 85141922113}&gt;, &lt;Artificial intelligence-based fault detection and diagnosis methods for building energy systems: Advantages, challenges and the future, {eid: 85064243191, doi: 10.1016/j.rser.2019.04.021}&gt;, &lt;Fault detection, diagnosis and data recovery for a real building heating/cooling billing system, {eid: 76049102279, doi: 10.1016/j.enconman.2009.12.004}&gt;, &lt;Fault detection and diagnosis based on improved PCA with JAA method in VAV systems, {eid: 34147173292, doi: 10.1016/j.buildenv.2006.08.011}&gt;, &lt;A robust pattern recognition-based fault detection and diagnosis (FDD) method for chillers, {eid: 84907816618}&gt;, &lt;Detection and diagnosis of AHU sensor faults using principal component analysis method, {eid: 2942670365}&gt;, &lt;Fault detection and diagnosis based on PCA and a new contribution plot, {eid: 77957004815}&gt;, &lt;A research study on unsupervised machine learning algorithms for early fault detection in predictive maintenance, {eid: 85048370084}&gt;, &lt;Chiller sensor fault detection based on empirical mode decomposition threshold denoising and principal component analysis, {eid: 85051647219, doi: 10.1016/j.applthermaleng.2018.07.104}&gt;, &lt;A case study based approach for remote fault detection using multi-level machine learning in a smart building, {eid: 85090201069, doi: 10.3390/smartcities3020021}&gt;, &lt;LSTM can solve hard long time lag problems, {eid: 84937824780}&gt;, &lt;Natural Language Processing Model for Managing Maintenance Requests in Buildings, {eid: 85091710337, doi: 10.3390/buildings10090160}&gt;, &lt;Deep learning for time series forecasting: The electric load case, {eid: 85115305983, doi: 10.1049/cit2.12060}&gt;, &lt;Predictive maintenance in building facilities: A machine learning-based approach, {eid: 85100257582, doi: 10.3390/s21041044}&gt;, &lt;Generative adversarial nets, {eid: 84937849144}&gt;, &lt;Generative adversarial network for fault detection diagnosis of chillers, {eid: 85078699129, doi: 10.1016/j.buildenv.2020.106698}&gt;, &lt;Autoencoder-driven fault detection and diagnosis in building automation systems: Residual-based and latent space-based approaches, {eid: 85108425020, doi: 10.1016/j.buildenv.2021.108066}&gt;, &lt;An Effective Fault Detection Method for HVAC Systems Using the LSTM-SVDD Algorithm, {eid: 85125046909, doi: 10.3390/buildings12020246}&gt;, &lt;Hybrid random forest and support vector machine modeling for HVAC fault detection and diagnosis, {eid: 85120522222, doi: 10.3390/s21248163}&gt;, &lt;An intelligent chiller fault detection and diagnosis methodology using Bayesian belief network, {eid: 84871745484, doi: 10.1016/j.enbuild.2012.11.007}&gt;, &lt;Bayesian network based FDD strategy for variable air volume terminals, {eid: 84898015943, doi: 10.1016/j.autcon.2013.10.019}&gt;, &lt;Fault detection and diagnosis of chiller using Bayesian network classifier with probabilistic boundary, {eid: 84976431413, doi: 10.1016/j.applthermaleng.2016.06.153}&gt;, &lt;A BIM-enabled information infrastructure for building energy Fault Detection and Diagnostics, {eid: 84900427828, doi: 10.1016/j.autcon.2014.04.007}&gt;, &lt;Fault Detection and Efficiency Assessment for HVAC Systems Using Non-Intrusive Load Monitoring: A Review, {eid: 85122199541, doi: 10.3390/en15010341}&gt;, &lt;Detection of rooftop cooling unit faults based on electrical measurements, {eid: 33644645994}&gt;, &lt;Non-Intrusive Load Monitoring applied in energy efficiency of the smart manufacturing industry: A case of air-conditioner, {eid: 84939624317}&gt;, &lt;Energy disaggregation for identifying anomalous appliance, {eid: 85069441616}&gt;, &lt;Can non-intrusive load monitoring be used for identifying an appliance’s anomalous behaviour?, {eid: 85060352170, doi: 10.1016/j.apenergy.2019.01.061}&gt;, &lt;Unsupervised learning for fault detection and diagnosis of air handling units, {eid: 85077454841, doi: 10.1016/j.enbuild.2019.109689}&gt;, &lt;Implementation and Test of an Automated Control Hunting Fault Correction Algorithm in a Fault Detection and Diagnostics Tool, {eid: 85147255179, doi: 10.1016/j.enbuild.2023.112796}&gt;, &lt;Dynamic Model of a Centrifugal Chiller System—Model Development, Numerical Study, and Validation, {eid: 27644459085}&gt;, &lt;A review of computing-based automated fault detection and diagnosis of heating, ventilation and air conditioning systems, {eid: 85127487470, doi: 10.1016/j.rser.2022.112395}&gt;, &lt;A Bayesian framework to integrate knowledge-based and data-driven inference tools for reliable yield diagnoses, {eid: 60749083228}&gt;, &lt;Adaptive maintenance knowledge bases for field service, {eid: 34548764335}&gt;, &lt;Data driven fault diagnosis and fault tolerant control: Some advances and possible new directions, {eid: 67650539331}&gt;</t>
  </si>
  <si>
    <t>2-s2.0-85163729766</t>
  </si>
  <si>
    <t>Digital twin technology for thermal comfort and energy efficiency in buildings: A state-of-the-art and future directions</t>
  </si>
  <si>
    <t>Energy and Built Environment</t>
  </si>
  <si>
    <t>10.1016/j.enbenv.2023.05.004</t>
  </si>
  <si>
    <r>
      <rPr>
        <u/>
        <sz val="11"/>
        <color rgb="FF1155CC"/>
        <rFont val="Calibri, sans-serif"/>
      </rPr>
      <t>https://www.doi.org/10.1016/j.enbenv.2023.05.004</t>
    </r>
  </si>
  <si>
    <t>© 2023In recent years, the integration of digital technologies has grown rapidly in the field of thermal comfort and energy efficiency for buildings. The concept of a digital twin, incorporating multiple digital technologies, has gained increasing attention. The literature lacks a review of the digital twin concept in thermal comfort and energy consumption for existing buildings. This paper conducts a review of the current state-of-the-art in digital twin (DT) technology for thermal comfort/ energy consumption in buildings. The review employs a scientometric approach and examines various technologies used in creating DTs and a systematic analysis of the methods, technologies, algorithms, and approaches used in digital twin experiments. The results show a growing number of studies in this area, with a focus on thermal comfort monitoring, visualization, tracking, energy management, prediction, and optimization for existing buildings. Furthermore, the prediction of energy consumption using algorithms such as Artificial Neural Networks (ANN), Artificial Intelligence (AI), deep neural networks, and YOLOv4 have been used in buildings. However, the wider adoption of a DT that can facilitate occupants, and thermal sensations, enhance human-centered solutions, and improve energy prediction levels are necessary. There is a need for further international collaboration to expand the studies on digital twins for thermal comfort and energy efficiency. The review highlights the limitations and areas of improvement, such as the limited adoption of sensors for environmental measures, the need for more focus on the subjective perception of occupants, and the need for more comparative studies of algorithms for predicting energy consumption. Further studies can be conducted in areas such as understanding occupant psychological responses/behaviors to comfort in the digital world. This will enhance a more consolidated and robust validation for building performance.</t>
  </si>
  <si>
    <t>Buildings, Digital twin, Energy consumption, Scientometric review, Thermal comfort</t>
  </si>
  <si>
    <t>&lt;Digital technologies in the architecture, engineering and construction (AEC) Industry—a bibliometric—qualitative literature review of research activities, {eid: 85107220032}&gt;, &lt;Leveraging digital twin technology in model-based systems engineering, {eid: 85111581098}&gt;, &lt;Digital twins: the convergence of multimedia technologies, {eid: 85051272175}&gt;, &lt;From BIM to digital twins: a systematic review of the evolution of intelligent building representations in the AEC-FM industry, {eid: 85103484819}&gt;, &lt;Digital twin for sustainability evaluation of railway station buildings, {eid: 85064666442}&gt;, &lt;A digital-twin evaluation of net zero energy building for existing buildings, {eid: 85059346336}&gt;, &lt;Developing WSN/BIM-based environmental monitoring management system for parking garages in smart cities, {eid: 85081135376}&gt;, &lt;Digital twin-enabled anomaly detection for built asset monitoring in operation and maintenance, {eid: 85085247924}&gt;, &lt;Development of the simulation model for digital twin applications in historical masonry buildings: the integration between numerical and experimental reality, {eid: 85087273661}&gt;, &lt;Cyber-physical postural training system for construction workers, {eid: 85085250970}&gt;, &lt;Peeking into the void: digital twins for construction site logistics, {eid: 85087681639}&gt;, &lt;Visualised inspection system for monitoring environmental anomalies during daily operation and maintenance, {eid: 85087569841}&gt;, &lt;Digital twin-based assessment framework for energy savings in university classroom lighting, {eid: 85129726195}&gt;, &lt;Digital twin as energy management tool through IoT and BIM data integration, {eid: 85142020703}&gt;, &lt;None, {eid: 85160075190}&gt;, &lt;A two-part model for evaluation of thermal neutrality for sleeping people, {eid: 85044441537}&gt;, &lt;The sleeping thermal comfort model based on local thermal requirements in winter, {eid: 85048822486}&gt;, &lt;Thermal comfort and energy-saving potential in university classrooms during the heating season, {eid: 85071593667}&gt;, &lt;Personal comfort models – a new paradigm in thermal comfort for occupant-centric environmental control, {eid: 85042462764}&gt;, &lt;Digital twins’ applications for building energy efficiency: a review, {eid: 85139916828}&gt;, &lt;A review of digital twin applications in construction, {eid: 85129248492}&gt;, &lt;Digital twin technology challenges and applications: a comprehensive review, {eid: 85126301082}&gt;, &lt;Digital twins in built environments: an investigation of the characteristics, applications, and challenges, {eid: 85124038873}&gt;, &lt;Digital twin application in the construction industry: a literature review, {eid: 85107846403}&gt;, &lt;Drivers for digital twin adoption in the construction industry: a systematic literature review, {eid: 85124043828}&gt;, &lt;Digital twin: enabling technologies, challenges and open research, {eid: 85087331367}&gt;, &lt;Digital twins in infrastructure: definitions, current practices, challenges and strategies, {eid: 85150246711}&gt;, &lt;Reengineering aircraft structural life prediction using a digital twin, {eid: 84855216556}&gt;, &lt;None, {eid: 85160038990}&gt;, &lt;None, {eid: 85160065684}&gt;, &lt;None, {eid: 85160105416}&gt;, &lt;About the importance of autonomy and digital twins for the future of manufacturing, {eid: 84953861813}&gt;, &lt;Shaping the digital twin for design and production engineering, {eid: 85018723536}&gt;, &lt;The digital twin: demonstrating the potential of real time data acquisition in production systems, {eid: 85020876167}&gt;, &lt;Digital twin-driven product design, manufacturing and service with big data, {eid: 85015707925}&gt;, &lt;None, {eid: 85160032970}&gt;, &lt;Digital twin for maintenance: a literature review, {eid: 85092055078}&gt;, &lt;Developing WSN/BIM-based environmental monitoring management system for parking garages in smart cities, {eid: 85081135376}&gt;, &lt;Cost estimation method for gas turbine in conceptual design phase, {eid: 85076739619}&gt;, &lt;4-Plane congruent sets for automatic registration of as-is 3D point clouds with 3D BIM models, {eid: 85041457887}&gt;, &lt;Real-time drill monitoring and control using building information models augmented with 3D imaging data, {eid: 84884273197}&gt;, &lt;Cyber-physical-system-based safety monitoring for blind hoisting with the internet of things: a case study, {eid: 85056508559}&gt;, &lt;A digital twin predictive maintenance framework of air handling units based on automatic fault detection and diagnostics, {eid: 85125646504}&gt;, &lt;Improving building energy footprint and asset performance using digital twin technology, {eid: 85105583629}&gt;, &lt;A digital twin framework for improving energy efficiency and occupant comfort in public and commercial buildings, {eid: 85115641232}&gt;, &lt;Architecting smart city digital twins: combined semantic model and machine learning approach, {eid: 85083169964}&gt;, &lt;Occupant perceptions of building information model-based energy visualizations in eco-feedback systems, {eid: 85044962667}&gt;, &lt;Indoor climate data analysis based a monitoring platform for thermal comfort evaluation and energy conservation, {eid: 85035196366}&gt;, &lt;Personal thermal comfort models using digital twins: preference prediction with BIM-extracted spatial–temporal proximity data from Build2Vec, {eid: 85119963452}&gt;, &lt;Development of an IoT and BIM-based automated alert system for thermal comfort monitoring in buildings, {eid: 85096837952}&gt;, &lt;Assessment of indoor thermal environment in different prototypical school buildings in Jordan, {eid: 85068069755}&gt;, &lt;A Smart campus’ digital twin for sustainable comfort monitoring, {eid: 85095705678}&gt;, &lt;A human-cyber-physical system toward intelligent wind turbine operation and maintenance, {eid: 85099170111}&gt;, &lt;HIT2GAP: towards a better building energy management, {eid: 85029895697}&gt;, &lt;Data-driven predictive maintenance planning framework for MEP components based on BIM and IoT using machine learning algorithms, {eid: 85078707972}&gt;, &lt;Digital twin hospital buildings: an exemplary case study through continuous lifecycle integration, {eid: 85097320262}&gt;, &lt;Developing a conceptual framework for the application of digital twin technologies to revamp building operation and maintenance processes, {eid: 85123012263}&gt;, &lt;Science mapping software tools: review, analysis, and cooperative study among tools, {eid: 79959372931}&gt;, &lt;Science mapping: a systematic review of the literature, {eid: 85137403050}&gt;, &lt;Towards a comprehensive review of the deterioration factors and modeling for sewer pipelines: a hybrid of bibliometric, scientometric, and meta-analysis approach, {eid: 85127359315}&gt;, &lt;Research trend of joint ventures in construction: a two-decade taxonomic review, {eid: 85015538502}&gt;, &lt;Micro-electromechanical systems-based technologies for leak detection and localization in water supply networks: a bibliometric and systematic review, {eid: 85098755451}&gt;, &lt;Citation counting, citation ranking, and h-index of human-computer interaction researchers: a comparison of scopus and web of science, {eid: 51049097292}&gt;, &lt;Smart city digital twin-enabled energy management: toward real-time urban building energy benchmarking, {eid: 85075830608}&gt;, &lt;Participatory sensing and digital twin city: updating virtual city models for enhanced risk-informed decision-making, {eid: 85079351754}&gt;, &lt;Empirical and comparative validation for a building energy model calibration methodology, {eid: 85090733585}&gt;, &lt;Artificial intelligence enabling digital twins in existing buildings, {eid: 85132120025}&gt;, &lt;Machine learning based digital twin for dynamical systems with multiple time-scales, {eid: 85093685970}&gt;, &lt;Scalable Bayesian optimization for model calibration: case study on coupled building and HVAC dynamics, {eid: 85116028311}&gt;, &lt;Digital Twin of HVAC system (HVACDT) for multiobjective optimization of energy consumption and thermal comfort based on BIM framework with ANN-MOGA, {eid: 85160112630}&gt;, &lt;Construction theory for a building intelligent operation and maintenance system based on digital twins and machine learning, {eid: 85123266963}&gt;, &lt;Development of a prediction model tuning method with a dual-structured optimization framework for an entire heating, ventilation and air-conditioning system, {eid: 85123439692}&gt;, &lt;Extended reality for smart building operation and maintenance: a review, {eid: 85130580934}&gt;, &lt;BIM-Based digital twin and XR devices to improve maintenance procedures in smart buildings: a literature review, {eid: 85111918529}&gt;, &lt;Digital twin and cloud BIM-XR platform development: from scan-to-BIM-to-DT Process to a 4D multi-user live app to improve building comfort, efficiency and costs, {eid: 85132915046}&gt;, &lt;Smart city platform enabling digital twin, {eid: 85065998561}&gt;, &lt;Differentiating digital twin from digital shadow: elucidating a paradigm shift to expedite a smart, sustainable built environment, {eid: 85104190401}&gt;, &lt;Coupled simulation of thermally active building systems to support a digital twin, {eid: 85070203510}&gt;, &lt;Interoperability between building information modelling (Bim) and building energy model (bem), {eid: 85102598588}&gt;, &lt;Leveraging digital twin for sustainability assessment of an educational building, {eid: 85099152420}&gt;, &lt;Cyber-physical systems improving building energy management: digital twin and artificial intelligence, {eid: 85106177854}&gt;, &lt;Calibrating building energy simulation models: a review of the basics to guide future work, {eid: 85117208567}&gt;, &lt;BIM- and IoT-based virtual reality tool for real-time thermal comfort assessment in building enclosures, {eid: 85107642545}&gt;, &lt;An overview of machine learning applications for smart buildings, {eid: 85117192715}&gt;, &lt;Digital twin conceptual model within the context of Internet of Things, {eid: 85093837667, doi: 10.3390/fi12100163}&gt;, &lt;Digital Twin framework for automated fault source detection and prediction for comfort performance evaluation of existing non-residential Norwegian buildings, {eid: 85145262458}&gt;, &lt;Digital-twin-based evaluation of nearly zero-energy building for existing buildings based on scan-to-BIM, {eid: 85104375436}&gt;, &lt;Personal thermal comfort models using digital twins: preference prediction with BIM-extracted spatial-temporal proximity data from Build2Vec, {eid: 85119963452}&gt;, &lt;Adoption of blockchain technology through digital twins in the construction industry 4.0: a PESTELS approach, {eid: 85121618791}&gt;, &lt;A review of occupant-centric building control strategies to reduce building energy use, {eid: 85050829339}&gt;, &lt;A review into thermal comfort in buildings, {eid: 84879298986}&gt;, &lt;Comprehensive analysis of the relationship between thermal comfort and building control research - A data-driven literature review, {eid: 85038817541}&gt;, &lt;Coupled thermal comfort control of thermal condition profile of air distribution and thermal preferences, {eid: 85083419993}&gt;, &lt;Methodology of quantitative analysis and diagnosis of higro-thermal and lighting monitoring for school buildings in a hot-humid mid-latitude climate, {eid: 85070304849}&gt;, &lt;The influence of acclimatization, age and gender-related differences on thermal perception in university buildings: case studies in Scotland and England, {eid: 85085611372}&gt;, &lt;Comparative thermal comfort study in educational buildings in autumn and winter seasons, {eid: 85070453848}&gt;, &lt;Improving thermal environment for school buildings in Palestine, the role of passive design, {eid: 85076258096}&gt;, &lt;Experimental research on thermal comfort in the university classroom of regular semesters in Korea, {eid: 79952786903}&gt;, &lt;Advancement on thermal comfort in educational buildings: current issues and way forward, {eid: 85115118227}&gt;, &lt;Thermal comfort models and their developments: a review, {eid: 85112557212}&gt;, &lt;Personal thermal comfort models with wearable sensors, {eid: 85072200028}&gt;, &lt;Longitudinal assessment of thermal and perceived air quality acceptability in relation to temperature, humidity, and CO2 exposure in Singapore, {eid: 85009996952}&gt;, &lt;A comparative study of predicting individual thermal sensation and satisfaction using wrist-worn temperature sensor, thermal camera and ambient temperature sensor, {eid: 85067638464}&gt;, &lt;Perception of the thermal environment in high school and university classrooms: subjective preferences and thermal comfort, {eid: 33748918735}&gt;, &lt;Adaptive analysis of thermal comfort in university classrooms: correlation between experimental data and mathematical models, {eid: 57949087615}&gt;, &lt;Thermal adaptation and thermal environment in university classrooms and offices in Harbin, {eid: 84898860204}&gt;, &lt;Human thermal adaptation based on university students in Chinas severe cold area, {eid: 85010701056}&gt;, &lt;Comparative studies of the occupants’ behaviour in a university building during winter and summer time, {eid: 84929281631}&gt;, &lt;Thermal comfort prediction in a building category: artificial neural network generation from calibrated models for a social housing stock in southern, {eid: 85060092143}&gt;, &lt;Indoor thermal comfort improvement through the integrated BIM-parametric workflow-based sustainable renovation of an exemplary apartment in Seoul, Korea, {eid: 85073910560}&gt;, &lt;A year-long field investigation on the spatio-temporal variations of occupants thermal comfort in Chinese traditional courtyard dwellings, {eid: 85142695102}&gt;, &lt;Digital ID framework for human-centric monitoring and control of smart buildings, {eid: 85128725661}&gt;, &lt;Digital twins for decoding human-building interaction in multi-domain test-rooms for environmental comfort and energy saving via graph representation, {eid: 85143498934}&gt;, &lt;Targeting occupant feedback using digital twins: adaptive spatial–temporal thermal preference sampling to optimize personal comfort models, {eid: 85129105272}&gt;, &lt;Leveraging digital twin for enhancing occupants comfort: a case study, {eid: 85132556288}&gt;, &lt;Impact of household transitions on domestic energy consumption and its applicability to urban energy planning, {eid: 85089785481}&gt;, &lt;Feasibility and retrofit guidelines towards net-zero energy buildings in tropical climates: a case of Ghana, {eid: 85132735698}&gt;, &lt;None, {eid: 85186309536}&gt;, &lt;Digital twins for efficient modeling and control of buildings an integrated solution with scada systems, {eid: 85111188487}&gt;, &lt;A framework for integrating BIM and IoT through open standards, {eid: 85051379498}&gt;, &lt;None, {eid: 85160109282}&gt;, &lt;The interface layer of a BIM-IoT prototype for energy consumption monitoring, {eid: 85102194327}&gt;, &lt;Improving energy efficiency while preserving historic buildings with digital twins and artificial intelligence, {eid: 85160043929}&gt;, &lt;A data-model fusion dispatch strategy for the building energy flexibility based on the digital twin, {eid: 85144289710}&gt;, &lt;Digital Twin-driven approach to improving energy efficiency of indoor lighting based on computer vision and dynamic BIM, {eid: 85133276513}&gt;, &lt;Energy consumption forecasting for the digital-twin model of the building, {eid: 85132359642}&gt;, &lt;BIM and IoT sensors integration: a framework for consumption and indoor conditions data monitoring of existing buildings, {eid: 85104953246}&gt;, &lt;Digital twin-driven decision making and planning for energy consumption, {eid: 85109373709}&gt;</t>
  </si>
  <si>
    <t>KeAi Communications Co.</t>
  </si>
  <si>
    <t>2-s2.0-85160107458</t>
  </si>
  <si>
    <t>Digital Twin Technology in Built Environment: A Review of Applications, Capabilities and Challenges</t>
  </si>
  <si>
    <t>Smart Cities</t>
  </si>
  <si>
    <t>10.3390/smartcities7050101</t>
  </si>
  <si>
    <r>
      <rPr>
        <u/>
        <sz val="11"/>
        <color rgb="FF1155CC"/>
        <rFont val="Calibri, sans-serif"/>
      </rPr>
      <t>https://www.doi.org/10.3390/smartcities7050101</t>
    </r>
  </si>
  <si>
    <t>© 2024 by the authors.Highlights: What are the main findings? Digital Twin (DT) technology significantly enhances lifecycle energy optimisation and operational efficiency in the AEC industries. DTs enable predictive maintenance and improve user adaptability through real-time data integration and advanced analytics. What are the implications of the main findings? Implementing DT technology can lead to substantial advancements in sustainable and efficient building management practices. Addressing the technological, data consistency, organisational, and cybersecurity challenges is crucial for the broader adoption of DT technology. Digital Twin (DT) technology is a pivotal innovation within the built environment industry, facilitating digital transformation through advanced data integration and analytics. DTs have demonstrated significant benefits in building design, construction, and asset management, including optimising lifecycle energy use, enhancing operational efficiency, enabling predictive maintenance, and improving user adaptability. By integrating real-time data from IoT sensors with advanced analytics, DTs provide dynamic and actionable insights for better decision-making and resource management. Despite these promising benefits, several challenges impede the widespread adoption of DT technology, such as technological integration, data consistency, organisational adaptation, and cybersecurity concerns. Addressing these challenges requires interdisciplinary collaboration, standardisation of data formats, and the development of universal design and development platforms for DTs. This paper provides a comprehensive review of DT definitions, applications, capabilities, and challenges within the Architecture, Engineering, and Construction (AEC) industries. This paper provides important insights for researchers and professionals, helping them gain a more comprehensive and detailed view of DT. The findings also demonstrate the significant impact that DTs can have on this sector, contributing to advancing DT implementations and promoting sustainable and efficient building management practices. Ultimately, DT technology is set to revolutionise the AEC industries by enabling autonomous, data-driven decision-making and optimising building operations for enhanced productivity and performance.</t>
  </si>
  <si>
    <t>architecture, asset management, building information model, construction, digital twin, digitalisation, engineering, review, simulation, sustainable building management</t>
  </si>
  <si>
    <t>&lt;Digital Twin for maintenance: A literature review, {eid: 85092055078, doi: 10.1016/j.compind.2020.103316}&gt;, &lt;BIM in facilities management applications: A case study of a large university complex, {eid: 84931458663, doi: 10.1108/BEPAM-02-2014-0011}&gt;, &lt;GeoBIM for built environment condition assessment supporting asset management decision making, {eid: 85112008670, doi: 10.1016/j.autcon.2021.103859}&gt;, &lt;None, {eid: 85090414382}&gt;, &lt;Enabling technologies and tools for digital twin, {eid: 85074335396, doi: 10.1016/j.jmsy.2019.10.001}&gt;, &lt;Geo-spatial context provision for digital twin generation, {eid: 85141843177, doi: 10.3390/app122110988}&gt;, &lt;Merging BIM, Land Use and 2D Cadastral Maps into a Digital Twin Fit—For—Purpose Geospatial Infrastructure, {eid: 85188270139}&gt;, &lt;Digital twin architecture and standards, {eid: 85086995525, doi: 10.25607/OBP-1860}&gt;, &lt;Gemini principles-based digital twin maturity model for asset management, {eid: 85111662076, doi: 10.3390/su13158224}&gt;, &lt;Digital Twin: Generalization, characterization and implementation, {eid: 85101711357, doi: 10.1016/j.dss.2021.113524}&gt;, &lt;Digital twin: Mitigating unpredictable, undesirable emergent behavior in complex systems, {eid: 85006339863, doi: 10.1007/978-3-319-38756-7_4}&gt;, &lt;A survey on digital twin: Definitions, characteristics, applications, and design implications, {eid: 85076680404, doi: 10.1109/ACCESS.2019.2953499}&gt;, &lt;Digital twin-driven product design, manufacturing and service with big data, {eid: 85015707925, doi: 10.1007/s00170-017-0233-1}&gt;, &lt;Towards a semantic Construction Digital Twin: Directions for future research, {eid: 85082386834, doi: 10.1016/j.autcon.2020.103179}&gt;, &lt;Infrastructure digital twin technology: A new paradigm for future construction industry, {eid: 85188816141, doi: 10.1016/j.techsoc.2024.102519}&gt;, &lt;Digital twins in built environments: An investigation of the characteristics, applications, and challenges, {eid: 85124038873, doi: 10.3390/buildings12020120}&gt;, &lt;A review of digital twin capabilities, technologies, and applications based on the maturity model, {eid: 85192494447, doi: 10.1016/j.aei.2024.102592}&gt;, &lt;None, {eid: 85054559327}&gt;, &lt;Digital twin: Vision, benefits, boundaries, and creation for buildings, {eid: 85077738936, doi: 10.1109/ACCESS.2019.2946515}&gt;, &lt;Digital twin technology challenges and applications: A comprehensive review, {eid: 85126301082, doi: 10.3390/rs14061335}&gt;, &lt;Leveraging digital twin technology in model-based systems engineering, {eid: 85111581098, doi: 10.3390/systems7010007}&gt;, &lt;Digital Twin in manufacturing: A categorical literature review and classification, {eid: 85052915281, doi: 10.1016/j.ifacol.2018.08.474}&gt;, &lt;A new quantitative digital twin maturity model for high-end equipment, {eid: 85145261979, doi: 10.1016/j.jmsy.2022.12.012}&gt;, &lt;Federated learning enabled digital twins for smart cities: Concepts, recent advances, and future directions, {eid: 85123031989, doi: 10.1016/j.scs.2021.103663}&gt;, &lt;Federated data modeling for built environment digital twins, {eid: 85152236872, doi: 10.1061/JCCEE5.CPENG-4859}&gt;, &lt;Digital twin: Enabling technologies, challenges and open research, {eid: 85087331367, doi: 10.1109/ACCESS.2020.2998358}&gt;, &lt;A review of digital twin applications in construction, {eid: 85129248492, doi: 10.36680/j.itcon.2022.008}&gt;, &lt;The ‘how’of benefits management for digital technology: From engineering to asset management, {eid: 85070680411, doi: 10.1016/j.autcon.2019.102930}&gt;, &lt;Application of digital twin technologies in construction: An overview of opportunities and challenges, {eid: 85127600722}&gt;, &lt;Developing a dynamic digital twin at a building level: Using Cambridge campus as case study, {eid: 85085260931}&gt;, &lt;Digital twin-enabled built environment sensing and monitoring through semantic enrichment of BIM with SensorML, {eid: 85140141936, doi: 10.1016/j.autcon.2022.104625}&gt;, &lt;Developing a conceptual framework for the application of digital twin technologies to revamp building operation and maintenance processes, {eid: 85123012263, doi: 10.1016/j.jobe.2022.104028}&gt;, &lt;Adopting Internet of Things for the development of smart buildings: A review of enabling technologies and applications, {eid: 85060881716, doi: 10.1016/j.autcon.2019.01.023}&gt;, &lt;Digital data and semantic simulation—The survey of the ruins of the convent of the Paolotti (12th Century AD), {eid: 85140793455, doi: 10.3390/rs14205152}&gt;, &lt;Preserving our heritage: A photogrammetry-based digital twin framework for monitoring deteriorations of historic structures, {eid: 85162832761, doi: 10.1016/j.autcon.2023.104928}&gt;, &lt;Digital twin for Xiegong’s architectural archaeological research: A case study of Xuanluo Hall, Sichuan, China, {eid: 85137372138, doi: 10.3390/buildings12071053}&gt;, &lt;Conservation data parameters for BIM-enabled heritage asset management, {eid: 85088394986, doi: 10.1016/j.autcon.2020.103333}&gt;, &lt;Faceting the post-disaster built heritage reconstruction process within the digital twin framework for Notre-Dame de Paris, {eid: 85152352894, doi: 10.1038/s41598-023-32504-9}&gt;, &lt;None, {eid: 85207285278}&gt;, &lt;Study on city digital twin technologies for sustainable smart city design: A review and bibliometric analysis of geographic information system and building information modeling integration, {eid: 85132815297, doi: 10.1016/j.scs.2022.104009}&gt;, &lt;City digital twin potentials: A review and research agenda, {eid: 85103506867, doi: 10.3390/su13063386}&gt;, &lt;Urban digital twins for smart cities and citizens: The case study of Herrenberg, Germany, {eid: 85083045440, doi: 10.3390/su12062307}&gt;, &lt;A systematic review of a digital twin city: A new pattern of urban governance toward smart cities, {eid: 85103699862, doi: 10.1016/j.jmse.2021.03.003}&gt;, &lt;A digital twin smart city for citizen feedback, {eid: 85099006766, doi: 10.1016/j.cities.2020.103064}&gt;, &lt;Digital twin data: Methods and key technologies, {eid: 85124700377, doi: 10.12688/digitaltwin.17467.2}&gt;, &lt;3D LoD2 and LoD3 modeling of buildings with ornamental towers and turrets based on LiDAR data, {eid: 85139962832, doi: 10.3390/rs14194687}&gt;, &lt;Review of automatic processing of topography and surface feature identification LiDAR data using machine learning techniques, {eid: 85139842998, doi: 10.3390/rs14194685}&gt;, &lt;Digital twin modeling, {eid: 85134312462, doi: 10.1016/j.jmsy.2022.06.015}&gt;, &lt;Efficiency of terrestrial laser scanning in survey works: Assessment, modelling, and monitoring, {eid: 85163932416}&gt;, &lt;Review of digital twin about concepts, technologies, and industrial applications, {eid: 85087693875, doi: 10.1016/j.jmsy.2020.06.017}&gt;, &lt;Digital twin in industry 4.0: Technologies, applications and challenges, {eid: 85079042229}&gt;, &lt;Digital twin simulation tools, spatial cognition algorithms, and multi-sensor fusion technology in sustainable urban governance networks, {eid: 85159157622, doi: 10.3390/math11091981}&gt;, &lt;Industry application of digital twin: From concept to implementation, {eid: 85134197450, doi: 10.1007/s00170-022-09632-z}&gt;, &lt;Systematic review of digital twin technology and applications, {eid: 85160690565, doi: 10.1186/s42492-023-00137-4}&gt;, &lt;None, {eid: 77956333209}&gt;, &lt;Challenges in the Implementation of BIM for FM—Case Manchester Town Hall Complex, {eid: 84934344193}&gt;, &lt;Digital twin-enabled anomaly detection for built asset monitoring in operation and maintenance, {eid: 85085247924, doi: 10.1016/j.autcon.2020.103277}&gt;, &lt;Optimizing BIM metadata manipulation using parametric tools, {eid: 84999748203, doi: 10.1016/j.proeng.2016.04.072}&gt;, &lt;Data-driven predictive maintenance planning framework for MEP components based on BIM and IoT using machine learning algorithms, {eid: 85078707972, doi: 10.1016/j.autcon.2020.103087}&gt;, &lt;A scan-to-BIM methodology applied to heritage buildings, {eid: 85090399658, doi: 10.3390/heritage3010004}&gt;, &lt;BIM enabler for facilities management: A review of 33 cases, {eid: 85162252320, doi: 10.1080/15623599.2023.2222962}&gt;, &lt;Evaluating the alignment of organizational and project contexts for BIM adoption: A case study of a large owner organization, {eid: 84958743994, doi: 10.3390/buildings5041265}&gt;, &lt;Exploring the role of digital twin for asset lifecycle management, {eid: 85052894447, doi: 10.1016/j.ifacol.2018.08.415}&gt;, &lt;Leveraging BIM for digital built environment asset management, {eid: 85051004799, doi: 10.1007/s41062-017-0061-z}&gt;, &lt;From BIM towards digital twin: Strategy and future development for smart asset management, {eid: 85070604150}&gt;, &lt;Towards a sustainable built environment industry in Singapore: Drivers, barriers, and strategies in the adoption of smart facilities management, {eid: 85171867774, doi: 10.1016/j.jclepro.2023.138726}&gt;, &lt;The building information modelling trajectory in facilities management: A review, {eid: 85006802917, doi: 10.1016/j.autcon.2016.12.003}&gt;, &lt;Challenges of urban digital twins: A systematic review and a Delphi expert survey, {eid: 85145969575, doi: 10.1016/j.autcon.2022.104716}&gt;, &lt;Digital twin research in the AECO-FM industry, {eid: 85106882156, doi: 10.1016/j.jobe.2021.102730}&gt;, &lt;Seven metaphors to understand digital twins of built assets, {eid: 85101083699, doi: 10.1109/ACCESS.2021.3058009}&gt;</t>
  </si>
  <si>
    <t>2-s2.0-85207302178</t>
  </si>
  <si>
    <t>Not MBSE</t>
  </si>
  <si>
    <t>Digital Twin-Enabled Infrastructures: A Bibliometric Analysis-Based Review</t>
  </si>
  <si>
    <t>Journal of Infrastructure Systems</t>
  </si>
  <si>
    <t>10.1061/JITSE4.ISENG-2323</t>
  </si>
  <si>
    <r>
      <rPr>
        <u/>
        <sz val="11"/>
        <color rgb="FF1155CC"/>
        <rFont val="Calibri, sans-serif"/>
      </rPr>
      <t>https://www.doi.org/10.1061/JITSE4.ISENG-2323</t>
    </r>
  </si>
  <si>
    <t>© 2023 American Society of Civil Engineers.Digital twin (DT) as a virtual replica of a physical asset, can enhance the design, construction, operation, and maintenance of physical infrastructure. This paper aims to review scientific articles using a bibliometric analysis approach to present an overview of research trends and explore the challenges and opportunities related to DT-enabled infrastructures. Bibliographic coupling, co-authorship, citation, and keyword occurrence analysis address the study's research questions. This review contributes to advancing the knowledge of DT and infrastructure integration while introducing the most recent trends, dominant research topics, the most used technologies with DT-enabled infrastructures, DT application in infrastructure projects, identifying gaps, and defining future research topics. Research on DT and infrastructure integration is primarily conducted in silos, implying that ideas and initiatives should be exchanged between researchers. DT application at the macro level of urban infrastructures and their management and planning will be the direction of future studies.</t>
  </si>
  <si>
    <t>Bibliometric, Digital twin (DT), DT-enabled infrastructure, Infrastructure, Review</t>
  </si>
  <si>
    <t>&lt;Cost overrun risk assessment and prediction in construction projects: A Bayesian network classifier approach, {eid: 85140632619}&gt;, &lt;A digital twins approach to smart grid security testing and standardization, {eid: 85088858881}&gt;, &lt;BIM for deconstruction: A review and bibliometric analysis, {eid: 85159179291}&gt;, &lt;Digital twin for civil engineering systems: An exploratory review for distributed sensing updating, {eid: 85128378044}&gt;, &lt;A survey on digital twin: Definitions, characteristics, applications, and design implications, {eid: 85076680404}&gt;, &lt;The application of digital twin technology in operations and supply chain management: A bibliometric review, {eid: 85124370990}&gt;, &lt;Resilience and sustainability of civil infrastructure: Toward a unified approach, {eid: 84911459251}&gt;, &lt;Towards a semantic construction digital twin: Directions for future research, {eid: 85082386834}&gt;, &lt;Digital twin technology challenges and applications: A comprehensive review, {eid: 85126301082}&gt;, &lt;Towards data-centric decision making for smart infrastructure: Data and its challenges, {eid: 85097712916}&gt;, &lt;Digital twins in infrastructure: Definitions, current practices, challenges and strategies, {eid: 85113812946}&gt;, &lt;None, {eid: 85181114797}&gt;, &lt;Digital twins in civil infrastructure systems, {eid: 85117735388}&gt;, &lt;Urban intelligence: A modular, fully integrated, and evolving model for cities digital twinning, {eid: 85076337791}&gt;, &lt;Building and exploiting a digital twin for the management of drinking water distribution networks, {eid: 85086883321}&gt;, &lt;Digital twins: The next generation of water treatment technology, {eid: 85076121932}&gt;, &lt;How to conduct a bibliometric analysis: An overview and guidelines, {eid: 85105500726}&gt;, &lt;The potential for digital twin applications in railway infrastructure management, {eid: 85127675747}&gt;, &lt;Why and how to merge Scopus and web of science during bibliometric analysis: The case of sales force literature from 1912 to 2019, {eid: 85087004103}&gt;, &lt;Applied artificial intelligence for predicting construction projects delay, {eid: 85119176537}&gt;, &lt;Roads infrastructure digital twin: A step toward smarter cities realization, {eid: 85097128364}&gt;, &lt;Digital Twin for maintenance: A literature review, {eid: 85092055078}&gt;, &lt;None, {eid: 85181162014}&gt;, &lt;Social sensing in disaster city digital twin: Integrated textual-visual-geo framework for situational awareness during built environment disruptions, {eid: 85077144069}&gt;, &lt;None, {eid: 85122603513}&gt;, &lt;Smart cities with digital twin systems for disaster management, {eid: 85083518437}&gt;, &lt;Smart city digital twin-enabled energy management: Toward real-time urban building energy benchmarking, {eid: 85075830608}&gt;, &lt;Digital twin: Enabling technologies, challenges and open research, {eid: 85087331367}&gt;, &lt;Big data for industry 4.0: A conceptual framework, {eid: 85017328207}&gt;, &lt;Digital twin: Manufacturing excellence through virtual factory replication, {eid: 84944689700}&gt;, &lt;Digital twin-Proof of concept, {eid: 85044953148}&gt;, &lt;Predictive maintenance of pumps in civil infrastructure: State-of-the-art, challenges and future directions, {eid: 85121113965}&gt;, &lt;Participatory sensing and digital twin city: Updating virtual city models for enhanced risk-informed decision-making, {eid: 85079351754}&gt;, &lt;Augmented reality and digital twin system for interaction with construction machinery, {eid: 85101286480}&gt;, &lt;None, {eid: 85181153260}&gt;, &lt;Analysis of citation networks in building information modeling research, {eid: 85047778178}&gt;, &lt;Literature review of digital twins applications in construction workforce safety, {eid: 85098795933}&gt;, &lt;Wireless sensor networks: Creating smart infrastructure, {eid: 68949083808}&gt;, &lt;Digital twin of city: Concept overview, {eid: 85098669959}&gt;, &lt;Research on water resources intelligent management of thermal power plant based on digital twins, {eid: 85107649157}&gt;, &lt;Digital twin and its implementations in the civil engineering sector, {eid: 85111194484}&gt;, &lt;Informing the information requirements of a digital twin: A rail industry case study, {eid: 85125222957}&gt;, &lt;Digital twins: Review and challenges, {eid: 85107999476}&gt;, &lt;Digital twins as the next phase of cyber-physical systems in construction, {eid: 85081115537}&gt;, &lt;Digital twin: Vision, benefits, boundaries, and creation for buildings, {eid: 85077738936}&gt;, &lt;Construction 4.0-digital transformation of one of the oldest industries, {eid: 85088234986}&gt;, &lt;None, {eid: 84977275614}&gt;, &lt;A novel digital twin-centric approach for driver intention prediction and traffic congestion avoidance, {eid: 85062692056}&gt;, &lt;Developing a digital twin: The roadmap for oil and gas optimization, {eid: 85084012090}&gt;, &lt;A cyber-physical systems architecture for industry 4.0-based manufacturing systems, {eid: 84921300723}&gt;, &lt;Using big data analytics and IoT principles to keep an eye on underground infrastructure, {eid: 85047779471}&gt;, &lt;A state-of-the-art survey of Digital Twin: Techniques, engineering product lifecycle management and business innovation perspectives, {eid: 85075384583}&gt;, &lt;Digital twins-based impact response prediction of prestressed steel structure, {eid: 85124887771}&gt;, &lt;Developing a digital twin at building and city levels: A case study of West Cambridge campus, {eid: 85081580153}&gt;, &lt;Digital twin-enabled anomaly detection for built asset monitoring in operation and maintenance, {eid: 85085247924}&gt;, &lt;Digital twinning of existing reinforced concrete bridges from labelled point clusters, {eid: 85065641838}&gt;, &lt;Digital Twin-driven smart manufacturing: Connotation, reference model, applications and research issues, {eid: 85070213247}&gt;, &lt;Artificial intelligence in the digital twins: State of the art, challenges, and future research topics, {eid: 85137603400}&gt;, &lt;A review of digital twin applications in construction, {eid: 85129248492}&gt;, &lt;Digital transformation through advances in artificial intelligence and machine learning, {eid: 85115130193}&gt;, &lt;Amphibious urbanization as a sustainable flood mitigation strategy in South-East Asia, {eid: 84872722297}&gt;, &lt;Smart city digital twins, {eid: 85046124603}&gt;, &lt;A review of the roles of digital twin in CPS-based production systems, {eid: 85029833606}&gt;, &lt;Digital twin application in the construction industry: A literature review, {eid: 85107846403}&gt;, &lt;Drivers for digital twin adoption in the construction industry: A systematic literature review, {eid: 85124043828}&gt;, &lt;A BIM-data mining integrated digital twin framework for advanced project management, {eid: 85100105417}&gt;, &lt;Roles of artificial intelligence in construction engineering and management: A critical review and future trends, {eid: 85097906264}&gt;, &lt;Operation procedures of a work-center-level digital twin for sustainable and smart manufacturing, {eid: 85084487327}&gt;, &lt;AI-based physical and virtual platform with 5-layered architecture for sustainable smart energy city development, {eid: 85071010307}&gt;, &lt;Design and implementation of a smart IoT based building and town disaster management system in smart city infrastructure, {eid: 85056468216}&gt;, &lt;Living and prototyping digital twins for urban water systems: Towards multi-purpose value creation using models and sensors, {eid: 85102659264}&gt;, &lt;Constructing bibliometric networks: A comparison between full and fractional counting, {eid: 84993967401}&gt;, &lt;Digital twin and big data towards smart manufacturing and industry 4.0: 360 degree comparison, {eid: 85041173790}&gt;, &lt;Enabling technologies and tools for digital twin, {eid: 85074335396}&gt;, &lt;Correction: Novel keyword co-occurrence network-based methods to foster systematic reviews of scientific literature, {eid: 85029905172}&gt;, &lt;Novel keyword co-occurrence network-based methods to foster systematic reviews of scientific literature, {eid: 85015821095}&gt;, &lt;The role of AI, machine learning, and big data in digital twinning: A systematic literature review, challenges, and opportunities, {eid: 85101961329}&gt;, &lt;Flexible smart sensor framework for autonomous structural health monitoring, {eid: 77953501236}&gt;, &lt;Construction with digital twin information systems, {eid: 85106009736}&gt;, &lt;Differentiating digital twin from digital shadow: Elucidating a paradigm shift to expedite a smart, sustainable built environment, {eid: 85104190401}&gt;, &lt;Lean practices using building information modeling (Bim) and digital twinning for sustainable construction, {eid: 85098773320}&gt;, &lt;Digital twins in built environments: An investigation of the characteristics, applications, and challenges, {eid: 85124038873}&gt;, &lt;Key assessment indicators for the sustainability of infrastructure projects, {eid: 79959386360}&gt;, &lt;Digital twin models for maintenance of cable-supported bridges, {eid: 85087977463}&gt;, &lt;Digital twin and CyberGIS for improving connectivity and measuring the impact of infrastructure construction planning in smart cities, {eid: 85083321923}&gt;, &lt;Bibliometric analysis of building information modeling, geographic information systems and web environment integration, {eid: 85106471575}&gt;, &lt;Digital twin: Origin to future, {eid: 85107901610}&gt;, &lt;None, {eid: 85083518703}&gt;, &lt;Mobile mapping, machine learning and digital twin for road infrastructure monitoring and maintenance: Case study of Mohammed VI bridge in Morocco, {eid: 85087967317}&gt;, &lt;Real-time control of urban water cycle under cyber-physical systems framework, {eid: 85081744657}&gt;, &lt;A strategy towards sustainable industrial building systems (IBS): The case of Malaysia, {eid: 85074223436}&gt;, &lt;An integrated social sustainability assessment framework: The case of construction industry, {eid: 85137443145}&gt;, &lt;Human-building interaction: A bibliometric review, {eid: 85161977147}&gt;, &lt;Awareness and prevalence of industrialized building system (Ibs) in Iran, {eid: 85074229074}&gt;, &lt;A systematic research gap finding framework: Case study of construction management, {eid: 85137445995}&gt;, &lt;Sustainable cities through the right selection of vegetation types for green roofs, {eid: 85139406463}&gt;, &lt;Infrastructure for sustainable development, {eid: 85063728346}&gt;, &lt;Beyond digital twins-A commentary, {eid: 85059506089}&gt;, &lt;Utilizing industry 4.0 on the construction site: Challenges and opportunities, {eid: 85096670157}&gt;, &lt;The digital twin: Realizing the cyber-physical production system for industry 4.0, {eid: 85019987476}&gt;, &lt;Societal burden and engineering challenges of ageing infrastructure, {eid: 85014574186}&gt;, &lt;Developing a city-level digital twin-propositions and a case study, {eid: 85090989616}&gt;, &lt;Digital twin for the oil and gas industry: Overview, research trends, opportunities, and challenges, {eid: 85086449098}&gt;, &lt;Non-parametric modelling and simulation of spatiotemporally varying geo-data, {eid: 85116081503}&gt;, &lt;Asset management of oil and gas pipeline system based on digital twin, {eid: 85107876076}&gt;, &lt;None, {eid: 85074408969}&gt;, &lt;Digital twin-driven intelligence disaster prevention and mitigation for infrastructure: Advances, challenges, and opportunities, {eid: 85123893039}&gt;, &lt;A digital twin-based decision analysis framework for operation and maintenance of tunnels, {eid: 85112665437}&gt;, &lt;Digital twin concept in managing industrial capital construction projects life cycle, {eid: 85060059803}&gt;, &lt;A smart campus digital twin for sustainable comfort monitoring, {eid: 85095705678}&gt;, &lt;Sustainable development factors for land development in Universiti Teknologi Malaysias campus, {eid: 85000690062}&gt;, &lt;Towards a digital process platform for future construction sites, {eid: 85099448221}&gt;</t>
  </si>
  <si>
    <t>2-s2.0-85181050153</t>
  </si>
  <si>
    <t>Geometric parameter updating in digital twin of built assets: A systematic literature review</t>
  </si>
  <si>
    <t>Journal of Building Engineering</t>
  </si>
  <si>
    <t>10.1016/j.jobe.2023.106704</t>
  </si>
  <si>
    <r>
      <rPr>
        <u/>
        <sz val="11"/>
        <color rgb="FF1155CC"/>
        <rFont val="Calibri, sans-serif"/>
      </rPr>
      <t>https://www.doi.org/10.1016/j.jobe.2023.106704</t>
    </r>
  </si>
  <si>
    <t>© 2023 The Author(s)The use of Digital Twin (DT) is becoming increasingly widespread in the construction industry. Considering that buildings are complex geometric structures that may change throughout their lifespan, it is essential to maintain up-to-date DT geometry. Despite its importance, the relationship between a building's physical geometry and its DT counterpart remains under-researched due to technical, financial, and practical challenges. This article aims to provide a comprehensive overview of current research on updating the geometry of DT in construction, identifying gaps and challenges for future research, with a focus on the life-cycle stages where updating the DT geometry is most relevant. Additionally, this paper examines the most used equipment and data collection methods, as well as the data processing and integration techniques used in DT. This study comprehensively reviews and analyses the DT concept, which involves the creation of a virtual model that accurately reflects the geometry of a physical object, and examines the DT concept from this perspective. Through a systematic literature review (SLR) and bibliographic analysis, this research examines various methods for updating the geometry of a DT. The methodology involved analyzing a final sample of 56 articles that met the inclusion and exclusion criteria. On the basis of the analysis, the study identifies six main directions that recent publications in this field have focused on. These directions highlight the main achievements and obstacles in the field and include the use of UAV/photogrammetry and laser scanning as data collection methods for building geometry, data visualization, updating the geometry of the virtual model in manufacturing, the application of DT in modular construction, and structural monitoring. Based on the SLR, this study has identified key areas that require further research and existing challenges in updating the geometry of the DT. Addressing these challenges will be critical to promoting the widespread adoption of DT in the construction industry. Therefore, the study highlights the importance of updating geometry data in the DT to improve the quality of the data and maximize the benefits of technology in the construction sector.</t>
  </si>
  <si>
    <t>Construction industry, Digital twin, Geometry, Life cycle, Systematic literature review</t>
  </si>
  <si>
    <t>&lt;Digital twin in industry: state-of-the-art, {eid: 85054374767, doi: 10.1109/TII.2018.2873186}&gt;, &lt;DT: manufacturing excellence through virtual factory replication, {eid: 84944689700}&gt;, &lt;Review of digital twin about concepts, technologies, and industrial applications, {eid: 85087693875, doi: 10.1016/j.jmsy.2020.06.017}&gt;, &lt;Digital twin and its implementations in the civil engineering sector, {eid: 85111194484, doi: 10.1016/j.autcon.2021.103838}&gt;, &lt;Digital twin: enabling technologies, challenges and open research, {eid: 85087331367, doi: 10.1109/ACCESS.2020.2998358}&gt;, &lt;Differentiating digital twin from digital shadow: elucidating a paradigm shift to expedite a smart, sustainable built environment, {eid: 85104190401, doi: 10.3390/buildings11040151}&gt;, &lt;Leveraging digital twin technology in model-based systems engineering, {eid: 85111581098, doi: 10.3390/systems7010007}&gt;, &lt;From BIM to digital twins: a systematic review of the evolution of intelligent building representations in the AEC-FM industry, {eid: 85103484819, doi: 10.36680/j.itcon.2021.005}&gt;, &lt;Digital twin application in the construction industry: a literature review, {eid: 85107846403, doi: 10.1016/j.jobe.2021.102726}&gt;, &lt;Building Information Modeling (BIM) for existing buildings — literature review and future needs, {eid: 84890525940, doi: 10.1016/j.autcon.2013.10.023}&gt;, &lt;Built Environment Digital Twinning. Report of the International Workshop on Built Environment Digital Twinning Presented by TUM Institute for Advanced Study and Siemens AG, {eid: 85108350238}&gt;, &lt;A review of digital twin applications in construction, {eid: 85129248492, doi: 10.36680/j.itcon.2022.008}&gt;, &lt;Drivers for digital twin adoption in the construction industry: a systematic literature review, {eid: 85124043828, doi: 10.3390/buildings12020113}&gt;, &lt;None, {eid: 85158912693}&gt;, &lt;Building information modelling, artificial intelligence and construction tech, {eid: 85121056994, doi: 10.1016/j.dibe.2020.100011}&gt;, &lt;The hype factor of digital technologies in AEC, {eid: 85101326120, doi: 10.1108/CI-01-2020-0002}&gt;, &lt;Enabling technologies and tools for digital twin, {eid: 85074335396, doi: 10.1016/j.jmsy.2019.10.001}&gt;, &lt;Digital twin driven prognostics and health management for complex equipment, {eid: 85047291024, doi: 10.1016/j.cirp.2018.04.055}&gt;, &lt;An openBIM approach to IoT integration with incomplete as-built data, {eid: 85096567633, doi: 10.3390/app10228287}&gt;, &lt;3D models and non-destructive investigations: towards a meeting in digital twins, in: the international archives of the photogrammetry, remote sensing and spatial information sciences, {eid: 85132014963, doi: 10.5194/isprs-archives-XLIII-B2-2022-845-2022}&gt;, &lt;Driving Burj Dubai core walls with an advanced data fusion system WWW Document, {eid: 85158891364}&gt;, &lt;Implementation of the SmartSync concept on the Burj Khalifa: an application of structural identification for tall buildings WWW document, {eid: 85158820308}&gt;, &lt;Design, modeling and implementation of digital twins, {eid: 85135120136, doi: 10.3390/s22145396}&gt;, &lt;Automatic generation of digital twin based on scanning and object recognition, {eid: 85082533801, doi: 10.3233/ATDE190174}&gt;, &lt;Sustainability requirements of digital twin-based systems: a meta systematic literature review, {eid: 85108827458, doi: 10.3390/app11125519}&gt;, &lt;Systematic literature reviews in software engineering – a systematic literature review, {eid: 56649086628, doi: 10.1016/j.infsof.2008.09.009}&gt;, &lt;Lessons from applying the systematic literature review process within the software engineering domain, {eid: 33847286844, doi: 10.1016/j.jss.2006.07.009}&gt;, &lt;Collaboration and risk in building information modelling (BIM): a systematic literature review, {eid: 85129915136, doi: 10.3390/buildings12050571}&gt;, &lt;Literature review of digital twins applications in construction workforce safety, {eid: 85098795933, doi: 10.3390/app11010339}&gt;, &lt;Future city, digital twinning and the urban realm: a systematic literature review, {eid: 85130966565, doi: 10.3390/buildings12050685}&gt;, &lt;Industry 4.0: a proposal of paradigm organization schemes from a systematic literature review, {eid: 85121546083, doi: 10.3390/s22010066}&gt;, &lt;Internet of Things (IoT), building information modeling (BIM), and digital twin (DT) in construction industry: a review, bibliometric, and network analysis, {eid: 85140613480, doi: 10.3390/buildings12101503}&gt;, &lt;Evaluation of photogrammetry for use in industrial production systems, {eid: 85059988056, doi: 10.1109/COASE.2018.8560496}&gt;, &lt;None, {eid: 85158845133}&gt;, &lt;Integration of uav-lidar and uav-photogrammetry for infrastructure monitoring and bridge assessment. ISPRS - international archives of the photogrammetry, {eid: 85132045374, doi: 10.5194/isprs-archives-XLIII-B2-2022-995-2022}&gt;, &lt;A comparison of multi-view 3D reconstruction of a rock wall using several cameras and a laser scanner. ISPRS - international archives of the photogrammetry, {eid: 84924275594, doi: 10.5194/isprsarchives-XL-5-573-2014}&gt;, &lt;Global Navigation Satellite System‐based positioning technology for structural health monitoring: a review, {eid: 85074771105, doi: 10.1002/stc.2467}&gt;, &lt;Deep reinforcement learning for flocking motion of multi-UAV systems: learn from a digital twin, {eid: 85133277179, doi: 10.1109/JIOT.2021.3127873}&gt;, &lt;3D global localization in the underground mine environment using mobile LiDAR mapping and point cloud registration, {eid: 85127689696, doi: 10.3390/s22082873}&gt;, &lt;A digital twin approach for geometric quality assessment of as-built prefabricated façades, {eid: 85103759504, doi: 10.1016/j.jobe.2021.102377}&gt;, &lt;A digital twin-based approach for the management of geometrical deviations during assembly processes, {eid: 85084735879, doi: 10.1016/j.jmsy.2020.04.020}&gt;, &lt;A four-terminal-architecture cloud-edge-based digital twin system for thermal error control of key machining equipment in production lines, {eid: 85116511977, doi: 10.1016/j.ymssp.2021.108488}&gt;, &lt;A parametric scan-to-FEM framework for the digital twin generation of historic masonry structures, {eid: 85117165627, doi: 10.3390/su131911088}&gt;, &lt;An assembly precision analysis method based on a general part digital twin model, {eid: 85096195427, doi: 10.1016/j.rcim.2020.102089}&gt;, &lt;An information and simulation framework for increased quality in welded components, {eid: 85047380653, doi: 10.1016/j.cirp.2018.04.118}&gt;, &lt;Automated shape and pose updating of building information model elements from 3D point clouds, {eid: 85099717898, doi: 10.1016/j.autcon.2021.103561}&gt;, &lt;BIM-supported scan and flight planning for fully autonomous LiDAR-carrying UAVs, {eid: 85137095856, doi: 10.1016/j.autcon.2022.104533}&gt;, &lt;Building digital twins of existing highways using map data based on engineering expertise, {eid: 85120620273, doi: 10.1016/j.autcon.2021.104081}&gt;, &lt;Building integrated photovoltaics 4.0: digitization of the photovoltaic integration in buildings for a resilient infra at large scale, {eid: 85137834173, doi: 10.3390/electronics11172700}&gt;, &lt;Combining integrated informative system and historical digital twin for maintenance and preservation of artistic assets, {eid: 85114201940, doi: 10.3390/s21175956}&gt;, &lt;Construction of damage-free digital twin of damaged aero-engine blades for repair volume generation in remanufacturing, {eid: 85125866896, doi: 10.1016/j.rcim.2022.102335}&gt;, &lt;Coupling a physical replica with a digital twin: a comparison of participatory decision-making methods in an urban park environment, {eid: 85137380000, doi: 10.3390/ijgi11080452}&gt;, &lt;Developing a selective assembly technique for sheet metal assemblies, {eid: 85062354493, doi: 10.1080/00207543.2019.1581387}&gt;, &lt;Development of a bridge maintenance system for prestressed concrete bridges using a 3D digital twin model, {eid: 85066812168, doi: 10.1080/15732479.2019.1620789}&gt;, &lt;Digital twin for geometric feature online inspection system of car body-in-white, {eid: 85081751613, doi: 10.1080/0951192X.2020.1736637}&gt;, &lt;Digital twin for variation management: a general framework and identification of industrial challenges related to the implementation, {eid: 85085766058, doi: 10.3390/APP10103342}&gt;, &lt;None, {eid: 85137372138, doi: 10.3390/buildings12071053}&gt;, &lt;Digital twin in aerospace industry: a gentle introduction, {eid: 85122087744, doi: 10.1109/ACCESS.2021.3136458}&gt;, &lt;Digital twin modeling method based on biomimicry for machining aerospace components, {eid: 85085116186, doi: 10.1016/j.jmsy.2020.04.014}&gt;, &lt;Digital twin of a city: review of technology serving city needs, {eid: 85137380199, doi: 10.1016/j.jag.2022.102915}&gt;, &lt;Digital twin of composite assembly manufacturing process, {eid: 85078235776, doi: 10.1080/00207543.2020.1714091}&gt;, &lt;Digital twinning of existing reinforced concrete bridges from labelled point clusters, {eid: 85065641838, doi: 10.1016/j.autcon.2019.102837}&gt;, &lt;Digital-twin-driven geometric optimization of centrifugal impeller with free-form blades for five-axis flank milling, {eid: 85087755544, doi: 10.1016/j.jmsy.2020.06.019}&gt;, &lt;Efficient spot welding sequence optimization in a geometry assurance digital twin, {eid: 85090476983, doi: 10.1115/1.4046436}&gt;, &lt;Efficient visualization of large-scale oblique photogrammetry models in unreal engine, {eid: 85116894292, doi: 10.3390/ijgi10100643}&gt;, &lt;Enriching geometric digital twins of buildings with small objects by fusing laser scanning and AI-based image recognition, {eid: 85131370209, doi: 10.1016/j.autcon.2022.104375}&gt;, &lt;Estimation of missing LiDAR data for accurate AGV localization, {eid: 85133651610, doi: 10.1109/ACCESS.2022.3185763}&gt;, &lt;Evaluating different strategies to achieve the highest geometric quality in self-adjusting smart assembly lines, {eid: 85100919666, doi: 10.1016/j.rcim.2021.102164}&gt;, &lt;Experiment of structural geometric morphology monitoring for bridges using holographic visual sensor, {eid: 85079884461, doi: 10.3390/s20041187}&gt;, &lt;Geometric construction of video stereo grid space, {eid: 85132585476, doi: 10.3390/rs14102356}&gt;, &lt;Geo-spatial context provision for digital twin generation, {eid: 85141843177, doi: 10.3390/app122110988}&gt;, &lt;Integration of industry 4.0 related technologies in construction industry: a framework of cyber-physical system, {eid: 85088707093, doi: 10.1109/ACCESS.2020.3007206}&gt;, &lt;None, {eid: 85141842451, doi: 10.3390/electronics11213437}&gt;, &lt;Making historical gyroscopes alive—2d and 3d preservations by sensor fusion and open data access, {eid: 85100079470, doi: 10.3390/s21030957}&gt;, &lt;Methods for the automated assignment and comparison of building damage geometries, {eid: 85096095143, doi: 10.1016/j.aei.2020.101186}&gt;, &lt;Path planning and control of a UAV fleet in bridge management systems, {eid: 85128841257, doi: 10.3390/rs14081858}&gt;, &lt;Post-earthquake building evaluation using UAVs: a BIM-based digital twin framework, {eid: 85123306163, doi: 10.3390/s22030873}&gt;, &lt;Protocols for the graphic and constructive diffusion of digital twins of the architectural heritage that guarantee universal accessibility through AR and VR, {eid: 85137763965, doi: 10.3390/app12178785}&gt;, &lt;Quality evaluation of digital twins generated based on uav photogrammetry and tls: bridge case study, {eid: 85114553959, doi: 10.3390/rs13173499}&gt;, &lt;Regard: symmetry-based coarse registration of smartphones colorful point clouds with cad drawings for low-cost digital twin buildings, {eid: 85106478127, doi: 10.3390/rs13101882}&gt;, &lt;Seismic fragility analysis of deteriorated bridge structures employing a UAV inspection-based updated digital twin, {eid: 85142392879, doi: 10.1007/s00158-022-03445-0}&gt;, &lt;Semi-automatic geometric digital twinning for existing buildings based on images and CAD drawings, {eid: 85082486835, doi: 10.1016/j.autcon.2020.103183}&gt;, &lt;Study on building digital-twin of face-milled hypoid gear from measured tooth surface topographical data, {eid: 85106523360, doi: 10.1115/1.4046915}&gt;, &lt;Systematic approach to generate Historical Building Information Modelling (HBIM) in architectural restoration project, {eid: 85145563845, doi: 10.1016/j.autcon.2022.104551}&gt;, &lt;UAV and IoT-based systems for the monitoring of industrial facilities using digital twins: methodology, reliability models, and application, {eid: 85137610671, doi: 10.3390/s22176444}&gt;, &lt;Unmanned aircraft system airspace structure and safety measures based on spatial digital twins, {eid: 85114749274, doi: 10.1109/TITS.2021.3108995}&gt;, &lt;Improving progress monitoring by fusing point clouds, semantic data and computer vision, {eid: 85084615028, doi: 10.1016/j.autcon.2020.103210}&gt;, &lt;Automated progress controlling and monitoring using daily site images and building information modelling, {eid: 85063893257, doi: 10.3390/buildings9030070}&gt;, &lt;An off-site construction digital twin assessment framework using wood panelized construction as a case study, {eid: 85129988316, doi: 10.3390/buildings12050566}&gt;, &lt;Procedure for safety assessment and BIM modelling of an historical complex structure through a macroelement approach: the building “molino-pastificio soresi” of partinico (Italy), {eid: 85138676298, doi: 10.3390/buildings12091408}&gt;, &lt;Smart maintenance and health monitoring of buildings and infrastructure using high-resolution laser scanners, {eid: 85128737596, doi: 10.3390/buildings12040454}&gt;, &lt;Risk analysis for earthquake-damaged buildings using point cloud and BIM data: a case study of the daeseong apartment complex in pohang, South Korea, {eid: 85099136288, doi: 10.3390/su13020456}&gt;, &lt;Use of TLS (LiDAR) for building diagnostics with the example of a historic building in karlino, {eid: 85081753674, doi: 10.3390/buildings10020024}&gt;</t>
  </si>
  <si>
    <t>2-s2.0-85158902938</t>
  </si>
  <si>
    <t>How the Convergence of Information Technology and Operational Technology Enables Digital Twin in Construction Industry: A Systematic Review</t>
  </si>
  <si>
    <t>4th IEEE International Conference on Electrical, Computer, and Energy Technologies, ICECET 2024</t>
  </si>
  <si>
    <t>10.1109/ICECET61485.2024.10698251</t>
  </si>
  <si>
    <r>
      <rPr>
        <u/>
        <sz val="11"/>
        <color rgb="FF1155CC"/>
        <rFont val="Calibri, sans-serif"/>
      </rPr>
      <t>https://www.doi.org/10.1109/ICECET61485.2024.10698251</t>
    </r>
  </si>
  <si>
    <t>© 2024 IEEE.Digital Twin (DT) has emerged as a promising solution for improving processes and decision making in the construction industry. However, developing DTs faces challenges due to the fragmented use of Information Technology (IT) and Operational Technology (OT) systems, and yet a comprehensive study covering these domains is lacking. In response, this paper systematically reviews 20 papers published over the past five years investigating IT and OT systems with two lenses: construction perspective and DT perspective. Through a synthesis of the existing literature, the main challenges and solutions for enabling IT and OT convergence in construction projects are identified and prioritized based on frequency of occurrence in the literature. Next, a discussion explaining how such convergence and integration enables the development of DTs through synchronizing information flows between physical assets and virtual representations is offered. The identified challenges are categorized into four groups including technology, data, organization, and people. The proposed solutions are focused in three common areas of technology, data, and organization. This study concludes that while there are rapidly growing interests around leveraging DT concepts in the construction industry, overcoming the barriers for IT and OT convergence should be a main priority for construction stakeholders looking to enable DTs and realize their benefits. The identified challenges and solutions provide an industry-specific roadmap for digital integration as well as important implications for digital transformation in the construction industry.</t>
  </si>
  <si>
    <t>Construction Industry, Digital Twin, Information Technology, Operational Technology</t>
  </si>
  <si>
    <t>&lt;Digital twins applications for building energy efficiency: A review, {eid: 85139916828, doi: 10.3390/en15197002}&gt;, &lt;Digital twin application in the construction industry: A literature review, {eid: 85107846403, doi: 10.1016/j.jobe.2021.102726}&gt;, &lt;None, {eid: 85084500337, doi: 10.1007/978-3-030-33570-0}&gt;, &lt;Transforming the aec industry: A model-centric approach, {eid: 85106020948}&gt;, &lt;Operational technology and information technology in industrial control systems, {eid: 84983784404, doi: 10.1007/978-3-319-32125-7_4}&gt;, &lt;Developing a readiness model and a self-assessment tool for adopting digital technologies in construction organizations, {eid: 85141187616, doi: 10.1080/09613218.2022.2136130}&gt;, &lt;Digital technologies in the architecture, engineering and construction (aec) industry-A bibliometric- qualitative literature review of research activities, {eid: 85107220032, doi: 10.3390/ijerph18116135}&gt;, &lt;Interoperability in construction - Mission impossible?, {eid: 85100253439, doi: 10.1016/j.dibe.2020.100018}&gt;, &lt;Implementation of technologies in the construction industry: A systematic review, {eid: 85110391901, doi: 10.1108/ECAM-02-2021-0172}&gt;, &lt;Integration of digital technologies in the field of construction in the russian federation, {eid: 85076290465, doi: 10.2478/emj-2019-0019}&gt;, &lt;Exploring the current and future states of augmented reality in the construction industry, {eid: 85098071175}&gt;, &lt;A review of digital twin applications in construction, {eid: 85129248492, doi: 10.36680/j.itcon.2022.008}&gt;, &lt;Construction with digital twin information systems, {eid: 85106009736, doi: 10.1017/dce.2020.16}&gt;, &lt;Increasing interoperability between digital twin standards and specifications: Transformation of dtdl to aas, {eid: 85170525504, doi: 10.3390/s23187742}&gt;, &lt;Operational technology on construction sites: A review from the cybersecurity perspective, {eid: 85116325371, doi: 10.1061/(ASCE)CO.1943-7862.0002193}&gt;, &lt;Digital construction: From point solutions to IoT ecosystem, {eid: 85047063466, doi: 10.1016/j.autcon.2018.05.004}&gt;, &lt;The role of customers and vendors in modern construction equipment technology diffusion, {eid: 85034273699, doi: 10.1108/ECAM-06-2016-0149}&gt;, &lt;Systems integration and collaboration in architecture, engineering, construction, and facilities management: A review, {eid: 77949492632, doi: 10.1016/j.aei.2009.09.001}&gt;, &lt;Digital twins in the construction industry: A comprehensive review of current implementations, enabling technologies, and future directions, {eid: 85166510353, doi: 10.3390/su151410908}&gt;, &lt;Digital twins in infrastructure: Definitions, current practices, challenges and strategies, {eid: 85113812946, doi: 10.1080/15623599.2021.1966980}&gt;, &lt;Future of iotsp - It and ot integration, {eid: 85057735710, doi: 10.1109/FiCloud.2018.00037}&gt;, &lt;None, {eid: 85118415026}&gt;, &lt;Collaboration through digital integration - An overview of it-otintegration use-cases and requirements, {eid: 85120530041, doi: 10.1007/978-3-030-85969-5_37}&gt;, &lt;Digital twin: Vision, benefits, boundaries, and creation for buildings, {eid: 85077738936, doi: 10.1109/ACCESS.2019.2946515}&gt;, &lt;Challenges in digital twin development for cyber-physical production systems, {eid: 85069172464, doi: 10.1007/978-3-030-23703-5_2}&gt;, &lt;Digital twinning of the built environment - An interdisciplinary topic for innovation in didactics, {eid: 85092156879, doi: 10.5194/isprsannals-V-4-2020-231-2020}&gt;, &lt;Digital twin: Values, challenges and enablers from a modeling perspective, {eid: 85081090770, doi: 10.1109/ACCESS.2020.2970143}&gt;, &lt;Opportunities and challenges of digital twin applications in modular integrated construction, {eid: 85109365952, doi: 10.22260/ISARC2020/0040}&gt;, &lt;An adapted model of cognitive digital twins for building lifecycle management, {eid: 85106036456, doi: 10.3390/app11094276}&gt;, &lt;Application of digital twin technologies in construction: An overview of opportunities and challenges, {eid: 85127600722, doi: 10.22260/ISARC2021/0132}&gt;, &lt;Digital twins in the construction industry: A perspective of practitioners and building authority, {eid: 85133498897, doi: 10.3389/fbuil.2022.834671}&gt;, &lt;Digital twins for construction sites: Concepts, lod definition, and applications, {eid: 85121553254, doi: 10.1061/(ASCE)ME.1943-5479.0000948}&gt;, &lt;Digital twin technology challenges and applications: A comprehensive review, {eid: 85126301082, doi: 10.3390/rs14061335}&gt;, &lt;Digital twins and lean construction: Challenges for future practical applications, {eid: 85142724643, doi: 10.24928/2022/0126}&gt;, &lt;Review of digital twins for constructed facilities, {eid: 85149468799, doi: 10.3390/buildings12112029}&gt;, &lt;Delving into the digital twin developments and applications in the construction industry: A prisma approach, {eid: 85185718782, doi: 10.3390/su152316436}&gt;, &lt;Geometric parameter updating in digital twin of built assets: A systematic literature review, {eid: 85158902938, doi: 10.1016/j.jobe.2023.106704}&gt;, &lt;Digital twins and blockchain technologies for building lifecycle management, {eid: 85169019012, doi: 10.1016/j.autcon.2023.105064}&gt;, &lt;Barriers to the adoption of digital twin in the construction industry: A literature review, {eid: 85150955484, doi: 10.3390/informatics10010014}&gt;, &lt;Challenges of digital twin technologies integration in modular construction: A case from a manufacturers perspective, {eid: 85158087042, doi: 10.14569/IJACSA.2023.0140418}&gt;, &lt;A general contractors perspective on construction digital twin: Implementation, impacts and challenges, {eid: 85156152250, doi: 10.3390/buildings13040978}&gt;, &lt;An implementation strategy for the application of digital twin for construction progress monitoring using wearable technologies, {eid: 85204807801}&gt;</t>
  </si>
  <si>
    <t>2-s2.0-85207397320</t>
  </si>
  <si>
    <t>Internet of Things (IoT), Building Information Modeling (BIM), and Digital Twin (DT) in Construction Industry: A Review, Bibliometric, and Network Analysis</t>
  </si>
  <si>
    <t>10.3390/buildings12101503</t>
  </si>
  <si>
    <r>
      <rPr>
        <u/>
        <sz val="11"/>
        <color rgb="FF1155CC"/>
        <rFont val="Calibri, sans-serif"/>
      </rPr>
      <t>https://www.doi.org/10.3390/buildings12101503</t>
    </r>
  </si>
  <si>
    <t>© 2022 by the authors.The present study uses a bibliometric and systematic literature review (SLR) to examine the use of Building Information Modeling (BIM), the Internet of Things (IoT), and Digital Twins (DT) in the construction industry. The network visualization and other approaches based on the Web of Science (WOS) database and the patterns of research interactions were explored in 1879 academic publications using co-occurrence and co-citation investigations. Significant publications, conferences, influential authors, countries, organizations, and funding agencies have been recognized. Our study demonstrates that BIM, IoT, and DT in construction, Heritage BIM (HBIM), Smart Contracts, BIM, and Ontology, and VR and AR in BIM and DT are the main study themes. Finally, several prospective areas for future study are identified, including BIM and Metaverse technology, BIM and Artificial Intelligence (AI), Metaheuristic algorithms for optimization purposes in BIM, and the Circular Economy with BIM and IoT.</t>
  </si>
  <si>
    <t>bibliometric, Building Information Modeling (BIM), Digital Twins (DT), Internet of Things (IoT), network analysis, systematic literature review (SLR)</t>
  </si>
  <si>
    <t>&lt;Automated Layout Design Approach of Floor Tiles: Based on Building Information Modeling (BIM) via Parametric Design (PD) Platform, {eid: 85125075020, doi: 10.3390/buildings12020250}&gt;, &lt;Automation of CAD models to BEM models for performance based goal-oriented design methods, {eid: 84995872283, doi: 10.1016/j.buildenv.2016.10.015}&gt;, &lt;Immersive virtual reality for extending the potential of Building Information Modeling in architecture, engineering, and construction sector: Systematic review, {eid: 85125741406, doi: 10.1080/17538947.2022.2038291}&gt;, &lt;BIM-Based Resource Tradeoff in Project Scheduling Using Fire Hawk Optimizer (FHO), {eid: 85138709464, doi: 10.3390/buildings12091472}&gt;, &lt;Utilization of BIM in Steel Building Projects: A Systematic Literature Review, {eid: 85131551724, doi: 10.3390/buildings12060713}&gt;, &lt;Beyond the BIM utopia: Approaches to the development and implementation of Building Information Modeling, {eid: 84897380121, doi: 10.1016/j.autcon.2014.03.009}&gt;, &lt;Semi-automated generation of parametric BIM for steel structures based on terrestrial laser scanning data, {eid: 85077796913, doi: 10.1016/j.autcon.2019.103037}&gt;, &lt;Building Information Modelling (BIM) uptake: Clear benefits, understanding its implementation, risks and challenges, {eid: 85007486750, doi: 10.1016/j.rser.2016.11.083}&gt;, &lt;Characterizing interactions with BIM tools and artifacts in building design coordination meetings, {eid: 85057796105, doi: 10.1016/j.autcon.2018.10.025}&gt;, &lt;The application and exploration of the TSTL in construction management based on BIM, {eid: 85031096283}&gt;, &lt;Construction site design planning using 4D BIM modeling, {eid: 85127896790, doi: 10.1590/1806-9649-2022v29e5312}&gt;, &lt;BIM-Assisted Workflow Enhancement for Architecture Preliminary Design, {eid: 85130100173, doi: 10.3390/buildings12050601}&gt;, &lt;Beyond the third dimension of BIM: A systematic review of literature and assessment of professional views, {eid: 85047085292, doi: 10.1016/j.jobe.2018.04.028}&gt;, &lt;Building Information Modeling (BIM) application framework: The process of expanding from 3D to computable nD, {eid: 84907426904, doi: 10.1016/j.autcon.2014.04.009}&gt;, &lt;A financial decision making framework for construction projects based on 5D Building Information Modeling (BIM), {eid: 84955370619, doi: 10.1016/j.ijproman.2015.09.004}&gt;, &lt;Using 4D BIM to assess construction risks during the design phase, {eid: 85068027726, doi: 10.1108/ECAM-09-2018-0379}&gt;, &lt;Evaluation of 4D BIM tools applicability in construction planning efficiency, {eid: 85095745607, doi: 10.1080/15623599.2020.1837718}&gt;, &lt;Enhancing Facility Management through BIM 6D, {eid: 85007018566}&gt;, &lt;BIM Adaptation in Construction projects, {eid: 85140623961}&gt;, &lt;8D BIM modelling tool for accident prevention through design, {eid: 84860910840}&gt;, &lt;Implementation of Building Information Modelling in infrastructure construction projects: A study of dimensions and strategies, {eid: 85122934276, doi: 10.12821/ijispm090403}&gt;, &lt;Barriers to the Implementation of Building Information Modeling among Jordanian AEC Companies, {eid: 85124194532, doi: 10.3390/buildings12020150}&gt;, &lt;None, {eid: 85124187387}&gt;, &lt;The role of Building Information Modeling (BIM) in reducing the number of project dispute resolution sessions, {eid: 85138746151}&gt;, &lt;Analytical review and evaluation of civil information modeling, {eid: 84962755489, doi: 10.1016/j.autcon.2016.02.006}&gt;, &lt;Applicability of 4D CAD in civil engineering construction: Case study of a cable-stayed bridge project, {eid: 78650330072, doi: 10.1061/(ASCE)CP.1943-5487.0000074}&gt;, &lt;An IFC-based product model for RC or PC slab bridges, {eid: 33646068308}&gt;, &lt;Structure Monitoring with BIM and IoT: The Case Study of a Bridge Beam Model, {eid: 85126649022, doi: 10.3390/ijgi11030173}&gt;, &lt;Visualization and monitoring information management of bridge structure health and safety early warning based on BIM, {eid: 85099823232, doi: 10.1080/13467581.2020.1869013}&gt;, &lt;Use of BIM for the optimized operation of road tunnels: Modelling approach, information requirements, and exemplary implementation, {eid: 85127961091, doi: 10.1002/geot.202100074}&gt;, &lt;Bim-Based Risk Identification System in Tunnel Construction, {eid: 84969988930, doi: 10.3846/13923730.2015.1023348}&gt;, &lt;I-BIM: Digital Twin for Tunnels and Underground Structures, {eid: 85097205708}&gt;, &lt;Utilization of BIM in the Construction of a Submarine Tunnel: A Case Study in Xiamen City, China, {eid: 85099440478, doi: 10.3846/jcem.2021.14098}&gt;, &lt;Time and Cost Management of Dam Construction Projects based on Building Information Modeling (BIM) (A Case Study in Kurdistan Province), {eid: 85138682978}&gt;, &lt;BIM Approach for Modeling Airports Terminal Expansion, {eid: 85087852862, doi: 10.3390/infrastructures5050041}&gt;, &lt;Architecting a BIM-Based Digital Twin Platform for Airport Asset Management: A Model-Based System Engineering with SysML Approach, {eid: 85127072020, doi: 10.1061/(ASCE)CO.1943-7862.0002271}&gt;, &lt;Overview: The opportunity of BIM in railway, {eid: 85062873883, doi: 10.1108/SASBE-11-2017-0060}&gt;, &lt;Integrating BIM and GIS in railway projects: A critical review, {eid: 85035343548}&gt;, &lt;Visualization of Railway Transportation Engineering Management Using BIM Technology under the Application of Internet of Things Edge Computing, {eid: 85126625974, doi: 10.1155/2022/4326437}&gt;, &lt;Opportunities and Challenges to Develop Digital Twins for Subsea Pipelines, {eid: 85131519514, doi: 10.3390/jmse10060739}&gt;, &lt;A Review of the Digital Twin Technology in the AEC-FM Industry, {eid: 85127468002, doi: 10.1155/2022/2185170}&gt;, &lt;Options for and Challenges of Employing Digital Twins in Construction Management, {eid: 85126988705, doi: 10.3390/app12062928}&gt;, &lt;A review of digital twin applications in construction, {eid: 85129248492, doi: 10.36680/j.itcon.2022.008}&gt;, &lt;From Bim to Digital Twins: A Systematic Review of the Evolution of Intelligent Building Representations in the AEC-FM Industry, {eid: 85103484819, doi: 10.36680/j.itcon.2021.005}&gt;, &lt;An investigation for integration of deep learning and digital twins towards Construction 4.0, {eid: 85125955106, doi: 10.1108/SASBE-08-2021-0148}&gt;, &lt;Internet of Things (IoT) and internet enabled physical devices for Construction 4.0, {eid: 85125956878}&gt;, &lt;Digital Twin for Supply Chain Coordination in Modular Construction, {eid: 85109163928, doi: 10.3390/app11135909}&gt;, &lt;Building information modelling framework: A research and delivery foundation for industry stakeholders, {eid: 59049095324, doi: 10.1016/j.autcon.2008.10.003}&gt;, &lt;Conducting systematic literature review in operations management, {eid: 84956874469, doi: 10.1080/09537287.2015.1129464}&gt;, &lt;Doing research in business and management: An essential guide to planning your project, {eid: 85140594475, doi: 10.1080/14767333.2012.687917}&gt;, &lt;The bibliometric analysis of scholarly production: How great is the impact?, {eid: 84947126384, doi: 10.1007/s11192-015-1645-z}&gt;, &lt;How to conduct a bibliometric analysis: An overview and guidelines, {eid: 85105500726, doi: 10.1016/j.jbusres.2021.04.070}&gt;, &lt;The art of crafting a systematic literature review in entrepreneurship research, {eid: 85078881496, doi: 10.1007/s11365-020-00635-4}&gt;, &lt;Earned Green Value management for project management: A systematic review, {eid: 85066148657, doi: 10.1016/j.jclepro.2019.05.079}&gt;, &lt;Conducting systematic literature reviews and bibliometric analyses, {eid: 85074036323, doi: 10.1177/0312896219877678}&gt;, &lt;Software survey: VOSviewer, a computer program for bibliometric mapping, {eid: 77953711904, doi: 10.1007/s11192-009-0146-3}&gt;, &lt;Collaboration and Risk in Building Information Modelling (BIM): A Systematic Literature Review, {eid: 85129915136, doi: 10.3390/buildings12050571}&gt;, &lt;Collaboration in BIM-based construction networks: A bibliometric-qualitative literature review, {eid: 85024115642, doi: 10.1016/j.ijproman.2017.07.001}&gt;, &lt;The resource-based theory: Dissemination and main trends, {eid: 33745439260, doi: 10.1002/smj.532}&gt;, &lt;Uncovering the intellectual structure of research in business ethics: A journey through the history, the classics, and the pillars of Journal of Business Ethics, {eid: 81555195248, doi: 10.1007/s10551-011-0924-8}&gt;, &lt;Co-citation in the scientific literature: A new measure of the relationship between two documents, {eid: 0015640298, doi: 10.1002/asi.4630240406}&gt;, &lt;Building Information Modeling (BIM): Benefits, risks and challenges, {eid: 79960202373}&gt;, &lt;None, {eid: 38649094993}&gt;, &lt;Building Information Modeling education for construction engineering and management. I: Industry requirements, state of the art, and gap analysis, {eid: 84886516189, doi: 10.1061/(ASCE)CO.1943-7862.0000759}&gt;, &lt;None, {eid: 84928757411}&gt;, &lt;Building Information Modeling (BIM): Trends, Benefits, Risks, and Challenges for the AEC Industry, {eid: 79960269657, doi: 10.1061/(ASCE)LM.1943-5630.0000127}&gt;, &lt;Building Information Modeling (BIM) for existing buildings—Literature review and future needs, {eid: 84890525940, doi: 10.1016/j.autcon.2013.10.023}&gt;, &lt;The project benefits of building information modelling (BIM), {eid: 84881611317, doi: 10.1016/j.ijproman.2012.12.001}&gt;, &lt;Application Areas and Data Requirements for BIM-Enabled Facilities Management, {eid: 84859575621, doi: 10.1061/(ASCE)CO.1943-7862.0000433}&gt;, &lt;Understanding and facilitating BIM adoption in the AEC industry, {eid: 78149283543, doi: 10.1016/j.autcon.2010.09.002}&gt;, &lt;How to measure the benefits of BIM—A case study approach, {eid: 84860281943, doi: 10.1016/j.autcon.2012.02.008}&gt;, &lt;Building Information Modeling (BIM) and Safety: Automatic Safety Checking of Construction Models and Schedules, {eid: 84869092675, doi: 10.1016/j.autcon.2012.05.006}&gt;, &lt;BIM implementation throughout the UK construction project lifecycle: An analysis, {eid: 84885086703, doi: 10.1016/j.autcon.2013.09.001}&gt;, &lt;Building Information Modeling (BIM): Now and beyond, {eid: 84870925948}&gt;, &lt;Construction industry from perspective of force majeure and environmental risk compared to the CoViD-19 outbreak: A systematic literature review, {eid: 85123120308, doi: 10.3390/su14031135}&gt;, &lt;None, {eid: 85096790374}&gt;, &lt;Digital Twins for Construction Sites: Concepts, LoD Definition, and Applications, {eid: 85121553254, doi: 10.1061/(ASCE)ME.1943-5479.0000948}&gt;, &lt;Blockchain-Enabled IoT-BIM Platform for Supply Chain Management in Modular Construction, {eid: 85120520950, doi: 10.1061/(ASCE)CO.1943-7862.0002229}&gt;, &lt;Research on Intelligent Dispatching System Management Platform for Construction Projects Based on Digital Twin and BIM Technology, {eid: 85124268020, doi: 10.1155/2022/8273451}&gt;, &lt;Digital Twin in the Architecture, Engineering, and Construction Industry: A Bibliometric Review, {eid: 85128954854}&gt;, &lt;Adoption of Blockchain Technology through Digital Twins in the Construction Industry 4.0: A PESTELS Approach, {eid: 85121618791, doi: 10.3390/buildings11120670}&gt;, &lt;IoT Open-Source Architecture for the Maintenance of Building Facilities, {eid: 85108310764, doi: 10.3390/app11125374}&gt;, &lt;Differentiating Digital Twin from Digital Shadow: Elucidating a Paradigm Shift to Expedite a Smart, Sustainable Built Environment, {eid: 85104190401, doi: 10.3390/buildings11040151}&gt;, &lt;A BIM-data mining integrated digital twin framework for advanced project management, {eid: 85100105417, doi: 10.1016/j.autcon.2021.103564}&gt;, &lt;Lean Practices Using Building Information Modeling (BIM) and Digital Twinning for Sustainable Construction, {eid: 85098773320, doi: 10.3390/su13010161}&gt;, &lt;Developing WSN/BIM-Based Environmental Monitoring Management System for Parking Garages in Smart Cities, {eid: 85081135376, doi: 10.1061/(ASCE)ME.1943-5479.0000760}&gt;, &lt;Automating construction manufacturing procedures using BIM digital objects (BDOs) Case study of knowledge transfer partnership project in UK, {eid: 85079455868, doi: 10.1108/CI-12-2019-0141}&gt;, &lt;Development of a Cognitive Digital Twin for Building Management and Operations, {eid: 85139394134, doi: 10.3389/fbuil.2022.856873}&gt;, &lt;An Off-Site Construction Digital Twin Assessment Framework Using Wood Panelized Construction as a Case Study, {eid: 85129988316, doi: 10.3390/buildings12050566}&gt;, &lt;A Framework for Prefabricated Component Hoisting Management Systems Based on Digital Twin Technology, {eid: 85126473726, doi: 10.3390/buildings12030276}&gt;, &lt;Integrating disruptive technologies with facilities management: A literature review and future research directions, {eid: 85113532483, doi: 10.1016/j.autcon.2021.103917}&gt;, &lt;Building Information Modelling and Internet of Things Integration for Facility Management-Literature Review and Future Needs, {eid: 85103591962, doi: 10.3390/app11073062}&gt;, &lt;Augmented reality and digital twin system for interaction with construction machinery, {eid: 85101286480, doi: 10.1080/13467581.2020.1869557}&gt;, &lt;Utilizing Industry 4.0 on the Construction Site: Challenges and Opportunities, {eid: 85096670157, doi: 10.1109/TII.2020.3002197}&gt;, &lt;Cybersecurity for Digital Twins in the Built Environment: Current Research and Future Directions, {eid: 85105588737, doi: 10.36680/j.itcon.2021.010}&gt;, &lt;Towards a semantic Construction Digital Twin: Directions for future research, {eid: 85082386834, doi: 10.1016/j.autcon.2020.103179}&gt;, &lt;Digital Twins in Built Environments: An Investigation of the Characteristics, Applications, and Challenges, {eid: 85124038873, doi: 10.3390/buildings12020120}&gt;, &lt;Integrated digital twin and blockchain framework to support accountable information sharing in construction projects, {eid: 85103961430, doi: 10.1016/j.autcon.2021.103688}&gt;, &lt;Heritage Bim, Numerical Simulation and Decision Support Systems: An Integrated Approach for Historical Buildings Retrofit, {eid: 85032589048}&gt;, &lt;H-BIM and the Domains of Data Investigations of Heritage Buildings Current State of the Art, {eid: 85065666005}&gt;, &lt;Conservation data parameters for BIM-enabled heritage asset management, {eid: 85088394986, doi: 10.1016/j.autcon.2020.103333}&gt;, &lt;A Scan-to-BIM Methodology Applied to Stone Pavements in Archaeological Sites, {eid: 85116744108, doi: 10.3390/heritage4040169}&gt;, &lt;Integration of laser scanner and photogrammetry for heritage BIM enhancement, {eid: 85106522216, doi: 10.3390/ijgi10050316}&gt;, &lt;None, {eid: 54249169284}&gt;, &lt;Systematic literature review on smart contracts in the construction industry: Potentials, benefits, and challenges, {eid: 85140610171, doi: 10.1007/s42524-022-0188-2}&gt;, &lt;Automated Payment and Contract Management in the Construction Industry by Integrating Building Information Modeling and Blockchain-Based Smart Contracts, {eid: 85113372086, doi: 10.3390/app11167653}&gt;, &lt;Blockchain and Smart Contracts: A Solution for Payment Issues in Construction Supply Chains, {eid: 85108003916, doi: 10.3390/informatics8020036}&gt;, &lt;Preparing construction supply chains for blockchain technology: An investigation of its potential and future directions, {eid: 85097259612, doi: 10.1007/s42524-020-0110-8}&gt;, &lt;Blockchain in the construction sector: A socio-technical systems framework for the construction industry, {eid: 85073930598}&gt;, &lt;Towards a general fuzzy ontology and its construction, {eid: 84874187635}&gt;, &lt;A shared ontology suite for digital construction workflow, {eid: 85115001935, doi: 10.1016/j.autcon.2021.103930}&gt;, &lt;Construction risk knowledge management in BIM using ontology and semantic web technology, {eid: 84963865280, doi: 10.1016/j.ssci.2016.04.008}&gt;, &lt;BIM data flow architecture with AR/VR technologies: Use cases in architecture, engineering and construction, {eid: 85121014179, doi: 10.1016/j.autcon.2021.104054}&gt;, &lt;Rapid Development of Virtual Reality Based Construction Sequence Simulations: A Case Study, {eid: 85080916587, doi: 10.36680/j.itcon.2020.004}&gt;, &lt;Visualizing a New Sustainable World: Toward the Next Generation of Virtual Reality in the Built Environment, {eid: 85119600458, doi: 10.3390/buildings11110546}&gt;, &lt;Recent advances in augmented reality, {eid: 0035503402, doi: 10.1109/38.963459}&gt;, &lt;A survey of augmented reality, {eid: 0039560342, doi: 10.1162/pres.1997.6.4.355}&gt;, &lt;Application of augmented reality in museums—Factors influencing the learning motivation and effectiveness, {eid: 85121309835, doi: 10.1177/00368504211059045}&gt;</t>
  </si>
  <si>
    <t>2-s2.0-85140613480</t>
  </si>
  <si>
    <t>Methods for enabling real-time analysis in digital twins: A literature review</t>
  </si>
  <si>
    <t>Computers and Structures</t>
  </si>
  <si>
    <t>10.1016/j.compstruc.2024.107342</t>
  </si>
  <si>
    <r>
      <rPr>
        <u/>
        <sz val="11"/>
        <color rgb="FF1155CC"/>
        <rFont val="Calibri, sans-serif"/>
      </rPr>
      <t>https://www.doi.org/10.1016/j.compstruc.2024.107342</t>
    </r>
  </si>
  <si>
    <t>© 2024 The Author(s)This paper presents a literature review on methods for enabling real-time analysis in digital twins, which are virtual models of physical systems. The advantages of digital twins are numerous, including cost reduction, risk mitigation, efficiency enhancement, and decision-making support. However, their implementation faces challenges such as the need for real-time data analysis, resource limitations, and data uncertainty. The paper focuses on methods for reducing computational demands, which have not been systematically discussed in the literature. The paper reviews and categorizes methods and tools for accelerating the modeling of physical phenomena and reducing the computational needs of digital twins.</t>
  </si>
  <si>
    <t>&lt;Digital twin: manufacturing excellence through virtual factory replication, {eid: 84944689700}&gt;, &lt;Top 10 strategic technology trends for 2018, {eid: 84983461822}&gt;, &lt;Smart manufacturing must embrace big data, {eid: 85017175038, doi: 10.1038/544023a}&gt;, &lt;None, {eid: 85189658524}&gt;, &lt;Top 10 strategic technology trends for 2019: digital twins, {eid: 85189665209}&gt;, &lt;Warehouse management system customization and information availability in 3pl companies: a decision-support tool, {eid: 85053068565, doi: 10.1108/IMDS-01-2018-0033}&gt;, &lt;Digital twin—the simulation aspect, {eid: 85016457439}&gt;, &lt;Next generation digital twin, {eid: 85068757479, doi: 10.17560/atp.v60i10.2371}&gt;, &lt;Digital twin: values, challenges and enablers from a modeling perspective, {eid: 85081090770, doi: 10.1109/ACCESS.2020.2970143}&gt;, &lt;Moores law: past, present and future, {eid: 0031166167, doi: 10.1109/6.591665}&gt;, &lt;Multiphysics stimulated simulation digital twin methods for fleet management, {eid: 84881330448, doi: 10.2514/6.2013-1578}&gt;, &lt;Digital twin: generalization, characterization and implementation, {eid: 85101711357, doi: 10.1016/j.dss.2021.113524}&gt;, &lt;Introduction to embedded systems: a cyber-physical systems approach, {eid: 79957551757}&gt;, &lt;Edge computing: vision and challenges, {eid: 84987842183, doi: 10.1109/JIOT.2016.2579198}&gt;, &lt;5G wireless technology, {eid: 84987960710}&gt;, &lt;Wireless sensor networks, {eid: 13244263673, doi: 10.1007/b117506}&gt;, &lt;Review of digital twin about concepts, technologies, and industrial applications, {eid: 85087693875, doi: 10.1016/j.jmsy.2020.06.017}&gt;, &lt;A comparison of fog and cloud computing cyber-physical interfaces for Industry 4.0 real-time embedded machine learning engineering applications, {eid: 85065718296, doi: 10.1016/j.compind.2019.04.016}&gt;, &lt;Real-time frequency-domain decomposition for structural health monitoring using general-purpose graphic processing unit, {eid: 85028113911, doi: 10.1111/mice.12097}&gt;, &lt;How to tell the difference between a model and a digital twin, {eid: 85081715350, doi: 10.1186/s40323-020-00147-4}&gt;, &lt;Digital twin and virtual sensor for a rotor system, {eid: 85077849006, doi: 10.2507/30th.daaam.proceedings.156}&gt;, &lt;The digital twin paradigm for aircraft review and outlook, {eid: 85091899249, doi: 10.2514/6.2020-0553}&gt;, &lt;Digital twin and Internet of things—current standards landscape, {eid: 85091974569, doi: 10.3390/app10186519}&gt;, &lt;Data-centric middleware based digital twin platform for dependable cyber-physical systems, {eid: 85028079218, doi: 10.1109/ICUFN.2017.7993933}&gt;, &lt;Data link for the creation of digital twins, {eid: 85183523666, doi: 10.1109/ACCESS.2020.3045856}&gt;, &lt;A novel cloud-based framework for the elderly healthcare services using digital twin, {eid: 85065103886, doi: 10.1109/ACCESS.2019.2909828}&gt;, &lt;Data management for developing digital twin ontology model, {eid: 85106807559, doi: 10.1177/0954405420978117}&gt;, &lt;A digital twin smart city for citizen feedback, {eid: 85099006766, doi: 10.1016/j.cities.2020.103064}&gt;, &lt;Digital twin-based sustainable intelligent manufacturing: a review, {eid: 85083639816, doi: 10.1007/s40436-020-00302-5}&gt;, &lt;Digital twin for civil engineering systems: an exploratory review for distributed sensing updating, {eid: 85128378044, doi: 10.3390/s22093168}&gt;, &lt;Energy digital twin technology for industrial energy management: classification, challenges and future, {eid: 85127319091, doi: 10.1016/j.rser.2022.112407}&gt;, &lt;A review on simulation in digital twin for aerospace, manufacturing and robotics, {eid: 85100450784}&gt;, &lt;The application and challenge of digital twin technology in ship equipment, {eid: 85111567765, doi: 10.1088/1742-6596/1939/1/012068}&gt;, &lt;Digital twin: a comprehensive survey of security threats, {eid: 85129610160, doi: 10.1109/COMST.2022.3171465}&gt;, &lt;Toward the next generation of digitalization in agriculture based on digital twin paradigm, {eid: 85122361207, doi: 10.3390/s22020498}&gt;, &lt;Health care in the cyberspace: medical cyber-physical system and digital twin challenges, {eid: 85081088828, doi: 10.1007/978-3-030-18732-3_6}&gt;, &lt;Digital twin networks: a survey, {eid: 85105850614, doi: 10.1109/JIOT.2021.3079510}&gt;, &lt;A survey on concepts, applications, and challenges in cyber-physical systems, {eid: 84920971178}&gt;, &lt;Digital twin-enabled reinforcement learning for end-to-end autonomous driving, {eid: 85116124487, doi: 10.1109/DTPI52967.2021.9540179}&gt;, &lt;Digital twin in manufacturing: conceptual framework and case studies, {eid: 85123736057, doi: 10.1080/0951192X.2022.2027014}&gt;, &lt;Digital twin and smart manufacturing in industries: a bibliometric analysis with a focus on industry 4.0, {eid: 85124328046, doi: 10.3390/s22041388}&gt;, &lt;Towards the development of a digital twin for a sustainable mass customization 4.0 environment: a literature review of relevant concepts, {eid: 85134026891, doi: 10.3390/automation3010010}&gt;, &lt;Digital twin for sustainable manufacturing supply chains: current trends, future perspectives, and an implementation framework, {eid: 85121967867, doi: 10.1016/j.techfore.2021.121448}&gt;, &lt;Blockchain-based digital twin for supply chain management: a literature review and future research directions, {eid: 85174230531}&gt;, &lt;Contrasting digital twin vision of manufacturing with the industrial reality, {eid: 85114398850, doi: 10.1080/0951192X.2021.1972471}&gt;, &lt;The application of digital twin technology in operations and supply chain management: a bibliometric review, {eid: 85124370990}&gt;, &lt;Designing solutions with the product-service systems digital twin: what is now and what is next?, {eid: 85124184608, doi: 10.1016/j.compind.2022.103629}&gt;, &lt;Knowledge mapping of digital twin and physical Internet in supply chain management: a systematic literature review, {eid: 85120914637, doi: 10.1016/j.ijpe.2021.108381}&gt;, &lt;Decision support in productive processes through DES and ABS in the digital twin era: a systematic literature review, {eid: 85102693068, doi: 10.1080/00207543.2021.1898691}&gt;, &lt;A review of digital twin in product design and development, {eid: 85104781858, doi: 10.1016/j.aei.2021.101297}&gt;, &lt;Shop floor digital twin in smart manufacturing: a systematic literature review, {eid: 85119964111, doi: 10.3390/su132312987}&gt;, &lt;On the digital twin application and the role of artificial intelligence in additive manufacturing: a systematic review, {eid: 85105077768, doi: 10.1088/2515-7639/abf3cf}&gt;, &lt;Digital twin for smart manufacturing: a review of concepts towards a practical industrial implementation, {eid: 85104313277, doi: 10.1080/0951192X.2021.1911003}&gt;, &lt;Holistic definition of the digital twin, {eid: 85121265478, doi: 10.1504/IJPLM.2021.119527}&gt;, &lt;How digital twin concept supports internal transport systems?—literature review, {eid: 85112708081, doi: 10.3390/en14164919}&gt;, &lt;A classification proposal of digital twin applications in the safety domain, {eid: 85100026730, doi: 10.1016/j.cie.2021.107137}&gt;, &lt;Digital twin-enabled smart industrial systems: a bibliometric review, {eid: 85097620470, doi: 10.1080/0951192X.2020.1852600}&gt;, &lt;Robust additive manufacturing performance through a control oriented digital twin, {eid: 85104769822, doi: 10.3390/met11050708}&gt;, &lt;Digital twin modeling for temperature field during friction stir welding, {eid: 85101558833, doi: 10.1016/j.jmapro.2021.01.042}&gt;, &lt;A state-of-the-art survey of digital twin: techniques, engineering product lifecycle management and business innovation perspectives, {eid: 85075384583, doi: 10.1007/s10845-019-01512-w}&gt;, &lt;Digital twin-driven smart manufacturing: connotation, reference model, applications and research issues, {eid: 85070213247, doi: 10.1016/j.rcim.2019.101837}&gt;, &lt;Digital twin for cybersecurity incident prediction: a multivocal literature review, {eid: 85093088048, doi: 10.1145/3387940.3392199}&gt;, &lt;Digital twin models in industrial operations: a systematic literature review, {eid: 85084241025, doi: 10.1016/j.promfg.2020.02.084}&gt;, &lt;Towards a digital twin for manufacturing processes: applicability on laser welding, {eid: 85089063716, doi: 10.1016/j.procir.2020.05.020}&gt;, &lt;Digital twin concepts in manufacturing industries-a literature review and avenues for further research, {eid: 85073523007}&gt;, &lt;A review of the roles of digital twin in CPS-based production systems, {eid: 85029833606, doi: 10.1016/j.promfg.2017.07.198}&gt;, &lt;Challenges of digital twin in high value manufacturing, {eid: 85060939169, doi: 10.4271/2018-01-1928}&gt;, &lt;Digital twin in manufacturing: a categorical literature review and classification, {eid: 85052915281, doi: 10.1016/j.ifacol.2018.08.474}&gt;, &lt;Using digital twin for maintenance applications in manufacturing: state of the art and gap analysis, {eid: 85071419741, doi: 10.1109/ICE.2019.8792613}&gt;, &lt;Digital twin in services and industrial product service systems: review and analysis, {eid: 85070547885}&gt;, &lt;Review of digital twin applications in manufacturing, {eid: 85073116667, doi: 10.1016/j.compind.2019.103130}&gt;, &lt;Literature review of digital twin technologies for civil infrastructure, {eid: 85170517517, doi: 10.1016/j.iintel.2023.100050}&gt;, &lt;Drivers for digital twin adoption in the construction industry: a systematic literature review, {eid: 85124043828, doi: 10.3390/buildings12020113}&gt;, &lt;A review of digital twin applications in construction, {eid: 85129248492, doi: 10.36680/j.itcon.2022.008}&gt;, &lt;A systematic review of a digital twin city: a new pattern of urban governance toward smart cities, {eid: 85103699862, doi: 10.1016/j.jmse.2021.03.003}&gt;, &lt;A digital twin uses classification system for urban planning &amp; city infrastructure management, {eid: 85120358598, doi: 10.36680/j.itcon.2021.045}&gt;, &lt;Digital twin and its implementations in the civil engineering sector, {eid: 85111194484, doi: 10.1016/j.autcon.2021.103838}&gt;, &lt;BIM-based digital twin and XR devices to improve maintenance procedures in smart buildings: a literature review, {eid: 85111918529, doi: 10.3390/app11156810}&gt;, &lt;Digital twin application in the construction industry: a literature review, {eid: 85107846403, doi: 10.1016/j.jobe.2021.102726}&gt;, &lt;Towards a digital twin-based SMART built environment, {eid: 85109028167, doi: 10.1201/9781003017547-2}&gt;, &lt;Towards a semantic construction digital twin: directions for future research, {eid: 85082386834, doi: 10.1016/j.autcon.2020.103179}&gt;, &lt;Digital twin in circular economy: remanufacturing in construction, {eid: 85097135682, doi: 10.1088/1755-1315/588/3/032014}&gt;, &lt;Digital twin of city: concept overview, {eid: 85098669959, doi: 10.1109/GloSIC50886.2020.9267879}&gt;, &lt;Digital twin technologies and smart cities, {eid: 85086260271, doi: 10.1007/978-3-030-18732-3}&gt;, &lt;Carbon dioxide transport pipeline systems: overview of technical characteristics, safety, integrity and cost, and potential application of digital twin, {eid: 85140090252, doi: 10.1115/1.4053348}&gt;, &lt;Digital twin in hydrocarbon industry, {eid: 85127982914, doi: 10.1016/j.ptlrs.2022.04.001}&gt;, &lt;Digital twin in energy industry: proposed robust digital twin for power plant and other complex capital-intensive large engineering systems, {eid: 85126345396, doi: 10.1016/j.egyr.2022.02.305}&gt;, &lt;Digital twin concepts with uncertainty for nuclear power applications, {eid: 85111127578, doi: 10.3390/en14144235}&gt;, &lt;Digital twin technologies for turbomachinery in a life cycle perspective: a review, {eid: 85102301546, doi: 10.3390/su13052495}&gt;, &lt;Digital twin for accelerating sustainability in positive energy district: a review of simulation tools and applications, {eid: 85115005557, doi: 10.3389/frsc.2021.663269}&gt;, &lt;Multi-dimensional digital twin of energy storage system for electric vehicles: a brief review, {eid: 85136710320}&gt;, &lt;A survey on new trends of digital twin technology for power systems, {eid: 85115426884, doi: 10.3233/JIFS-201885}&gt;, &lt;Digital twin for the oil and gas industry: overview, research trends, opportunities, and challenges, {eid: 85086449098, doi: 10.1109/ACCESS.2020.2998723}&gt;, &lt;Review of modern software complexes and digital twin concept for forecasting emergency situations in oil and gas industry, {eid: 85086228741, doi: 10.17122/ogbus-2020-3-71-91}&gt;, &lt;Digital twin and its application for the maintenance of aircraft, {eid: 85159036046, doi: 10.1007/978-3-030-73206-6_7}&gt;, &lt;The digital twin paradigm for future NASA and US Air Force vehicles, {eid: 84881388851}&gt;, &lt;The air force digital thread/digital twin-life cycle integration and use of computational and experimental knowledge, {eid: 85007463616, doi: 10.2514/6.2016-0897}&gt;, &lt;The role of data fusion in predictive maintenance using digital twin, {eid: 85046491768, doi: 10.1063/1.5031520}&gt;, &lt;Underwater drone architecture for marine digital twin: lessons learned from SUSHI DROP project, {eid: 85122929433, doi: 10.3390/s22030744}&gt;, &lt;Challenges when creating a cohesive digital twin ship: a data modelling perspective, {eid: 85090299548, doi: 10.1080/09377255.2020.1815140}&gt;, &lt;New trends on digital twin-based blockchain technology in zero-emission ship applications, {eid: 85124675021}&gt;, &lt;Comparison of digital twin development in manufacturing and maritime domains, {eid: 85070640016, doi: 10.1007/978-3-030-27477-1_12}&gt;, &lt;On risk of digital twin implementation in marine industry: learning from aviation industry, {eid: 85076700394, doi: 10.1088/1742-6596/1357/1/012009}&gt;, &lt;Digital twin in the IoT context: a survey on technical features, scenarios, and architectural models, {eid: 85087488936, doi: 10.1109/JPROC.2020.2998530}&gt;, &lt;Connecting the twins: a review on digital twin technology &amp; its networking requirements, {eid: 85106717402, doi: 10.1016/j.procs.2021.03.039}&gt;, &lt;Introducing digital twins to agriculture, {eid: 85102421457, doi: 10.1016/j.compag.2020.105942}&gt;, &lt;Digital twin in the agri-food supply chain: a literature review, {eid: 85115213067, doi: 10.1007/978-3-030-85910-7_29}&gt;, &lt;Digital twin in smart farming: a categorical literature review and exploring possibilities in hydroponics, {eid: 85094606823, doi: 10.1109/ACCTHPA49271.2020.9213235}&gt;, &lt;A digital twin for smart farming, {eid: 85082682869, doi: 10.1109/GHTC46095.2019.9033075}&gt;, &lt;Is human digital twin possible?, {eid: 85144314630, doi: 10.1016/j.cmpbup.2021.100014}&gt;, &lt;When is an in silico representation a digital twin? A biopharmaceutical industry approach to the digital twin concept, {eid: 85105764518, doi: 10.1007/10_2020_138}&gt;, &lt;AI and healthcare: towards a digital twin?, {eid: 85097707195}&gt;, &lt;State-of-the-art survey on digital twin implementations, {eid: 85122317387, doi: 10.1007/s40436-021-00375-w}&gt;, &lt;Digital twin: conclusion and future perspectives, {eid: 85142531604}&gt;, &lt;Bibliometric analysis of digital twin literature: a review of influencing factors and conceptual structure, {eid: 85122816039, doi: 10.1080/09537325.2022.2026320}&gt;, &lt;Digital twin technology challenges and applications: a comprehensive review, {eid: 85126301082, doi: 10.3390/rs14061335}&gt;, &lt;Applications of digital twin across industries: a review, {eid: 85131861164, doi: 10.3390/app12115727}&gt;, &lt;Digital twin: finding common ground–a meta-review, {eid: 85121621632, doi: 10.1016/j.procir.2021.11.206}&gt;, &lt;Digital twin: what it is, why do it, related challenges, and research opportunities for operations research, {eid: 85111831847, doi: 10.2139/ssrn.3777695}&gt;, &lt;Sustainable development of smart manufacturing driven by the digital twin framework: a statistical analysis, {eid: 85114912108, doi: 10.3390/su131810139}&gt;, &lt;Digital twin models in industrial operations: state-of-the-art and future research directions, {eid: 85104100632, doi: 10.1049/cim2.12010}&gt;, &lt;Digital twin research in the AECO-FM industry, {eid: 85106882156, doi: 10.1016/j.jobe.2021.102730}&gt;, &lt;Sustainability requirements of digital twin-based systems: a meta systematic literature review, {eid: 85108827458, doi: 10.3390/app11125519}&gt;, &lt;Digital twin: origin to future, {eid: 85107901610, doi: 10.3390/asi4020036}&gt;, &lt;City digital twin potentials: a review and research agenda, {eid: 85103506867, doi: 10.3390/su13063386}&gt;, &lt;Digital twin paradigm: a systematic literature review, {eid: 85105600759, doi: 10.1016/j.compind.2021.103469}&gt;, &lt;Digital twin-enabled smart industrial systems: recent developments and future perspectives, {eid: 85111870915, doi: 10.1080/0951192X.2021.1959710}&gt;, &lt;Towards model-driven digital twin engineering: current opportunities and future challenges, {eid: 85094117399, doi: 10.1007/978-3-030-58167-1_4}&gt;, &lt;Revolution on digital twin technology—a patent research approach, {eid: 85084931739}&gt;, &lt;Digital twin: enabling technologies, challenges and open research, {eid: 85087331367, doi: 10.1109/ACCESS.2020.2998358}&gt;, &lt;The digital twin concept in industry–a review and systematization, {eid: 85093358253, doi: 10.1109/ETFA46521.2020.9212089}&gt;, &lt;Characterising the digital twin: a systematic literature review, {eid: 85081219520, doi: 10.1016/j.cirpj.2020.02.002}&gt;, &lt;Digital twin for maintenance: a literature review, {eid: 85092055078}&gt;, &lt;Review and comparison of the methods of designing the digital twin, {eid: 85091708959, doi: 10.1016/j.procir.2020.02.146}&gt;, &lt;Dimensions of digital twin applications-a literature review, {eid: 85101639784}&gt;, &lt;Digital twin applications: a first systemization of their dimensions, {eid: 85071419218, doi: 10.1109/ICE.2019.8792579}&gt;, &lt;A survey on digital twin: definitions, characteristics, applications, and design implications, {eid: 85076680404, doi: 10.1109/ACCESS.2019.2953499}&gt;, &lt;Digital twin in industry 4.0: technologies, applications and challenges, {eid: 85079042229, doi: 10.1109/INDIN41052.2019.8972134}&gt;, &lt;Digital twin applications: a review, {eid: 85109763319}&gt;, &lt;A review, focused on data transfer standards, of the uncertainty representation in the digital twin context, {eid: 85082122459, doi: 10.1007/978-3-030-42250-9_3}&gt;, &lt;Digital twin requirements in the context of industry 4.0, {eid: 85058501104}&gt;, &lt;An overview of soft computing, {eid: 84999672246, doi: 10.1016/j.procs.2016.09.366}&gt;, &lt;Machine learning: trends, perspectives, and prospects, {eid: 84937801713, doi: 10.1126/science.aaa8415}&gt;, &lt;Machine learning: fundamentals, {eid: 85029657972, doi: 10.1002/9781119515326.ch4}&gt;, &lt;An overview of the supervised machine learning methods, {eid: 85092905143, doi: 10.20544/HORIZONS.B.04.1.17.P05}&gt;, &lt;Regression and classification in supervised learning, {eid: 85077743496, doi: 10.1145/3366650.3366675}&gt;, &lt;Supervised classification algorithms in machine learning: a survey and review, {eid: 85073907485, doi: 10.1007/978-981-13-7403-6_11}&gt;, &lt;Machine learning enhancement of manoeuvring prediction for ship digital twin using full-scale recordings, {eid: 85132435355, doi: 10.1016/j.oceaneng.2022.111579}&gt;, &lt;Digital twin for oil pipeline risk estimation using prognostic and machine learning techniques, {eid: 85116812999, doi: 10.1016/j.jii.2021.100272}&gt;, &lt;Application of machine learning for fatigue prediction of flexible risers-digital twin approach, {eid: 85097524645, doi: 10.2118/202461-MS}&gt;, &lt;Digital twin: a machine learning approach to predict individual stress levels in extreme environments, {eid: 85091865034, doi: 10.1145/3410530.3414316}&gt;, &lt;Machine learning for digital twins to predict responsiveness of cyber-physical energy systems, {eid: 85092169596, doi: 10.1109/MSCPES49613.2020.9133695}&gt;, &lt;Stochastic predictions of bulk properties of amorphous polyethylene based on molecular dynamics simulations, {eid: 84884642503, doi: 10.1016/j.mechmat.2013.07.021}&gt;, &lt;Stochastic predictions of interfacial characteristic of polymeric nanocomposites (PNCs), {eid: 84890447496, doi: 10.1016/j.compositesb.2013.11.014}&gt;, &lt;Uncertainty quantification for multiscale modeling of polymer nanocomposites with correlated parameters, {eid: 84908023015, doi: 10.1016/j.compositesb.2014.09.008}&gt;, &lt;Enhanced ANN predictive model for composite pipes subjected to low-velocity impact loads, {eid: 85156164846, doi: 10.3390/buildings13040973}&gt;, &lt;Digital twin, physics-based model, and machine learning applied to damage detection in structures, {eid: 85099782415, doi: 10.1016/j.ymssp.2021.107614}&gt;, &lt;Damage detection in slab structures based on two-dimensional curvature mode shape method and faster R-CNN, {eid: 85143789029, doi: 10.1016/j.advengsoft.2022.103371}&gt;, &lt;Damage assessment in laminated composite plates using modal strain energy and YUKI-ANN algorithm, {eid: 85140798062, doi: 10.1016/j.compstruct.2022.116272}&gt;, &lt;An efficient stochastic-based coupled model for damage identification in plate structures, {eid: 85119444509, doi: 10.1016/j.engfailanal.2021.105866}&gt;, &lt;Digital twin enhanced fault prediction for the autoclave with insufficient data, {eid: 85119373825, doi: 10.1016/j.jmsy.2021.05.015}&gt;, &lt;Machine learning-based digital twin for monitoring fruit quality evolution, {eid: 85127813560, doi: 10.1016/j.procs.2022.01.200}&gt;, &lt;Anomaly detection: a survey, {eid: 68049121093}&gt;, &lt;Real-world anomaly detection by using digital twin systems and weakly supervised learning, {eid: 85104171071, doi: 10.1109/TII.2020.3019788}&gt;, &lt;Bearing anomaly recognition using an intelligent digital twin integrated with machine learning, {eid: 85106895273, doi: 10.3390/app11104602}&gt;, &lt;Prediction of highway tunnel pavement performance based on digital twin and multiple time series stacking, {eid: 85097766474, doi: 10.1155/2020/8824135}&gt;, &lt;An effective approach for VARANS-VOF modelling interactions of wave and perforated breakwater using gradient boosting decision tree algorithm, {eid: 85145585423, doi: 10.1016/j.oceaneng.2022.113398}&gt;, &lt;Influence of cracks on fracture strength and electric power losses in silicon solar cells at high temperatures: deep machine learning and molecular dynamics approach, {eid: 85159165320, doi: 10.1007/s00339-023-06629-7}&gt;, &lt;A machine learning-based approach for the design of lower limb exoskeleton, {eid: 85128546436, doi: 10.1142/S0219876221420123}&gt;, &lt;Uncertainty quantification for mechanical properties of polyethylene based on fully atomistic model, {eid: 85074667736, doi: 10.3390/ma12213613}&gt;, &lt;Machine learning for advanced solar cell production: adversarial denoising, sub-pixel alignment and the digital twin, {eid: 85180923492}&gt;, &lt;Fracture strength of graphene at high temperatures: data driven investigations supported by MD and analytical approaches, {eid: 85138721787, doi: 10.1007/s10999-022-09612-x}&gt;, &lt;Identifying the most suitable machine learning approach for a road digital twin, {eid: 85143699346, doi: 10.1680/jsmic.22.00003}&gt;, &lt;A software framework for probabilistic sensitivity analysis for computationally expensive models, {eid: 84975855891, doi: 10.1016/j.advengsoft.2016.06.005}&gt;, &lt;Optimization of artificial neutral networks architecture for predicting compression parameters using piezocone penetration test, {eid: 85150440202, doi: 10.1016/j.eswa.2023.119832}&gt;, &lt;Vibration and buckling optimization of functionally graded porous microplates using BCMO-ANN algorithm, {eid: 85140979837, doi: 10.1016/j.tws.2022.110267}&gt;, &lt;A digital twin of bridges for structural health monitoring, {eid: 85074408969}&gt;, &lt;Unsupervised machine learning, {eid: 57149094101, doi: 10.1007/978-0-387-77240-0_10}&gt;, &lt;Automatic laser profile recognition and fast tracking for structured light measurement using deep learning and template matching, {eid: 85089905789, doi: 10.1016/j.measurement.2020.108362}&gt;, &lt;Lessons from infant learning for unsupervised machine learning, {eid: 85132410771, doi: 10.1038/s42256-022-00488-2}&gt;, &lt;A review on K-means data clustering approach, {eid: 85018240007}&gt;, &lt;Algorithms for hierarchical clustering: an overview, {eid: 84864660152, doi: 10.1002/widm.53}&gt;, &lt;Leveraging digital twin technology in model-based systems engineering, {eid: 85111581098, doi: 10.3390/systems7010007}&gt;, &lt;A knowledge-based digital shadow for machining industry in a digital twin perspective, {eid: 85089084575, doi: 10.1016/j.jmsy.2020.07.018}&gt;, &lt;Data-driven digital twin approach for process optimization: an industry use case, {eid: 85062593086, doi: 10.1109/BigData.2018.8622412}&gt;, &lt;Digital twin based validation platform for smart metro scenarios, {eid: 85116130528, doi: 10.1109/DTPI52967.2021.9540161}&gt;, &lt;Digital twin in industry: state-of-the-art, {eid: 85054374767, doi: 10.1109/TII.2018.2873186}&gt;, &lt;From LiDAR point cloud towards digital twin city: clustering city objects based on gestalt principles, {eid: 85088925897, doi: 10.1016/j.isprsjprs.2020.07.020}&gt;, &lt;Genetic algorithms for subset selection in model-based clustering, {eid: 84978208747, doi: 10.1007/978-3-319-24211-8_3}&gt;, &lt;A hybrid unsupervised clustering-based anomaly detection method, {eid: 85089350269, doi: 10.26599/TST.2019.9010051}&gt;, &lt;A comparison of supervised and unsupervised deep learning methods for anomaly detection in images, {eid: 85186749290}&gt;, &lt;Integration of digital twin, machine-learning and industry 4.0 tools for anomaly detection: an application to a food plant, {eid: 85131753007, doi: 10.3390/s22114143}&gt;, &lt;Digital twin for next gen concretes: on-demand tuning of vulnerable mixtures through explainable and anomalous machine learning, {eid: 85133262734, doi: 10.1016/j.cemconcomp.2022.104640}&gt;, &lt;Development of gamma background radiation digital twin with machine learning algorithms: application of unsupervised machine learning to detection of anomalies and nuisances in gamma background radiation environmental screening data, {eid: 85189652797}&gt;, &lt;Digital twin: multi-dimensional model reduction method for performance optimization of the virtual entity, {eid: 85092427044, doi: 10.1016/j.procir.2020.04.050}&gt;, &lt;Digital twin for propulsion drive of autonomous electric vehicle, {eid: 85081546743}&gt;, &lt;Approach for a holistic predictive maintenance strategy by incorporating a digital twin, {eid: 85082745223, doi: 10.1016/j.promfg.2020.01.265}&gt;, &lt;Analysis of k-means and k-medoids algorithm for big data, {eid: 84988564408, doi: 10.1016/j.procs.2016.02.095}&gt;, &lt;Model-based reinforcement learning: a survey, {eid: 85097982554}&gt;, &lt;Reinforcement learning: a survey, {eid: 0029679044, doi: 10.1613/jair.301}&gt;, &lt;Machine learning for computer scientists and data analysts: from an applied perspective, {eid: 85157979556, doi: 10.1007/978-3-030-96756-7}&gt;, &lt;Evolutionary digital twin model with an agent-based discrete-event simulation method, {eid: 85133565582, doi: 10.1007/s10489-022-03507-2}&gt;, &lt;A comparison of AI-enabled digital twins for DSP-based self-interference cancellation in wideband full-duplex communications, {eid: 85189278539, doi: 10.1109/APWC52648.2021.9539817}&gt;, &lt;Integrating AI in an audio-based digital twin for autonomous management of roadway construction, {eid: 85128912045, doi: 10.1061/9780784483961.056}&gt;, &lt;On the source-to-target gap of robust double deep Q-learning in digital twin-enabled wireless networks, {eid: 85133586272, doi: 10.1117/12.2618612}&gt;, &lt;Using deep reinforcement learning for zero defect smart forging, {eid: 85132842805}&gt;, &lt;Digital twin assisted risk-aware sleep ModeManagement using deep q-networks, {eid: 85189695784}&gt;, &lt;Energy-efficient federated learning framework for digital twin-enabled industrial Internet of things, {eid: 85118468217, doi: 10.1109/PIMRC50174.2021.9569716}&gt;, &lt;Adaptive edge association for wireless digital twin networks in 6G, {eid: 85111031522, doi: 10.1109/JIOT.2021.3098508}&gt;, &lt;Digital twin assisted task offloading for aerial edge computing and networks, {eid: 85140739425, doi: 10.1109/TVT.2022.3182647}&gt;, &lt;Deep reinforcement learning for flocking motion of multi-UAV systems: learn from a digital twin, {eid: 85133277179, doi: 10.1109/JIOT.2021.3127873}&gt;, &lt;Digital twin empowered mobile edge computing for intelligent vehicular lane-changing, {eid: 85118237536, doi: 10.1109/MNET.201.2000768}&gt;, &lt;The development of digital twin technology review, {eid: 85100925523, doi: 10.1109/CAC51589.2020.9327756}&gt;, &lt;A flexible manufacturing assembly system with deep reinforcement learning, {eid: 85117832781, doi: 10.1016/j.conengprac.2021.104957}&gt;, &lt;A robot arm digital twin utilising reinforcement learning, {eid: 85101397581, doi: 10.1016/j.cag.2021.01.011}&gt;, &lt;Automatic tuning of the motion control system of a mobile robot along a trajectory based on the reinforcement learning method, {eid: 85127026796, doi: 10.1007/978-3-030-98883-8_17}&gt;, &lt;AR-assisted digital twin-enabled robot collaborative manufacturing system with human-in-the-loop, {eid: 85124244817, doi: 10.1016/j.rcim.2022.102321}&gt;, &lt;An ar-assisted deep reinforcement learning-based approach towards mutual-cognitive safe human-robot interaction, {eid: 85189655141}&gt;, &lt;Enhancing digital twins through reinforcement learning, {eid: 85072946861, doi: 10.1109/COASE.2019.8842888}&gt;, &lt;Deep reinforcement learning-based smart manufacturing plants with a novel digital twin training model, {eid: 85185097617, doi: 10.1007/s11277-021-09072-0}&gt;, &lt;Toward a future network architecture for intelligence services: a cyber digital twin-based approach, {eid: 85122076756, doi: 10.1109/MNET.021.2100174}&gt;, &lt;Cooperative task offloading for Internet of vehicles in cloud-edge computing, {eid: 85132378951, doi: 10.1109/HPCC-DSS-SmartCity-DependSys53884.2021.00228}&gt;, &lt;Dual-driven resource management for sustainable computing in the blockchain-supported digital twin IoT, {eid: 85127730770, doi: 10.1109/JIOT.2022.3162714}&gt;, &lt;Digital twin-empowered network slicing in B5G networks: experience-driven approach, {eid: 85126093973, doi: 10.1109/GCWkshps52748.2021.9682073}&gt;, &lt;Blockchain-based communication for digital twins, {eid: 85127876447, doi: 10.1007/978-3-030-93646-4_9}&gt;, &lt;Virtual hardware-in-the-loop FMU co-simulation based digital twins for heating, ventilation, and air-conditioning (HVAC) systems, {eid: 85130801729, doi: 10.1109/TETCI.2022.3168507}&gt;, &lt;Personalized QoE enhancement for adaptive video streaming: a digital twin-assisted scheme, {eid: 85146938959}&gt;, &lt;Dynamic scheduling of crane by embedding deep reinforcement learning into a digital twin framework, {eid: 85132286908, doi: 10.3390/info13060286}&gt;, &lt;Evolutionary job scheduling with optimized population by deep reinforcement learning, {eid: 85121841348, doi: 10.1080/0305215X.2021.2013479}&gt;, &lt;Adaptive digital twin for vehicular edge computing and networks, {eid: 85129985833, doi: 10.23919/JCIN.2022.9745481}&gt;, &lt;Research on the job shop scheduling problem based on digital twin and proximal policy optimization, {eid: 85189696484}&gt;, &lt;Digital twin-enabled dynamic scheduling with preventive maintenance using a double-layer Q-learning algorithm, {eid: 85127545413, doi: 10.1016/j.cor.2022.105823}&gt;, &lt;Digital twin integrated reinforced learning in supply chain and logistics, {eid: 85121630887, doi: 10.3390/logistics5040084}&gt;, &lt;Recommendation system using reinforcement learning for what-if simulation in digital twin, {eid: 85125602440, doi: 10.1109/INDIN45523.2021.9557372}&gt;, &lt;A digital twin approach for self-optimization of mobile networks, {eid: 85106049577, doi: 10.1109/WCNCW49093.2021.9420037}&gt;, &lt;A reinforcement learning powered digital twin to support supply chain decisions, {eid: 85152233771}&gt;, &lt;Accelerating deep reinforcement learning for digital twin network optimization with evolutionary strategies, {eid: 85133202141, doi: 10.1109/NOMS54207.2022.9789945}&gt;, &lt;Digital twin and reinforcement learning-based resilient production control for micro smart factory, {eid: 85103428639, doi: 10.3390/app11072977}&gt;, &lt;A digital twin to train deep reinforcement learning agent for smart manufacturing plants: environment, interfaces and intelligence, {eid: 85087690907, doi: 10.1016/j.jmsy.2020.06.012}&gt;, &lt;Digital twin and visual object tracking using deep reinforcement learning, {eid: 85189696003}&gt;, &lt;Employing of RL technology to develop an adaptive motion controller for a line follower robot, {eid: 85189660035}&gt;, &lt;Reinforcement learned adversarial agent (ReLAA) for active fault detection and prediction in space habitats, {eid: 85148416949}&gt;, &lt;An improved artificial neural network for the direct prediction of fretting fatigue crack initiation lifetime, {eid: 85150036725, doi: 10.1016/j.triboint.2023.108411}&gt;, &lt;A deep learning approach to predict fretting fatigue crack initiation location, {eid: 85153586661, doi: 10.1016/j.triboint.2023.108528}&gt;, &lt;An overview on deep learning-based approximation methods for partial differential equations, {eid: 85101462294}&gt;, &lt;An introduction to neural network methods for differential equations, vol. 1, {eid: 85149665328, doi: 10.1007/978-94-017-9816-7}&gt;, &lt;Scientific machine learning through physics–informed neural networks: where we are and whats next, {eid: 85135078837, doi: 10.1007/s10915-022-01939-z}&gt;, &lt;Deep hidden physics models: deep learning of nonlinear partial differential equations, {eid: 85052934445}&gt;, &lt;Deep neural networks motivated by partial differential equations, {eid: 85073820798, doi: 10.1007/s10851-019-00903-1}&gt;, &lt;Understanding the difficulty of trai�</t>
  </si>
  <si>
    <t>2-s2.0-85189690716</t>
  </si>
  <si>
    <t>Opportunities and Threats of Adopting Digital Twin in Construction Projects: A Review</t>
  </si>
  <si>
    <t>10.3390/buildings14082349</t>
  </si>
  <si>
    <r>
      <rPr>
        <u/>
        <sz val="11"/>
        <color rgb="FF1155CC"/>
        <rFont val="Calibri, sans-serif"/>
      </rPr>
      <t>https://www.doi.org/10.3390/buildings14082349</t>
    </r>
  </si>
  <si>
    <t>© 2024 by the authors.Digital twin (DT) is recognized as a pillar in the transition from traditional to digital construction, yet the risks (opportunities and threats) associated with its implementation have not been thoroughly determined in the literature. In addition, there is a scarcity of research relating the risks of DT implementation to DT maturity levels, which has hindered the optimum consideration of such risks when DT is adopted at different maturity levels. To address these gaps, this study conducted a literature review of 1889 documents from Scopus and Web of Science databases. After rigorous filtration, 72 documents were selected and comprehensively reviewed. A total of 47 risk factors (RFs) were identified and categorized into opportunities (economic, technical, environmental and sustainability, monitoring and safety, and management) and threats (economic, technical, and policy and management). Subsequently, these RFs were mapped onto the five-level DT maturity model, providing users with insights into opportunities and threats on each level. The exhaustive list of RFs and proposed integration of a DT maturity model with corresponding RFs enables stakeholders to identify the risks in their specific use cases and facilitate the decision-making and success in transition across various levels of DT in real-life construction projects.</t>
  </si>
  <si>
    <t>automation, construction risk, digital model, digital twin, maturity level</t>
  </si>
  <si>
    <t>&lt;Digital Twin: From Concept to Practice, {eid: 85125910450, doi: 10.1061/(ASCE)ME.1943-5479.0001034}&gt;, &lt;Towards a semantic Construction Digital Twin: Directions for future research, {eid: 85082386834, doi: 10.1016/j.autcon.2020.103179}&gt;, &lt;IDE Digital Twin White Paper: Harnessing the digital twin for real competitive advantage, {eid: 85202429444, doi: 10.17028/rd.lboro.22134182.v1}&gt;, &lt;Digital twins in the built environment: Definition, applications, and challenges, {eid: 85188029504, doi: 10.1016/j.autcon.2024.105368}&gt;, &lt;Digital twin and its implementations in the civil engineering sector, {eid: 85111194484, doi: 10.1016/j.autcon.2021.103838}&gt;, &lt;Drivers for Digital Twin Adoption in the Construction Industry: A Systematic Literature Review, {eid: 85124043828, doi: 10.3390/buildings12020113}&gt;, &lt;A Real-Time Construction Safety Monitoring System for Hazardous Gas Integrating Wireless Sensor Network and Building Information Modeling Technologies, {eid: 85041434192, doi: 10.3390/s18020436}&gt;, &lt;Integrated digital twin and blockchain framework to support accountable information sharing in construction projects, {eid: 85103961430, doi: 10.1016/j.autcon.2021.103688}&gt;, &lt;Software Architecture and Non-Fungible Tokens for Digital Twin Decentralized Applications in the Built Environment, {eid: 85138619782, doi: 10.3390/buildings12091447}&gt;, &lt;An investigation for integration of deep learning and digital twins towards Construction 4.0, Smart Sustain, {eid: 85125955106, doi: 10.1108/SASBE-08-2021-0148}&gt;, &lt;Artificial Intelligence in Construction Asset Management: A Review of Present Status, Challenges and Future Opportunities, {eid: 85144309918, doi: 10.36680/j.itcon.2022.043}&gt;, &lt;Cloud-based Building Information Modelling (Cloud-BIM): Systematic literature review and Bibliometric-qualitative Analysis, {eid: 85134434441, doi: 10.1016/j.autcon.2022.104468}&gt;, &lt;Development of the simulation model for Digital Twin applications in historical masonry buildings: The integration between numerical and experimental reality, {eid: 85087273661, doi: 10.1016/j.compstruc.2020.106282}&gt;, &lt;Product avatar as digital counterpart of a physical individual product: Literature review and implications in an aircraft, {eid: 84975691204, doi: 10.3233/978-1-61499-544-9-657}&gt;, &lt;About the importance of autonomy and digital twins for the future of manufacturing, {eid: 84953861813, doi: 10.1016/j.ifacol.2015.06.141}&gt;, &lt;Leveraging digital twin technology in model-based systems engineering, {eid: 85111581098, doi: 10.3390/systems7010007}&gt;, &lt;Construction with digital twin information systems, {eid: 85106009736, doi: 10.1017/dce.2020.16}&gt;, &lt;None, {eid: 85202440704}&gt;, &lt;Digital twin-based progress monitoring management model through reality capture to extended reality technologies (DRX), {eid: 85106031230, doi: 10.1108/SASBE-01-2021-0016}&gt;, &lt;None, {eid: 85202445875}&gt;, &lt;None, {eid: 85147026642}&gt;, &lt;None, {eid: 85202439605}&gt;, &lt;Digital Twin Technology—Awareness, Implementation Problems and Benefits, {eid: 85134541494, doi: 10.2478/emj-2022-0006}&gt;, &lt;Digital Twin Research in the AECO-FM Industry, {eid: 85106882156, doi: 10.1016/j.jobe.2021.102730}&gt;, &lt;Construction Project Management with Digital Twin Information System, {eid: 85140872332, doi: 10.46338/ijetae1022_03}&gt;, &lt;Exploring the Benefits and Limitations of Digital Twin Technology in Building Energy, {eid: 85167890088, doi: 10.3390/app13158814}&gt;, &lt;Operational Modal Analysis as a Support for the Development of Digital Twin Models of Bridges, {eid: 85148913312, doi: 10.3390/infrastructures8020024}&gt;, &lt;Digital twin for intelligent tunnel construction, {eid: 85178659706, doi: 10.1016/j.autcon.2023.105210}&gt;, &lt;Technologies for digital twin applications in construction, {eid: 85159091064, doi: 10.1016/j.autcon.2023.104931}&gt;, &lt;Digital Twins in the Construction Industry: A Perspective of Practitioners and Building Authority, {eid: 85133498897, doi: 10.3389/fbuil.2022.834671}&gt;, &lt;None, {eid: 85018505033}&gt;, &lt;Barriers to the Adoption of Digital Twin in the Construction Industry: A Literature Review, {eid: 85150955484, doi: 10.3390/informatics10010014}&gt;, &lt;Challenges of urban digital twins: A systematic review and a Delphi expert survey, {eid: 85145969575, doi: 10.1016/j.autcon.2022.104716}&gt;, &lt;Modelling the relationship between digital twins implementation barriers and sustainability pillars: Insights from building and construction sector, {eid: 85171389018, doi: 10.1016/j.scs.2023.104930}&gt;, &lt;Major opportunities of digital twins for smart buildings: A scientometric and content analysis, Smart Sustain, {eid: 85146237864, doi: 10.1108/SASBE-09-2022-0192}&gt;, &lt;A new quantitative digital twin maturity model for high-end equipment, {eid: 85145261979, doi: 10.1016/j.jmsy.2022.12.012}&gt;, &lt;Digital Twin in manufacturing: A categorical literature review and classification, {eid: 85052915281, doi: 10.1016/j.ifacol.2018.08.474}&gt;, &lt;A review of digital twin capabilities, technologies, and applications based on the maturity model, {eid: 85192494447, doi: 10.1016/j.aei.2024.102592}&gt;, &lt;None, {eid: 85138975096, doi: 10.1007/978-3-030-94617-3}&gt;, &lt;A Maturity Model for Digital Twin Implementations in the Commercial Aerospace OEM Industry, {eid: 85113740805, doi: 10.1109/ICITM52822.2021.00034}&gt;, &lt;None, {eid: 85194348525, doi: 10.1201/9781003395416-6}&gt;, &lt;Gemini principles-based digital twin maturity model for asset management, {eid: 85111662076, doi: 10.3390/su13158224}&gt;, &lt;Digital twinning of civil infrastructures: Current state of model architectures, interoperability solutions, and future prospects, {eid: 85147852500, doi: 10.1016/j.autcon.2023.104785}&gt;, &lt;Digital Twins: State-of-The-Art and Future Directions for Modeling and Simulation in Engineering Dynamics Applications, {eid: 85089863574, doi: 10.1115/1.4046739}&gt;, &lt;None, {eid: 85119054537}&gt;, &lt;A categorical approach for defining digital twins in the aeco industry, {eid: 85189706314, doi: 10.36680/j.itcon.2024.010}&gt;, &lt;Roles of artificial intelligence in construction engineering and management: A critical review and future trends, {eid: 85097906264, doi: 10.1016/j.autcon.2020.103517}&gt;, &lt;Data Science in Action, {eid: 84979530122, doi: 10.1007/978-3-662-49851-4_1}&gt;, &lt;A systematic review of Augmented Reality content-related techniques for knowledge transfer in maintenance applications, {eid: 85054034098, doi: 10.1016/j.compind.2018.08.007}&gt;, &lt;Which academic search systems are suitable for systematic reviews or meta-analyses? Evaluating retrieval qualities of Google Scholar, PubMed, and 26 other resources, {eid: 85078807044, doi: 10.1002/jrsm.1378}&gt;, &lt;Barriers to the adoption of modular integrated construction: Systematic review and meta-analysis, integrated conceptual framework, and strategies, {eid: 85075884308, doi: 10.1016/j.jclepro.2019.119347}&gt;, &lt;Scopus and the Web of Science: A longitudinal and cross-disciplinary comparison, {eid: 84956635108, doi: 10.1007/s11192-015-1798-9}&gt;, &lt;bibliometrix: An R-tool for comprehensive science mapping analysis, {eid: 85029313621, doi: 10.1016/j.joi.2017.08.007}&gt;, &lt;Why and how to merge Scopus and Web of Science during bibliometric analysis: The case of sales force literature from 1912 to 2019, {eid: 85087004103, doi: 10.1057/s41270-020-00081-9}&gt;, &lt;A user-friendly method to merge Scopus and Web of Science data during bibliometric analysis, {eid: 85117591151, doi: 10.1057/s41270-021-00142-7}&gt;, &lt;The Changing Landscape of Neuroscience Research, 2006–2015: A Bibliometric Study, {eid: 85017100409, doi: 10.3389/fnins.2017.00120}&gt;, &lt;Digital twin application in the construction industry: A literature review, {eid: 85107846403, doi: 10.1016/j.jobe.2021.102726}&gt;, &lt;Development of a bridge maintenance system for prestressed concrete bridges using 3D digital twin model, {eid: 85066812168, doi: 10.1080/15732479.2019.1620789}&gt;, &lt;From BIM to digital twins: A systematic review of the evolution of intelligent building representations in the AEC-FM industry, {eid: 85103484819, doi: 10.36680/j.itcon.2021.005}&gt;, &lt;Digital twin, physics-based model, and machine learning applied to damage detection in structures, {eid: 85099782415, doi: 10.1016/j.ymssp.2021.107614}&gt;, &lt;The ‘how’ of benefits management for digital technology: From engineering to asset management, {eid: 85070680411, doi: 10.1016/j.autcon.2019.102930}&gt;, &lt;Building Information Modelling, Artificial Intelligence and Construction Tech, {eid: 85121056994, doi: 10.1016/j.dibe.2020.100011}&gt;, &lt;Digital twin for sustainability evaluation of railway station buildings, {eid: 85064666442, doi: 10.3389/fbuil.2018.00077}&gt;, &lt;Blockchain-Enabled IoT-BIM Platform for Supply Chain Management in Modular Construction, {eid: 85120520950, doi: 10.1061/(ASCE)CO.1943-7862.0002229}&gt;, &lt;BIM data flow architecture with AR/VR technologies: Use cases in architecture, engineering and construction, {eid: 85121014179, doi: 10.1016/j.autcon.2021.104054}&gt;, &lt;Adoption of blockchain technology through digital twins in the construction industry 4.0: A PESTELS approach, {eid: 85121618791, doi: 10.3390/buildings11120670}&gt;, &lt;Visualised inspection system for monitoring environmental anomalies during daily operation and maintenance, {eid: 85087569841, doi: 10.1108/ECAM-11-2019-0640}&gt;, &lt;Digital building twins and blockchain for performance-based (smart) contracts, {eid: 85116625685, doi: 10.1016/j.autcon.2021.103981}&gt;, &lt;Digital Twins for Construction Sites: Concepts, LoD Definition, and Applications, {eid: 85121553254, doi: 10.1061/(ASCE)ME.1943-5479.0000948}&gt;, &lt;Developing a conceptual framework for the application of digital twin technologies to revamp building operation and maintenance processes, {eid: 85123012263, doi: 10.1016/j.jobe.2022.104028}&gt;, &lt;A bibliometric review of advances in building information modeling (BIM) research, {eid: 85102209227, doi: 10.1108/JEDT-01-2021-0013}&gt;, &lt;Comparing Keywords Plus of WOS and Author Keywords: A Case Study of Patient Adherence Research, {eid: 84961851542, doi: 10.1002/asi.23437}&gt;, &lt;Towards the success of Building Information Modelling implementation: A fuzzy-based MCDM risk assessment tool, {eid: 85112832178, doi: 10.1016/j.jobe.2021.103117}&gt;, &lt;Digital Twin and Industry 4.0 Enablers in Building and Construction: A Survey, {eid: 85149457961, doi: 10.3390/buildings12112004}&gt;, &lt;Application and enabling digital twin technologies in the operation and maintenance stage of the AEC industry: A literature review, {eid: 85176243828, doi: 10.1016/j.jobe.2023.107859}&gt;, &lt;A review of building information modeling and simulation as virtual representations under the digital twin concept, {eid: 85149114003, doi: 10.4186/ej.2023.27.1.11}&gt;, &lt;Digital Twins’ Applications for Building Energy Efficiency: A Review, {eid: 85139916828, doi: 10.3390/en15197002}&gt;, &lt;Development of Digital Twin for Intelligent Maintenance of Civil Infrastructure, {eid: 85136404746, doi: 10.3390/su14148664}&gt;, &lt;The evolution of ontology in AEC: A two-decade synthesis, application domains, and future directions, {eid: 85170427607, doi: 10.1016/j.jii.2023.100519}&gt;, &lt;A Review of Digital Twin Applications in Construction, {eid: 85129248492, doi: 10.36680/j.itcon.2022.008}&gt;, &lt;Intelligent Risk Prognosis and Control of Foundation Pit Excavation Based on Digital Twin, {eid: 85146665070, doi: 10.3390/buildings13010247}&gt;, &lt;Assessment of Digital Twins to Reassign Multiskilled Workers in Offsite Construction Based on Lean Thinking, {eid: 85141188055, doi: 10.1061/(ASCE)CO.1943-7862.0002420}&gt;, &lt;Digital Twin: Vision, Benefits, Boundaries, and Creation for Buildings, {eid: 85077738936, doi: 10.1109/ACCESS.2019.2946515}&gt;, &lt;Digital Twins for Construction Assets Using BIM Standard Specifications, {eid: 85144890328, doi: 10.3390/buildings12122155}&gt;, &lt;Relationship between digital twin and building information modeling: A systematic review and future directions, {eid: 85147203163, doi: 10.1108/CI-07-2022-0183}&gt;, &lt;Knowledge map and forecast of digital twin in the construction industry: State-of-the-art review using scientometric analysis, {eid: 85143719809, doi: 10.1016/j.jclepro.2022.135231}&gt;, &lt;A BIM-data mining integrated digital twin framework for advanced project management, {eid: 85100105417, doi: 10.1016/j.autcon.2021.103564}&gt;, &lt;An Off-Site Construction Digital Twin Assessment Framework Using Wood Panelized Construction as a Case Study, {eid: 85129988316, doi: 10.3390/buildings12050566}&gt;, &lt;Towards Civil Engineering 4.0: Concept, workflow and application of Digital Twins for existing infrastructure, {eid: 85133234378, doi: 10.1016/j.autcon.2022.104421}&gt;, &lt;Digital twin-enabled real-time synchronization for planning, scheduling, and execution in precast on-site assembly, {eid: 85132336152, doi: 10.1016/j.autcon.2022.104397}&gt;, &lt;Digital-Twin-Based High-Precision Assembly of a Steel Bridge Tower, {eid: 85185839671, doi: 10.3390/buildings13010257}&gt;, &lt;Structural digital twin framework: Formulation and technology integration, {eid: 85130836244, doi: 10.1016/j.autcon.2022.104333}&gt;, &lt;Risk-Informed Digital Twin of Buildings and Infrastructures for Sustainable and Resilient Urban Communities, {eid: 85133366441, doi: 10.1061/AJRUA6.0001238}&gt;, &lt;Digital Twin Applications in 3D Concrete Printing, {eid: 85148008551, doi: 10.3390/su15032124}&gt;, &lt;Digital twin-enabled built environment sensing and monitoring through semantic enrichment of BIM with SensorML, {eid: 85140141936, doi: 10.1016/j.autcon.2022.104625}&gt;, &lt;The Modelling of Digital Twins Technology in the Construction Process of Prefabricated Buildings, {eid: 85122869026, doi: 10.1155/2021/2801557}&gt;, &lt;Blockchain-enabled digital twin collaboration platform for fit-out operations in modular integrated construction, {eid: 85146416837, doi: 10.1016/j.autcon.2023.104747}&gt;, &lt;Automated vision-based construction progress monitoring in built environment through digital twin, Dev, {eid: 85173588592, doi: 10.1016/j.dibe.2023.100247}&gt;, &lt;Overall introduction to the framework of BIM-based digital twinning in decision-making in safety management in building construction industry, {eid: 85115923473, doi: 10.37610/dyo.v0i74.600}&gt;, &lt;Real-time mixed reality-based visual warning for construction workforce safety, {eid: 85129251357, doi: 10.1016/j.autcon.2022.104252}&gt;, &lt;Digital Twin-Based Intelligent Safety Risks Prediction of Prefabricated Construction Hoisting, {eid: 85129089515, doi: 10.3390/su14095179}&gt;, &lt;Digital Twins for Construction Projects—Developing a Risk Systematization Approach to Facilitate Anomaly Detection in Smart Buildings, {eid: 85151078823, doi: 10.3390/telecom4010009}&gt;, &lt;Construction Theory for a Building Intelligent Operation and Maintenance System Based on Digital Twins and Machine Learning, {eid: 85123266963, doi: 10.3390/buildings12020087}&gt;, &lt;Digital twin of a city: Review of technology serving city needs, {eid: 85137380199, doi: 10.1016/j.jag.2022.102915}&gt;, &lt;Perceptions of long-term monitoring for civil and structural engineering, {eid: 85131952030, doi: 10.1016/j.istruc.2022.05.090}&gt;, &lt;Digital twin enhanced BIM to shape full life cycle digital transformation for bridge engineering, {eid: 85146099421, doi: 10.1016/j.autcon.2022.104736}&gt;, &lt;A review of the Digital Twin technology for fault detection in buildings, {eid: 85142427747, doi: 10.3389/fbuil.2022.1013196}&gt;, &lt;Opportunities and Challenges to Develop Digital Twins for Subsea Pipelines, {eid: 85131519514, doi: 10.3390/jmse10060739}&gt;, &lt;Classification and analysis of deep learning applications in construction: A systematic literature review, {eid: 85107817167, doi: 10.1016/j.autcon.2021.103760}&gt;, &lt;Options for and Challenges of Employing Digital Twins in Construction Management, {eid: 85126988705, doi: 10.3390/app12062928}&gt;, &lt;Digital twinning of existing reinforced concrete bridges from labelled point clusters, {eid: 85065641838, doi: 10.1016/j.autcon.2019.102837}&gt;, &lt;Towards digital architecture; engineering, and construction (AEC) industry through virtual design and construction (VDC) and digital twin, {eid: 85119077016, doi: 10.1016/j.enbenv.2021.10.004}&gt;, &lt;None, {eid: 85123893039, doi: 10.1007/s11069-021-05190-x}&gt;, &lt;A state-of-the-art survey of Digital Twin: Techniques, engineering product lifecycle management and business innovation perspectives, {eid: 85075384583, doi: 10.1007/s10845-019-01512-w}&gt;, &lt;Review of digital twin about concepts, technologies, and industrial applications, {eid: 85087693875, doi: 10.1016/j.jmsy.2020.06.017}&gt;, &lt;Digital twin-driven rapid individualised designing of automated flow-shop manufacturing system, {eid: 85046619993, doi: 10.1080/00207543.2018.1471243}&gt;, &lt;Cyber-physical systems improving building energy management: Digital twin and artificial intelligence, {eid: 85106177854, doi: 10.3390/en14082338}&gt;, &lt;Research on Intelligent Dispatching System Management Platform for Construction Projects Based on Digital Twin and BIM Technology, {eid: 85124268020, doi: 10.1155/2022/8273451}&gt;, &lt;Digital Twin and Cities, {eid: 85119085532, doi: 10.1007/978-3-030-87745-3_253}&gt;, &lt;An adapted model of cognitive digital twins for building lifecycle management, {eid: 85106036456, doi: 10.3390/app11094276}&gt;, &lt;Research on Digital Twin Construction and Safety Management Application of Inland Waterway Based on 3D Video Fusion, {eid: 85112604174, doi: 10.1109/ACCESS.2021.3101653}&gt;, &lt;Tracking the Research on Ten Emerging Digital Technologies in the AECO Industry, {eid: 85146296466, doi: 10.1061/JCEMD4.COENG-12290}&gt;, &lt;Blockchain Technology toward Smart Construction: Review and Future Directions, {eid: 85146093183, doi: 10.1061/JCEMD4.COENG-11929}&gt;, &lt;Digital Technologies in Offsite and Prefabricated Construction: Theories and Applications, {eid: 85146766021, doi: 10.3390/buildings13010163}&gt;, &lt;Digital Twins: A Systematic Literature Review Based on Data Analysis and Topic Modeling, {eid: 85144595103, doi: 10.3390/data7120173}&gt;, &lt;Internet of Things (IoT), Building Information Modeling (BIM), and Digital Twin (DT) in Construction Industry: A Review, Bibliometric, and Network Analysis, {eid: 85140613480, doi: 10.3390/buildings12101503}&gt;, &lt;Collaboration and Risk in Building Information Modelling (BIM): A Systematic Literature Review, {eid: 85129915136, doi: 10.3390/buildings12050571}&gt;, &lt;A Digital Twin for Monitoring the Construction of a Wind Farm, {eid: 85146737758, doi: 10.3390/infrastructures8010010}&gt;, &lt;Building a Lightweight Digital Twin of a Crane Boom for Structural Safety Monitoring Based on a Multifidelity Surrogate Model, {eid: 85144623641, doi: 10.1115/1.4053606}&gt;, &lt;Digital Twin and Cloud BIM-XR Platform Development: From Scan-to-BIM-to-DT Process to a 4D Multi-User Live App to Improve Building Comfort, Efficiency and Costs, {eid: 85132915046, doi: 10.3390/en15124497}&gt;, &lt;Digital twin: Stability analysis for tower crane hoisting safety with a scale model, {eid: 85128401631, doi: 10.1016/j.autcon.2022.104257}&gt;, &lt;A BIM-IoT and intelligent compaction integrated framework for advanced road compaction quality monitoring and management, {eid: 85127749312, doi: 10.1016/j.compeleceng.2022.107981}&gt;, &lt;Digital Twin Framework for Enabling Serial Construction, {eid: 85129785149, doi: 10.3389/fbuil.2022.864722}&gt;, &lt;Monitoring System for the Construction of Arch Cover Method Subway Station Based on DT and IoT, {eid: 85133965523, doi: 10.1155/2022/1875196}&gt;, &lt;Developing; user-testing a “Digital Twins” prototyping tool for architectural design, {eid: 85123043424, doi: 10.1016/j.autcon.2022.104140}&gt;</t>
  </si>
  <si>
    <t>2-s2.0-85202438760</t>
  </si>
  <si>
    <t>Product digital twins: An umbrella review and research agenda for understanding their value</t>
  </si>
  <si>
    <t>10.1016/j.compind.2024.104181</t>
  </si>
  <si>
    <r>
      <rPr>
        <u/>
        <sz val="11"/>
        <color rgb="FF1155CC"/>
        <rFont val="Calibri, sans-serif"/>
      </rPr>
      <t>https://www.doi.org/10.1016/j.compind.2024.104181</t>
    </r>
  </si>
  <si>
    <t>© 2024 The AuthorsProduct Digital Twins (DTs) are digital representations of a physical asset that update synchronously throughout its lifecycle. Over the past decade, a rich and varied literature on the development of new technologies and approaches to implementing product DTs has emerged. This literature has been reviewed multiple times, but the variety in focus and scope of DT reviews has become so extensive that it is challenging to assess our collective understanding and knowledge of DT theory. We address this issue by conducting a systematic umbrella review of product DT reviews, classifying and analysing review themes to understand strengths and shortcomings of product DT literature. Our analysis reveals a key shortcoming in the product DT literature: There is currently little evidence and understanding of DT value. Understanding how DTs provide value to an organisation is of paramount importance, as it will determine the elements of the DT that truly have an effect on value, as well as the mechanisms by which that value is created. We conclude this work by presenting a five-item research agenda to address these shortcomings and develop our understanding of DT value. Since DTs can be complex and expensive to implement, research and practice should focus on those elements of the DT that provide value to the organisation.</t>
  </si>
  <si>
    <t>Digital Twin, Digital Twin Implementation, Product Digital Twin, Umbrella Review, Value</t>
  </si>
  <si>
    <t>&lt;Systematic review of predictive maintenance and digital twin technologies challenges, opportunities, and best practices, {eid: 85194065397, doi: 10.7717/peerj-cs.1943}&gt;, &lt;A Digital Twin use cases classification and definition framework based on Industrial feedback, {eid: 85195373168, doi: 10.1016/j.compind.2024.104113}&gt;, &lt;Delving into the digital twin developments and applications in the construction industry: a PRISMA Approach, {eid: 85185718782, doi: 10.3390/su152316436}&gt;, &lt;Digital twins in the built environment: definition, applications, and challenges, {eid: 85188029504, doi: 10.1016/j.autcon.2024.105368}&gt;, &lt;Digital twin: a comprehensive survey of security threats, {eid: 85129610160, doi: 10.1109/COMST.2022.3171465}&gt;, &lt;Digital twins in greenhouse horticulture: a review, {eid: 85134715724, doi: 10.1016/j.compag.2022.107183}&gt;, &lt;Stage gate decision making: a scoping review of technology strategic selection criteria for early-stage projects, {eid: 85083017832, doi: 10.1109/EMR.2020.2985040}&gt;, &lt;Digital twin technology for thermal comfort and energy efficiency in buildings: a state-of-the-art and future directions, {eid: 85160107458, doi: 10.1016/j.enbenv.2023.05.004}&gt;, &lt;Human-centric digital twins in industry: a comprehensive review of enabling technologies and implementation strategies, {eid: 85153771805, doi: 10.3390/s23083938}&gt;, &lt;The Digital Twin Paradigm for Aircraft Review and Outlook, {eid: 85091899249, doi: 10.2514/6.2020-0553}&gt;, &lt;Revolutionizing healthcare: a review unveiling the transformative power of digital twins, {eid: 85193246457, doi: 10.1109/ACCESS.2024.3399744}&gt;, &lt;A survey on digital twin: definitions, characteristics, applications, and design implications, {eid: 85076680404, doi: 10.1109/ACCESS.2019.2953499}&gt;, &lt;Digital twins in human-computer interaction: a systematic review, {eid: 85138270893, doi: 10.1080/10447318.2022.2118189}&gt;, &lt;None, {eid: 85077958514, doi: 10.1109/ICMECT.2019.8932144}&gt;, &lt;Digital twins for aircraft maintenance and operation: A systematic literature review and an IoT-enabled modular architecture, {eid: 85178913320, doi: 10.1016/j.iot.2023.100991}&gt;, &lt;Digital twins’ applications for building energy efficiency: a review, {eid: 85139916828, doi: 10.3390/en15197002}&gt;, &lt;Digital twin technology challenges and applications: a comprehensive review, {eid: 85126301082, doi: 10.3390/rs14061335}&gt;, &lt;Digital twins: an analysis framework and open issues, {eid: 85136148334, doi: 10.1016/j.compind.2022.103763}&gt;, &lt;Using thematic analysis in psychology, {eid: 33750505977, doi: 10.1191/1478088706qp063oa}&gt;, &lt;Digital twin for healthy indoor environment: a vision for the post-pandemic era, {eid: 85159272230, doi: 10.1007/s42524-022-0244-y}&gt;, &lt;None, {eid: 85108827458, doi: 10.3390/app11125519}&gt;, &lt;Enhancing reliability in floating offshore wind turbines through digital twin technology: a comprehensive review, {eid: 85191368237, doi: 10.3390/en17081964}&gt;, &lt;Review of digital twin applications in manufacturing, {eid: 85073116667, doi: 10.1016/j.compind.2019.103130}&gt;, &lt;Measuring the value of intangibles, {eid: 84982182183, doi: 10.1016/j.jcorpfin.2016.07.012}&gt;, &lt;Data management in digital twins: a systematic literature review, {eid: 85153108953, doi: 10.1007/s10115-023-01870-1}&gt;, &lt;Digital twins for wind energy conversion systems: A literature review of potential modelling techniques focused on model fidelity and computational load, {eid: 85121752336, doi: 10.3390/pr9122224}&gt;, &lt;From BIM to digital twins: a systematic review of the evolution of intelligent building representations in the AEC-FM industry, {eid: 85103484819, doi: 10.36680/J.ITCON.2021.005}&gt;, &lt;Producing a systematic review, in: the sage handbook of organizational research methods. Sage Publications Ltd, {eid: 72649097737}&gt;, &lt;Digital twin: data exploration, architecture, implementation and future, {eid: 85188210269, doi: 10.1016/j.heliyon.2024.e26503}&gt;, &lt;Energy digital twin applications: a review, {eid: 85173872240, doi: 10.1016/j.rser.2023.113891}&gt;, &lt;Decision support in productive processes through DES and ABS in the Digital Twin era: a systematic literature review, {eid: 85102693068, doi: 10.1080/00207543.2021.1898691}&gt;, &lt;Construction and maintenance of building geometric digital twins: state of the art review, {eid: 85159189931, doi: 10.3390/s23094382}&gt;, &lt;Current and future requirements to industrial analytical infrastructure—part 2: smart sensors, {eid: 85079538067, doi: 10.1007/s00216-020-02421-1}&gt;, &lt;Building theories from case study research, {eid: 0001073758, doi: 10.2307/258557}&gt;, &lt;Digital twin for maintenance: a literature review, {eid: 85092055078, doi: 10.1016/j.compind.2020.103316}&gt;, &lt;A literature review on the development and creation of digital twins, cyber-physical systems, and product-service systems, {eid: 85180617168, doi: 10.3390/s23249786}&gt;, &lt;Digital twin for railway: a comprehensive survey, {eid: 85176328739, doi: 10.1109/ACCESS.2023.3327042}&gt;, &lt;Digital twins development architectures and deployment technologies: Moroccan use case, {eid: 85081220054}&gt;, &lt;None, {eid: 85113740805, doi: 10.1109/ICITM52822.2021.00034}&gt;, &lt;None, {eid: 85204478819}&gt;, &lt;Advancements in digital twin modeling for underground spaces and lightweight geometric modeling technologies, {eid: 85196745208, doi: 10.1016/j.autcon.2024.105578}&gt;, &lt;The transformational dimension in the realization of business value from information technology, {eid: 33746866397, doi: 10.1016/j.jsis.2006.04.001}&gt;, &lt;Digital Twin: Mitigating Unpredictable, Undesirable Emergent Behavior in Complex Systems, {eid: 85006339863, doi: 10.1007/978-3-319-38756-7_4}&gt;, &lt;Creating strategic business value from big data analytics: a research framework, {eid: 85047273605, doi: 10.1080/07421222.2018.1451951}&gt;, &lt;Digital twins for enhancing efficiency and assuring safety in renewable energy systems: a systematic literature review, {eid: 85195832179, doi: 10.3390/en17112456}&gt;, &lt;Integrating Digital Twins with BIM for enhanced building control strategies: a systematic literature review focusing on daylight and artificial lighting systems, {eid: 85195210861, doi: 10.3390/buildings14030805}&gt;, &lt;Managing the uncertainty in data-acquisition by in situ measurements: A review and evaluation of sensing machine element-approaches in the context of digital twins, {eid: 85108194001, doi: 10.1504/IJPLM.2021.115700}&gt;, &lt;Digital twin for fault detection and diagnosis of building operations: a systematic review, {eid: 85163729766, doi: 10.3390/buildings13061426}&gt;, &lt;A review of the digital twin technology in the AEC-FM industry, {eid: 85127468002, doi: 10.1155/2022/2185170}&gt;, &lt;A review of the digital twin technology for fault detection in buildings, {eid: 85142427747, doi: 10.3389/fbuil.2022.1013196}&gt;, &lt;Literature review of digital twins applications in constructionworkforce safety, {eid: 85098795933, doi: 10.3390/app11010339}&gt;, &lt;Autonomous, context-aware, adaptive Digital Twins—State of the art and roadmap, {eid: 85116889271, doi: 10.1016/j.compind.2021.103508}&gt;, &lt;Extracting Business Value from IT: a sensemaking perspective of post-adoptive use, {eid: 81255178454, doi: 10.1287/mnsc.1110.1398}&gt;, &lt;Design of control framework based on deep reinforcement learning and Monte-Carlo sampling in downstream separation, {eid: 85085743597, doi: 10.1016/j.compchemeng.2020.106910}&gt;, &lt;A comprehensive review of the dynamic applications of the digital twin technology across diverse energy sectors, {eid: 85185558796, doi: 10.1016/j.esr.2024.101334}&gt;, &lt;None, {eid: 85204469876}&gt;, &lt;Digital Twin applications toward Industry 4.0: a review, {eid: 85152954260, doi: 10.1016/j.cogr.2023.04.003}&gt;, &lt;Quantifying the contribution of individual technologies in integrated urban energy systems – a system value approach, {eid: 85081958371, doi: 10.1016/j.apenergy.2020.114859}&gt;, &lt;Early stage digital twins for early stage engineering design, {eid: 85079762726, doi: 10.1017/dsi.2019.262}&gt;, &lt;Characterising the Digital Twin: a systematic literature review, {eid: 85081219520, doi: 10.1016/j.cirpj.2020.02.002}&gt;, &lt;Digital twins: review and challenges, {eid: 85107999476, doi: 10.1115/1.4050244}&gt;, &lt;Digital twins for health: a scoping review, {eid: 85188449764, doi: 10.1038/s41746-024-01073-0}&gt;, &lt;Review of Digital twins for constructed facilities, {eid: 85149468799, doi: 10.3390/buildings12112029}&gt;, &lt;A data-driven reduced-order model of nonlinear processes based on diffusion maps and artificial neural networks, {eid: 85085029188, doi: 10.1016/j.cej.2020.125475}&gt;, &lt;Cyber-physical systems and digital twins in the industrial internet of things, {eid: 85061050520, doi: 10.1109/MC.2018.2876181}&gt;, &lt;Digital Twin in manufacturing: a categorical literature review and classification, {eid: 85052915281, doi: 10.1016/j.ifacol.2018.08.474}&gt;, &lt;None, {eid: 85144595103, doi: 10.3390/data7120173}&gt;, &lt;A comprehensive review of digital twin technology for grid-connected microgrid systems: state of the art, potential and challenges faced, {eid: 85166176647, doi: 10.3390/en16145525}&gt;, &lt;Empowering 6G communication systems with digital twin technology: a comprehensive survey, {eid: 85140801919, doi: 10.1109/ACCESS.2022.3215493}&gt;, &lt;Enhancing and securing cyber-physical systems and Industry 4.0 through digital twins: A critical review, {eid: 85134669771, doi: 10.1002/smr.2494}&gt;, &lt;Digital twin approach in buildings: future challenges via a critical literature review, {eid: 85185728432, doi: 10.3390/buildings14020376}&gt;, &lt;Digital twin-driven rapid reconfiguration of the automated manufacturing system via an open architecture model, {eid: 85076833589, doi: 10.1016/j.rcim.2019.101895}&gt;, &lt;A review of methods to study the fatigue life of nodes connecting marine composite hydrogen storage tanks to ships under the action of external forces, {eid: 85165351091, doi: 10.1016/j.est.2023.108367}&gt;, &lt;Application of digital twin in electric vehicle powertrain: a review, {eid: 85194157623, doi: 10.3390/wevj15050208}&gt;, &lt;Digital twins for engineering asset management: synthesis, analytical framework, and future directions, {eid: 85196861347, doi: 10.1016/j.eng.2023.12.006}&gt;, &lt;A state-of-the-art survey of Digital Twin: techniques, engineering product lifecycle management and business innovation perspectives, {eid: 85075384583, doi: 10.1007/s10845-019-01512-w}&gt;, &lt;Uncertainty quantification and software risk analysis for digital twins in the nearly autonomous management and control systems: a review, {eid: 85107078930, doi: 10.1016/j.anucene.2021.108362}&gt;, &lt;Digital Twin-driven machine condition monitoring: a literature review, {eid: 85135850251, doi: 10.1155/2022/6129995}&gt;, &lt;Review of digital twin about concepts, technologies, and industrial applications, {eid: 85087693875, doi: 10.1016/j.jmsy.2020.06.017}&gt;, &lt;A systematic review of digital twin about physical entities, virtual models, twin data, and applications, {eid: 85147190635, doi: 10.1016/j.aei.2023.101876}&gt;, &lt;A review of digital twin capabilities, technologies, and applications based on the maturity model, {eid: 85192494447, doi: 10.1016/j.aei.2024.102592}&gt;, &lt;State-of-the-art survey on digital twin implementations, {eid: 85122317387, doi: 10.1007/s40436-021-00375-w}&gt;, &lt;A review of digital twin in product design and development, {eid: 85104781858, doi: 10.1016/j.aei.2021.101297}&gt;, &lt;Pharmaceutical quality control laboratory digital twin – a novel governance model for resource planning and scheduling, {eid: 85074967692, doi: 10.1080/00207543.2019.1683250}&gt;, &lt;Towards a digital twin: a hybrid data-driven and mechanistic digital shadow to forecast the evolution of lignocellulosic fermentation, {eid: 85084412092, doi: 10.1002/bbb.2108}&gt;, &lt;Digital Twin-driven smart manufacturing: Connotation, reference model, applications and research issues, {eid: 85070213247, doi: 10.1016/j.rcim.2019.101837}&gt;, &lt;Exploring the role of Digital Twin for asset lifecycle management, {eid: 85052894447, doi: 10.1016/j.ifacol.2018.08.415}&gt;, &lt;Literature review of digital twin in healthcare, {eid: 85170409582, doi: 10.1016/j.heliyon.2023.e19390}&gt;, &lt;A review of digital twin applications in construction, {eid: 85129248492, doi: 10.36680/j.itcon.2022.008}&gt;, &lt;Unlocking the potential of digital twins: a comprehensive review of concepts, frameworks, and industrial applications, {eid: 85179588256, doi: 10.1109/ACCESS.2023.3338530}&gt;, &lt;Applications of IoT and digital twin in electrical power systems: a comprehensive survey, {eid: 85165456728, doi: 10.1049/gtd2.12940}&gt;, &lt;Bridging space over time: global virtual team dynamics and effectiveness, {eid: 0034369483, doi: 10.1287/orsc.11.5.473.15200}&gt;, &lt;Analyzing the Implementation of Digital Twins in the Agri-Food Supply Chain, {eid: 85163684238, doi: 10.3390/logistics7020033}&gt;, &lt;None, {eid: 85084241025, doi: 10.1016/j.promfg.2020.02.084}&gt;, &lt;Digital twin applications: a survey of recent advances and challenges, {eid: 85129045758, doi: 10.3390/pr10040744}&gt;, &lt;Digital twins: a survey on enabling technologies, challenges, trends and future prospects, {eid: 85139416099, doi: 10.1109/COMST.2022.3208773}&gt;, &lt;Artificial intelligence capability: conceptualization, measurement calibration, and empirical study on its impact on organizational creativity and firm performance, {eid: 85100000551, doi: 10.1016/j.im.2021.103434}&gt;, &lt;Digital twin in the iot context: a survey on technical features, scenarios, and architectural models, {eid: 85087488936, doi: 10.1109/JPROC.2020.2998530}&gt;, &lt;None, {eid: 85186423770, doi: 10.3389/fenrg.2024.1339836}&gt;, &lt;A review of the roles of digital twin in cps-based production systems, {eid: 85029833606, doi: 10.1016/j.promfg.2017.07.198}&gt;, &lt;Digital twins in the construction industry: a comprehensive review of current implementations, enabling technologies, and future directions, {eid: 85166510353, doi: 10.3390/su151410908}&gt;, &lt;Digital twin application in the construction industry: a literature review, {eid: 85107846403, doi: 10.1016/j.jobe.2021.102726}&gt;, &lt;The effectiveness of virtual environments in developing collaborative strategies between industrial robots and humans, {eid: 85050539782, doi: 10.1016/j.rcim.2018.07.006}&gt;, &lt;Ten simple rules for writing a literature review, {eid: 84880829652, doi: 10.1371/journal.pcbi.1003149}&gt;, &lt;Digital Twins in agriculture: challenges and opportunities for environmental sustainability, {eid: 85146922050, doi: 10.1016/j.cosust.2022.101252}&gt;, &lt;Digital assembly technology based on augmented reality and digital twins: a review, {eid: 85089657132, doi: 10.1016/j.vrih.2019.10.002}&gt;, &lt;Driving sustainability - the role of digital twin in enhancing battery performance for electric vehicles, {eid: 85189757968, doi: 10.1016/j.jpowsour.2024.234464}&gt;, &lt;Digital twin: values, challenges and enablers from a modeling perspective, {eid: 85081090770, doi: 10.1109/ACCESS.2020.2970143}&gt;, &lt;Review of electric vehicle testing procedures for digital twin development: a comprehensive analysis, {eid: 85173880869, doi: 10.3390/en16196952}&gt;, &lt;A Review of the Literature on Smart Factory Implementation, {eid: 85071514769, doi: 10.1109/ICE.2019.8792577}&gt;, &lt;Recent progress and future outlook of digital twins in structural health monitoring of civil infrastructure, {eid: 85186325756, doi: 10.1088/1361-665X/ad2bd7}&gt;, &lt;Revisiting IS business value research: what we already know, what we still need to know, and how we can get there, {eid: 84865839127, doi: 10.1057/ejis.2012.45}&gt;, &lt;Properties and characteristics of digital twins: review of industrial definitions, {eid: 85163108717, doi: 10.1007/s42979-023-01937-4}&gt;, &lt;Digital twin application in energy storage: trends and challenges, {eid: 85144013512, doi: 10.1016/j.est.2022.106347}&gt;, &lt;Applications of Digital Twin across industries: a review, {eid: 85131861164, doi: 10.3390/app12115727}&gt;, &lt;Identification of barriers to PLM institutionalization in large manufacturing organizations, {eid: 85058078105, doi: 10.1108/BPMJ-12-2017-0367}&gt;, &lt;None, {eid: 85204449793}&gt;, &lt;Engineering design with digital thread, {eid: 85056172535, doi: 10.2514/1.J057255}&gt;, &lt;None, {eid: 85204497978}&gt;, &lt;Digital twin and its potential applications in construction industry: state-of-art review and a conceptual framework, {eid: 85166647265, doi: 10.1016/j.aei.2023.102030}&gt;, &lt;Digital Twins in agriculture and forestry: a review, {eid: 85194218350, doi: 10.3390/s24103117}&gt;, &lt;Exploring the benefits and limitations of digital twin technology in building energy, {eid: 85167890088, doi: 10.3390/app13158814}&gt;, &lt;Survey on digital twin edge networks (DITEN) Toward 6G, {eid: 85136132596, doi: 10.1109/OJCOMS.2022.3197811}&gt;, &lt;Digital Twins and cyber–physical systems toward smart manufacturing and industry 4.0: correlation and comparison, {eid: 85068798049, doi: 10.1016/j.eng.2019.01.014}&gt;, &lt;Digital twin-driven product design framework, {eid: 85042921933, doi: 10.1080/00207543.2018.1443229}&gt;, &lt;Digital Twin in Industry: State-of-the-Art, {eid: 85054374767, doi: 10.1109/TII.2018.2873186}&gt;, &lt;A comprehensive review of digital twin — part 1: modeling and twinning enabling technologies, {eid: 85137256975, doi: 10.1007/s00158-022-03425-4}&gt;, &lt;Digital Twin: Generalization, characterization and implementation, {eid: 85101711357, doi: 10.1016/j.dss.2021.113524}&gt;, &lt;Towards Resilient and Sustainable Rail and Road Networks: A Systematic Literature Review on Digital Twins, {eid: 85132758277, doi: 10.3390/su14127060}&gt;, &lt;A review of building information modeling and simulation as virtual representations under the digital twin concept, {eid: 85149114003, doi: 10.4186/ej.2023.27.1.11}&gt;, &lt;None, {eid: 85171773723, doi: 10.1080/15583058.2023.2258084}&gt;, &lt;Bibliometric analysis of digital twin literature: a review of influencing factors and conceptual structure, {eid: 85122816039, doi: 10.1080/09537325.2022.2026320}&gt;, &lt;Digital Twins in Agriculture: A Review of Recent Progress and Open Issues, {eid: 85195807736, doi: 10.3390/electronics13112209}&gt;, &lt;Resource Structuring or Capability Building? An Empirical Study of the Business Value of Information Technology, {eid: 84870577292, doi: 10.2753/MIS0742-1222290211}&gt;, &lt;A Survey on Digital Twins: Architecture, Enabling Technologies, Security and Privacy, and Future Prospects, {eid: 85153393414, doi: 10.1109/JIOT.2023.3263909}&gt;, &lt;Digital Twins-Based Smart Design and Control of Ultra-Precision Machining: A Review, {eid: 85115361158, doi: 10.3390/sym13091717}&gt;, &lt;Digital Twin Networks: A Survey, {eid: 85105850614, doi: 10.1109/JIOT.2021.3079510}&gt;, &lt;A Systematic Literature Review of Digital Twin Research for Healthcare Systems: Research Trends, Gaps, and Realization Challenges, {eid: 85181569797, doi: 10.1109/ACCESS.2023.3349379}&gt;, &lt;A survey of digital twin technology for PHM, {eid: 85077640821, doi: 10.1007/978-981-13-9406-5_48}&gt;, &lt;Digital twins and innovation management: a literature review, framework, challenge, and future direction, {eid: 85139663113, doi: 10.1080/09537325.2022.2131518}&gt;, &lt;Digital twin applications in aviation industry: A review, {eid: 85135421849, doi: 10.1007/s00170-022-09717-9}&gt;, &lt;Research progress and prospect of digital twin in bridge engineering, {eid: 85178041144, doi: 10.1177/13694332231218764}&gt;, &lt;Systematic review of digital twin technology and applications, {eid: 85160690565, doi: 10.1186/s42492-023-00137-4}&gt;, &lt;A state-of-the-art survey on Augmented Reality-assisted Digital Twin for futuristic human-centric industry transformation, {eid: 85145257966, doi: 10.1016/j.rcim.2022.102515}&gt;, &lt;Digital twin enabled transition towards the smart electric vehicle charging infrastructure: A review, {eid: 85193054760, doi: 10.1016/j.scs.2024.105479}&gt;, &lt;Application and enabling digital twin technologies in the operation and maintenance stage of the AEC industry: A literature review, {eid: 85176243828, doi: 10.1016/j.jobe.2023.107859}&gt;, &lt;Digital twin and its applications: A survey, {eid: 85142285114, doi: 10.1007/s00170-022-10445-3}&gt;, &lt;A Review of Digital Twin Technologies for Enhanced Sustainability in the Construction Industry, {eid: 85191409809, doi: 10.3390/buildings14041113}&gt;, &lt;Digital twins in safety analysis, risk assessment and emergency management, {eid: 85186613738, doi: 10.1016/j.ress.2024.110040}&gt;</t>
  </si>
  <si>
    <t>2-s2.0-85204451113</t>
  </si>
  <si>
    <t>Review of Digital Twins for Constructed Facilities</t>
  </si>
  <si>
    <t>10.3390/buildings12112029</t>
  </si>
  <si>
    <r>
      <rPr>
        <u/>
        <sz val="11"/>
        <color rgb="FF1155CC"/>
        <rFont val="Calibri, sans-serif"/>
      </rPr>
      <t>https://www.doi.org/10.3390/buildings12112029</t>
    </r>
  </si>
  <si>
    <t>© 2022 by the authors.Technological advances have enabled the monitoring and control of construction operations and assets remotely. Digital twins, based on computational modeling, have enabled the creation of a digital map for physical structures. Research on digital twins (DTs) for constructed facilities projects has gained widespread traction in the industry. While these applications have increased over the years, there has been sparse review of them. This paper systematically reviews the applications of digital twins in construction using content analysis. We identified and analyzed 53 academic journal and conference papers, which revealed several DT applications that could be categorized into nine areas: lifecycle analysis, facility management, energy, education, disaster, structural health monitoring, DT for cities, infrastructure management, and miscellaneous. This enables the visualization of the current state of DT, comparison with the desired state, and possible integrations with other technologies. Among the observed benefits of DTs are the ability to increase engagement and collaboration, reduce construction and operating costs, reduce human error, automate energy demand, manage assets throughout their lifecycle, and apply structural health monitoring. It also enables the collection of real-time data on an asset’s status, history, maintenance needs, and provides an interactive platform for managing an asset. Future directions include addressing how to standardize data acquisition as well as the semantic interoperability and heterogeneity of data. Additionally, modeling human cognitive processes as well as spatiotemporal information would be beneficial to a smart city and other infrastructure systems, especially in disaster situations.</t>
  </si>
  <si>
    <t>digital twins, infrastructure, literature review</t>
  </si>
  <si>
    <t>&lt;Classification and analysis of deep learning applications in construction: A systematic literature review, {eid: 85107817167, doi: 10.1016/j.autcon.2021.103760}&gt;, &lt;Digital twin application in the construction industry: A literature review, {eid: 85107846403, doi: 10.1016/j.jobe.2021.102726}&gt;, &lt;Incremental digital twin conceptualizations targeting data-driven circular construction, {eid: 85119930926, doi: 10.3390/buildings11110554}&gt;, &lt;Digital Twin in Industry: State-of-the-Art, {eid: 85054374767, doi: 10.1109/TII.2018.2873186}&gt;, &lt;None, {eid: 84944689700}&gt;, &lt;Sustainable Development of Smart Manufacturing Driven by the Digital Twin Framework: A Statistical Analysis, {eid: 85114912108, doi: 10.3390/su131810139}&gt;, &lt;Building information modeling, artificial intelligence, and construction tech, {eid: 85121056994, doi: 10.1016/j.dibe.2020.100011}&gt;, &lt;Digital Twin and its potential application exploration, {eid: 85046337978}&gt;, &lt;Digital twin: Values, challenges, and enablers from a modeling perspective, {eid: 85081090770, doi: 10.1109/ACCESS.2020.2970143}&gt;, &lt;Review of digital twin about concepts, technologies, and industrial applications, {eid: 85087693875, doi: 10.1016/j.jmsy.2020.06.017}&gt;, &lt;Digital Twins and cyber-physical systems toward smart manufacturing and industry 4.0: Correlation and comparison, {eid: 85068798049, doi: 10.1016/j.eng.2019.01.014}&gt;, &lt;Digital twin shop-floor: A new shop-floor paradigm towards smart manufacturing, {eid: 85030752762, doi: 10.1109/ACCESS.2017.2756069}&gt;, &lt;Development and operation of Digital Twins for technical systems and services, {eid: 85064949801, doi: 10.1016/j.cirp.2019.04.024}&gt;, &lt;Differentiating Digital Twin from Digital Shadow: Elucidating a Paradigm Shift to Expedite a Smart, Sustainable Built Environment, {eid: 85104190401, doi: 10.3390/buildings11040151}&gt;, &lt;Digital Twin-towards a Joint Understanding within the AEC/FM Sector, {eid: 85119936634}&gt;, &lt;An enhanced interaction framework based on VR, AR, and MR in digital twin, {eid: 85070548938, doi: 10.1016/j.procir.2019.04.103}&gt;, &lt;Cognition Digital Twins for Personalized Information Systems of Smart Cities: Proof of Concept, {eid: 85077031409, doi: 10.1061/(ASCE)ME.1943-5479.0000740}&gt;, &lt;Literature Review of Digital Twins Applications in Construction Workforce Safety, {eid: 85098795933, doi: 10.3390/app11010339}&gt;, &lt;A review of digital twin applications in construction, {eid: 85129248492, doi: 10.36680/j.itcon.2022.008}&gt;, &lt;Towards a semantic Construction Digital Twin: Directions for future research, {eid: 85082386834, doi: 10.1016/j.autcon.2020.103179}&gt;, &lt;Digital twin and its implementations in the civil engineering sector, {eid: 85111194484, doi: 10.1016/j.autcon.2021.103838}&gt;, &lt;Application of digital twin technologies in construction: An overview of opportunities and challenges, {eid: 85127600722}&gt;, &lt;An investigation for integration of deep learning and digital twins towards Construction 4.0, {eid: 85125955106, doi: 10.1108/SASBE-08-2021-0148}&gt;, &lt;Conducting content-analysis based literature reviews in supply chain management, {eid: 84865137089, doi: 10.1108/13598541211258609}&gt;, &lt;None, {eid: 0003971577}&gt;, &lt;None, {eid: 85058874279}&gt;, &lt;None, {eid: 85027146533}&gt;, &lt;Smart City Digital Twin–Enabled Energy Management: Toward Real-Time Urban Building Energy Benchmarking, {eid: 85075830608, doi: 10.1061/(ASCE)ME.1943-5479.0000741}&gt;, &lt;Urban Building Energy CPS (UBE-CPS): Realtime Demand Response using Digital Twin, {eid: 85148216002}&gt;, &lt;The Potential of Digital Twin Model Integrated with Artificial Intelligence Systems, {eid: 85090410552, doi: 10.1109/EEEIC/ICPSEurope49358.2020.9160810}&gt;, &lt;A Digital-Twin Evaluation of Net Zero Energy Building for Existing Buildings, {eid: 85059346336, doi: 10.3390/su11010159}&gt;, &lt;SPHERE: BIM Digital Twin Platform, {eid: 85081081915}&gt;, &lt;Participatory sensing and digital twin city: Updating virtual city models for enhanced risk-informed decision-making, {eid: 85079351754, doi: 10.1061/(ASCE)ME.1943-5479.0000748}&gt;, &lt;Exploring the role of Digital Twin for Asset Lifecycle Management, {eid: 85052894447, doi: 10.1016/j.ifacol.2018.08.415}&gt;, &lt;Analysis of digital twins and application value of power engineering based on BIM, {eid: 85079522669}&gt;, &lt;Model-Based System Engineering for Life Cycle Development of Digital Twins of Real Estate, {eid: 85149470278}&gt;, &lt;Digital Twin aided sustainability-based lifecycle management for railway turnout systems, {eid: 85065500423, doi: 10.1016/j.jclepro.2019.04.156}&gt;, &lt;None, {eid: 85149460833}&gt;, &lt;Digital twin hospital buildings: An exemplary case study through continuous lifecycle integration, {eid: 85097320262, doi: 10.1155/2020/8846667}&gt;, &lt;Effects of infrastructure service disruptions following hurricane Irma: Multilevel analysis of Postdisaster recovery outcomes, {eid: 85096561699, doi: 10.1061/(ASCE)NH.1527-6996.0000421}&gt;, &lt;Smart Cities with Digital Twin Systems for Disaster Management, {eid: 85083518437, doi: 10.1061/(ASCE)ME.1943-5479.0000779}&gt;, &lt;Social sensing in disaster city digital twin: Integrated textual–visual–geo framework for situational awareness during built environment disruptions, {eid: 85077144069, doi: 10.1061/(ASCE)ME.1943-5479.0000745}&gt;, &lt;Disaster City Digital Twin: A vision for integrating artificial and human intelligence for disaster management, {eid: 85077166289, doi: 10.1016/j.ijinfomgt.2019.102049}&gt;, &lt;Digital Twin and Web-Based Virtual Gaming Technologies for Online Education: A Case of Construction Management and Engineering, {eid: 85087914094, doi: 10.3390/app10134678}&gt;, &lt;Using digital twin technology in engineering education–course concept to explore benefits and barriers, {eid: 85085576872, doi: 10.1515/eng-2020-0040}&gt;, &lt;From physical to digital in structural engineering classrooms using digital fabrication, {eid: 85020209051, doi: 10.1002/cae.21845}&gt;, &lt;Digital twin-based collapse fragility assessment of a long-span cable-stayed bridge under strong earthquakes, {eid: 85099354526, doi: 10.1016/j.autcon.2020.103547}&gt;, &lt;Development of a bridge maintenance system for prestressed concrete bridges using 3D digital twin model, {eid: 85066812168, doi: 10.1080/15732479.2019.1620789}&gt;, &lt;Towards the development of a digital twin for structural dynamics applications, {eid: 85105781832}&gt;, &lt;Motion-Structural Analysis of Systems Using Digital Twins, {eid: 85082101244}&gt;, &lt;A Real-Time Mechanical Structures Monitoring System Based on Digital Twin, IoT, and Augmented Reality, {eid: 85068604941, doi: 10.23919/SpringSim.2019.8732917}&gt;, &lt;Numerical analysis of the creep and shrinkage experienced in the Sydney Opera House and the rise of digital twin as future monitoring technology, {eid: 85069897438, doi: 10.3390/buildings9060137}&gt;, &lt;A Digital Twin of Bridges for Structural Health Monitoring, {eid: 85074408969}&gt;, &lt;Implementation of “Digital Twin” Concept for Modern Project-Based Engineering Education. IFIP Advances in Information and Communication Technology. Product Lifecycle Management to Support Industry 4.0, {eid: 85058537175, doi: 10.1007/978-3-030-01614-2_18}&gt;, &lt;Digital twin-enabled anomaly detection for built asset monitoring in operation and maintenance, {eid: 85085247924, doi: 10.1016/j.autcon.2020.103277}&gt;, &lt;Understanding unstructured 3D point clouds for creating digital twin city: An unsupervised hierarchical clustering approach, {eid: 85149449555}&gt;, &lt;None, {eid: 85120359709}&gt;, &lt;Devising a game theoretic approach to enable smart city digital twin analytics, {eid: 85098973446}&gt;, &lt;Architecting Smart City Digital Twins: Combined Semantic Model and Machine Learning Approach, {eid: 85083169964, doi: 10.1061/(ASCE)ME.1943-5479.0000774}&gt;, &lt;The Concept and Development of a Serious Game Alter Eco as Part of Creating a Digital Twin of a Smart City, {eid: 85076982588}&gt;, &lt;Smart City Platform Enabling Digital Twin, {eid: 85065998561, doi: 10.1109/IS.2018.8710517}&gt;, &lt;Digital Twin Uses Classification System for Urban Planning &amp; Infrastructure Program Management, {eid: 85149456644}&gt;, &lt;Digital twinning of existing reinforced concrete bridges from labeled point clusters, {eid: 85065641838, doi: 10.1016/j.autcon.2019.102837}&gt;, &lt;Digital Twin Models for Maintenance of Cable-Supported Bridges, {eid: 85087977463, doi: 10.1680/icsic.64669.737}&gt;, &lt;Mobile Mapping, Machine Learning and Digital Twin for Road Infrastructure Monitoring and Maintenance: Case Study of Mohammed VI Bridge in Morocco, {eid: 85087967317, doi: 10.1109/Morgeo49228.2020.9121882}&gt;, &lt;Developing Digital Twins to Characterize Bridge Behavior Using Measurements Taken under Random Traffic, {eid: 85119283909, doi: 10.1061/(ASCE)BE.1943-5592.0001814}&gt;, &lt;Digital Twin aided sustainability and vulnerability audit for subway stations, {eid: 85092140180, doi: 10.3390/su12197873}&gt;, &lt;Developing a dynamic digital twin at building and city levels: A case study of the West Cambridge campus, {eid: 85081580153, doi: 10.1061/(ASCE)ME.1943-5479.0000763}&gt;, &lt;An Actor-Based Simulation Driven Digital Twin for Analyzing Complex Business Systems, {eid: 85081120494, doi: 10.1109/wsc40007.2019.9004694}&gt;, &lt;Peeking into the void: Digital twins for construction site logistics, {eid: 85087681639, doi: 10.1016/j.compind.2020.103264}&gt;, &lt;A BIM-data mining integrated digital twin framework for advanced project management, {eid: 85100105417, doi: 10.1016/j.autcon.2021.103564}&gt;, &lt;Digital twin-driven virtual sensor approach for safe construction operations of trailing suction hopper dredger, {eid: 85115307160, doi: 10.1016/j.autcon.2021.103961}&gt;, &lt;The Digital Twin Tackling Urban Challenges with Models, Spatial Analysis and Numerical Simulations in Immersive Virtual Environments, {eid: 85091076912, doi: 10.5151/proceedings-ecaadesigradi2019_334}&gt;, &lt;Development of a Connected Corridor Real-Time Data-Driven Traffic Digital Twin Simulation Model, {eid: 85116929379, doi: 10.1061/JTEPBS.0000599}&gt;, &lt;Digital twins for managing railway maintenance and resilience, {eid: 85132206833, doi: 10.12688/openreseurope.13806.1}&gt;, &lt;Fatigue damage assessment of complex railway turnout crossings via Peridynamics-based digital twin, {eid: 85136414274, doi: 10.1038/s41598-022-18452-w}&gt;, &lt;Integration of an energy management tool and digital twin for coordination and control of multi-vector smart energy systems, {eid: 85088661788, doi: 10.1016/j.scs.2020.102412}&gt;, &lt;Digital twin-driven decision-making and planning for energy consumption, {eid: 85109373709, doi: 10.3390/jsan10020037}&gt;, &lt;A System-of-Systems Framework for Public-Private Partnership Projects, {eid: 85116457343}&gt;, &lt;The digital twin of the city of Zurich for urban planning, {eid: 85083502944, doi: 10.1007/s41064-020-00092-2}&gt;, &lt;Asset Information Model to support the adoption of a Digital Twin: West Cambridge case study, {eid: 85105548587, doi: 10.1016/j.ifacol.2020.11.059}&gt;, &lt;Energy digital twin technology for industrial energy management: Classification, challenges, and future, {eid: 85127319091, doi: 10.1016/j.rser.2022.112407}&gt;</t>
  </si>
  <si>
    <t>2-s2.0-85149468799</t>
  </si>
  <si>
    <t>Review of reducing energy consumption and carbon emissions through digital twin in built environment</t>
  </si>
  <si>
    <t>10.1016/j.jobe.2024.111150</t>
  </si>
  <si>
    <r>
      <rPr>
        <u/>
        <sz val="11"/>
        <color rgb="FF1155CC"/>
        <rFont val="Calibri, sans-serif"/>
      </rPr>
      <t>https://www.doi.org/10.1016/j.jobe.2024.111150</t>
    </r>
  </si>
  <si>
    <t>© 2024 The AuthorsThe construction industry is a major contributor to environmental degradation and is responsible for substantial energy consumption, carbon emissions, and resource depletion. In response, the adoption of advanced technologies, like Digital Twins (DT), has emerged as a critical strategy to address these sustainability challenges. DTs create virtual replicas of physical assets, enabling real-time monitoring, optimisation, and informed decision-making, thus enhancing sustainability by improving building performance and energy efficiency while reducing waste. This study explores the application of DT technology in promoting energy efficiency and reducing carbon emissions within the construction industry. It aims to provide a comprehensive overview of current DT implementations and identify key challenges to broader adoption. Using a combination of scientometric analysis and systematic literature review, the study examines the potential of DT to address environmental sustainability in construction while highlighting areas for future research and development. The analysis reveals increasing interest in DTs, with a rise in publications from 2018 to 2024, led by Europe, Asia, North America, and Oceania. The literature shows a strong focus on integrating DT with building information modeling (BIM) to optimise energy use and achieve sustainability goals across a building's lifecycle. However, challenges remain, including data integration issues, a lack of standardised protocols, and the need for a more skilled workforce. By addressing challenges and enhancing DT-BIM integration, the construction industry can minimise its environmental impact and progress towards sustainability. The study's findings offer vital insights for future research and industry practices to meet global sustainability targets effectively.</t>
  </si>
  <si>
    <t>Building information modelling, Carbon, Construction industry, Digital twin, Energy efficiency, Sustainable development, Systematic literature review</t>
  </si>
  <si>
    <t>&lt;Students perception of sustainable construction: accelerating progress towards construction education for sustainable development, {eid: 85097882628, doi: 10.1080/15623599.2020.1861500}&gt;, &lt;An evaluation of sustainable construction perceptions and practices in Singapore, {eid: 85044712493, doi: 10.1016/j.scs.2018.03.024}&gt;, &lt;Implications of occupational hazards on attainment of the sustainable development goals in the Nigerian construction industry, {eid: 85076572728, doi: 10.1088/1757-899X/640/1/012129}&gt;, &lt;Exploring the failure factors of Yemen construction industry using PLS-SEM approach, {eid: 85084154198, doi: 10.1007/s42107-020-00253-z}&gt;, &lt;2021 Global Status Report for Buildings and Construction: towards a Zero-Emission, {eid: 85125956922}&gt;, &lt;A review of building digital twins to improve energy efficiency in the building operational stage, {eid: 85186127265, doi: 10.1186/s42162-024-00313-7}&gt;, &lt;Digital twin aided sustainability and vulnerability audit for subway stations, {eid: 85092140180, doi: 10.3390/SU12197873}&gt;, &lt;Digital twinning of building construction processes. Case study: a reinforced concrete cast-in structure, {eid: 85185159159, doi: 10.1016/j.jobe.2024.108522}&gt;, &lt;Applications of artificial intelligence in the AEC industry: a review and future outlook, {eid: 85191191081, doi: 10.1080/13467581.2024.2343800}&gt;, &lt;Towards a semantic construction digital twin: directions for future research, {eid: 85082386834, doi: 10.1016/j.autcon.2020.103179}&gt;, &lt;A framework using BIM and digital twins in facilitating LCSA for buildings, {eid: 85164712229, doi: 10.1016/j.jobe.2023.107232}&gt;, &lt;Options for and challenges of employing digital twins in construction management, {eid: 85126988705, doi: 10.3390/app12062928}&gt;, &lt;Digital twins applications for building energy efficiency: a review, {eid: 85139916828, doi: 10.3390/en15197002}&gt;, &lt;A digital twin framework for improving energy efficiency and occupant comfort in public and commercial buildings, {eid: 85115641232, doi: 10.1186/s42162-021-00153-9}&gt;, &lt;Towards a methodology for developing evidence-informed management knowledge by means of systematic review, {eid: 0141888108, doi: 10.1111/1467-8551.00375}&gt;, &lt;A mixed methods research design for bridging the gap between research and practice in construction safety, {eid: 84905269388, doi: 10.1016/j.ssci.2014.07.005}&gt;, &lt;Problems and challenges in the interactions of design teams of construction projects: a bibliometric study, {eid: 85117245989, doi: 10.3390/buildings11100461}&gt;, &lt;Bibliometrics of electronic journals in information science, {eid: 2942556944}&gt;, &lt;Science Studies, {eid: 0004107233}&gt;, &lt;The evaluation of the global research on the education: a scientometric approach, {eid: 85043595934, doi: 10.1016/j.sbspro.2012.06.827}&gt;, &lt;Knowledge map and forecast of digital twin in the construction industry : state-of-the-art review using scientometric analysis, {eid: 85143719809, doi: 10.1016/j.jclepro.2022.135231}&gt;, &lt;A scientometric analysis of studies on risk management in, {eid: 85138782994}&gt;, &lt;Scientometric analysis for cross-laminated timber in the context of construction 4 . 0, {eid: 85160919647}&gt;, &lt;Analysis of citation networks in building information modeling research, {eid: 85047778178, doi: 10.1061/(asce)co.1943-7862.0001492}&gt;, &lt;Bibliometric analysis of the energy efficiency research bibliometric analysis of the energy efficiency research, {eid: 85135358415, doi: 10.46544/AMS.v27i2.17}&gt;, &lt;Software survey : VOSviewer, a computer program for bibliometric mapping, {eid: 77953711904, doi: 10.1007/s11192-009-0146-3}&gt;, &lt;The PRISMA statement for reporting systematic reviews and meta-analyses of studies that evaluate health care interventions: explanation and elaboration, {eid: 84872011968, doi: 10.1016/j.jclinepi.2009.06.006}&gt;, &lt;Preferred reporting items for systematic reviews and meta-analyses: the PRISMA statement, {eid: 79953769654}&gt;, &lt;Preferred reporting items for systematic review and meta-analysis protocols (prisma-p) 2015 statement, {eid: 84920780781}&gt;, &lt;Mapping out research focus for robotics and automation research in construction-related studies: a bibliometric approach, {eid: 85077992791, doi: 10.1108/JEDT-09-2019-0237}&gt;, &lt;Scimago Journal and Country Rank, {eid: 85197359402}&gt;, &lt;Scimago Journal and Country Rank, {eid: 85197359402}&gt;, &lt;Scimago Journal and Country Rank, {eid: 85197359402}&gt;, &lt;Evaluating the impact of citations of articles based on knowledge flow patterns hidden in the citations, {eid: 85075267191, doi: 10.1371/journal.pone.0225276}&gt;, &lt;Digital twin application in the construction industry: a literature review, {eid: 85107846403, doi: 10.1016/j.jobe.2021.102726}&gt;, &lt;From BIM to digital twins: a systematic review of the evolution of intelligent building representations in the AEC-FM industry, {eid: 85103484819, doi: 10.36680/J.ITCON.2021.005}&gt;, &lt;Differentiating digital twin from digital shadow : elucidating a paradigm shift to expedite a smart, sustainable environment, {eid: 85104190401}&gt;, &lt;Smart city platform enabling digital twin, {eid: 85065998561, doi: 10.1109/IS.2018.8710517}&gt;, &lt;Circular digital built environment: an Emerging framework, {eid: 85107657070}&gt;, &lt;The development of modelling tools to improve energy efficiency in manufacturing processes and systems, {eid: 85064750759, doi: 10.1016/j.jmsy.2019.04.008}&gt;, &lt;Digital twin for sustainability evaluation of railway station buildings, {eid: 85064666442, doi: 10.3389/fbuil.2018.00077}&gt;, &lt;Leveraging digital twin for sustainability assessment of an educational building, {eid: 85099152420, doi: 10.3390/su13020480}&gt;, &lt;Developing WSN/BIM-Based environmental monitoring management system for parking garages in smart cities, {eid: 85081135376, doi: 10.1061/(asce)me.1943-5479.0000760}&gt;, &lt;Coupled simulation of thermally active building systems to support a digital twin, {eid: 85070203510, doi: 10.1016/j.enbuild.2019.07.015}&gt;, &lt;A Digital Twin predictive maintenance framework of air handling units based on automatic fault detection and diagnostics, {eid: 85125646504, doi: 10.1016/j.enbuild.2022.111988}&gt;, &lt;BIM-Based digital twin and XR devices to improve maintenance procedures in smart buildings: a literature review, {eid: 85111918529, doi: 10.3390/app11156810}&gt;, &lt;Adoption of blockchain technology through digital twins in the construction industry 4.0: a PESTELS approach, {eid: 85121618791, doi: 10.3390/buildings11120670}&gt;, &lt;Bibliographic coupling : a review, {eid: 0342504528}&gt;, &lt;Encyclopaedia Of Linguistics, Information and Control, 1st Editio, {eid: 84909591425}&gt;, &lt;Digital twin research in the AECO-FM industry, {eid: 85106882156, doi: 10.1016/j.jobe.2021.102730}&gt;, &lt;Digital twins in the construction industry : a comprehensive review of current implementations, enabling technologies, and future directions, {eid: 85166510353}&gt;, &lt;Digital twin - enabled prefabrication supply chain for smart construction and carbon emissions evaluation in building projects, {eid: 85172423350, doi: 10.1016/j.jobe.2023.107598}&gt;, &lt;Digital twin approach in buildings: future challenges via a critical literature review, {eid: 85185728432, doi: 10.3390/buildings14020376}&gt;, &lt;Empowering sustainability in the built environment: a technological Lens on industry 4.0 Enablers, {eid: 85178619338, doi: 10.1016/j.techsoc.2023.102427}&gt;, &lt;Interpretable data-driven methods for building energy modelling — a review of critical connections and gaps, {eid: 85185836861}&gt;, &lt;How can digital twins support the net zero vision?, {eid: 85171565075, doi: 10.1007/978-3-031-32515-1_7}&gt;, &lt;Smart city platform enabling digital twin, {eid: 85065998561}&gt;, &lt;Digital twin application in heritage facilities management: systematic literature review and future development directions, {eid: 85199447517, doi: 10.1080/10643389.2020.1780879}&gt;, &lt;Hybrid approach for digital twins in the built environment, {eid: 85109342375, doi: 10.1145/3447555.3466585}&gt;, &lt;Incremental digital twin conceptualisations targeting data-driven circular construction, {eid: 85119930926, doi: 10.3390/buildings11110554}&gt;, &lt;Multi-indicator adaptive HVAC control system for low-energy indoor air quality management of heritage building preservation, {eid: 85174443366, doi: 10.1016/j.buildenv.2023.110910}&gt;, &lt;Artificial intelligence enabling digital twins in existing buildings, {eid: 85132120025}&gt;, &lt;Employment of digital twins for the implementation of energy audits, {eid: 85138194403, doi: 10.23919/SpliTech55088.2022.9854242}&gt;, &lt;Conceptual design of a digital twin-enabled building envelope energy audits and multi-fidelity simulation framework for a computationally explainable retrofit plan, {eid: 85144632950, doi: 10.1145/3563357.3567831}&gt;, &lt;An enhanced framework for next-generation operational buildings energy performance certificates, {eid: 85135796211, doi: 10.1002/er.8517}&gt;, &lt;Overview of energy management and leakage control systems for smart water grids and digital water, {eid: 85099503765, doi: 10.3390/modelling1020009}&gt;, &lt;Digital Twin supporting Blockchain in construction supply chain: from bio-based materials to energy efficiency and L.C.A, {eid: 85184987981, doi: 10.1109/BigData59044.2023.10386742}&gt;, &lt;A Digital Twin predictive maintenance framework of air handling units based on automatic fault detection and diagnostics, {eid: 85125646504, doi: 10.1016/j.enbuild.2022.111988}&gt;, &lt;Digital Twin based built environment asset management services development, {eid: 85144099533, doi: 10.1088/1755-1315/1101/9/092023}&gt;, &lt;Immersive industrialized construction environments for energy efficiency construction workforce, {eid: 85138301479, doi: 10.3389/frvir.2022.781170}&gt;, &lt;Digital twins for performance management in the built environment, {eid: 85149333148, doi: 10.1016/j.jii.2023.100445}&gt;, &lt;Autonomous buildings enable energy efficiency, {eid: 85167684992}&gt;, &lt;Boosting research for a smart and carbon neutral built environment with digital twins (SmartWins), {eid: 85142023104, doi: 10.1109/ISC255366.2022.9922513}&gt;, &lt;Time-resolved neural network surrogate models as digital twins, {eid: 85172738765}&gt;, &lt;Digital Twin Model for Zero-Energy Districts: the Case Study of Anzio Port, Italy, {eid: 85148005827, doi: 10.2495/SC220291}&gt;, &lt;Digital twin framework for visual exploration of material flows and carbon impacts of engineered wood supply chains from forest to buildings, {eid: 85171270383, doi: 10.52202/069179-0586}&gt;, &lt;Digital twin with Machine learning for predictive monitoring of CO2 equivalent from existing buildings, {eid: 85150760522, doi: 10.1016/j.enbuild.2023.112851}&gt;, &lt;Digital twin models for optimization and global projection of building-integrated solar chimney, {eid: 85124604571, doi: 10.1016/j.buildenv.2022.108807}&gt;, &lt;Digital-twin-based evaluation of nearly zero-energy building for existing buildings based on scan-to-BIM, {eid: 85104375436, doi: 10.1155/2021/6638897}&gt;, &lt;Characterizing and structuring urban GIS data for housing stock energy modelling and retrofitting, {eid: 85121129302, doi: 10.1016/j.enbuild.2021.111706}&gt;, &lt;Understanding the implications of digitisation and automation in the context of Industry 4.0: a triangulation approach and elements of a research agenda for the construction industry, {eid: 84992398667, doi: 10.1016/j.compind.2016.09.006}&gt;, &lt;A review of the Digital Twin technology for fault detection in buildings, {eid: 85142427747, doi: 10.3389/fbuil.2022.1013196}&gt;, &lt;Research challenges and advancements in the field of sustainable energy technologies in the built environment, {eid: 85092910726, doi: 10.3390/su12208417}&gt;, &lt;Application and enabling digital twin technologies in the operation and maintenance stage of the AEC industry : a literature review, {eid: 85176243828, doi: 10.1016/j.jobe.2023.107859}&gt;</t>
  </si>
  <si>
    <t>2-s2.0-85207071927</t>
  </si>
  <si>
    <t>The Role of BIM in Integrating Digital Twin in Building Construction: A Literature Review</t>
  </si>
  <si>
    <t>10.3390/su151310462</t>
  </si>
  <si>
    <r>
      <rPr>
        <u/>
        <sz val="11"/>
        <color rgb="FF1155CC"/>
        <rFont val="Calibri, sans-serif"/>
      </rPr>
      <t>https://www.doi.org/10.3390/su151310462</t>
    </r>
  </si>
  <si>
    <t>© 2023 by the authors.Today, construction is essential to every economy since it employs many workers and significantly contributes to GDP. The construction industry’s efficiency has lagged behind other industries for decades due to low productivity, a lack of research, and poor adoption of advancements. Fortunately, the successful development of digital technologies such as Digital Twin (DT) has facilitated growth in many sectors, and DT has the potential to address challenges in building construction projects. While DT is a virtual replica that provides real-time data and analysis of a physical asset to optimize its performance, Building Information Modeling (BIM) is a collaborative process for creating, managing, and exchanging information throughout a construction project. BIM is the most efficient way to create an accurate, high-value DT and support industry transformation. An integrated DT and BIM platform can improve building design, construction, and performance in the architecture, engineering, and construction (AEC) sectors. Based on a literature review, this research aims to clarify and differentiate DT from other advanced 3D modeling technologies, such as BIM. Related publications from articles about DT and BIM in the construction industry were selected, identified, and organized after careful research of the relevant scientific databases. The research has three primary objectives: (1) to examine the present applications of DT and BIM in the construction industry; (2) to emphasize the similarities and differences between the two; and (3) to develop solutions and design methods for BIM and DT integration in building construction.</t>
  </si>
  <si>
    <t>building construction, building information modeling (BIM), digital twin (DT)</t>
  </si>
  <si>
    <t>&lt;Digital Twins for Construction Sites: Concepts, LoD Definition, and Applications, {eid: 85121553254, doi: 10.1061/(ASCE)ME.1943-5479.0000948}&gt;, &lt;From BIM towards Digital Twin: Strategy and Future Development for Smart Asset Management, {eid: 85070604150}&gt;, &lt;None, {eid: 84944689700}&gt;, &lt;None, {eid: 85164975020}&gt;, &lt;Construction with Digital Twin Information Systems, {eid: 85106009736, doi: 10.1017/dce.2020.16}&gt;, &lt;None, {eid: 85164938646}&gt;, &lt;Towards a Semantic Construction Digital Twin: Directions for Future Research, {eid: 85082386834, doi: 10.1016/j.autcon.2020.103179}&gt;, &lt;A Framework for Using Mobile Computing for Information Management on Construction Sites, {eid: 80052143994, doi: 10.1016/j.autcon.2011.01.002}&gt;, &lt;None, {eid: 85164906146}&gt;, &lt;None, {eid: 38649094993}&gt;, &lt;From BIM to Digital Twins: A Systematic Review of the Evolution of Intelligent Building Representations in the AEC-FM Industry, {eid: 85103484819, doi: 10.36680/j.itcon.2021.005}&gt;, &lt;Towards next Generation Cyber-Physical Systems and Digital Twins for Construction, {eid: 85112133397, doi: 10.36680/j.itcon.2021.027}&gt;, &lt;None, {eid: 85164913123}&gt;, &lt;The Use of Parametric Modeling to Enhance the Understanding of Concrete Formwork Structures, {eid: 85124559742}&gt;, &lt;Product Lifecycle Management: The New Paradigm for Enterprises, {eid: 34047222275, doi: 10.1504/IJPD.2005.006669}&gt;, &lt;None, {eid: 43149121274}&gt;, &lt;None, {eid: 84872740179}&gt;, &lt;None, {eid: 85147026642}&gt;, &lt;None, {eid: 85164913707}&gt;, &lt;Design and Construction Integration Technology Based on Digital Twin, {eid: 85116539605}&gt;, &lt;Digital Twin: Vision, Benefits, Boundaries, and Creation for Buildings, {eid: 85077738936, doi: 10.1109/ACCESS.2019.2946515}&gt;, &lt;Characterising the Digital Twin: A Systematic Literature Review, {eid: 85081219520, doi: 10.1016/j.cirpj.2020.02.002}&gt;, &lt;Differentiating Digital Twin from Digital Shadow: Elucidating a Paradigm Shift to Expedite a Smart, Sustainable Built Environment, {eid: 85104190401, doi: 10.3390/buildings11040151}&gt;, &lt;Digital Twin in Construction: An Empirical Analysis, {eid: 85091033199}&gt;, &lt;Digital Twins in Built Environments: An Investigation of the Characteristics, Applications, and Challenges, {eid: 85124038873, doi: 10.3390/buildings12020120}&gt;, &lt;SPHERE: BIM Digital Twin Platform, {eid: 85081081915, doi: 10.3390/proceedings2019020009}&gt;, &lt;Digital Twin Application in the Construction Industry: A Literature Review, {eid: 85107846403, doi: 10.1016/j.jobe.2021.102726}&gt;, &lt;A Proposed Framework for Construction 4.0 Based on a Review of Literature, {eid: 85106050119}&gt;, &lt;A Review of Digital Twin Applications in Construction, {eid: 85129248492, doi: 10.36680/j.itcon.2022.008}&gt;, &lt;Application of Digital Twin Technologies in Construction: An Overview of Opportunities and Challenges, {eid: 85127600722}&gt;, &lt;Digital Twin-Driven Intelligent Construction: Features and Trends, {eid: 85115310087, doi: 10.32604/sdhm.2021.018247}&gt;, &lt;Virtually Intelligent Product Systems: Digital and Physical Twins, {eid: 85075725280}&gt;, &lt;Digital Twin for Accelerating Sustainability in Positive Energy District: A Review of Simulation Tools and Applications, {eid: 85115005557, doi: 10.3389/frsc.2021.663269}&gt;, &lt;A Review of the Digital Twin Technology in the AEC-FM Industry, {eid: 85127468002, doi: 10.1155/2022/2185170}&gt;, &lt;BIM, Digital Twin and Cyber-Physical Systems: Crossing and Blurring Boundaries, {eid: 85124022357}&gt;, &lt;None, {eid: 85164922765}&gt;, &lt;None, {eid: 85128926744, doi: 10.1061/9780784483961.002}&gt;, &lt;None, {eid: 85128954854}&gt;, &lt;Digital Twins: Details Of Implementation, {eid: 85095109649}&gt;, &lt;None, {eid: 85130578935}&gt;, &lt;The Development of a BIM-Based Interoperable Toolkit for Efficient Renovation in Buildings: From BIM to Digital Twin, {eid: 85125079151, doi: 10.3390/buildings12020231}&gt;, &lt;Internet of Things (IoT), Building Information Modeling (BIM), and Digital Twin (DT) in Construction Industry: A Review, Bibliometric, and Network Analysis, {eid: 85140613480, doi: 10.3390/buildings12101503}&gt;, &lt;None, {eid: 85081533676}&gt;, &lt;Shaping the Digital Twin for Design and Production Engineering, {eid: 85018723536, doi: 10.1016/j.cirp.2017.04.040}&gt;, &lt;Digital Twin and Big Data Towards Smart Manufacturing and Industry 4.0: 360 Degree Comparison, {eid: 85041173790, doi: 10.1109/ACCESS.2018.2793265}&gt;, &lt;None, {eid: 85071446317}&gt;, &lt;Internet of Things (IoT): A Vision, Architectural Elements, and Future Directions, {eid: 84876943063, doi: 10.1016/j.future.2013.01.010}&gt;, &lt;A Review of Building Information Modeling (BIM) and the Internet of Things (IoT) Devices Integration: Present Status and Future Trends, {eid: 85060885881, doi: 10.1016/j.autcon.2019.01.020}&gt;, &lt;A Study on Data Visualization of Embedded Sensors for Building Energy Monitoring Using BIM, {eid: 84975853362, doi: 10.1007/s12541-016-0099-4}&gt;, &lt;None, {eid: 85164941796}&gt;, &lt;Architecture for Digital Twin Implementation Focusing on Industry 4.0, {eid: 85084606914, doi: 10.1109/TLA.2020.9082917}&gt;, &lt;Digital Twin in Manufacturing: A Categorical Literature Review and Classification, {eid: 85052915281, doi: 10.1016/j.ifacol.2018.08.474}&gt;, &lt;Artificial Intelligence and Digital Transformations in the Society, {eid: 85063931454, doi: 10.1088/1757-899X/483/1/012019}&gt;</t>
  </si>
  <si>
    <t>2-s2.0-85164965179</t>
  </si>
  <si>
    <t>A Cyber Security Digital Twin for Critical Infrastructure Protection: The Intelligent Transport System Use Case</t>
  </si>
  <si>
    <t>14th IFIP WG 8.1 Working Conference on the Practice of Enterprise Modeling, PoEM 2021</t>
  </si>
  <si>
    <t>10.1007/978-3-030-91279-6_16</t>
  </si>
  <si>
    <t>https://www.doi.org/10.1007/978-3-030-91279-6_16</t>
  </si>
  <si>
    <t>Â© 2021, IFIP International Federation for Information Processing.The problem of performing cybersecurity tests over existing industrial control systems is well-known. Once it is deployed, a critical system cannot be made unavailable for the purpose of simulating a cyber attack and thus it is hard to introduce corrective measures based on actual test outcomes. On the other hand, a high security posture is required for critical infrastructure and security by design is mandatory for new projects. Such requirements call for an architectural approach to introduce security straight from the early development phases. However, the adoption of a systematic design approach does not guarantee the cost-effectiveness of security countermeasures analysis, which is an extremely cumbersome task as the creation of a physical model is often costly or impossible. To address these issues, we propose the introduction of a specific view in the systemâ€™s architectural blueprint, called the Cybersecurity Digital Twin. It is an Enterprise Architecture model of the system specifically targeted at providing a sound base for simulations in order to devise proper countermeasures without any outage of the physical infrastructure. To provide a proof of concept and demonstrate the practical viability of the proposed solution, we apply the methodology to a Cooperative Intelligent Transport System use case, evaluating the system security of the obtained solution.</t>
  </si>
  <si>
    <t>C-ITS, Cyber security, Digital twin, Threat modeling</t>
  </si>
  <si>
    <t>&lt;None, {eid: 85119832588}&gt;, &lt;The industry use cases for the digital twin idea, Chap. 4, {eid: 85119865810}&gt;, &lt;Cyberfactory1-securing the industry 4.0 with cyber-ranges and digital twins, {eid: 85050025311}&gt;, &lt;A digital twin-based privacy enhancement mechanism for the automotive industry, {eid: 85065981827}&gt;, &lt;Integrating digital twin security simulations in the security operations center, {eid: 85117542440}&gt;, &lt;Towards security-aware virtual environments for digital twins, {eid: 85056740434}&gt;, &lt;Digital twins for cyber-physical systems security: State of the art and outlook, {eid: 85149551859}&gt;, &lt;None, {eid: 85119822859}&gt;, &lt;None, {eid: 85119853169}&gt;, &lt;None, {eid: 85119872997}&gt;, &lt;None, {eid: 85119824432}&gt;, &lt;None, {eid: 85119828506}&gt;, &lt;None, {eid: 84944689700}&gt;, &lt;None, {eid: 85119885703}&gt;, &lt;None, {eid: 85119833834}&gt;, &lt;None, {eid: 85119825364}&gt;, &lt;None, {eid: 85119859181}&gt;, &lt;A meta language for threat modeling and attack simulations, {eid: 85063280304}&gt;, &lt;Characterising the digital twin: A systematic literature review, {eid: 85081219520}&gt;, &lt;Analyzing the effectiveness of attack countermeasures in a SCADA system, {eid: 85019036296}&gt;, &lt;None, {eid: 85119859339}&gt;, &lt;A state-of-the-art survey of Digital Twin: Techniques, engineering product lifecycle management and business innovation perspectives, {eid: 85075384583}&gt;, &lt;None, {eid: 85103470058}&gt;, &lt;None, {eid: 85111413823}&gt;, &lt;None, {eid: 85119851496}&gt;, &lt;None, {eid: 85119868048}&gt;, &lt;Change impact analysis of feature models, {eid: 84866719344}&gt;, &lt;None, {eid: 85119869508}&gt;, &lt;The Open Group: Reference Architectures and Open Group Standards for the Internet of Things-Four Internet of, {eid: 85119858124}&gt;, &lt;United States Department of Transportation. Intelligent Transportation Systems, {eid: 85119879951}&gt;</t>
  </si>
  <si>
    <t>Book Series</t>
  </si>
  <si>
    <t>2-s2.0-85119857908</t>
  </si>
  <si>
    <t>A digital twin architecture to optimize productivity within controlled environment agriculture</t>
  </si>
  <si>
    <t>10.3390/app11198875</t>
  </si>
  <si>
    <t>https://www.doi.org/10.3390/app11198875</t>
  </si>
  <si>
    <t>Â© 2021 by the authors. Licensee MDPI, Basel, Switzerland. This article is an open access article distributed under the terms and conditions of the Creative Commons Attribution (CC BY) license (https:// creativecommons.org/licenses/by/ 4.0/).To ensure food security, agricultural production systems should innovate in the direction of increasing production while reducing utilized resources. Due to the higher level of automation with respect to traditional agricultural systems, Controlled Environment Agriculture (CEA) applications generally achieve better yields and quality crops at the expenses of higher energy consumption. In this context, Digital Twin (DT) may constitute a fundamental tool to reach the optimization of the productivity, intended as the ratio between production and resource consumption. For this reason, a DT Architecture for CEA systems is introduced within this work and applied to a case study for its validation. The proposed architecture is potentially able to optimize productivity since it utilizes simulation software that enables the optimization of: (i) Climate control strategies related to the control of the crop microclimate; (ii) treatments related to crop management. Due to the importance of food security in the worldwide landscape, the authors hope that this work may impulse the investigation of strategies for improving the productivity of CEA systems.</t>
  </si>
  <si>
    <t>Architecture, Controlled environment agriculture, Digital twin, Optimization, Productivity</t>
  </si>
  <si>
    <t>&lt;None, {eid: 85087340838}&gt;, &lt;None, {eid: 85042563333}&gt;, &lt;Temperature increase reduces global yields of major crops in four independent estimates, {eid: 85028561747}&gt;, &lt;None, {eid: 85073331006}&gt;, &lt;None, {eid: 71649088197}&gt;, &lt;Global threats to human water security and river biodiversity, {eid: 77957341228}&gt;, &lt;Controlled environment food production for urban agriculture, {eid: 85077971423}&gt;, &lt;Review of energy efficiency in controlled environment agriculture, {eid: 85100551408}&gt;, &lt;Advances in greenhouse automation and controlled environment agriculture: A transition to plant factories and urban agriculture, {eid: 85042150131}&gt;, &lt;None, {eid: 34250189461}&gt;, &lt;Future food-production systems: Vertical farming and controlled-environment agriculture, {eid: 85042492387}&gt;, &lt;None, {eid: 85082256588}&gt;, &lt;Wheat yield potential in controlled-environment vertical farms, {eid: 85089611838}&gt;, &lt;Lettuce growth and quality optimization in a plant factory, {eid: 84973598861}&gt;, &lt;Plant factories versus greenhouses: Comparison of resource use efficiency, {eid: 85034756098}&gt;, &lt;About the importance of autonomy and digital twins for the future of manufacturing, {eid: 84953861813}&gt;, &lt;Digital Twin in manufacturing: A categorical literature review and classification, {eid: 85052915281}&gt;, &lt;A review of the roles of digital twin in CPS-based production systems, {eid: 85029833606}&gt;, &lt;A Survey on Digital Twin: Definitions, Characteristics, Applications, and Design Implications, {eid: 85076680404}&gt;, &lt;Is Digital Twin Technology Supporting Safety Management? A Bibliometric and Systematic Review, {eid: 85103476362}&gt;, &lt;Review of digital twin about concepts, technologies, and industrial applications, {eid: 85087693875}&gt;, &lt;MES-integrated digital twin frameworks, {eid: 85085180521}&gt;, &lt;Adoption of precision farming tools: The case of italian farmers, {eid: 85079010091}&gt;, &lt;Introducing digital twins to agriculture, {eid: 85102421457}&gt;, &lt;Digital twins in smart farming, {eid: 85099806423}&gt;, &lt;Digital Twin in Smart Farming: A Categorical Literature Review and Exploring Possibilities in Hydroponics, {eid: 85094606823}&gt;, &lt;None, {eid: 85125592708}&gt;, &lt;Data Architecture for Digital Twin of Commercial Greenhouse Production, {eid: 85090274157}&gt;, &lt;Towards sustainable digital twins for vertical farming, {eid: 85073552899}&gt;, &lt;Information technology controlled greenhouse: A system architecture, {eid: 85049328361}&gt;, &lt;A virtual commissioning based methodology to integrate digital twins into manufacturing systems, {eid: 85101807483}&gt;, &lt;The DSSAT Crop Modeling Ecosystem, {eid: 85080082473}&gt;, &lt;Enhancing resource use efficiency in plant factory, {eid: 85115817189}&gt;, &lt;Optimization of the nitrogen fertilizer schedule of maize under drip irrigation in Jilin, China, based on DSSAT and GA, {eid: 85092074784}&gt;, &lt;None, {eid: 0004174713}&gt;</t>
  </si>
  <si>
    <t>2-s2.0-85115806363</t>
  </si>
  <si>
    <t>A digital twin-driven approach towards smart manufacturing: reduced energy consumption for a robotic cell</t>
  </si>
  <si>
    <t>10.1080/0951192X.2020.1775297</t>
  </si>
  <si>
    <t>https://www.doi.org/10.1080/0951192X.2020.1775297</t>
  </si>
  <si>
    <t>Â© 2020 Informa UK Limited, trading as Taylor &amp; Francis Group.One of the significant trends in smart manufacturing is the idea of industrial digitalization, which is enabled through the use of new information technologies, such as the Internet of Things, big data, cloud computing, and artificial intelligence. However, manufacturing industries can only be achieved by combining the physical manufacturing world and digital world, to realize a series of smart manufacturing activities, such as active perception, real-time interaction, automatic processing, intelligent control, and real-time optimization, etc. In this paper, a digital twin-driven approach combines with agent-based decision-making for real-time optimization of motion planning in robotic cellular is proposed, with optimizing the physical and virtual layer at the manufacturing facility. Accordingly, an architecture of the digital twin-driven facility is design, and its operational mechanisms and implementation methods are explained in detail. Moreover, qualitative analysis and a quantitative comparison based on a real robotic cell are provided. Several key findings and observations are generated relating to managerial implications, which are valuable for various users to make manufacturing decisions under the digital twin-driven environment.</t>
  </si>
  <si>
    <t>Digital twin, energy consumption, robotic cell, smart manufacturing</t>
  </si>
  <si>
    <t>&lt;Analyzing the Benefits of Lean Manufacturing and Value Stream Mapping via Simulation: A Process Sector Case Study, {eid: 33846919290}&gt;, &lt;Cloud-based Manufacturing Execution System: Case Study FMS, {eid: 85057018437}&gt;, &lt;A Dynamic Multi-agent-based Scheduling Approach for SMEs, {eid: 84982095349}&gt;, &lt;Flexible Testing Platform for Employment of RFID-enabled Multi-agent System on Flexible Assembly Line, {eid: 84942627450}&gt;, &lt;Digital Twinâ€”the Simulation Aspect, {eid: 85016457439}&gt;, &lt;None, {eid: 0004248130}&gt;, &lt;Digital Twin: Mitigating Unpredictable, Undesirable Emergent Behavior in Complex Systems, {eid: 85006339863}&gt;, &lt;Digital twinâ€“Proof of Concept, {eid: 85044953148}&gt;, &lt;Energy Oriented Simulation of Manufacturing systemsâ€“Concept and Application, {eid: 79957656407}&gt;, &lt;Development of a Cyber-Physical Framework for Monitoring and Teleoperation of a CNC Lathe Based on MTconnect and OPC Protocols, {eid: 85050336269}&gt;, &lt;Path Planning Algorithm Using the Particle Swarm Optimization and the Improved Dijkstra Algorithm, {eid: 63149198809}&gt;, &lt;Smart Manufacturing, {eid: 85023772668}&gt;, &lt;Computer Aided Engineering (CAE) Simulation for the Design Optimization of Gate System on High Pressure Die Casting (HPDC) Process, {eid: 85040639232}&gt;, &lt;Digital Twin-driven Manufacturing Cyber-physical System for Parallel Controlling of Smart Workshop, {eid: 85049566739}&gt;, &lt;Toward a Blockchain Cloud Manufacturing System as a Peer to Peer Distributed Network Platform, {eid: 85049495584}&gt;, &lt;Bi-objective Hybrid Flow Shop Scheduling with Common Due Date, {eid: 85106708749}&gt;, &lt;Design of a Virtual Reality Training System for Humanâ€“robot Collaboration in Manufacturing Tasks, {eid: 84922364074}&gt;, &lt;Minimizing Energy Consumption for Robot Arm Movement, {eid: 84923306125}&gt;, &lt;Forward Dynamics of Open-loop Multibody Mechanisms Using an Efficient Recursive Algorithm Based on Canonical Momenta, {eid: 0042196019}&gt;, &lt;â€œThe digital twin implementation for linking the virtual representation of human-based production tasks to their physical counterpart in the factory-floor.â€, {eid: 85054903830}&gt;, &lt;Design and Implementation of a Digital Twin Application for a Connected Micro Smart Factory, {eid: 85063878454}&gt;, &lt;Particle-based Simulation of Powder Application in Additive Manufacturing, {eid: 84946239918}&gt;, &lt;Shaping the Digital Twin for Design and Production Engineering, {eid: 85018723536}&gt;, &lt;Digital Twin-driven Product Design, Manufacturing and Service with Big Data, {eid: 85015707925}&gt;, &lt;Digital Twin Shop-floor: A New Shop-floor Paradigm Towards Smart Manufacturing, {eid: 85030752762}&gt;, &lt;Flexible Work Cell Simulator Using Digital Twin Methodology for Highly Complex Systems in Industry 4.0, {eid: 85077114555}&gt;, &lt;Multi-level Simulation in Manufacturing Companies: The Water-energy Nexus Case, {eid: 84996548965}&gt;, &lt;Improving Multi-agent Manufacturing Control System by Indirect Communication Based on Ant Agents, {eid: 85020405902}&gt;, &lt;Blockchain-based Ubiquitous Manufacturing: A Secure and Reliable Cyber-physical System, {eid: 85074690707}&gt;, &lt;None, {eid: 84890858333}&gt;, &lt;IoT-enabled Real-time Energy Efficiency Optimisation Method for Energy-intensive Manufacturing Enterprises, {eid: 85020250941}&gt;, &lt;Digital Twin-based WEEE Recycling, Recovery and Remanufacturing in the Background of Industry 4.0, {eid: 85050302743}&gt;, &lt;An Application Framework of Digital Twin and Its Case Study, {eid: 85049576881}&gt;</t>
  </si>
  <si>
    <t>2-s2.0-85087015237</t>
  </si>
  <si>
    <t>A Modular Digital Twinning Framework for Safety Assurance of Collaborative Robotics</t>
  </si>
  <si>
    <t>Frontiers in Robotics and AI</t>
  </si>
  <si>
    <t>10.3389/frobt.2021.758099</t>
  </si>
  <si>
    <t>https://www.doi.org/10.3389/frobt.2021.758099</t>
  </si>
  <si>
    <t>Copyright Â© 2021 Douthwaite, Lesage, Gleirscher, Calinescu, Aitken, Alexander and Law.Digital twins offer a unique opportunity to design, test, deploy, monitor, and control real-world robotic processes. In this paper we present a novel, modular digital twinning framework developed for the investigation of safety within collaborative robotic manufacturing processes. The modular architecture supports scalable representations of user-defined cyber-physical environments, and tools for safety analysis and control. This versatile research tool facilitates the creation of mixed environments of Digital Models, Digital Shadows, and Digital Twins, whilst standardising communication and physical system representation across different hardware platforms. The framework is demonstrated as applied to an industrial case-study focused on the safety assurance of a collaborative robotic manufacturing process. We describe the creation of a digital twin scenario, consisting of individual digital twins of entities in the manufacturing case study, and the application of a synthesised safety controller from our wider work. We show how the framework is able to provide adequate evidence to virtually assess safety claims made against the safety controller using a supporting validation module and testing strategy. The implementation, evidence and safety investigation is presented and discussed, raising exciting possibilities for the use of digital twins in robotic safety assurance.</t>
  </si>
  <si>
    <t>automated code generation, collaborative robot safety, digital twins, human-robot collaboration, modular framework, probabilistic model checking, risk-informed software synthesis, robotics</t>
  </si>
  <si>
    <t>&lt;A Classification Proposal of Digital Twin Applications in the Safety Domain, {eid: 85100026730, doi: 10.1016/j.cie.2021.107137}&gt;, &lt;Is Digital Twin Technology Supporting Safety Management? A Bibliometric and Systematic Review, {eid: 85103476362, doi: 10.3390/app11062767}&gt;, &lt;Adaptation of System Configuration under the Robot Operating System, {eid: 84929833712, doi: 10.3182/20140824-6-za-1003.02531}&gt;, &lt;None, {eid: 84950235927}&gt;, &lt;Monitoring Metric First-Order Temporal Properties, {eid: 84930154772, doi: 10.1145/2699444}&gt;, &lt;Dataflow and Communication Framework Supporting Digital Twin for Geometry Assurance, {eid: 85040912304, doi: 10.1115/imece2017-71405}&gt;, &lt;None, {eid: 85068694049}&gt;, &lt;A Logical Basis for Component-Oriented Software and Systems Engineering, {eid: 78649860269, doi: 10.1093/comjnl/bxq005}&gt;, &lt;An Open Source Approach to the Design and Implementation of Digital Twins for Smart Manufacturing, {eid: 85064532610, doi: 10.1080/0951192X.2019.1599436}&gt;, &lt;Reconfigurable Autonomy, {eid: 84962754803, doi: 10.1007/s13218-014-0308-1}&gt;, &lt;The Digital Twin Paradigm for Future NASA and U.S. Air Force Vehicles, {eid: 84881426231, doi: 10.2514/6.2012-1818}&gt;, &lt;None, {eid: 85118223242}&gt;, &lt;None, {eid: 85122105007}&gt;, &lt;Verification of Deciding Requirements, {eid: 85122108822}&gt;, &lt;Yap: Tool Support for Deriving Safety Controllers from hazard Analysis and Risk Assessments, {eid: 85101107350, doi: 10.4204/EPTCS.329.4}&gt;, &lt;Digital Twin: Mitigating Unpredictable, Undesirable Emergent Behavior in Complex Systems, {eid: 85006339863, doi: 10.1007/978-3-319-38756-7_4}&gt;, &lt;Modular Based Flexible Digital Twin for Factory Design, {eid: 85050657407, doi: 10.1007/s12652-018-0953-6}&gt;, &lt;Literature Review of Digital Twins Applications in Construction Workforce Safety, {eid: 85098795933, doi: 10.3390/app11010339}&gt;, &lt;None, {eid: 85122059769}&gt;, &lt;Component-based Plug-And-Play Methodologies for Rapid Embedded Technology Development, {eid: 35648961257, doi: 10.2514/6.2005-7122}&gt;, &lt;None, {eid: 77950393615}&gt;, &lt;None, {eid: 84872690810}&gt;, &lt;None, {eid: 84872690810}&gt;, &lt;None, {eid: 84983757661}&gt;, &lt;Characterising the Digital Twin: A Systematic Literature Review, {eid: 85081219520, doi: 10.1016/j.cirpj.2020.02.002}&gt;, &lt;Digital Twin of Egastronomic Things: A Case Study for Ice Cream Machines, {eid: 85066793150, doi: 10.1109/iscas.2019.8702679}&gt;, &lt;Digital Twin in Manufacturing: A Categorical Literature Review and Classification, {eid: 85052915281, doi: 10.1016/j.ifacol.2018.08.474}&gt;, &lt;Considering Human/machine Interactions, {eid: 85122105991}&gt;, &lt;Un corps Ã construire, {eid: 85122075255, doi: 10.3917/eres.lesag.2021.01}&gt;, &lt;Digital Twin-Driven Smart Manufacturing: Connotation, Reference Model, Applications and Research Issues, {eid: 85070213247, doi: 10.1016/j.rcim.2019.101837}&gt;, &lt;Requirements of the Smart Factory System: A Survey and Perspective, {eid: 85048928921, doi: 10.3390/MACHINES6020023}&gt;, &lt;A Modular Computational Framework for Medical Digital Twins, {eid: 85105770195, doi: 10.1073/pnas.2024287118}&gt;, &lt;Support for Safety Cases and Safety Arguments Using SAM, {eid: 0028320313, doi: 10.1016/0951-8320(94)90057-4}&gt;, &lt;The Economic Impact of Technology Infrastructure for Advanced Robotics, {eid: 85122077076}&gt;, &lt;Digital Twin Service towards Smart Manufacturing, {eid: 85049560307, doi: 10.1016/j.procir.2018.03.103}&gt;, &lt;Ros: an Open-Source Robot Operating System, {eid: 77957352104}&gt;, &lt;MCX an Open-Source Framework for Digital Twins, {eid: 85108199213, doi: 10.7148/2021-0119}&gt;, &lt;Digital Twin Shop-Floor: a New Shop-Floor Paradigm towards Smart Manufacturing, {eid: 85030752762, doi: 10.1109/access.2017.2756069}&gt;, &lt;Monitoring RAS Operation, {eid: 85122103210}&gt;, &lt;Knowledge-driven Digital Twin Manufacturing Cell towards Intelligent Manufacturing, {eid: 85065139151, doi: 10.1080/00207543.2019.1607978}&gt;, &lt;Visualisation of the Digital Twin Data in Manufacturing by Using Augmented Reality, {eid: 85068461617, doi: 10.1016/j.procir.2019.03.223}&gt;</t>
  </si>
  <si>
    <t>2-s2.0-85122056683</t>
  </si>
  <si>
    <t>A six-layer architecture for the digital twin: a manufacturing case study implementation</t>
  </si>
  <si>
    <t>10.1007/s10845-019-01516-6</t>
  </si>
  <si>
    <t>https://www.doi.org/10.1007/s10845-019-01516-6</t>
  </si>
  <si>
    <t>Â© 2019, Springer Science+Business Media, LLC, part of Springer Nature.Industry 4.0, cyber-physical production systems (CPPS) and the Internet of Things (IoT) are current focusses in automation and data exchange in manufacturing, arising from the rapid increase in capabilities in information and communication technologies and the ubiquitous internet. A key enabler for the advances promised by CPPSs is the concept of a digital twin, which is the virtual representation of a real-world entity, or the physical twin. An important step towards the success of Industry 4.0 is the establishment of practical reference architectures. This paper presents an architecture for such a digital twin, which enables the exchange of data and information between a remote emulation or simulation and the physical twin. The architecture comprises different layers, including a local data layer, an IoT Gateway layer, cloud-based databases and a layer containing emulations and simulations. The architecture can be implemented in new and legacy production facilities, with a minimal disruption of current installations. This architecture provides a service-based and real-time enabled infrastructure for vertical and horizontal integration. To evaluate the architecture, it was implemented for a small, but typical, physical manufacturing system component.</t>
  </si>
  <si>
    <t>Cyber physical systems (CPS), Digital twin, Industry 4.0, Internet of things (IoT), OPC, Tecnomatix</t>
  </si>
  <si>
    <t>&lt;None, {eid: 85006080283}&gt;, &lt;Cyber-physical systems, {eid: 81055129165}&gt;, &lt;None, {eid: 84991364515}&gt;, &lt;Embedded digital twin for ARTI-type control of semi-continuous production processes, {eid: 85070592522}&gt;, &lt;From the cyber-physical system to the digital twin: The process development for behaviour modelling of a cyber guided vehicle in M2M logic, {eid: 85040447784}&gt;, &lt;Analysis of OPC UA performances, {eid: 84884500285, doi: 10.1016/j.csi.2013.06.004}&gt;, &lt;Performance evaluation of OPC UA, {eid: 78650534914}&gt;, &lt;None, {eid: 84983461822}&gt;, &lt;None, {eid: 85087000373}&gt;, &lt;None, {eid: 85059093528}&gt;, &lt;None, {eid: 84944689700}&gt;, &lt;None, {eid: 85059079453}&gt;, &lt;None, {eid: 85086998540}&gt;, &lt;None, {eid: 85059077132}&gt;, &lt;None, {eid: 84899127785}&gt;, &lt;Digital Twin in manufacturing: A categorical literature review and classification, {eid: 85052915281, doi: 10.1016/j.ifacol.2018.08.474}&gt;, &lt;The past, present and future of cyber-physical systems: A focus on models, {eid: 84928667408, doi: 10.3390/s150304837}&gt;, &lt;A cyber-physical systems architecture for Industry 4.0-based manufacturing systems, {eid: 84921300723, doi: 10.1016/j.mfglet.2014.12.001}&gt;, &lt;None, {eid: 79957551757}&gt;, &lt;Industrial automation based on cyber-physical systems technologies: Prototype implementations and challenges, {eid: 84941662063, doi: 10.1016/j.compind.2015.08.004}&gt;, &lt;Review on cyber-physical systems, {eid: 85010065711, doi: 10.1109/JAS.2017.7510349}&gt;, &lt;None, {eid: 85086992184}&gt;, &lt;None, {eid: 85086984554}&gt;, &lt;None, {eid: 85056624416}&gt;, &lt;None, {eid: 85059098452}&gt;, &lt;Cyber-physical systems in manufacturing, {eid: 84990841502, doi: 10.1016/j.cirp.2016.06.005}&gt;, &lt;Cyber physical process monitoring systems, {eid: 84949993153, doi: 10.1007/s10845-015-1180-z}&gt;, &lt;Round-trip delay estimation in OPC UA ServerClient communication channel, {eid: 85009776803, doi: 10.5755/j01.eie.22.6.17229}&gt;, &lt;None, {eid: 85076280430}&gt;, &lt;None, {eid: 85086991713}&gt;, &lt;None, {eid: 85053398467}&gt;, &lt;Literature review of Industry 4.0 and related technologies, {eid: 85078567359}&gt;, &lt;Documentation and records: Harmonized GMP requirements, {eid: 80052228922, doi: 10.4103/0975-1483.80303}&gt;, &lt;None, {eid: 85086985933}&gt;, &lt;Integrating the digital twin of a shop floor conveyor in the manufacturing control system, {eid: 85070650523}&gt;, &lt;A six-layer digital twin architecture for a manufacturing cell, {eid: 85059060745}&gt;, &lt;Cybersecurity Considerations for Industrie 4.0, {eid: 85070638283}&gt;, &lt;A six-layer architecture for digital twins with aggregation, {eid: 85070603892, doi: 10.1007/978-3-030-27477-1_13}&gt;, &lt;A Centralized Support Infrastructure (CSI) to Manage CPS Digital Twin, towards the Synchronization between CPS Deployed on the Shopfloor and Their Digital Representation, {eid: 85076290432}&gt;, &lt;Multi-agent system architectures for collaborative prognostics, {eid: 85068194472, doi: 10.1007/s10845-019-01478-9}&gt;, &lt;Shaping the digital twin for design and production engineering, {eid: 85018723536, doi: 10.1016/j.cirp.2017.04.040}&gt;, &lt;Digital twin data modeling with automationML and a communication methodology for data exchange, {eid: 85006391498, doi: 10.1016/j.ifacol.2016.11.115}&gt;, &lt;None, {eid: 84885413599}&gt;, &lt;None, {eid: 85086988006}&gt;, &lt;None, {eid: 85097986136}&gt;, &lt;Digital twin-driven product design, manufacturing and service with big data, {eid: 85015707925, doi: 10.1007/s00170-017-0233-1}&gt;, &lt;Digital twins and cyberâ€“physical systems toward smart manufacturing and industry 4.0: Correlation and comparison, {eid: 85068798049, doi: 10.1016/j.eng.2019.01.014}&gt;, &lt;The digital twin of an industrial production line within the industry 4.0 concept, {eid: 85027512911}&gt;</t>
  </si>
  <si>
    <t>2-s2.0-85076271545</t>
  </si>
  <si>
    <t>A survey on digital twin: Definitions, characteristics, applications, and design implications</t>
  </si>
  <si>
    <t>10.1109/ACCESS.2019.2953499</t>
  </si>
  <si>
    <t>https://www.doi.org/10.1109/ACCESS.2019.2953499</t>
  </si>
  <si>
    <t>Â© 2019 Oxford University Press. All rights reserved.When, in 1956, Artificial Intelligence (AI) was officially declared a research field, no one would have ever predicted the huge influence and impact its description, prediction, and prescription capabilities were going to have on our daily lives. In parallel to continuous advances in AI, the past decade has seen the spread of broadband and ubiquitous connectivity, (embedded) sensors collecting descriptive high dimensional data, and improvements in big data processing techniques and cloud computing. The joint usage of such technologies has led to the creation of digital twins, artificial intelligent virtual replicas of physical systems. Digital Twin (DT) technology is nowadays being developed and commercialized to optimize several manufacturing and aviation processes, while in the healthcare and medicine fields this technology is still at its early development stage. This paper presents the results of a study focused on the analysis of the state-of-the-art definitions of DT, the investigation of the main characteristics that a DT should possess, and the exploration of the domains in which DT applications are currently being developed. The design implications derived from the study are then presented: they focus on socio-technical design aspects and DT lifecycle. Open issues and challenges that require to be addressed in the future are finally discussed.</t>
  </si>
  <si>
    <t>Artificial intelligence, Digital twin, Human-computer interaction, Internet of things, Machine learning, Sensor systems</t>
  </si>
  <si>
    <t>&lt;Artificial intelligence, social effects, future developments, {eid: 84974743895}&gt;, &lt;The dartmouth college artificial intelligence conference: The next fifty years, {eid: 33846109130}&gt;, &lt;None, {eid: 85058045939}&gt;, &lt;Miaquant, a novel system for automatic segmentation, measurement, and localization comparison of different biomarkers from serialized histological slices, {eid: 85036544923}&gt;, &lt;Review: On segmentation of nodules from posterior and anterior chest radiographs, {eid: 85062479179, doi: 10.1155/2018/9752638}&gt;, &lt;Modeling total heart function, {eid: 0642274852, doi: 10.1146/annurev.bioeng.5.040202.121537}&gt;, &lt;Whole-heart modeling: Applications to cardiac elec-trophysiology and electromechanics, {eid: 79251636579}&gt;, &lt;Create the individualized digital twin for noninvasive precise pulmonary healthcare, {eid: 85076670766, doi: 10.31031/SBB.2018.01.000507}&gt;, &lt;Intrinsic dimension estimation: Relevant techniques and a benchmark framework, {eid: 84946962679}&gt;, &lt;That Internet of Things thing, {eid: 80955160447}&gt;, &lt;Industrial IoT lifecycle via digital twins, {eid: 85006877926}&gt;, &lt;None, {eid: 84865610293}&gt;, &lt;None, {eid: 84866896733}&gt;, &lt;Big data: A survey, {eid: 84898796363, doi: 10.1007/s11036-013-0489-0}&gt;, &lt;Generating digital twin models using knowledge graphs for industrial production lines, {eid: 85050702266}&gt;, &lt;Digital twin-driven product design, manufacturing and service with big data, {eid: 85015707925}&gt;, &lt;Value creation in the Internet of Things: Mapping business models and ecosystem roles, {eid: 85061865092, doi: 10.22215/timreview/1142}&gt;, &lt;None, {eid: 85076714024}&gt;, &lt;Digital Twin: Manufacturing excellence through virtual factory replication, {eid: 84944689700}&gt;, &lt;None, {eid: 85006339863}&gt;, &lt;Product agents for handling information about physical objects, {eid: 77953792374}&gt;, &lt;None, {eid: 84885413599}&gt;, &lt;The digital twin paradigm for future NASA and U.S. Air Force vehicles, {eid: 84881426231}&gt;, &lt;Reengineering aircraft structural life prediction using a digital twin, {eid: 84855216556, doi: 10.1155/2011/154798}&gt;, &lt;The airframe digital twin: Some challenges to realization, {eid: 84881397120}&gt;, &lt;Challenges with structural life forecasting using realistic mission profiles, {eid: 84881397732}&gt;, &lt;None, {eid: 84940781965}&gt;, &lt;None, {eid: 85076675514}&gt;, &lt;None, {eid: 85076686917}&gt;, &lt;A digital thread approach to support manufacturing-influenced conceptual aircraft design, {eid: 85029405270, doi: 10.1007/s00163-017-0269-0}&gt;, &lt;How virtualization, decentralization and network building change the manufacturing landscape: An industry 4.0 perspective, {eid: 84904464337}&gt;, &lt;Design principles for industrie 4.0 scenarios, {eid: 84975454820, doi: 10.1109/HICSS.2016.488}&gt;, &lt;The digital twin of an industrial production line within the industry 4.0 concept, {eid: 85027512911, doi: 10.1109/PC.2017.7976223}&gt;, &lt;Requirements of the smart factory system: A survey and perspective, {eid: 85048928921}&gt;, &lt;Powering A&amp;D business agility with digital integration, {eid: 85076704267}&gt;, &lt;How the digital thread transforms verification management, {eid: 85076690496}&gt;, &lt;Digital twin in manufacturing: A categorical literature review and classification, {eid: 85052915281}&gt;, &lt;Intelligent manufacturing in the context of industry 4.0: A review, {eid: 85040743821}&gt;, &lt;Digital Twin-driven smart manufacturing: Connotation, reference model, applications and research issues, {eid: 85070213247}&gt;, &lt;Smart manufacturing systems for Industry 4.0: Conceptual framework, scenarios, and future perspectives, {eid: 85040866293}&gt;, &lt;Digital twin concepts in manufacturing industriesâ€”A literature review and avenues for further research, {eid: 85073523007}&gt;, &lt;Guidelines for snowballing in systematic literature studies and a replication in software engineering, {eid: 84907829939}&gt;, &lt;Product avatar as digital counterpart of a physical individual product: Literature review and implications in an aircraft, {eid: 84975691204}&gt;, &lt;Closed-loop PLM for intelligent products in the era of the Internet of Things, {eid: 79953743773}&gt;, &lt;Digital twinâ€”The simulation aspect, {eid: 85016457439}&gt;, &lt;A review of the roles of digital twin in CPS-based production systems, {eid: 85029833606, doi: 10.1016/j.promfg.2017.07.198}&gt;, &lt;Digital twin data modeling with automationml and a communication methodology for data exchange, {eid: 85006391498}&gt;, &lt;C2PS: A digital twin architecture reference model for the cloud-based cyber-physical systems, {eid: 85015767302}&gt;, &lt;Towards product avatars representing middle-of-life information for improving design, development and manufacturing processes, {eid: 85014764089}&gt;, &lt;Framework to support the aircraft digital counterpart concept with an industrial design view, {eid: 84994091508}&gt;, &lt;None, {eid: 85076688494}&gt;, &lt;Leveraging digital twin technology in model-based systems engineering, {eid: 85111581098, doi: 10.3390/systems7010007}&gt;, &lt;About the importance of autonomy and digital twins for the future of manufacturing, {eid: 84953861813}&gt;, &lt;A simulation-based architecture for smart cyber-physical systems, {eid: 84991687905, doi: 10.1109/ICAC.2016.29}&gt;, &lt;Next generation digital twin, {eid: 85068757479}&gt;, &lt;Digital twin and big data towards smart manufacturing and industry 4.0: 360 degree comparison, {eid: 85041173790, doi: 10.1109/ACCESS.2018.2793265}&gt;, &lt;Digital twin shop-floor: A new shop-floor paradigm towards smart manufacturing, {eid: 85030752762, doi: 10.1109/ACCESS.2017.2756069}&gt;, &lt;Digital twin driven prognostics and health management for complex equipment, {eid: 85047291024}&gt;, &lt;Digital Twin: Manufacturing excellence through virtual factory replication, {eid: 85076670668, doi: 10.5281/zenodo.1493930}&gt;, &lt;Recent advances and trends in predictive manufacturing systems in big data environment, {eid: 84892717180, doi: 10.1016/j.mfglet.2013.09.005}&gt;, &lt;Modular based flexible digital twin for factory design, {eid: 85050657407, doi: 10.1007/s12652-018-0953-6}&gt;, &lt;Reconfiguration of smart products during their use phase based on virtual product twins, {eid: 85018758116, doi: 10.1016/j.cirp.2017.04.042}&gt;, &lt;Digital twins in health care: Ethical implications of an emerging engineering paradigm, {eid: 85042098524, doi: 10.3389/fgene.2018.00031}&gt;, &lt;None, {eid: 85076686757}&gt;, &lt;Exploring the possibilities offered by digital twins in medical technology, {eid: 85076697299}&gt;, &lt;Inspection data to support a digital twin for geometry assurance, {eid: 85040925499, doi: 10.1115/IMECE2017-70398}&gt;, &lt;Consistency check to synchronize the digital twin of manufacturing automation based on anchor points, {eid: 85049592057}&gt;, &lt;The digital twin: Realizing the cyber-physical production system for industry 4.0, {eid: 85019987476}&gt;, &lt;The digital twin: Demonstrating the potential of real time data acquisition in production systems, {eid: 85020876167}&gt;, &lt;Plug-and-simulate within modular assembly line enabled by digital twins and the use of automationML, {eid: 85044297204}&gt;, &lt;Digital factories for capability modeling and visualization, {eid: 85016059293, doi: 10.1007/978-3-319-51133-7_9}&gt;, &lt;Digital twinning for smart industry, {eid: 85076700115, doi: 10.4108/eai.6-11-2018.2279986}&gt;, &lt;Error quantification and confidence assessment of aerothermal model predictions for hypersonic aircraft, {eid: 84881408666, doi: 10.2514/6.2012-1817}&gt;, &lt;Subcycle fatigue crack growth mechanism investigation for aluminum alloys and steel, {eid: 84881356631, doi: 10.2514/6.2013-1499}&gt;, &lt;The air force digital thread/digital twin-life cycle integration and use of computational and experimental knowledge, {eid: 85007463616}&gt;, &lt;Multi-physics response of structural composites and framework for modeling using material geometry, {eid: 84880782580, doi: 10.2514/6.2013-1577}&gt;, &lt;Computationally efficient analysis of SMA sensory particles embedded in complex aerostructures using a substructure approach, {eid: 84966658958, doi: 10.1115/SMASIS2015-8975}&gt;, &lt;The use of high-performance fatigue mechanics and the extended Kalman/particle filters, for diagnostics and prognostics of aircraft structures, {eid: 84929318426}&gt;, &lt;A finite element alternating method for evaluation of stress intensity factors fpr part-circular cracks subjected to arbitrary loadings, {eid: 0026242237}&gt;, &lt;On improving the celebrated Parisâ€™ power law for fatigue, by using moving least squares, {eid: 84929154694}&gt;, &lt;Dynamic Bayesian network for aircraft wing health monitoring digital twin, {eid: 85014566387}&gt;, &lt;Isogeometric fatigue damage prediction in large-scale composite structures driven by dynamic sensor data, {eid: 84953888837}&gt;, &lt;Structural health management of damaged aircraft structures using digital twin concept, {eid: 85082761961, doi: 10.2514/6.2017-1675}&gt;, &lt;The development and use of a digital twin model for tire touchdown health monitoring, {eid: 85086687374}&gt;, &lt;None, {eid: 85076713045}&gt;, &lt;From digital twin to improved patient experience, {eid: 85076680575}&gt;, &lt;Editorial, {eid: 48349104751, doi: 10.1098/rsta.2008.0103}&gt;, &lt;None, {eid: 85074337904}&gt;, &lt;None, {eid: 85076694195}&gt;, &lt;Numerical investigation of the interaction, transport and deposition of multicomponent droplets in a simple mouth-throat model, {eid: 85007417139}&gt;, &lt;An in silico subject-variability study of upper airway morphological influence on the airflow regime in a tracheobronchial tree, {eid: 85050161675}&gt;, &lt;Numerical investigation of particle deposition in a triple bifurcation airway due to gravitational sedimentation and inertial impaction, {eid: 85031763117}&gt;, &lt;An in silico inter-subject variability study of extra-thoracic morphology effects on inhaled particle transport and deposition, {eid: 85047869585}&gt;, &lt;Targeting a tumour, {eid: 85076692849}&gt;, &lt;Comparison of pipeline embolization device sizing based on conventional 2D measurements and virtual simulation using the Sim&amp;Size software: An agreement study, {eid: 85063010206, doi: 10.3174/ajnr.A5973}&gt;, &lt;Simulation in clinical practice: First experience with Sim&amp;Cure before implantation of flow diverter (pipeline) or Web-device for the treatment of intracranial aneurysm, {eid: 85076677429}&gt;, &lt;Shaping the digital twin for design and production engineering, {eid: 85018723536, doi: 10.1016/j.cirp.2017.04.040}&gt;, &lt;Emergence of digital Twinsâ€”Is this the March of reason?, {eid: 85048741165}&gt;, &lt;A translation approach to portable ontology specifications, {eid: 35148839490}&gt;, &lt;Ontology reasoning with large data repositories, {eid: 68249102014}&gt;, &lt;An ontological approach for reliable data integration in the industrial domain, {eid: 84908118269}&gt;, &lt;Semantics to the shop floor: Towards ontology modularization and reuse in the automation domain, {eid: 84929736447}&gt;, &lt;Aiero: An algorithm for identifying engineering relationships in ontologies, {eid: 84888003438, doi: 10.1016/j.aei.2013.06.003}&gt;, &lt;Evolutionary algorithms: A critical review and its future prospects, {eid: 85025169982, doi: 10.1109/ICGTSPICC.2016.7955308}&gt;, &lt;None, {eid: 84923252467}&gt;, &lt;Beyond the hype: Big data concepts, methods, and analytics, {eid: 84919389514}&gt;, &lt;A journey from big data towards prescriptive analytics, {eid: 84992159958}&gt;, &lt;Smart manufacturing, manufacturing intelligence and demand-dynamic performance, {eid: 84869487494}&gt;, &lt;Isogeometric shell analysis with kirchhoffâ€“love elements, {eid: 70350141905, doi: 10.1016/j.cma.2009.08.013}&gt;, &lt;None, {eid: 1542299855}&gt;, &lt;None, {eid: 0003722376}&gt;, &lt;None, {eid: 85076678740}&gt;, &lt;Precision medicineâ€”Personalized, problematic, and promising, {eid: 84944386220}&gt;, &lt;Personalized medicine and global health, {eid: 85029359313, doi: 10.1515/pubhef-2017-0032}&gt;, &lt;Precision medicineâ€“moving away from one-size-fits-all, {eid: 85076692703}&gt;, &lt;In silico clinical trials: How computer simulation will transform the biomedical industry, {eid: 85017132820}&gt;, &lt;Picture archiving and communication systems: An overview, {eid: 0026471512, doi: 10.1148/radiographics.12.1.1734458}&gt;, &lt;None, {eid: 84946121839}&gt;, &lt;A meta-design model for creative distributed collaborative design, {eid: 79959959310, doi: 10.4018/jdst.2011100101}&gt;, &lt;Visual mediation mechanisms for collaborative design and development, {eid: 79960290499, doi: 10.1007/978-3-642-21672-5_1}&gt;, &lt;A habitable space for supporting creative collaboration, {eid: 77954462032, doi: 10.1109/CTS.2010.5478455}&gt;, &lt;Human work interaction design: Analysis and interaction design methods for pervasive and smart workplaces, {eid: 84952049326}&gt;, &lt;End-user development, end-user programming and end-user software engineering: A systematic mapping study, {eid: 85057320807, doi: 10.1016/j.jss.2018.11.041}&gt;, &lt;A visual language and interactive system for end-user development of Internet of Things ecosystems, {eid: 85009430976, doi: 10.1016/j.jvlc.2017.01.004}&gt;, &lt;A semiotic approach to EUD for the Internet of Things, {eid: 84983372936}&gt;, &lt;Designing for end-user development in the Internet of Things, {eid: 84931061080, doi: 10.1007/978-3-319-18425-8_2}&gt;, &lt;Empowering end users to customize their smart environments: Model, composition paradigms, and domain-specific tools, {eid: 85019433959, doi: 10.1145/3057859}&gt;, &lt;Personalization of context-dependent applications through trigger-action rules, {eid: 85019869717, doi: 10.1145/3057861}&gt;, &lt;None, {eid: 0004192631}&gt;, &lt;A framework to establish credibility of computational models in biology, {eid: 85001097610}&gt;</t>
  </si>
  <si>
    <t>2-s2.0-85076680404</t>
  </si>
  <si>
    <t>An adapted model of cognitive digital twins for building lifecycle management</t>
  </si>
  <si>
    <t>10.3390/app11094276</t>
  </si>
  <si>
    <t>https://www.doi.org/10.3390/app11094276</t>
  </si>
  <si>
    <t>Â© 2021 by the authors. Licensee MDPI, Basel, Switzerland.In the digital transformation era in the Architecture, Engineering, and Construction (AEC) industry, Cognitive Digital Twins (CDT) are introduced as part of the next level of process automation and control towards Construction 4.0. CDT incorporates cognitive abilities to detect complex and unpredictable actions and reason about dynamic process optimization strategies to support decision-making in building lifecycle management (BLM). Nevertheless, there is a lack of understanding of the real impact of CDT integration, Machine Learning (ML), Cyber-Physical Systems (CPS), Big Data, Artificial Intelligence (AI), and Internet of Things (IoT), all connected to self-learning hybrid models with proactive cognitive capabilities for different phases of the building asset lifecycle. This study investigates the applicability, interoperability, and integrability of an adapted model of CDT for BLM to identify and close this gap. Surveys of industry experts were performed focusing on life cycle-centric applicability, interoperability, and the CDT modelâ€™s integration in practice besides decision support capabilities and AEC industry insights. The evaluation of the adapted model of CDT model support approaching the development of CDT for process optimization and decision-making purposes, as well as integrability enablers confirms progression towards Construction 4.0.</t>
  </si>
  <si>
    <t>Artificial intelligence, Building lifecycle management, Cognitive, Decision support, Digital twins, IoT, Optimization, Self-learning</t>
  </si>
  <si>
    <t>&lt;A Concept for Automated Construction Progress Monitoring: Technologies Adoption for Bench-marking Project Performance Control, {eid: 85064535862}&gt;, &lt;Modeling and analysis of the impact of BIM-based field data capturing technologies on automated construction progress monitoring, {eid: 85053529175}&gt;, &lt;The building information modelling trajectory in facilities management: A review, {eid: 85006802917}&gt;, &lt;Exploring applicability, interoperability and integrability of Blockchain-based digital twins for asset life cycle management, {eid: 85142204962}&gt;, &lt;Artificial Intelligence and Cognitive Computing: Methods, Technologies, Systems, Applications and Policy Making, {eid: 85103829985}&gt;, &lt;Cognitive Digital Twins for the Process Industry, {eid: 85108905308}&gt;, &lt;Digital Twins, {eid: 85103011668}&gt;, &lt;Towards Engineering Cognitive Digital Twins with Self-Awareness, {eid: 85098849753}&gt;, &lt;From BIM to extended reality in AEC industry, {eid: 85084613498}&gt;, &lt;IFC and building lifecycle management, {eid: 49549122201}&gt;, &lt;Configuration Views from PLM to Building Lifecycle Management, {eid: 85058529561}&gt;, &lt;Analysis on the Application of BIM and RFID in Life Cycle Management of Prefabricated Building, {eid: 85083273605}&gt;, &lt;Towards data exchange interoperability in building lifecycle management, {eid: 84946689798}&gt;, &lt;Innovative research projects in the field of Building Lifecycle Management, {eid: 84962861962}&gt;, &lt;Different Approaches to Building Management and Maintenance Meaning Explanation, {eid: 85016291720}&gt;, &lt;Building lifecycle management system for enhanced closed loop collaboration, {eid: 85015817457}&gt;, &lt;Business process management and building information modeling for the innovation of cultural heritage restoration process, {eid: 85056839326}&gt;, &lt;A BIM-data mining integrated digital twin framework for advanced project management, {eid: 85100105417}&gt;, &lt;Digital twin-based progress monitoring management model through reality capture to extended reality technologies (DRX), {eid: 85133509735}&gt;, &lt;From BIM to digital twins: A systematic review of the evolution of intelligent building representations in the AEC-FM industry, {eid: 85103484819}&gt;, &lt;The hype factor of digital technologies in AEC, {eid: 85101326120}&gt;, &lt;Augmented reality and digital twin system for interaction with construction machinery, {eid: 85127419850}&gt;, &lt;Seven Metaphors to Understand Digital Twins of Built Assets, {eid: 85101083699}&gt;, &lt;Digital Twins and Road Construction Using Secondary Raw Materials, {eid: 85100247630}&gt;, &lt;Literature Review of Digital Twins Applications in Construction Workforce Safety, {eid: 85098795933}&gt;, &lt;Digitization, Digital Twins, Blockchain, and Industry 4.0 as Elements of Management Process in Enterprises in the Energy Sector, {eid: 85105108696}&gt;, &lt;None, {eid: 85106031664}&gt;, &lt;Leveraging Digital Twin for Sustainability Assessment of an Educational Building, {eid: 85099152420}&gt;, &lt;Towards a semantic Construction Digital Twin: Directions for future research, {eid: 85082386834}&gt;, &lt;A Framework for an Indoor Safety Management System Based on Digital Twin, {eid: 85092617411}&gt;, &lt;Architecting Smart City Digital Twins: Combined Semantic Model and Machine Learning Approach, {eid: 85083169964}&gt;, &lt;Digital twin-enabled anomaly detection for built asset monitoring in operation and maintenance, {eid: 85085247924}&gt;, &lt;Peeking into the void: Digital twins for construction site logistics, {eid: 85087681639}&gt;, &lt;Moving from Building Information Models to Digital Twins for Operation and Maintenance, {eid: 85087572642}&gt;, &lt;Computational Algorithms for Digital Twin Support in Construction, {eid: 85087874733}&gt;, &lt;Enabling the Development and Implementation of Digital Twins, {eid: 85106008758}&gt;, &lt;SPHERE: BIM Digital Twin Platform, {eid: 85081081915}&gt;, &lt;Design Modelling with Next Generation Parametric System Packhunt.io, {eid: 85104831241}&gt;, &lt;Digital Twin: Vision, Benefits, Boundaries, and Creation for Buildings, {eid: 85077738936}&gt;, &lt;Digital Twins as the Next Phase of Cyber-Physical Systems in Construction, {eid: 85081115537}&gt;, &lt;From BIM Towards Digital Twin: Strategy and Future Development for Smart Asset Management, {eid: 85106062716}&gt;, &lt;Digital twin aided sustainability-based lifecycle management for railway turnout systems, {eid: 85065500423}&gt;, &lt;Coupled simulation of thermally active building systems to support a digital twin, {eid: 85070203510}&gt;, &lt;The Impact of Field Data Capturing Technologies on Automated Construction Project Progress Monitoring, {eid: 84997840984}&gt;, &lt;Towards actionable cognitive digital twins for manufacturing, {eid: 85097383540}&gt;, &lt;Enhancing Cognition for Digital Twins, {eid: 85093073572}&gt;, &lt;Implementation of Cognitive Digital Twins in Connected and Agile Supply Networksâ€”An Operational Model, {eid: 85105610940}&gt;, &lt;Cognitive Twins for Supporting Decision-Makings of Internet of Things Systems, {eid: 85085763703}&gt;, &lt;Developing a Dynamic Digital Twin at a Building Level: Using Cambridge Campus as Case Study, {eid: 85085260931}&gt;, &lt;Cognition Digital Twins for Personalized Information Systems of Smart Cities: Proof of Concept, {eid: 85077031409}&gt;, &lt;None, {eid: 85104058632}&gt;, &lt;None, {eid: 85106043007}&gt;, &lt;Smart Steel Pipe Production Plant via Cognitive Digital Twins: A Case Study on Digitalization of Spiral Welded Pipe Machinery, {eid: 85106018943}&gt;, &lt;COGNITWINâ€”Hybrid and cognitive digital twins for the process industry, {eid: 85091994848}&gt;, &lt;Toward cognitive support for automated defect detection, {eid: 85059779340}&gt;, &lt;Digital Twins: Bridging Physical Space and Cyberspace, {eid: 85075743259}&gt;, &lt;Symbiotic Autonomous Systems with Consciousness Using Digital Twins, {eid: 85065958089}&gt;</t>
  </si>
  <si>
    <t>2-s2.0-85106036456</t>
  </si>
  <si>
    <t>An Aggregated Digital Twin Solution for Human-Robot Collaboration in Industry 4.0 Environments</t>
  </si>
  <si>
    <t>10th International Workshop on Service Oriented, Holonic and Multi-Agent Manufacturing Systems for Industry of the Future, SOHOMA 2020</t>
  </si>
  <si>
    <t>10.1007/978-3-030-69373-2_9</t>
  </si>
  <si>
    <t>https://www.doi.org/10.1007/978-3-030-69373-2_9</t>
  </si>
  <si>
    <t>Â© 2021, The Author(s), under exclusive license to Springer Nature Switzerland AG.The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â€“ especially through the use of collaborative robots â€“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</si>
  <si>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Collaborative robot, Cyber-Physical Production System, Digital twin, Human-robot collaboration, Industry 4.0</t>
  </si>
  <si>
    <t>&lt;Interactive, collaborative robots: Challenges and opportunities, {eid: 85055718956}&gt;, &lt;Literature review of Industry 4.0 and related technologies, {eid: 85050613632}&gt;, &lt;Human-robot collaboration: A survey, {eid: 44349108367}&gt;, &lt;None, {eid: 85103457629}&gt;, &lt;Cooperation of human and machines in assembly lines, {eid: 70449518083}&gt;, &lt;Lightweight robots in manual assembly-best to start simply!, {eid: 85061987811}&gt;, &lt;Framework to implement collaborative robots in manual assembly: A lean automation approach, {eid: 85040736224}&gt;, &lt;Safe planning for human-robot interaction, {eid: 22944475261}&gt;, &lt;A framework for human collaborative robots, operations in South African automotive industry, {eid: 84962018637}&gt;, &lt;A framework for collaborative robot integration in advanced manufacturing systems, {eid: 84983268461}&gt;, &lt;None, {eid: 85103436693}&gt;, &lt;The digital twin paradigm for future NASA and U.S. Air Force Vehicles, Structures, {eid: 84881426231}&gt;, &lt;A six-layer architecture for the digital twin: A manufacturing case study implementation, {eid: 85076271545}&gt;, &lt;A six-layer architecture for digital twins with aggregation, {eid: 85070603892}&gt;, &lt;Active collision avoidance for humanâ€“robot collaboration driven by vision sensors, {eid: 85006100717}&gt;, &lt;Human digital twin for integrating human workers in industry 4.0, {eid: 85070633207}&gt;, &lt;Motion analysis system (MAS) for production and ergonomics assessment in the manufacturing processes, {eid: 85056278096}&gt;, &lt;RFID 3D location sensing algorithms, {eid: 77955711892}&gt;, &lt;Accuracy and precision of the tobii X2-30 eye-tracking under non ideal conditions, {eid: 84909956641}&gt;, &lt;On-Device, Real-Time Hand Tracking with MediaPipe, {eid: 85079079320}&gt;, &lt;None, {eid: 85103436657}&gt;, &lt;Safe and flexible human-robot cooperation in industrial applications, {eid: 78651258192}&gt;, &lt;A depth space approach for evaluating distance to objects with application to human-robot collision avoidance, {eid: 84953367913}&gt;, &lt;Sensor fusion for human safety in industrial workcells, {eid: 84872309908}&gt;</t>
  </si>
  <si>
    <t>2-s2.0-85103456776</t>
  </si>
  <si>
    <t>An open source approach to the design and implementation of Digital Twins for Smart Manufacturing</t>
  </si>
  <si>
    <t>10.1080/0951192X.2019.1599436</t>
  </si>
  <si>
    <t>https://www.doi.org/10.1080/0951192X.2019.1599436</t>
  </si>
  <si>
    <t>Â© 2019, Â© 2019 Informa UK Limited, trading as Taylor &amp; Francis Group.This paper discusses the design of a Digital Twin (DT) demonstrator for Smart Manufacturing, following an open source approach for implementation. Open source technology can comprise of software, hardware and hybrid solutions that nowadays drive Smart Manufacturing. The major potential of open source technology in Smart Manufacturing lies in enabling interoperability and in reducing the capital costs of designing and implementing new manufacturing solutions. After presenting our motivation to adopt an open source approach for the design of a DT demonstrator, we identify the major implementation requirements of Smart Cyber Physical Systems (CPSs) and DTs. A conceptualisation of the core components of a DT demonstrator is provided and three technology building blocks for the realisation of a DT have been identified. These technology building blocks include components for the management of data, models and services. From the conceptual model of the DT demonstrator, we derived a high-level micro-services architecture and provided a case study infrastructure for the implementation of the DT demonstrator based on available open source technologies. The paper closes with research questions to be addressed in the future.</t>
  </si>
  <si>
    <t>Digital Twin, micro-services architecture, open source technology, Smart CPS</t>
  </si>
  <si>
    <t>&lt;A Semantic-Based Software-As-A-Service (SAAS) Discovery and Selection System, {eid: 84893669179, doi: 10.1177/1753193412446112}&gt;, &lt;Characterization of Hadoop Jobs Using Unsupervised Learning, {eid: 79952469495, doi: 10.1109/CloudCom.2010.20}&gt;, &lt;Ontology-Based Reconfiguration Agent for Intelligent Mechatronic Systems in Flexible Manufacturing, {eid: 77955665456, doi: 10.1016/j.rcim.2009.12.001}&gt;, &lt;A Systematic Approach to Developing Ontologies for Manufacturing Service Modeling, {eid: 84893737237, doi: 10.1094/PDIS-11-11-0999-PDN}&gt;, &lt;Learning Significant Locations and Predicting User Movement with GPS, {eid: 84952004685, doi: 10.1109/ISWC.2002.1167224}&gt;, &lt;Using GPS to Learn Significant Locations and Predict Movement across Multiple Users, {eid: 84875644869, doi: 10.1007/s00779-003-0240-0}&gt;, &lt;Ontology-Driven Adaptive Sensor Networks. Mobile and Ubiquitous Systems: Networking and Services, {eid: 13244252373}&gt;, &lt;Cyber-Physical Systems, {eid: 81055129165}&gt;, &lt;Synthetic Workload Generation for Cloud Computing Applications, {eid: 84870547129, doi: 10.4236/jsea.2011.47046}&gt;, &lt;None, {eid: 85064573678}&gt;, &lt;Digital Twinâ€”The Simulation Aspect, {eid: 85016457439}&gt;, &lt;ManuHub: A Semantic Web System for Ontology-Based Service Management, Distributed Manufacturing Environments, {eid: 79955465544, doi: 10.1109/TSMCA.2010.2076395}&gt;, &lt;Development and Utilization of Ontologies in Design for Manufacturing, {eid: 77955245268, doi: 10.1115/1.4000697}&gt;, &lt;Analysis and Lessons from a Publicly Available Google Cluster Trace.â€, {eid: 80053045702}&gt;, &lt;XML-based Neutral File and PLM Integrator for PPR Information Exchange between Heterogeneous PLM Systems, {eid: 77249162892, doi: 10.1080/09511920903443234}&gt;, &lt;A Model-Driven Ontology Approach for Manufacturing System Interoperability and Knowledge Sharing, {eid: 84876037681, doi: 10.1016/j.compind.2013.01.003}&gt;, &lt;None, {eid: 85064544318}&gt;, &lt;The Business Transformation Towards Smart Manufacturing: A Literature Overview about Reference Models and Research Agenda, {eid: 85044337451, doi: 10.1016/j.ifacol.2017.08.2548}&gt;, &lt;A Digital Twin Architecture for Security, Privacy and Safety, {eid: 85064534931}&gt;, &lt;Smart Manufacturing, Manufacturing Intelligence and Demand-Dynamic Performance, {eid: 84869487494, doi: 10.1016/j.compchemeng.2012.06.037}&gt;, &lt;An Ontology-Based Interoperability Framework for Distributed Manufacturing Control, {eid: 47849085130, doi: 10.1094/PDIS-91-4-0467B}&gt;, &lt;Kafka versus RabbitMQ: A Comparative Study of Two Industry Reference Publish/Subscribe Implementations: Industry Paper, {eid: 85023191902, doi: 10.2147/COPD.S130231}&gt;, &lt;None, {eid: 85064570564}&gt;, &lt;Extended Common Logic Interchange Format (ECLIF) Reference, {eid: 85064531610}&gt;, &lt;Challenges in Delivering Software in the Cloud as Microservices, {eid: 84997171376, doi: 10.1109/MCC.2016.105}&gt;, &lt;Challenges of Big Data Analysis, {eid: 84919389078, doi: 10.1093/nsr/nwt032}&gt;, &lt;None, {eid: 85064568633}&gt;, &lt;A Simulation-Based Architecture for Smart Cyber-Physical Systems, {eid: 84991687905, doi: 10.1109/ICAC.2016.29}&gt;, &lt;Beyond the Hype: Big Data Concepts, Methods, and Analytics, {eid: 84919389514, doi: 10.1016/j.ijinfomgt.2014.10.007}&gt;, &lt;P-PSO Ontology for Manufacturing Systems, {eid: 85030400039, doi: 10.3182/20120523-3-RO-2023.00222}&gt;, &lt;Role of Ontologies in Open Automation of Manufacturing Systems, {eid: 84973649768}&gt;, &lt;Open Automation of Manufacturing Systems through Integration of Ontology and Web Services.â€, {eid: 84884317534, doi: 10.3182/20130619-3-RU-3018.00169}&gt;, &lt;Role of Ontologies for CPS Implementation in Manufacturing, {eid: 84982893507, doi: 10.1515/mper-2015-0033}&gt;, &lt;Pattern Mining from Trajectory GPS Data.â€, {eid: 84870820391}&gt;, &lt;Ontology-Based System for Supporting Manufacturing Sustainability, {eid: 84869086006, doi: 10.1016/j.arcontrol.2012.09.012}&gt;, &lt;Digital Twin: Manufacturing Excellence through Virtual Factory Replication, {eid: 84944689700}&gt;, &lt;Digital Twin: Mitigating Unpredictable, Undesirable Emergent Behavior in Complex Systems, {eid: 85006339863, doi: 10.1007/978-3-319-38756-7_4}&gt;, &lt;Digital Twin - Proof of Concept, {eid: 85044953148, doi: 10.1016/j.mfglet.2018.02.00}&gt;, &lt;Cyber-Physical System: Concepts, Technologies and Manifestation, {eid: 84881402401}&gt;, &lt;The Industrial Internet of Things, {eid: 85064537780}&gt;, &lt;None, {eid: 85064542840}&gt;, &lt;Cyber Physical Systems in the Context of Industry 4.0, {eid: 84905844055, doi: 10.1109/AQTR.2014.6857843}&gt;, &lt;Smart Manufacturing: Past Research, Present Findings, and Future Directions, {eid: 84955447916, doi: 10.1007/s40684-016-0015-5}&gt;, &lt;Closed-Loop PLM for Intelligent Products in the Era of the Internet of Things, {eid: 79953743773, doi: 10.1016/j.cad.2010.03.002}&gt;, &lt;Design of Fundamental Ontology for Manufacturing Product Lifecycle Applications, {eid: 84896066941}&gt;, &lt;Design of Reconfigurable Manufacturing Systems, {eid: 79953281016, doi: 10.1016/j.jmsy.2011.01.001}&gt;, &lt;Reconfigurable Manufacturing Systems, {eid: 0033340198, doi: 10.1016/S0007-8506(07)63232-6}&gt;, &lt;The Air Force Digital Thread/Digital Twin - Life Cycle Integration and Use of Computational and Experimental Knowledge, {eid: 85007463616, doi: 10.2514/6.2016-0897}&gt;, &lt;The Augmented Digital Twin: Combining Physical and Virtual Data to Unlock the Value of IoT, {eid: 85065992113}&gt;, &lt;Cyber Physical Systems: Design Challenges, {eid: 49649119406, doi: 10.1109/ISORC.2008.25}&gt;, &lt;A Cyber-Physical Systems Architecture for Industry 4.0-Based Manufacturing Systems, {eid: 84921300723, doi: 10.1016/j.mfglet.2014.12.001}&gt;, &lt;Service Innovation and Smart Analytics for Industry 4.0 And Big Data Environment, {eid: 84905408361, doi: 10.1016/j.procir.2014.02.001}&gt;, &lt;MASON: A Proposal for an Ontology of Manufacturing Domain, {eid: 33845405230}&gt;, &lt;None, {eid: 84930678109}&gt;, &lt;Past, Present and Future of Industry 4.0â€”A Systematic Literature Review and Research Agenda Proposal, {eid: 85018651607, doi: 10.1080/00207543.2017.1308576}&gt;, &lt;Architecture Alignment and Interoperability, {eid: 85049678106}&gt;, &lt;Ontology-Based Service Matching in Cloud Computing, {eid: 84912524459, doi: 10.1109/FUZZ-IEEE.2014.6891698}&gt;, &lt;Description of Manufacturing Processes Using AutomationML, {eid: 78650582999, doi: 10.1109/ETFA.2010.5641346}&gt;, &lt;Industrie 4.0 Smart Manufacturing for the Future, {eid: 84959180120}&gt;, &lt;The Web of Things and Semantic Interoperability, {eid: 85064552670}&gt;, &lt;Time Series Analysis with R, {eid: 84936963985}&gt;, &lt;A Formal Foundation for Process Modeling, {eid: 0035789212}&gt;, &lt;Towards Characterizing Cloud Backend Workloads: Insights from Google Compute Clusters, {eid: 85031898917, doi: 10.1145/1773394.1773400}&gt;, &lt;Conditional Restricted Boltzmann Machines for Structured Output Prediction, {eid: 80053146489, doi: 10.1177/1753193411406479}&gt;, &lt;Generic Platform for Manufacturing Execution System Functions in Knowledge-Driven Manufacturing Systems, {eid: 85034843058}&gt;, &lt;Digital Manufacturing/Industry 4.0, {eid: 84992616869}&gt;, &lt;Cyber-Physical Production Systems: Roots, Expectations and R&amp;D Challenges, {eid: 84904510850}&gt;, &lt;Ontology for Service-Based Control of Production Systems, {eid: 84951971473}&gt;, &lt;Requirements and Languages for the Semantic Representation of Manufacturing Systems, {eid: 84973293567, doi: 10.1016/j.compind.2015.10.009}&gt;, &lt;A Review of the Roles of Digital Twin in CPS-based Production Systems, {eid: 85029833606}&gt;, &lt;Modelling Internal Logistics Systems Through Ontologies, {eid: 85016147678, doi: 10.1016/j.compind.2017.03.004}&gt;, &lt;The Semantic Sensor Network Ontology: A Generic Language to Describe Sensor Assets, {eid: 84884395545}&gt;, &lt;None, {eid: 85064537368}&gt;, &lt;None, {eid: 85064548928}&gt;, &lt;None, {eid: 85029220279}&gt;, &lt;Oracle: Digital Twin for IoT Applications: A Comprehensive Approach to Implementing IoT Digital Twin, {eid: 85064565633}&gt;, &lt;Big Data Technologies: A Survey, {eid: 85020839077}&gt;, &lt;The Digital Twin. Data-Driven Simulations Innovate the Manufacturing Process, {eid: 85046280983}&gt;, &lt;Comparative Study of Big Data Computing and Storage Tools: A Review, {eid: 84982112953, doi: 10.14257/ijdta.2016.9.1.05}&gt;, &lt;Introduction to ISO10303 the STEP Standard for Product Data Exchange, {eid: 84990913433, doi: 10.1115/1.1354995}&gt;, &lt;PREDIX the Industrial IoT Application Platform, {eid: 85064540454}&gt;, &lt;None, {eid: 85064558962}&gt;, &lt;GPS Trace Mining for Discovering Behavior Patterns, {eid: 84955442333, doi: 10.1109/IE.2015.17}&gt;, &lt;Cyber-Physical Systems: The Next Computing Revolution, {eid: 77956217277}&gt;, &lt;Product Avatar as Digital Counterpart of a Physical Individual Product: Literature Review and Implications in an Aircraft System, {eid: 84975691204, doi: 10.3233/978-1-61499-544-9-657}&gt;, &lt;Ontology-Based Annotation and Retrieval of Services in the Cloud, {eid: 84892398583, doi: 10.1016/j.knosys.2013.10.006}&gt;, &lt;About the Importance of Autonomy and Digital Twins for the Future of Manufacturing, {eid: 84953861813}&gt;, &lt;Building A Sensor Ontology: A Practical Approach Leveraging ISO and OGC Models, {eid: 60749099738}&gt;, &lt;The Networked Physical World, {eid: 0004080228}&gt;, &lt;Shaping the Digital Twin for Design and Production Engineering, {eid: 85018723536, doi: 10.1016/j.cirp.2017.04.040}&gt;, &lt;The Essence of the Process Specification Language, {eid: 0141891493}&gt;, &lt;From Simulation to Experimentable Digital Twins - Simulation-Based Development and Operation of Complex Technical Systems, {eid: 85006371785, doi: 10.1109/SysEng.2016.7753162}&gt;, &lt;Digital Twin Data Modeling with AutomationML and a Communication Methodology for Data Exchange, {eid: 85006391498, doi: 10.1016/j.ifacol.2016.11.115}&gt;, &lt;The Cyber-Physical Systems Revolution, {eid: 85044400283, doi: 10.1109/MC.2018.1731058}&gt;, &lt;DRAFT Modeling, Simulation, Information Technology &amp; Processing Roadmap, {eid: 84885413599}&gt;, &lt;None, {eid: 85064551303}&gt;, &lt;Workload Classification &amp; Software Energy Measurement for Efficient Scheduling on Private Cloud Platforms, {eid: 84964639526}&gt;, &lt;None, {eid: 0004102479}&gt;, &lt;Ontologies and Semantic Web for the Internet of Things - A Survey, {eid: 85010047765}&gt;, &lt;Processes, Motivations, and Issues for Migrating to Microservices Architectures: An Empirical Investigation, {eid: 85038613047, doi: 10.1109/mcc.2017.4250931}&gt;, &lt;Digital Twin in Industry: State-of-the-art, {eid: 85054374767, doi: 10.1109/TII.2018.2873186}&gt;, &lt;Digital Twin-Driven Product Design, Manufacturing and Service with Big Data, {eid: 85015707925, doi: 10.1007/s00170-017-0233-1}&gt;, &lt;A Review of the Principles of Designing Smart Cyber-Physical Systems for Run-Time Adaptation: Learned Lessons and Open Issues, {eid: 85044790457, doi: 10.1109/TSMC.2018.2814539}&gt;, &lt;Factored Conditional Restricted Boltzmann Machines for Modelling Motion Style, {eid: 71149118574, doi: 10.1016/j.actbio.2009.09.014}&gt;, &lt;Efficient Mining of Spatiotemporal Patterns, {eid: 84944067757}&gt;, &lt;The Digital Twin: Demonstrating the Potential of Real Time Data Acquisition in Production Systems, {eid: 85020876167, doi: 10.1016/j.promfg.2017.04.043}&gt;, &lt;A Survey of Big Data Processing in Perspective of Hadoop and MapReduce, {eid: 85029826596}&gt;, &lt;Information Modelling for the Manufacturing System Life Cycle, {eid: 84900826547}&gt;, &lt;Guidelines for Creating Web Platform Compatible Components, {eid: 85064542538}&gt;, &lt;Implementing Smart Factory of Industrie 4.0: An Outlook, {eid: 84958581089, doi: 10.1155/2016/3159805}&gt;, &lt;Future Modeling and Simulation of CPS-based Factories: An Example from the Automotive Industry, {eid: 85012920563, doi: 10.1177/1753193415618128}&gt;, &lt;None, {eid: 74049113467}&gt;, &lt;MapReduce Workload Modeling with Statistical Approach, {eid: 84860890249, doi: 10.1007/s10723-011-9201-4}&gt;, &lt;A Conceptual Framework for the Ubiquitous Factory, {eid: 84861396955, doi: 10.1080/00207543.2011.562563}&gt;, &lt;Manufacturing Knowledge Sharing in PLM: A Progression Towards the Use of Heavy Weight Ontologies, {eid: 33847239573, doi: 10.1080/00207540600942268}&gt;, &lt;A Survey on Access Control in Fog Computing, {eid: 85042196401, doi: 10.1109/MCOM.2018.1700333}&gt;, &lt;SmartFactory - Towards a Factory-of-Things, {eid: 78649974194, doi: 10.1016/j.arcontrol.2010.02.008}&gt;, &lt;Reference Architectural Model Industrie 4.0 (RAMI 4.0), {eid: 85064560492}&gt;</t>
  </si>
  <si>
    <t>2-s2.0-85064532610</t>
  </si>
  <si>
    <t>Architecture Blueprint Enabling Distributed Digital Twins</t>
  </si>
  <si>
    <t>7th Conference on the Engineering of Computer Based Systems, ECBS 2021</t>
  </si>
  <si>
    <t>10.1145/3459960.3459978</t>
  </si>
  <si>
    <t>https://www.doi.org/10.1145/3459960.3459978</t>
  </si>
  <si>
    <t>Â© 2021 ACM.Mass production today is optimized for large lot sizes, and changes to industrial production lines are effort-intense, time-consuming, and costly. The fourth industrial revolution, Industry 4.0 (I4.0), aims at reducing the effort needed for changes in industrial production lines. The key benefits of next-generation manufacturing systems are less downtimes and the production of small lot sizes down to lot size 1. I4.0 does not introduce a silver bullet technology, but requires a transformation of the system architecture of production systems. In the literature, however, there systematic guidance for designing manufacturing systems that address central I4.0 use cases like plug'n'produce and end-to-end communication is still missing, as are details on the infrastructure needed to enable I4.0 technologies such as Digital Twins. To contribute to filling this gap, this paper presents (i) a Digital Twin architecture blueprint driven by central I4.0 use cases and (ii) a prototypical open-source implementation of the architecture using the concept of the Asset Administration Shell.</t>
  </si>
  <si>
    <t>Asset Administration Shell, Digital Twin, Industrial Internet of Things, Industry 4.0, "PlugnProduce", Software Architecture</t>
  </si>
  <si>
    <t>&lt;None, {eid: 84926457128}&gt;, &lt;Industrie 4.0: Hit or hype?industry forum, {eid: 84903134983}&gt;, &lt;Sustainable industrial value creation: Benefits and challenges of industry 4.0, {eid: 85035783173}&gt;, &lt;None, {eid: 29944439716}&gt;, &lt;None, {eid: 84930743616}&gt;, &lt;Blueprints for architecture drivers and architecture solutions for Industry 4.0 shopfloor applications, {eid: 85107223377}&gt;, &lt;An application framework of digital twin and its case study, {eid: 85049576881}&gt;, &lt;Enabling industry 4.0 service-oriented architecture through digital twins, {eid: 85107211820}&gt;, &lt;The digital twin paradigm for future NASA and US Air Force vehicles, {eid: 84881388851}&gt;, &lt;About the importance of autonomy and digital twins for the future of manufacturing, {eid: 84953861813}&gt;, &lt;None, {eid: 85107220030}&gt;, &lt;Software engineering in industrial automation: State-of-The-Art review, {eid: 84883037727}&gt;, &lt;None, {eid: 84952899781}&gt;, &lt;None, {eid: 85107189584}&gt;, &lt;The stuttgart it architecture for manufacturing, {eid: 85071374517}&gt;, &lt;None, {eid: 85034604760}&gt;, &lt;None, {eid: 85107203318}&gt;, &lt;None, {eid: 85107221533}&gt;, &lt;Industry 4.0: Towards future industrial opportunities and challenges, {eid: 84966558951}&gt;, &lt;The role of the Industry 4.0 asset administration shell and the digital twin during the life cycle of a plant, {eid: 85044475829}&gt;, &lt;OpenPnP: A plug-And-produce architecture for the industrial internet of things, {eid: 85072105304}&gt;, &lt;None, {eid: 85107204234}&gt;, &lt;The use of Digital Twin for predictive maintenance in manufacturing, {eid: 85074990841}&gt;, &lt;A six-layer digital twin architecture for a manufacturing cell, {eid: 85107203650}&gt;, &lt;Architectural aspects of digital twins in IIoT systems, {eid: 85062630045}&gt;, &lt;None, {eid: 85073869890}&gt;, &lt;C2PS: A digital twin architecture reference model for the cloud-based cyber-physical systems, {eid: 85015767302}&gt;, &lt;Digital twin-driven manufacturing cyber-physical system for parallel controlling of smartworkshop, {eid: 85049566739}&gt;, &lt;A cyber-physical systems architecture for industry 4.0-based manufacturing systems, {eid: 84921300723}&gt;</t>
  </si>
  <si>
    <t>2-s2.0-85107191722</t>
  </si>
  <si>
    <t>Blockchain-enabled digital twin collaboration platform for heterogeneous socialized manufacturing resource management</t>
  </si>
  <si>
    <t>International Journal of Production Research</t>
  </si>
  <si>
    <t>10.1080/00207543.2021.1966118</t>
  </si>
  <si>
    <t>https://www.doi.org/10.1080/00207543.2021.1966118</t>
  </si>
  <si>
    <t>Â© 2021 Informa UK Limited, trading as Taylor &amp; Francis Group.Social manufacturing is conceptualised as a new type of networked manufacturing paradigm that supports the organisation of socialised manufacturing resources (SMRs) to satisfy the growth of personalised demands on crowd intelligence in a timely manner when co-creating open architecture products. The high participation of each stakeholder in this type of product production places a higher requirement on sufficient collaboration among social, cyber and physical spaces. However, under a decentralised social manufacturing network, the management of SMRs has encountered some real-life challenges in terms of their distributed and heterogeneous features. Hence, this paper proposes a blockchain-enabled digital twin collaboration platform (BcDTCP) as an integrated solution to address these challenges. A hybrid domain-driven design method is presented to design and implement business-knowledge driven systems. To address the heterogeneity of SMRs, a ubiquitous object structure is designed to flexibly adjust the functionality of the digital twin. Blockchain is introduced to construct a peer-to-peer network to organise the SMRs in a decentralised manner. Additionally, a timed coloured Petri net-based workflow is adopted to formulise the collaboration logic into a smart contract executed on the blockchain. Finally, a demonstrative case study is conducted to verify and evaluate the proposed BcDTCP under a 3D printing scenario.</t>
  </si>
  <si>
    <t>Blockchain, digital twin, domain driven design, resource collaboration, social manufacturing</t>
  </si>
  <si>
    <t>&lt;DT-II: Digital Twin Enhanced Industrial Internet Reference Framework Towards Smart Manufacturing, {eid: 85073509951}&gt;, &lt;Defining a Digital Twin-Based Cyber-Physical Production System for Autonomous Manufacturing in Smart Shop Floors, {eid: 85060183300}&gt;, &lt;None, {eid: 2942742234}&gt;, &lt;None, {eid: 43149121274}&gt;, &lt;Real-Time Supply Chainâ€”A Blockchain Architecture for Project Deliveries, {eid: 85075777905}&gt;, &lt;Agent-Based Workflow Management in Collaborative Product Development on the Internet, {eid: 0033896035}&gt;, &lt;Researchersâ€™ Perspectives on Industry 4.0: Multi-Disciplinary Analysis and Opportunities for Operations Management, {eid: 85089702224}&gt;, &lt;Towards a Cyber-Physical-Social-Connected and Service-Oriented Manufacturing Paradigm: Social Manufacturing, {eid: 84953407073}&gt;, &lt;Universal Manufacturing: Enablers, Properties, and Models, {eid: 85102246441, doi: 10.1080/00207543.2021.1894370}&gt;, &lt;â€œMining and Matching Relationships from Interaction Contexts in a Social Manufacturing Paradigm, {eid: 85009985952}&gt;, &lt;Makerchain: A Blockchain with Chemical Signature for Self-Organizing Process in Social Manufacturing, {eid: 85067860033}&gt;, &lt;Blockchain-Empowered Sustainable Manufacturing and Product Lifecycle Management in Industry 4.0: A Survey, {eid: 85088658015}&gt;, &lt;ManuChain: Combining Permissioned Blockchain with a Holistic Optimization Model as Bi-Level Intelligence for Smart Manufacturing, {eid: 85077732979}&gt;, &lt;Toward a Blockchain Cloud Manufacturing System as a Peer to Peer Distributed Network Platform, {eid: 85049495584, doi: 10.1016/j.rcim.2018.05.011}&gt;, &lt;Blockchain-Based Digital Twin Sharing Platform for Reconfigurable Socialized Manufacturing Resource Integration, {eid: 85109557763}&gt;, &lt;CKshare: Secured Cloud-Based Knowledge-Sharing Blockchain for Injection Mold Redesign, {eid: 85056153173, doi: 10.1080/17517575.2018.1539774}&gt;, &lt;Blockchain-Enabled Workflow Operating System for Logistics Resources Sharing in E-Commerce Logistics Real Estate Service, {eid: 85068447656, doi: 10.1016/J.CIE.2019.07.003}&gt;, &lt;A State-of-the-Art Survey of Digital Twin: Techniques, Engineering Product Lifecycle Management and Business Innovation Perspectives, {eid: 85086999048}&gt;, &lt;Industrial Blockchain Based Framework for Product Lifecycle Management in Industry 4.0, {eid: 85075262668}&gt;, &lt;Digital Twin-Driven Smart Manufacturing: Connotation, Reference Model, Applications and Research Issues, {eid: 85070213247}&gt;, &lt;None, {eid: 85161119596}&gt;, &lt;Information and Digital Technologies of Industry 4.0 and Lean Supply Chain Management: A Systematic Literature Review, {eid: 85083876025}&gt;, &lt;Challenges of Domain-Driven Microservice Design: A Model-Driven Perspective, {eid: 85046890847}&gt;, &lt;The Potential of Emergent Disruptive Technologies for Humanitarian Supply Chains: The Integration of Blockchain, Artificial Intelligence and 3D Printing, {eid: 85084819819}&gt;, &lt;Moving from Mass Customization to Social Manufacturing: A Footwear Industry Case Study, {eid: 85059028945}&gt;, &lt;Data-Driven Smart Manufacturing, {eid: 85040599054}&gt;, &lt;Digital Twins and Cyberâ€“Physical Systems Toward Smart Manufacturing and Industry 4.0: Correlation and Comparison, {eid: 85068798049}&gt;, &lt;Digital Twin-Driven Product Design Framework, {eid: 85042921933}&gt;, &lt;Digital Twin Driven Prognostics and Health Management for Complex Equipment, {eid: 85047291024}&gt;, &lt;Blockchain-Based Ubiquitous Manufacturing: A Secure and Reliable Cyber-Physical System, {eid: 85074690707}&gt;, &lt;The Emergence of Intelligent Enterprises: From CPS to CPSS, {eid: 77956341661}&gt;, &lt;Making Sense of Blockchain Technology: How Will It Transform Supply Chains?, {eid: 85062145404}&gt;, &lt;From Mind to Products: Towards Social Manufacturing and Service, {eid: 85040195495}&gt;, &lt;Blockchain-Based Shared Manufacturing in Support of Cyber Physical Systems: Concept, Framework, and Operation, {eid: 85077951862}&gt;, &lt;A Blockchain-Based Service Composition Architecture in Cloud Manufacturing, {eid: 85061089289}&gt;, &lt;Agent-Based Workflow Management for RFID-Enabled Real-Time Reconfigurable Manufacturing, {eid: 76249104439}&gt;, &lt;A Digital Twin-Based Approach for Designing and Multi-Objective Optimization of Hollow Glass Production Line, {eid: 85032451877}&gt;, &lt;Combining Social Network and Collaborative Filtering for Personalised Manufacturing Service Recommendation, {eid: 84888640670}&gt;, &lt;The Applications of Industry 4.0 Technologies in Manufacturing Context: A Systematic Literature Review, {eid: 85093949784}&gt;, &lt;Smart, Connected Open Architecture Product: An IT-Driven Co-Creation Paradigm with Lifecycle Personalization Concerns, {eid: 85054592849}&gt;, &lt;A Generic Tri-Model-Based Approach for Product-Level Digital Twin Development in a Smart Manufacturing Environment, {eid: 85079352073}&gt;</t>
  </si>
  <si>
    <t>2-s2.0-85113744078</t>
  </si>
  <si>
    <t>Cloud-Based Digital Twin for Robot Integration in Intelligent Manufacturing Systems</t>
  </si>
  <si>
    <t>Mechanisms and Machine Science</t>
  </si>
  <si>
    <t>10.1007/978-3-030-48989-2_60</t>
  </si>
  <si>
    <t>https://www.doi.org/10.1007/978-3-030-48989-2_60</t>
  </si>
  <si>
    <t>Â© The Editor(s) (if applicable) and The Author(s), under exclusive license to Springer Nature Switzerland AG 2020.The paper describes the architecture design and implementing solution for the digital twins of industrial robot, aggregated and embedded in the global health monitoring, maintenance and control system of manufacturing resources. Manufacturing scheduling and control system. The main functionalities of the digital twin are: monitoring the current status and quality of services performed by robots working in the shop floor, early detecting anomalies and unexpected events to prevent robot breakdowns and production stops, and forecasting robot performances and energy consumption. Machine learning techniques are applied in the cloud layer of the virtual twin for predictive, customized maintenance and optimized robot allocation in production tasks. The paper introduces a framework integrating the virtual robot twins in an ARTI-type control architecture, proposes a solution to implement the twin on a distributed cloud platform and exemplifies the concepts in a shop floor case study with SCARA assembly robots.</t>
  </si>
  <si>
    <t>Anomaly detection, ARTI, Cloud computing, Digital twin, Edge computing, Industrial robot, Predictive maintenance</t>
  </si>
  <si>
    <t>&lt;A distributed approach for machine learning in large scale manufacturing systems, {eid: 85059074816}&gt;, &lt;IDARTS â€“ towards intelligent data analysis and real-time supervision for Industry 4.0, {eid: 85050319341}&gt;, &lt;None, {eid: 85087014933}&gt;, &lt;Digital twin service towards smart manufacturing, {eid: 85049560307}&gt;, &lt;Cloud robotics. 5G paves the way for mass-market automation, {eid: 84987903966}&gt;, &lt;Industrial automation enabled by Robotics, Machine Intelligence and 5G, {eid: 85068854247}&gt;, &lt;What is an IoT Gateway and How Do I Keep It Secure?, {eid: 85063731062}&gt;, &lt;Design and implementation of an IoT gateway to create smart environments, {eid: 85021790486}&gt;, &lt;A cloud-based manufacturing control system with data integration from multiple autonomous agents, {eid: 85052998214}&gt;</t>
  </si>
  <si>
    <t>2-s2.0-85087010161</t>
  </si>
  <si>
    <t>Decision Support Based on Digital Twin Simulation: A Case Study</t>
  </si>
  <si>
    <t>10.1007/978-3-030-69373-2_6</t>
  </si>
  <si>
    <t>https://www.doi.org/10.1007/978-3-030-69373-2_6</t>
  </si>
  <si>
    <t>Â© 2021, The Author(s), under exclusive license to Springer Nature Switzerland AG.The significance of Digital Twins is considered vital in the reshaping of the manufacturing field with the emergence of the fourth industrial revolution. The potential of applying the Digital Twin technology is being studied extensively as a key enabler of engineering cyber-physical systems. However, it is still in its infancy, and only a few scientific papers are describing its applicability in case studies, prototypes or industrial systems. Bearing this in mind, this paper presents a comprehensive overview of Digital Twins in the manufacturing domain and defines a conceptual architecture that considers simulation capabilities to support the optimisation of production processes. The designed approach is applied to a proof of concept case study that considers a flexible production cell and uses the simulation of the system to dynamically support decision making to optimise the production processes when changes occur in the real production system.</t>
  </si>
  <si>
    <t>&lt;None, {eid: 85103454721}&gt;, &lt;Industry 4.0 and the new simulation modelling paradigm, {eid: 85028767217}&gt;, &lt;None, {eid: 84961581245}&gt;, &lt;Industry 4.0: State of the art and future trends, {eid: 85064005739}&gt;, &lt;Recommendations for implementing the strategic initiative INDUSTRIE 4.0. Final report, Industrie 4.0 WG, no, {eid: 84920960599}&gt;, &lt;The modelling and operations for the digital twin in the context of manufacturing, {eid: 85054319262}&gt;, &lt;Digital twin: Mitigating unpredictable, undesirable emergent behavior in complex systems, {eid: 85006339863}&gt;, &lt;The digital twin paradigm for future NASA and U.S. air force vehicles, {eid: 84881426231}&gt;, &lt;Predictive manufacturing system-trends of next-generation production systems, {eid: 84892717180}&gt;, &lt;Digital Twin-driven smart manufacturing: Connotation, reference model, applications and research issues, {eid: 85070213247}&gt;, &lt;Digital twin: Enabling technology, challenges and open research, {eid: 85087331367}&gt;, &lt;Digital twin experiments focusing virtualisation, connectivity and real-time monitoring, {eid: 85098705088}&gt;, &lt;Integrating the digital twin the manufacturing system into a decision support system for improving the order management process, {eid: 85049578129}&gt;, &lt;Digital twin-driven rapid individualised designing of automated flow-shop manufacturing system, {eid: 85068489522}&gt;, &lt;None, {eid: 85103448337}&gt;, &lt;None, {eid: 85103449665}&gt;, &lt;Exploring the of digital twin for asset lifecycle management, {eid: 85052894447}&gt;</t>
  </si>
  <si>
    <t>2-s2.0-85103445604</t>
  </si>
  <si>
    <t>Developing sensor signal-based digital twins for intelligent machine tools</t>
  </si>
  <si>
    <t>Journal of Industrial Information Integration</t>
  </si>
  <si>
    <t>10.1016/j.jii.2021.100242</t>
  </si>
  <si>
    <t>https://www.doi.org/10.1016/j.jii.2021.100242</t>
  </si>
  <si>
    <t>Â© 2021 The Author(s)Digital twins can assist machine tools in performing their monitoring and troubleshooting tasks autonomously from the context of smart manufacturing. For this, a special type of twin denoted as sensor signal-based twin must be constructed and adapted into the cyber-physical systems. The twin must (1) machine-learn the required knowledge from the historical sensor signal datasets, (2) seamlessly interact with the real-time sensor signals, (3) handle the semantically annotated datasets stored in clouds, and (4) accommodate the data transmission delay. The development of such twins has not yet been studied in detail. This study fills this gap by addressing sensor signal-based digital twin development for intelligent machine tools. Two computerized systems denoted as Digital Twin Construction System (DTCS) and Digital Twin Adaptation System (DTAS) are proposed to construct and adapt the twin, respectively. The modular architectures of the proposed DTCS and DTAS are presented in detail. The real-time responses and delay-related computational arrangements are also elucidated for both systems. The systems are also developed using a Javaâ„¢-based platform. Milling torque signals are used as an example to demonstrate the efficacy of DTCS and DTAS. This study thus contributes toward the advancement of intelligent machine tools from the context of smart manufacturing.</t>
  </si>
  <si>
    <t>Cyber-physical systems, Digital twin, Machine tool, Monitoring, Sensor signal</t>
  </si>
  <si>
    <t>&lt;Industry 4.0: state of the art and future trends, {eid: 85064005739, doi: 10.1080/00207543.2018.1444806}&gt;, &lt;Smart manufacturing, {eid: 85023772668, doi: 10.1080/00207543.2017.1351644}&gt;, &lt;None, {eid: 85038121385}&gt;, &lt;Toward new-generation intelligent manufacturing, {eid: 85044746483, doi: 10.1016/j.eng.2018.01.002}&gt;, &lt;The future of manufacturing industry: a strategic roadmap toward Industry 4.0, {eid: 85049080516, doi: 10.1108/JMTM-02-2018-0057}&gt;, &lt;A data-driven scheduling approach to smart manufacturing, {eid: 85065042772, doi: 10.1016/j.jii.2019.04.003}&gt;, &lt;Industry 4.0: a survey on technologies, applications and open research issues, {eid: 85020118455, doi: 10.1016/j.jii.2017.04.005}&gt;, &lt;Literature review of Industry 4.0 and related technologies, {eid: 85050613632, doi: 10.1007/s10845-018-1433-8}&gt;, &lt;Cyber-physical systems in manufacturing, {eid: 84990841502, doi: 10.1016/j.cirp.2016.06.005}&gt;, &lt;Smart manufacturing based on cyber-physical systems and beyond, {eid: 85039543349, doi: 10.1007/s10845-017-1384-5}&gt;, &lt;A cyber-physical systems architecture for industry 4.0-based manufacturing systems, {eid: 84921300723, doi: 10.1016/j.mfglet.2014.12.001}&gt;, &lt;An internet of things (IoT)-based collaborative framework for advanced manufacturing, {eid: 84941349101, doi: 10.1007/s00170-015-7772-0}&gt;, &lt;A New Intelligent and Data-Driven Product Quality Control System of Industrial Valve Manufacturing Process in CPS, {eid: 85105322841}&gt;, &lt;Towards I4.0: a comprehensive analysis of evolution from I3.0, {eid: 85083228438, doi: 10.1016/j.cie.2020.106453}&gt;, &lt;Industry 4.0 smart reconfigurable manufacturing machines, {eid: 85103928385, doi: 10.1016/j.jmsy.2021.03.001}&gt;, &lt;Machining phenomenon twin construction for industry 4.0: a case of surface roughness, {eid: 85083492519, doi: 10.3390/jmmp4010011}&gt;, &lt;Digital twin as a service (DTaaS) in industry 4.0: an architecture reference model, {eid: 85097743225, doi: 10.1016/j.aei.2020.101225}&gt;, &lt;Digital twins and cyberâ€“physical systems toward smart manufacturing and industry 4.0: correlation and comparison, {eid: 85068798049, doi: 10.1016/j.eng.2019.01.014}&gt;, &lt;Digital twin in the IoT Context: a survey on technical features, scenarios, and architectural models, {eid: 85087488936, doi: 10.1109/JPROC.2020.2998530}&gt;, &lt;Enabling technologies, challenges and open research, {eid: 85087331367, doi: 10.1109/ACCESS.2020.2998358}&gt;, &lt;None, {eid: 85081533676, doi: 10.1007/978-3-030-18732-3_1}&gt;, &lt;Digital twin to improve the virtual-real integration of industrial IoT, {eid: 85098952548, doi: 10.1016/j.jii.2020.100196}&gt;, &lt;None, {eid: 85109908143}&gt;, &lt;Digital twin-driven product design, manufacturing and service with big data, {eid: 85015707925, doi: 10.1007/s00170-017-0233-1}&gt;, &lt;Integration of real-time locating systems into digital twins, {eid: 85092277051, doi: 10.1016/j.jii.2020.100174}&gt;, &lt;A digital twin reference for mass personalization in industry 4.0, {eid: 85092438322, doi: 10.1016/j.procir.2020.04.023}&gt;, &lt;Toward intelligent machine tool, {eid: 85071056593, doi: 10.1016/j.eng.2019.07.018}&gt;, &lt;A hybrid predictive maintenance approach for CNC machine tool driven by Digital Twin, {eid: 85082683374, doi: 10.1016/j.rcim.2020.101974}&gt;, &lt;Real-time machining data application and service based on IMT digital twin, {eid: 85074532176, doi: 10.1007/s10845-019-01500-0}&gt;, &lt;Managing industrial communication delays with software-defined networking, {eid: 85074210874, doi: 10.1109/RTCSA.2019.8864557}&gt;, &lt;Delay estimation of industrial IoT applications based on messaging protocols, {eid: 85050339850, doi: 10.1109/TIM.2018.2813798}&gt;, &lt;Nonlinear time-series analysis revisited, {eid: 84927732320, doi: 10.1063/1.4917289}&gt;, &lt;Modeling and simulation of complex manufacturing phenomena using sensor signals from the perspective of Industry 4.0, {eid: 85057134108, doi: 10.1016/j.aei.2018.11.003}&gt;, &lt;Smart multi-sensor monitoring in drilling of CFRP/CFRP composite material stacks for aerospace assembly applications, {eid: 85080059682, doi: 10.3390/app10030758}&gt;, &lt;Data management in industry 4.0: state of the art and open challenges, {eid: 85070288034, doi: 10.1109/ACCESS.2019.2929296}&gt;, &lt;Achieving hybrid wired/wireless industrial networks with WDetServ: reliability-based scheduling for delay guarantees, {eid: 85041508969, doi: 10.1109/TII.2018.2803122}&gt;, &lt;Modeling and analysis of the reliability of digital networked control systems considering networked degradations, {eid: 85027683238, doi: 10.1109/TASE.2015.2443132}&gt;, &lt;A new delay-compensation scheme for networked control systems in controller area networks, {eid: 85040933733, doi: 10.1109/TIE.2018.2795574}&gt;, &lt;Function split between delay-constrained routing and resource allocation for centrally managed QoS in industrial networks, {eid: 85006835175, doi: 10.1109/TII.2016.2592481}&gt;, &lt;State estimation for networked system with random delay using Kalman filter, {eid: 85109894140, doi: 10.5687/sss.2014.9}&gt;, &lt;A new predictive control systems with network delays in the feedback and forward channels, {eid: 80052218165, doi: 10.1109/CCDC.2011.5968313}&gt;, &lt;Model predictive control for networked control systems, {eid: 67049100050, doi: 10.1002/rnc.1361}&gt;, &lt;Robust static output feedback control for networked control system with random time delay, {eid: 77957960731, doi: 10.1109/ICACC.2010.5487125}&gt;, &lt;Robust stability of discrete systems with uncertainties and random delay, {eid: 77953069176, doi: 10.1109/ICMTMA.2010.559}&gt;, &lt;Control and communication challenges in networked real-time systems, {eid: 36048952711, doi: 10.1109/JPROC.2006.887290}&gt;, &lt;A distributed control framework and delay-dependent stability analysis for large-scale networked control systems with non-ideal communication network, {eid: 85047399540, doi: 10.1177/0142331218770493}&gt;, &lt;Factory communications at the dawn of the fourth industrial revolution, {eid: 85082395615, doi: 10.1016/j.csi.2020.103433}&gt;, &lt;Proposed fuzzy real-time haptics protocol carrying haptic data and multisensory streams, {eid: 85087690455, doi: 10.15837/ijccc.2020.4.3842}&gt;, &lt;Real-time scheduling under heterogeneous routing for industrial internet of things, {eid: 85087331752, doi: 10.1016/j.compeleceng.2020.106740}&gt;, &lt;Fog computing enabling industrial internet of things: state-of-the-art and research challenges, {eid: 85074621609, doi: 10.3390/s19214807}&gt;, &lt;Robust networked control of discrete event systems, {eid: 84979894389, doi: 10.1109/TASE.2016.2588527}&gt;, &lt;Fundamental issues of concept mapping relevant to discipline-based education: a perspective of manufacturing engineering, {eid: 85073389876, doi: 10.3390/educsci9030228}&gt;, &lt;Concept map and knowledge, {eid: 85090938552, doi: 10.3390/educsci10090246}&gt;, &lt;Fuzzy Monte Carlo Simulation using point-cloud-based probabilityâ€“possibility transformation, {eid: 84880728286, doi: 10.1177/0037549713482174}&gt;, &lt;Surface roughness modeling using Q-sequence, {eid: 85029510278, doi: 10.3390/mca22020033}&gt;, &lt;DNA based computing for understanding complex shapes, {eid: 84893442599, doi: 10.1016/j.biosystems.2014.01.003}&gt;, &lt;Decisional-DNA based smart production performance analysis model, {eid: 85061251593, doi: 10.1080/01969722.2019.1565122}&gt;, &lt;The semantic web, {eid: 79551602978}&gt;, &lt;Deep time-delay Markov network for prediction and modeling the stress and emotions state transition, {eid: 85093983037, doi: 10.1038/s41598-020-75155-w}&gt;, &lt;Markov processes with spatial delay: path space characterization, occupation time and properties, {eid: 84994619782, doi: 10.1142/S0219493717500423}&gt;, &lt;Hidden Markov model-based digital twin construction for futuristic manufacturing systems, {eid: 85065234372, doi: 10.1017/S089006041900012X}&gt;</t>
  </si>
  <si>
    <t>2-s2.0-85109805551</t>
  </si>
  <si>
    <t>Digital Twin as a Service (DTaaS) in Industry 4.0: An Architecture Reference Model</t>
  </si>
  <si>
    <t>10.1016/j.aei.2020.101225</t>
  </si>
  <si>
    <t>https://www.doi.org/10.1016/j.aei.2020.101225</t>
  </si>
  <si>
    <t>Â© 2020 Elsevier LtdRecent findings have shown that Digital Twin served multiple constituencies. However, the dilemma between the scope and scale needs a sophisticated reference architecture, a right set of technologies, and a suitable business model. Most studies in the Digital Twin field have only focused on manufacturing and proposed explicit frameworks and architecture, which faced challenges to support different integration levels through an agile process. Besides, no known empirical research has focused on exploring relationships between Digital Twin and mass individualization. Therefore, the principal objective of this study was to identify suitable Industry 4.0 technologies and a holistic reference architecture model to accomplish the most challenging Digital Twin enabled applications. In this study, a Digital Twin reference architecture was developed and applied in an industrial case. Also, Digital Twin as a Service (DTaaS) paradigm utilized for the digital transformation of unique wetlands with considerable advantages, including smart scheduled maintenance, real-time monitoring, remote controlling, and predicting functionalities. The findings indicate that there is a significant relationship between Digital Twin capabilities as a service and mass individualization.</t>
  </si>
  <si>
    <t>Augmented reality, Cloud computing, Digital Twin, Industry 4.0, Internet of things, Reference architecture model</t>
  </si>
  <si>
    <t>&lt;A Web-Based Platform for Mass Customisation and Personalisation, {eid: 84899089607}&gt;, &lt;Smart Manufacturing Process and System Automation â€“ A Critical Review of the Standards and Envisioned Scenarios, {eid: 85087333978}&gt;, &lt;Intelligent Manufacturing in the Context of Industry 4.0: A Review, {eid: 85040743821}&gt;, &lt;Product Design for Mass-Individualization, {eid: 84948461768}&gt;, &lt;None, {eid: 85074301976}&gt;, &lt;Industry 4.0 and Cloud Manufacturing: A Comparative Analysis, {eid: 84994056562}&gt;, &lt;Digital Twin and Big Data Towards Smart Manufacturing and Industry 4.0: 360 Degree Comparison, {eid: 85041173790}&gt;, &lt;Toward a Digital Twin for Real-Time Geometry Assurance in Individualized Production, {eid: 85018779245}&gt;, &lt;Digital Twin-Driven Product Design, Manufacturing and Service with Big Data, {eid: 85015707925}&gt;, &lt;Industry 4, {eid: 84964007968}&gt;, &lt;What Is Knowledge in Industry 4.0?, {eid: 85136052876}&gt;, &lt;From Cloud Computing to Cloud Manufacturing, {eid: 80052032966}&gt;, &lt;Machining Phenomenon Twin Construction for Industry 4.0: A Case of Surface Roughness, {eid: 85083492519}&gt;, &lt;IoT-Enabled Smart Appliances under Industry 4.0: A Case Study, {eid: 85078958955}&gt;, &lt;Industry 4.0: A Survey on Technologies, {eid: 85078448686}&gt;, &lt;A Cyber-Physical Systems Architecture for Industry 4.0-Based Manufacturing Systems, {eid: 84921300723}&gt;, &lt;Digital Twin in Industry: State-of-the-Art, {eid: 85054374767}&gt;, &lt;2020, â€œDigital Twin-Driven Smart Manufacturing: Connotation, Reference Model, Applications and Research Issuesâ€, {eid: 85070213247}&gt;, &lt;C2PS: A Digital Twin Architecture Reference Model for the Cloud-Based Cyber-Physical Systems, {eid: 85015767302}&gt;, &lt;â€œReference Architecture to Integrate Heterogeneous Manufacturing Systems for the Digital Threadâ€, CIRP, {eid: 85019956936}&gt;, &lt;Digital Twin Reference Model Development to Prevent Operators Risk in Process Plants, {eid: 85081226177}&gt;, &lt;Framework for a Digital Twin in Manufacturing: Scope and Requirements, {eid: 85083292687}&gt;, &lt;Digital Twins: The Convergence of Multimedia Technologies, {eid: 85097762693}&gt;, &lt;IEEE 1451 Smart Sensor Digital Twin Federation for IoT/CPS Research, {eid: 85065922537}&gt;, &lt;Digital Twins of Manufacturing Systems as a Base for Machine Learning, in: Proceedings of the 2018 25th International Conference on Mechatronics and Machine Vision in Practice, M2VIP, {eid: 85061833149}&gt;, &lt;A Flexible Data Schema and System Architecture for the Virtualization of Manufacturing Machines (VMM), {eid: 85031730395}&gt;, &lt;None, {eid: 85097779653}&gt;, &lt;Engineering Design with Digital Thread, {eid: 85056172535}&gt;, &lt;None, {eid: 85097792575}&gt;, &lt;Artificial Intelligence, Deepfakes and a Future of Ectypes, {eid: 85052080021}&gt;, &lt;â€œDesign and Planning of Manufacturing Networks for Mass Customisation and Personalisation: Challenges and Outlook, {eid: 84923091277}&gt;, &lt;Industry 4.0: A Way from Mass Customization to Mass Personalization Production, {eid: 85038089248}&gt;, &lt;Data Mining for Prediction of Human Performance Capability in the Software Industry, {eid: 85054230083}&gt;, &lt;The Mass Customization Decade: An Updated Review of the Literature, {eid: 84859908356}&gt;, &lt;IoT-Enabled Personalisation for Smart Products and Services in the Context of Industry 4.0, {eid: 85061303401}&gt;, &lt;Personalized Product Configuration Framework in an Adaptable Open Architecture Product Platform, {eid: 85019001563}&gt;, &lt;The Degree of Mass Personalisation under Industry 4.0, {eid: 85068441503}&gt;, &lt;Achieving Sustainability In The Context Of Mass Personalisation, {eid: 85097796330}&gt;, &lt;Industry 4.0 as Enabler for a Sustainable Development: A Qualitative Assessment of Its Ecological and Social Potential, {eid: 85049730147}&gt;, &lt;About the Importance of Autonomy and Digital Twins for the Future of Manufacturing, {eid: 84953861813}&gt;, &lt;Hidden Markov Model-Based Digital Twin Construction for Futuristic Manufacturing Systems, {eid: 85065234372}&gt;, &lt;None, {eid: 85097742958}&gt;, &lt;Digital Twin for the Oil and Gas Industry: Overview, Research Trends, Opportunities, and Challenges, {eid: 85086449098}&gt;, &lt;The Role of Digital Technologies for the Service Transformation of Industrial Companies, {eid: 85019132767}&gt;, &lt;An Architecture Based on RAMI 4.0 to Discover Equipment to Process Operations Required by Products, {eid: 85040100373}&gt;, &lt;None, {eid: 85097760416}&gt;, &lt;An Event-Driven Manufacturing Information System Architecture for Industry 4.0, {eid: 84978995715}&gt;, &lt;None, {eid: 85079495199}&gt;, &lt;Digital Twin in Manufacturing: A Categorical Literature Review and Classification, {eid: 85052915281}&gt;, &lt;Fundamental Issues of Concept Mapping Relevant to Discipline-Based Education: A Perspective of Manufacturing Engineering, {eid: 85073389876}&gt;, &lt;Digital Twinâ€”The Simulation Aspect, {eid: 85016457439}&gt;, &lt;Tool-Wear Prediction and Pattern-Recognition Using Artificial Neural Network and DNA-Based Computing, {eid: 84944699289}&gt;, &lt;None, {eid: 85019987476}&gt;, &lt;Reengineering Aircraft Structural Life Prediction Using a Digital Twin, {eid: 84855216556}&gt;, &lt;None, {eid: 85097797132}&gt;, &lt;Reference Models for Service Oriented Architectures, {eid: 84944079660}&gt;, &lt;Human Capital 4.0: A Workforce Competence Typology for Industry 4.0, {eid: 85083066812}&gt;, &lt;Building Information Modelling (BIM): Now and Beyond, {eid: 84870925948}&gt;, &lt;None, {eid: 85097778025}&gt;, &lt;Digital Twin: Mitigating Unpredictable, Undesirable Emergent Behavior in Complex Systems, {eid: 85006339863}&gt;, &lt;None, {eid: 85097794871}&gt;, &lt;A Digital Twin Reference for Mass Personalization in Industry 4.0, {eid: 85092438322, doi: 10.1016/j.procir.2020.04.023}&gt;</t>
  </si>
  <si>
    <t>2-s2.0-85097743225</t>
  </si>
  <si>
    <t>Digital Twin Based Real-time Production Logistics Synchronization System in a Multi-level Computing Architecture</t>
  </si>
  <si>
    <t>Journal of Manufacturing Systems</t>
  </si>
  <si>
    <t>10.1016/j.jmsy.2020.10.015</t>
  </si>
  <si>
    <t>https://www.doi.org/10.1016/j.jmsy.2020.10.015</t>
  </si>
  <si>
    <t>Â© 2020The increasing demands for customized products have brought a lot of inevitable operational dynamics to the production logistics system. How to systematically monitor and evaluate its overall real-time operation status, and to invoke the most appropriate decision-making level, use the most economical computational resource, and conduct a synchronized decision-making and control to the most accurate operation scope to address a randomly occurred dynamics has remained a long-term challenge for researchers. This paper proposes a multi-level cloud computing enabled digital twin system for the real-time monitor, decision and control of a synchronized production logistics system. In the IoT-driven production logistics synchronization (PLS) system with complete real-time information, the dynamics that occurred in the physical layer could be accurately and real-timely captured and its negative effects on the system's overall operation state could be effectively evaluated in the digital layer. For slight, moderate and severe dynamics, edge computing, fog computing and cloud computing and their dynamically formed multi-level distributed decision-making system will be used to deal with the dynamics in the most effective and economical mode. Finally, the PLS optimization model of production and storage is presented with an industrial case, and the effectiveness is also demonstrated and analyzed.</t>
  </si>
  <si>
    <t>Cloud computing, Digital Twin, Edge computing, Fog computing, Production logistics, Synchronization</t>
  </si>
  <si>
    <t>&lt;Internet-of-things based dynamic synchronization of production and logistics: Mechanism, System and Case Study, {eid: 84949956483}&gt;, &lt;Synchronized Decision-making and Control Method for Opti-state Execution of Dynamic Production Systems with Internet of Things, {eid: 85056344896, doi: 10.3901/JME.2018.16.024}&gt;, &lt;Internet of Things-based real-time production logistics synchronization mechanism and method toward customer order dynamics, {eid: 85018782598, doi: 10.1177/0142331217691218}&gt;, &lt;CCIoT-CMfg: Cloud computing and internet of things-based cloud manufacturing service system, {eid: 84896931467, doi: 10.1109/TII.2014.2306383}&gt;, &lt;Modeling of cyber-physical systems and digital twin based on edge computing, fog computing and cloud computing towards smart manufacturing, {eid: 85055031143, doi: 10.1115/MSEC2018-6435}&gt;, &lt;Cavitation phenomena in the injection nozzle: theoretical and numerical analysis, {eid: 80054776618}&gt;, &lt;Flexible machine layout design for dynamic and uncertain production environments, {eid: 0032122942}&gt;, &lt;Towards IoT-enabled dynamic service optimal selection in multiple manufacturing clouds, {eid: 85086824960, doi: 10.1016/j.jmsy.2020.06.004}&gt;, &lt;A fault-tolerant control strategy for multiple automated guided vehicles, {eid: 85080141919, doi: 10.1016/j.jmsy.2020.02.009}&gt;, &lt;New integration of preventive maintenance and production planning with cell formation and group scheduling for dynamic cellular manufacturing systems, {eid: 85087394458, doi: 10.1016/j.jmsy.2020.06.011}&gt;, &lt;A multi-objective algorithm for task scheduling and resource allocation in cloud-based disassembly, {eid: 84991271089, doi: 10.1016/j.jmsy.2016.09.008}&gt;, &lt;Coordinating order acceptance and integrated production-distribution scheduling with batch delivery considering Third Party Logistics distribution, {eid: 85034077664, doi: 10.1016/j.jmsy.2017.11.001}&gt;, &lt;Theories and technologies for cyber-physical fusion in digital twin shop-floor, {eid: 85031730152, doi: 10.13196/j.cims.2017.08.001}&gt;, &lt;Digital Twin: Manufacturing Excellence through Virtual Factory Replication, 2014, {eid: 84944689700}&gt;, &lt;Isogeometric Fatigue Damage Prediction in Large-Scale Composite Structures Driven by Dynamic Sensor Data, {eid: 84953888837, doi: 10.1115/1.4030795}&gt;, &lt;Computationally efficient analysis of SMA sensory particles embedded in complex aerostructures using a substructure approach, {eid: 84966658958, doi: 10.1115/SMASIS2015-8975}&gt;, &lt;A travel-time model for a person-onboard order picking system, {eid: 69249215373}&gt;, &lt;RFID-based wireless manufacturing for real-time management of job shop WIP inventories, {eid: 51849166450, doi: 10.1007/s00170-006-0897-4}&gt;, &lt;Cloud manufacturing: A computing and service-oriented manufacturing model, {eid: 84862908560, doi: 10.1177/0954405411405575}&gt;, &lt;Digital Twin Data Modeling with AutomationML and a Communication Methodology for Data Exchange, {eid: 85006391498, doi: 10.1016/j.ifacol.2016.11.115}&gt;, &lt;Digital-twin-driven geometric optimization of centrifugal impeller with free- form blades for fi ve-axis fl ank milling, {eid: 85087755544, doi: 10.1016/j.jmsy.2020.06.019}&gt;, &lt;MES-integrated digital twin frameworks, {eid: 85085180521, doi: 10.1016/j.jmsy.2020.05.007}&gt;, &lt;Digital Twin as Enabler for an Innovative Digital Shopfloor Management System in the ESB Logistics Learning Factory at Reutlingen - University, {eid: 85020859111, doi: 10.1016/j.promfg.2017.04.039}&gt;, &lt;Digital twin and its potential application exploration, {eid: 85046337978, doi: 10.13196/j.cims.2018.01.001}&gt;, &lt;Digital twin workshop: a new paradigm for future workshop, {eid: 85016456422, doi: 10.13196/j.cims.2017.01.001}&gt;, &lt;Cloud Computing, {eid: 85024260157, doi: 10.1145/1364782.1364786}&gt;, &lt;A paradigm shift from cloud to fog computing, {eid: 85015756031}&gt;, &lt;Edge computing: Vision and challenges, {eid: 84987842183}&gt;, &lt;Comparison of edge computing implementations: Fog computing, cloudlet and mobile edge computing, {eid: 85029319174, doi: 10.1109/GIOTS.2017.8016213}&gt;, &lt;Democratizing digital design and manufacturing using high performance cloud computing: Performance evaluation and benchmarking, {eid: 84994029462, doi: 10.1016/j.jmsy.2016.09.005}&gt;, &lt;Cyber-physical manufacturing cloud: Architecture, virtualization, communication, and testbed, {eid: 85018178147, doi: 10.1016/j.jmsy.2017.04.004}&gt;, &lt;From cloud computing to fog computing: Unleash the power of edge and end devices, {eid: 85044339987, doi: 10.1109/CloudCom.2017.53}&gt;, &lt;Fog computing: from architecture to edge computing and big data processing, {eid: 85057100302, doi: 10.1007/s11227-018-2701-2}&gt;, &lt;Collaborative approach to launch vehicle design, {eid: 0031188608, doi: 10.2514/2.3237}&gt;, &lt;Use of the collaborative optimization architecture for launch vehicle design, {eid: 84983155139, doi: 10.2514/6.1996-4018}&gt;, &lt;Aircraft design using collaborative optimization, {eid: 85088770073}&gt;, &lt;IoT-based real-time production logistics synchronization system under smart cloud manufacturing, {eid: 84929120986, doi: 10.1007/s00170-015-7220-1}&gt;, &lt;An augmented Lagrangian coordination method for optimal allocation of cloud manufacturing services, {eid: 85037749157, doi: 10.1016/j.jmsy.2017.11.008}&gt;, &lt;Analytical target cascading for optimal con fi guration of cloud manufacturing services, {eid: 85016577320, doi: 10.1016/j.jclepro.2017.03.027}&gt;</t>
  </si>
  <si>
    <t>2-s2.0-85096547912</t>
  </si>
  <si>
    <t>Digital twin based what-if simulation for energy management</t>
  </si>
  <si>
    <t>4th IEEE International Conference on Industrial Cyber-Physical Systems, ICPS 2021</t>
  </si>
  <si>
    <t>10.1109/ICPS49255.2021.9468224</t>
  </si>
  <si>
    <t>https://www.doi.org/10.1109/ICPS49255.2021.9468224</t>
  </si>
  <si>
    <t>Â© 2021 IEEE.The manufacturing sector is one of the largest energy consumers in the industrial world, being the energy consumption by the shop-floor equipment, e.g., robots, machines and AGVs (Autonomous Guided Vehicles), a major issue. The combination of energy-efficient technologies with intelligent and digital technologies can reduce energy consumption. The application of the digital twin concept in the energy efficiency field is a promising research topic, taking advantage of the Industry 4.0 technological developments. This paper presents a digital twin architecture for energy optimisation in manufacturing systems, particularly based on a what-if simulation model. The applicability of the proposed what-if simulation model within the digital twin is presented to promote the efficient energy management of AGVs in a battery pack assembly line case study.</t>
  </si>
  <si>
    <t>Digital Twin, Energy Efficiency, What-if simulation</t>
  </si>
  <si>
    <t>&lt;The development of modelling tools to improve energy efficiency in manufacturing processes and systems, {eid: 85064750759}&gt;, &lt;None, {eid: 28644446126}&gt;, &lt;Equipment energy consumption management in digital twin shop-floor: A framework and potential applications, {eid: 85048222217}&gt;, &lt;None, {eid: 84992623831}&gt;, &lt;Recommendations for implementing the strategic initiative industrie 4. 0, {eid: 84920960599}&gt;, &lt;An advanced energy management framework to promote energy awareness, {eid: 84873394857}&gt;, &lt;Digital twin in industry: State-of-the-art, {eid: 85054374767}&gt;, &lt;Digital twin: Enabling technologies, challenges and open research, {eid: 85087331367}&gt;, &lt;Leveraring digital twin technology in model-based systems engineering, {eid: 85111581098}&gt;, &lt;None, {eid: 85064143140}&gt;, &lt;Digital twin for energy optimization in an SMT-PCB assembly line, {eid: 85061704099}&gt;, &lt;Review of digital twin applications in manufacturing, {eid: 85073116667}&gt;, &lt;Energy-efficient cyber-physical production network: Architecture and technologies, {eid: 85060116834}&gt;, &lt;A digital twin-driven approach towards smart manufacturing: Reduced energy consumption for a robotic cellular, {eid: 85114758824}&gt;, &lt;Quo vadis industry 4. 0? position, trends, and challenges, {eid: 85109036059}&gt;, &lt;Decision support based on digital twin: A case study, {eid: 85112352532}&gt;, &lt;What-if simulation modeling in business intelligence, {eid: 85074215230}&gt;, &lt;None, {eid: 85112389544}&gt;</t>
  </si>
  <si>
    <t>2-s2.0-85112395893</t>
  </si>
  <si>
    <t>Digital Twin Consensus for Blockchain-Enabled Intelligent Transportation Systems in Smart Cities</t>
  </si>
  <si>
    <t>Digital Twin and Blockchain for Smart Cities</t>
  </si>
  <si>
    <t>10.1002/9781394303564.ch14</t>
  </si>
  <si>
    <t>https://www.doi.org/10.1002/9781394303564.ch14</t>
  </si>
  <si>
    <t>Â© 2024 Scrivener Publishing LLC.The rise of smart cities has accelerated the adoption of cutting-edge technologies to improve urban infrastructure, with an emphasis on transportation systems in particular. In this context, the potential to transform Intelligent Transportation Systems (ITS) through the integration of blockchain and digital twin (DT) technologies has drawn attention. Digital twins are virtualized versions of physical assets or systems that allow for real-time optimization, analysis, and monitoring. Blockchain technology, known for its decentralized and immutable ledger system, offers promising solutions for enhancing transparency, security, and efficiency in transportation systems. The chapter examines the importance of achieving consensus mechanisms for digital twins in transportation within smart cities, addressing challenges, solutions, case studies, and future research opportunities. Key topics include the definition and concept of digital twins, the role of ITS in optimizing traffic flow, the integration of digital twins with ITS, an overview of blockchain technology, traditional and blockchain-enabled consensus mechanisms, implementation challenges and solutions, real-world case studies, and future directions. Through a comprehensive analysis, this chapter sheds light on the potential impact of blockchain-enabled solutions in revolutionizing transportation systems and advancing smart city initiatives.</t>
  </si>
  <si>
    <t>blockchain technology, consensus mechanisms, Digital twins, intelligent transportation systems (ITS), mobility services, smart cities, supply chain management, vehicle tracking</t>
  </si>
  <si>
    <t>&lt;None, {eid: 85207571708}&gt;, &lt;A digital twin in transportation: Real-time synergy of traffic data streams and simulation for virtualizing motorway dynamics, {eid: 85144529118}&gt;, &lt;Smart Manufacturing Using Internet of Things, Artificial Intelligence, and Digital Twin Technology, {eid: 85169514919}&gt;, &lt;Intelligent Transportation systems in a developing Country: Benefits and Challenges of implementation, {eid: 85112671116}&gt;, &lt;The digital twin paradigm for future NASA and U.S. Air Force vehicles, {eid: 84881426231}&gt;, &lt;None, {eid: 79251545889}&gt;, &lt;None, {eid: 84940409551}&gt;, &lt;The Byzantine generals problem, {eid: 84976699318}&gt;, &lt;Blockchain challenges and opportunities: A survey, {eid: 85055257106}&gt;, &lt;Blockchain and smart contracts in supply chain: The Italian tuna fish case, {eid: 85207581371}&gt;, &lt;None, {eid: 85020047300}&gt;, &lt;None, {eid: 85207577187}&gt;, &lt;None, {eid: 84932186465}&gt;, &lt;Blockchains and Smart Contracts for the Internet of Things, {eid: 84979828304}&gt;, &lt;None, {eid: 85136922144}&gt;, &lt;An Overview of Blockchain Technology: Architecture, Consensus, and Future Trends, {eid: 85019665012}&gt;, &lt;Blockchain Technology: Beyond Bitcoin, {eid: 85018628819}&gt;</t>
  </si>
  <si>
    <t>2-s2.0-85207580685</t>
  </si>
  <si>
    <t>Digital Twin Data Pipeline Using MQTT in SLADTA</t>
  </si>
  <si>
    <t>10.1007/978-3-030-69373-2_7</t>
  </si>
  <si>
    <t>https://www.doi.org/10.1007/978-3-030-69373-2_7</t>
  </si>
  <si>
    <t>Â© 2021, The Author(s), under exclusive license to Springer Nature Switzerland AG.Digital twins, defined here as the virtual representations of real-world entities to facilitate their integration with digital systems, have become a popular concept in Industry 4.0. The Six-Layer Architecture for Digital Twins with Aggregation (SLADTA) is a framework for a digital twin suitable for complex systems with a large network of devices. An important part of this architecture is using an asynchronous, secure and vendor-neutral communication protocol suitable for a large network of devices. MQTT is here evaluated as a communication protocol for a digital twin data pipeline based of SLADTA. The evaluation includes a case study for a simulated heliostat field, using MQTT through Google Cloud Platformâ€™s (GCP) IoT Core broker and the accompanying Cloud Pub/Sub service. For comparison, the case study also uses MQTT through the Eclipse Mosquitto broker. The case study demonstrates the potential of MQTT in SLADTA for complex systemsâ€™ digital twins.</t>
  </si>
  <si>
    <t>Digital Twin, MQTT, SLADTA</t>
  </si>
  <si>
    <t>&lt;Comparison of digital twin development in manufacturing and maritime domains, {eid: 85070640016}&gt;, &lt;Digital twin in manufacturing: A categorical literature review and classification, {eid: 85052915281}&gt;, &lt;The modelling and operations for the digital twin in the context of manufacturing, {eid: 85054319262}&gt;, &lt;Digital twin: Mitigating unpredictable, undesirable emergent behavior in complex systems, {eid: 85006339863}&gt;, &lt;None, {eid: 85103441838}&gt;, &lt;Digital twin-driven product design, manufacturing and service with big data, {eid: 85015707925}&gt;, &lt;Predictive big data analytics and cyber physical systems for TES systems, {eid: 85048640662}&gt;, &lt;C2PS: A digital twin architecture reference model for the cloud-based cyber-physical systems, {eid: 85015767302}&gt;, &lt;A six-layer architecture for digital twins with aggregation, {eid: 85070603892}&gt;, &lt;Choice of effective messaging protocols for IoT systems: MQTT, CoAP, AMQP and HTTP, {eid: 85040112745}&gt;, &lt;None, {eid: 85103470213}&gt;, &lt;A six-layer architecture for the digital twin: A manufacturing case study implementation, {eid: 85089250665}&gt;, &lt;None, {eid: 85076639395}&gt;</t>
  </si>
  <si>
    <t>2-s2.0-85103467740</t>
  </si>
  <si>
    <t>Digital twin for geometric feature online inspection system of car body-in-white</t>
  </si>
  <si>
    <t>10.1080/0951192X.2020.1736637</t>
  </si>
  <si>
    <t>https://www.doi.org/10.1080/0951192X.2020.1736637</t>
  </si>
  <si>
    <t>Â© 2020 Informa UK Limited, trading as Taylor &amp; Francis Group.With the development of digital twin, the research on the fusion of intelligent manufacturing system and digital twin technology attracts more attention. In this paper, the realization of digital twin is studied for geometric feature online inspection system of body-in-white (BIW). A three-level virtual modeling approach of Element-Behavior-Rule is proposed for the physical environment modeling in a digital environment. An element model, behavior model and rule model are defined, respectively, and the relationship among the three-layer model is given for real-time communication. A three-layer communication architecture of the digital twin system is designed for the real-time mapping between physical and virtual space, and the process of the online inspection digital twin system is analyzed. Finally, on the basis of the online inspection physical experimental platform and JHIM (Jiangheng Intelligent Manufacturing) software platform, the digital twin system for geometric feature online inspection of BIW is developed, which shows that the virtual model can be driven in real time by real-time physical inspection data. Digital twin technology provides a feasible way for real-time monitoring of the online inspection system.</t>
  </si>
  <si>
    <t>data real-time mapping, Digital twin, online detection, online inspection system</t>
  </si>
  <si>
    <t>&lt;Digital Twins: The Convergence of Multimedia Technologies, {eid: 85051272175, doi: 10.1109/MMUL.2018.023121167}&gt;, &lt;Next Generation Digital Twin, {eid: 85068757479}&gt;, &lt;Digital Twin as Enabler for an Innovative Digital Shopfloor Management System in the ESB Logistics Learning Factory at Reutlingenâ€“University, {eid: 85020859111}&gt;, &lt;Industrial IoT Lifecycle via Digital Twins, {eid: 85006877926}&gt;, &lt;A Simulation-Based Architecture for Smart Cyber-Physical Systems, {eid: 84991687905}&gt;, &lt;Challenges with Structural Life Forecasting Using Realistic Mission Profiles, {eid: 84881391199}&gt;, &lt;Digital Twin: Manufacturing Excellence through Virtual Factory Replication, {eid: 84944689700}&gt;, &lt;Modular Based Flexible Digital Twin for Factory Design, {eid: 85050657407, doi: 10.1007/s12652-018-0953-6}&gt;, &lt;Digital Twinâ€“Proof of Concept, {eid: 85044953148, doi: 10.1016/j.mfglet.2018.02.006}&gt;, &lt;Digital Twin for Adaptation of Robotsâ€™ Behavior in Flexible Robotic Assembly Lines, {eid: 85071655549, doi: 10.1016/j.promfg.2018.12.020}&gt;, &lt;Dynamic Bayesian Network for Aircraft Wing Health Monitoring Digital Twin, {eid: 85014566387, doi: 10.2514/1.J055201}&gt;, &lt;Multi-physics Response of Structural Composites and Framework for Modeling Using Material Geometry, {eid: 84881323822}&gt;, &lt;A Digital Twin for Rapid Qualification of 3D Printed Metallic Components, {eid: 85056629776, doi: 10.1016/j.apmt.2018.11.003}&gt;, &lt;A Review of the Roles of Digital Twin in CPS-based Production Systems, {eid: 85029833606, doi: 10.1016/j.promfg.2017.07.198}&gt;, &lt;Digital Twin and Big Data Towards Smart Manufacturing and Industry 4.0: 360 Degree Comparison, {eid: 85041173790, doi: 10.1109/ACCESS.2018.2793265}&gt;, &lt;About the Importance of Autonomy and Digital Twins for the Future of Manufacturing, {eid: 84953861813, doi: 10.1016/j.ifacol.2015.06.141}&gt;, &lt;From Simulation to Experimentable Digital Twins: Simulation-based Development and Operation of Complex Technical Systems, {eid: 85006371785}&gt;, &lt;Digital Twin Data Modeling with AutomationML and a Communication Methodology for Data Exchange, {eid: 85006391498, doi: 10.1016/j.ifacol.2016.11.115}&gt;, &lt;DRAFT Modeling, Simulation, Information Technology &amp; Processing Roadmap, {eid: 84885413599}&gt;, &lt;Toward a Digital Twin for Real-time Geometry Assurance in Individualized Production, {eid: 85018779245, doi: 10.1016/j.cirp.2017.04.038}&gt;, &lt;Digital Twin-Driven Product Design, Manufacturing and Service with Big Data, {eid: 85015707925, doi: 10.1007/s00170-017-0233-1}&gt;, &lt;Digital Twin-Driven Product Design Framework, {eid: 85042921933, doi: 10.1080/00207543.2018.1443229}&gt;, &lt;Digital Twin Shop-Floor: A New Shop-Floor Paradigm Towards Smart Manufacturing, {eid: 85030752762, doi: 10.1109/ACCESS.2017.2756069}&gt;, &lt;The Airframe Digital Twin: Some Challenges to Realization, {eid: 84881387801}&gt;, &lt;Virtual Monitoring Method for Hydraulic Supports Based on Digital Twin Theory, {eid: 85060570903, doi: 10.1080/25726668.2019.1569367}&gt;, &lt;A Digital-Twin-Assisted Fault Diagnosis Using Deep Transfer Learning, {eid: 85062237403, doi: 10.1109/ACCESS.2018.2890566}&gt;</t>
  </si>
  <si>
    <t>2-s2.0-85081751613</t>
  </si>
  <si>
    <t>Digital twin in industry 4.0: Technologies, applications and challenges</t>
  </si>
  <si>
    <t>17th IEEE International Conference on Industrial Informatics, INDIN 2019</t>
  </si>
  <si>
    <t>10.1109/INDIN41052.2019.8972134</t>
  </si>
  <si>
    <t>https://www.doi.org/10.1109/INDIN41052.2019.8972134</t>
  </si>
  <si>
    <t>Â© 2019 IEEE.The digital transformation that is on-going worldwide, and triggered by the Industry 4.0 initiative, has brought to the surface new concepts and emergent technologies. One of these new concepts is the Digital Twin, which recently started gaining momentum, and is related to creating a virtual copy of the physical system, providing a connection between the real and virtual systems to collect and analyze and simulate data in the virtual model to improve the performance of the real system. The benefits of using the digital twin approach is attracting significant attention and interest from research and industry communities in the last few years, and its importance will increase in the upcoming years. Having this in mind, this paper surveys and discusses the digital twin concept in the context of the 4th industrial revolution, particularly focusing the concept and functionalities, the associated technologies, the industrial applications and the research challenges. The applicability of the digital concept is illustrated by the virtualisation of an UR3 collaborative robot which used the V-REP simulation environment and the Modbus communication protocol.</t>
  </si>
  <si>
    <t>Digital Twin, Industry 4.0, Simulation, Virtualisation</t>
  </si>
  <si>
    <t>&lt;Securing the future of German manufacturing industry: Recommendations for implementing the strategic initiative INDUSTRIE 4. 0, {eid: 84926018987}&gt;, &lt;Cyber physical systems: Design challenges, {eid: 49649119406}&gt;, &lt;Industrial automation based on cyber-physical systems technologies: Prototype implementations and challenges, {eid: 84941662063}&gt;, &lt;None, {eid: 84940453073}&gt;, &lt;None, {eid: 85079049535}&gt;, &lt;None, {eid: 85050668724}&gt;, &lt;None, {eid: 85050668724}&gt;, &lt;None, {eid: 85063592039}&gt;, &lt;None, {eid: 84885413599}&gt;, &lt;The digital twin paradigm for future nasa and US air force vehicles, {eid: 84881426231}&gt;, &lt;Predictive manufacturing system-trends of next-generation production systems, {eid: 85079047775}&gt;, &lt;Product avatar as digital counterpart of a physical individual product: Literature review and implications in an aircraft, {eid: 84975691204}&gt;, &lt;Innovations in digital modelling for next generation manufacturing system design, {eid: 85018625620}&gt;, &lt;None, {eid: 85023614860}&gt;, &lt;Digital Twin in manufacturing: A categorical literature review and classification, {eid: 85052915281}&gt;, &lt;None, {eid: 85070599797}&gt;, &lt;None, {eid: 85079035130}&gt;, &lt;Feasibility of an immersive digital twin, {eid: 85079069337}&gt;, &lt;None, {eid: 84983461822}&gt;, &lt;Industry 4. 0 and the power of the digital twin, {eid: 85028754996}&gt;, &lt;Digital twins speed up the commissioning process, {eid: 85079053004}&gt;, &lt;None, {eid: 85079065371}&gt;, &lt;None, {eid: 85079052784}&gt;, &lt;None, {eid: 85079045921}&gt;, &lt;None, {eid: 85079055642}&gt;, &lt;None, {eid: 85016450943}&gt;, &lt;Digital twin shop-floor: A new shop-floor paradigm towards smart manufacturing, {eid: 85030752762}&gt;, &lt;Digital twindriven product design, manufacturing and service with big data, {eid: 85015707925}&gt;, &lt;None, {eid: 85079066400}&gt;</t>
  </si>
  <si>
    <t>2-s2.0-85079042229</t>
  </si>
  <si>
    <t>Digital twin integration in multi-agent cyber physical manufacturing systems</t>
  </si>
  <si>
    <t>17th IFAC Symposium on Information Control Problems in Manufacturing INCOM 2021</t>
  </si>
  <si>
    <t>10.1016/j.ifacol.2021.08.096</t>
  </si>
  <si>
    <t>https://www.doi.org/10.1016/j.ifacol.2021.08.096</t>
  </si>
  <si>
    <t>Â© 2021 The Authors. This is an open access article under the CC BY-NC-ND license (http://creativecommons.org/licenses/by-nc-nd/4.0)Complex manufacturing and supply chain systems consist of concurrent labour-intensive processes and procedures with repetitive time-consuming tasks and multiple quality checks. These features may pose challenges for the efficient operation and management, while manual tasks may significantly increase human errors or near misses, having impact on the propagation of effects and parallel interactions within these systems. In order to handle the aforementioned challenges, a digital twin (DT) integrated in a multi-agent cyber-physical manufacturing system (CPMS) with the help of RFID technology is proposed. The proposed reference architecture tends to improve the trackability and traceability of complex manufacturing processes. In this research work, the interactions occurring both within a single complex manufacturing system and between multiple sites within a supply chain are considered. For the implementation of the integrated DT-CPMS, a simulation model employing the agent-based modelling technique is developed. A case study from a cryogenic supply chain in the UK is also selected to show the application and validity of the proposed digital solution. The results prove that the DT-CPMS architecture can improve system's performance in terms of human, equipment and space utilisations.</t>
  </si>
  <si>
    <t>Agent-based modelling, Complex manufacturing, Cyber-Physical System, Digital twin, RFID</t>
  </si>
  <si>
    <t>&lt;C2PS: A digital twin architecture reference model for the cloud-based cyber-physical systems, {eid: 85015767302}&gt;, &lt;Digital twin-based cyber physical System for sustainable project Scheduling, {eid: 85079645451}&gt;, &lt;Defining a digital twin-based Cyber-physical production System for autonomous manufacturing in smart shop floors, {eid: 85060183300}&gt;, &lt;None, {eid: 85086260271}&gt;, &lt;A modular hybrid simulation framework for complex manufacturing system design, {eid: 85061135493}&gt;, &lt;RFID application in a multi-agent cyber physical manufacturing system, {eid: 85106918005}&gt;, &lt;A review on human-centered IoT-connected smart labels for the industry 4.0, {eid: 85046488692}&gt;, &lt;Digital twin - Proof of concept, {eid: 85044953148}&gt;, &lt;Blockchain-based data management for digital twin of product, {eid: 85079151075}&gt;, &lt;Reference framework for digital twins within cyber-physical systems, {eid: 85072842816}&gt;, &lt;The multi-agent approach for developing a cyber-physical system for managing precise farms with digital twins of plants, {eid: 85077607130}&gt;, &lt;A Cyber-physical systems architecture for Industry 4.0-based manufacturing systems, {eid: 84921300723}&gt;, &lt;Digital twin-driven manufacturing cyber-physical system for parallel controlling of smart workshop, {eid: 85049566739}&gt;, &lt;FMU-supported simulation for CPS digital twin, {eid: 85070631431}&gt;, &lt;Digital twin-based cyber physical production system architectural framework for personalized production, {eid: 85076628276}&gt;, &lt;Design and implementation of a digital twin application for a connected micro smart factory, {eid: 85063878454}&gt;, &lt;Digital twin data modeling with automationML and a communication methodology for data exchange, {eid: 85006391498}&gt;, &lt;Digital twins and cyber-physical systems toward smart manufacturing and industry 4.0: Correlation and comparison, {eid: 85068798049}&gt;, &lt;Digital twin shop-floor: A new shop-floor paradigm towards smart manufacturing, {eid: 85030752762}&gt;, &lt;Development of a smart cyber-physical manufacturing system in the Industry 4.0 context, {eid: 85070961256}&gt;, &lt;The digital twin: Realizing the cyber-physical production system for industry 4.0, {eid: 85019987476}&gt;, &lt;Digital twin-driven cyber-physical production system towards smart, {eid: 85120705540}&gt;</t>
  </si>
  <si>
    <t>2-s2.0-85120686175</t>
  </si>
  <si>
    <t>Digital Twin of manufacturing systems: A case study on increasing the efficiency of reconfiguration</t>
  </si>
  <si>
    <t>At-Automatisierungstechnik</t>
  </si>
  <si>
    <t>10.1515/auto-2020-0003</t>
  </si>
  <si>
    <t>https://www.doi.org/10.1515/auto-2020-0003</t>
  </si>
  <si>
    <t>Â© 2020 Walter de Gruyter GmbH.The added value of a Digital Twin for reconfiguring manufacturing systems promises an increase in system availability, a reduction in set-up and conversion times and enables the manufacturing of customer-specific products. To evaluate this claim, this paper selects an architecture of the Digital Twin and realizes it on the basis of an application scenario for a cyber-physical manufacturing system. A case study is used to test the reconfiguration of a manufacturing system by comparing two different methods, one without and one with use of the Digital Twin. In this paper, the process steps of both reconfigurations are described and discussed in detail and a qualitative and quantitative evaluation of the reconfiguration results is presented. Finally, this paper gives an outlook on future research on intelligent automation of manufacturing systems using the Digital Twin.</t>
  </si>
  <si>
    <t>architecture of Digital Twin, assistance systems, Digital Twin, reconfiguration</t>
  </si>
  <si>
    <t>&lt;Consistency check to synchronize the Digital Twin of manufacturing automation based on anchor points, {eid: 85049592057, doi: 10.1016/j.procir.2018.03.166}&gt;, &lt;A concept in synchronization of virtual production system with real factory based on anchor-point method, {eid: 85044658638, doi: 10.1016/j.procir.2017.12.168}&gt;, &lt;An architecture of an Intelligent Digital Twin in a Cyber-Physical Production System, {eid: 85073869890, doi: 10.1515/auto-2019-0039}&gt;, &lt;Synchronisierung von digitalen Modellen, {eid: 85053283464, doi: 10.17560/atp.v59i07-08.1902}&gt;, &lt;None, {eid: 0142208258}&gt;, &lt;None, {eid: 77957342423}&gt;, &lt;None, {eid: 85086378948}&gt;, &lt;None, {eid: 85086400007}&gt;, &lt;None, {eid: 85086377816}&gt;, &lt;None, {eid: 77954350348, doi: 10.1007/978-3-642-04674-2}&gt;, &lt;InteroperabilitÃ¤t von Engineering-Werkzeugen: Konzepte und Empfehlungen fÃ¼r den Datenaustausch zwischen Engineering-Werkzeugen, {eid: 80053230418, doi: 10.1524/auto.2011.0938}&gt;, &lt;None, {eid: 85086371808}&gt;, &lt;Digital twin - Proof of concept, {eid: 85044953148, doi: 10.1016/j.mfglet.2018.02.006}&gt;, &lt;None, {eid: 85073870095, doi: 10.3139/9783446446496.fm}&gt;, &lt;None, {eid: 85086385985}&gt;, &lt;None, {eid: 85055721125, doi: 10.1145/3241403.3241417}&gt;, &lt;Next Generation Digital Twin: An Ecosystem for Mechatronic Systems?, {eid: 85077494977, doi: 10.1016/j.ifacol.2019.11.685}&gt;, &lt;None, {eid: 84946685780, doi: 10.1109/ETFA.2014.7005144}&gt;</t>
  </si>
  <si>
    <t>De Gruyter Oldenbourg</t>
  </si>
  <si>
    <t>2-s2.0-85086369671</t>
  </si>
  <si>
    <t>Digital twin paradigm: A systematic literature review</t>
  </si>
  <si>
    <t>10.1016/j.compind.2021.103469</t>
  </si>
  <si>
    <t>https://www.doi.org/10.1016/j.compind.2021.103469</t>
  </si>
  <si>
    <t>Â© 2021 Elsevier B.V.Manufacturing enterprises are facing the need to align themselves to the new information technologies (IT) and respond to the new challenges of variable market demand. One of the key enablers of this IT revolution toward Smart Manufacturing is the digital twin (DT). It embeds a â€œvirtualâ€ image of the reality constantly synchronized with the real operating scenario to provide sound information (knowledge model) to reality interpretation model to draw sound decisions. The paper aims at providing an up-to date picture of the main DT components, their features and interaction problems. The paper aims at clearly tracing the ongoing research and technical challenges in conceiving and building DTs as well, according to different application domains and related technologies. To this purpose, the main questions answered here are: â€˜What is a Digital Twin?â€™; â€˜Where is appropriate to use a Digital Twin?â€™; â€˜When has a Digital Twin to be developed?â€™; â€˜Why should a Digital Twin be used?â€™; â€˜How to design and implement a Digital Twin?â€™; â€˜What are the main challenges of implementing a Digital Twin?â€™. This study tries to answer to the previous questions funding on a wide systematic literature review of scientific research, tools, and technicalities in different application domains.</t>
  </si>
  <si>
    <t>Cyber-physical systems, Digital twin, Industry 4.0, Predictive manufacturing</t>
  </si>
  <si>
    <t>&lt;Reconfiguration of smart products during their use phase based on virtual product twins, {eid: 85018758116}&gt;, &lt;Mining association rules between sets of items in large databases, {eid: 0027621699}&gt;, &lt;C2PS: a digital twin architecture reference model for the cloud-based cyber-physical systems, {eid: 85015767302}&gt;, &lt;Scanning the industry 4.0: a literature review on technologies for manufacturing systems, {eid: 85060756114}&gt;, &lt;Systems engineering and digital twin: a vision for the future of cruise ships design, production and operations, {eid: 85105583310}&gt;, &lt;Digital twin in the Analysis of a Big Data, {eid: 85072950216}&gt;, &lt;The internet of things: a survey, {eid: 77956877124}&gt;, &lt;Platform for industrial internet and digital twin focused education, research, and innovation: Ilmatar the overhead crane, {eid: 85050503484, doi: 10.1109/WF-IoT.2018.8355217}&gt;, &lt;Digital Twin: applying emulation for machine reconditioning, {eid: 85049565560, doi: 10.1016/j.procir.2018.03.139}&gt;, &lt;Model-based design of complex aeronautical systems through digital twin and thread concepts, {eid: 85086259314}&gt;, &lt;Generating Digital Twin Models Using Knowledge Graphs for Industrial Production Lines, {eid: 85050702266}&gt;, &lt;The modelling and operations for the digital twin in the context of manufacturing, {eid: 85054319262, doi: 10.1080/17517575.2018.1526324}&gt;, &lt;Exploiting the digital twin in the assessment and optimization of sustainability performancesâ€™, {eid: 85065990183}&gt;, &lt;A survey on digital twin: definitions, characteristics, applications, and design implications, {eid: 85076680404}&gt;, &lt;The functional mockup interface for tool independent exchange of simulation models, {eid: 84871289819}&gt;, &lt;An OPC-UA based approach for dynamic-configuration of security credentials and integrating a vendor independent digital product memory, {eid: 84946766401}&gt;, &lt;Data flow and communication framework supporting digital twin for geometry assurance, {eid: 85040912304, doi: 10.1115/IMECE2017-71405}&gt;, &lt;Towards a semantic construction digital twin: directions for future research, {eid: 85082386834}&gt;, &lt;Digital transformation of manufacturing through cloud services and resource virtualization, {eid: 85062964121, doi: 10.1016/j.compind.2019.01.006}&gt;, &lt;Digital twinâ€”the simulation aspect, {eid: 85016457439}&gt;, &lt;Next generation digital twin, {eid: 85068757479}&gt;, &lt;Digital twin as enabler for an innovative digital shopfloor management system in the ESB logistics learning factory at Reutlingen - university, {eid: 85020859111, doi: 10.1016/j.promfg.2017.04.039}&gt;, &lt;How virtualization, decentralization and network building change the manufacturing landscape: an Industry 4.0 Perspective, {eid: 84904464337}&gt;, &lt;Digital twins in health care: ethical implications of an emerging engineering paradigm, {eid: 85042098524}&gt;, &lt;Smart factory performance and Industry 4.0, {eid: 85074301976, doi: 10.1016/j.techfore.2019.119790}&gt;, &lt;Sensor data and information fusion to construct digital-twins virtual machine tools for cyber-physical manufacturing, {eid: 85023642484}&gt;, &lt;DT-II: digital twin enhanced Industrial Internet reference framework towards smart manufacturing, {eid: 85073509951}&gt;, &lt;A microservice-based middleware for the digital factory, {eid: 85029892628}&gt;, &lt;Review of digital twin applications in manufacturing, {eid: 85073116667}&gt;, &lt;Principles and Theory for Data Mining and Machine Learning, {eid: 79959269164}&gt;, &lt;Internet of things in industries: a survey, {eid: 84906834039}&gt;, &lt;Simulation and digital twin based design of a production line: a case study, {eid: 85062620034}&gt;, &lt;Enterprise integration and economical crisis for mass craftsmanship: a case study of an Italian furniture company, {eid: 84873851003}&gt;, &lt;Smart sustainable manufacturing: a new laboratory-factory concept to test industry 4.0 principles, {eid: 85105594678}&gt;, &lt;Hybrid production-system control-architecture for smart manufacturing, {eid: 85045338431}&gt;, &lt;Industry 4.0 paradigm: the viewpoint of the small and medium enterprises, {eid: 85045338671}&gt;, &lt;An approach to support Industry 4.0 adoption in SMEs using a core-metamodel, {eid: 85056397268}&gt;, &lt;Hybrid exergetic Analysis-LCA approach and the industry 4.0 paradigm: assessing manufacturing sustainability in an Italian SME, {eid: 85068559283}&gt;, &lt;Defining a Digital Twin-based Cyber-Physical Production System for autonomous manufacturing in smart shop floors, {eid: 85060183300, doi: 10.1080/00207543.2019.1566661}&gt;, &lt;Industrie 4.0: hit or hype?Industry forum, {eid: 84903134983}&gt;, &lt;AutomationML-the glue for seamless automation engineering, {eid: 56349149489}&gt;, &lt;Survey of model-based systems engineering (MBSE) methodologies, {eid: 63349087969}&gt;, &lt;A survey of clustering algorithms for big data: taxonomy and empirical analysis, {eid: 84908602473}&gt;, &lt;PrÃ¼fung einer Konsistenz zwischen Referenzdaten eines Fertigungsobjektes und Daten eines digitalen Zwillings des Fertigungsobjektes, {eid: 85105559022}&gt;, &lt;Life cycle simulation for the design of productâ€“service systems, {eid: 84860719486}&gt;, &lt;The digital twin paradigm for future NASA and US air force vehicles, {eid: 84881388851}&gt;, &lt;Integration of a digital twin as human representation in a scheduling procedure of a cyber-physical production system, {eid: 85045258714}&gt;, &lt;Peeking into the void: digital twins for construction site logistics, {eid: 85087681639, doi: 10.1016/j.compind.2020.103264}&gt;, &lt;Digital twin: manufacturing excellence through virtual factory replication, {eid: 84944689700}&gt;, &lt;Digital twin: mitigating unpredictable, undesirable emergent behavior in complex systems, {eid: 85006339863}&gt;, &lt;Unsupervised and semi-supervised clustering: a brief survey, {eid: 84862303635}&gt;, &lt;Internet of Things (IoT): a vision, architectural elements, and future directions, {eid: 84876943063}&gt;, &lt;Modular based flexible digital twin for factory design, {eid: 85072185156}&gt;, &lt;Digital twin â€“ proof of concept, {eid: 85044953148, doi: 10.1016/j.mfglet.2018.02.006}&gt;, &lt;What Is Text Mining, {eid: 32144437336}&gt;, &lt;Design principles for industrie 4.0 scenarios, {eid: 84975454820}&gt;, &lt;Digital Twin of Twinned Physical System, {eid: 85057282422}&gt;, &lt;International Council on Systems Engineering (INCOSE), Systems Engineering Vision 2020, Version 2.03, {eid: 85105600735}&gt;, &lt;Applications of machine learning in cyber security - a review and a conceptual framework for a university setup, {eid: 85064037193, doi: 10.1007/978-3-030-14118-9_60}&gt;, &lt;Manufacturing data analytics using a virtual factory representation, {eid: 85021925713}&gt;, &lt;Characterising the digital twin: a systematic literature review, {eid: 85081219520}&gt;, &lt;Recommendations for Implementing the Strategic Initiative INDUSTRIE 4.0: Securing the Future of German Manufacturing Industry; Final Report of the Industrie 4.0 Working Group. Forschungsunion, {eid: 84899127785}&gt;, &lt;The convergence of digital twin, IoT, and machine learning: transforming data into action, {eid: 85081533676, doi: 10.1007/978-3-030-18732-3_1}&gt;, &lt;Digital twin: vision, benefits, boundaries, and creation for buildings, {eid: 85077738936}&gt;, &lt;Digital Twin in manufacturing: a categorical literature review and classification, {eid: 85052915281}&gt;, &lt;Smart manufacturing, {eid: 85023772668}&gt;, &lt;Simulation Modeling and Analysis, {eid: 0004312378}&gt;, &lt;Smart factory use case model based on digital twin, {eid: 85052236749, doi: 10.24507/icicelb.09.09.931}&gt;, &lt;The Internet of Things (IoT): applications, investments, and challenges for enterprises, {eid: 84937634810}&gt;, &lt;Survey on the virtual commissioning of manufacturing systems, {eid: 84997833653}&gt;, &lt;Predictive manufacturing system-Trends of next-generation production systems, {eid: 84881083947}&gt;, &lt;Service innovation and smart analytics for industry 4.0 and big data environment, {eid: 84905408361}&gt;, &lt;Prognostics and health management design for rotary machinery systemsâ€”reviews, methodology and applications, {eid: 84887056149}&gt;, &lt;A cyber-physical systems architecture for industry 4.0-based manufacturing systems, {eid: 84921300723}&gt;, &lt;Digital twin-driven manufacturing cyber-physical system for parallel controlling of smart workshop, {eid: 85056967567}&gt;, &lt;Digital twin-driven manufacturing cyber-physical system for parallel controlling of smart workshop, {eid: 85049566739}&gt;, &lt;Cyber-Physical Systems, a new formal paradigm to model redundancy and resiliency, {eid: 85094858623}&gt;, &lt;Digital twin concept for smart injection molding, {eid: 85046263291, doi: 10.1088/1757-899X/324/1/012077}&gt;, &lt;Digital twin-driven rapid individualised designing of automated flow-shop manufacturing system, {eid: 85068489522}&gt;, &lt;The role of data fusion in predictive maintenance using digital twin, {eid: 85046491768, doi: 10.1063/1.5031520}&gt;, &lt;Data Mining WWW Document, {eid: 85105578820}&gt;, &lt;Digital twin modeling method for CNC machine tool, in: 2018 IEEE 15th International Conference on networking, sensing and control (ICNSC), {eid: 85048211080, doi: 10.1109/ICNSC.2018.8361285}&gt;, &lt;Model predictive control for the operation of building cooling systems, {eid: 84859883559}&gt;, &lt;Exploring the role of digital twin for asset life cycle management, {eid: 85052894447}&gt;, &lt;Leveraging digital twin technology in model-based systems engineering, {eid: 85111581098}&gt;, &lt;Building a digital twin for additive manufacturing through the exploitation of blockchain: a case analysis of the aircraft industry, {eid: 85065156908, doi: 10.1016/j.compind.2019.04.011}&gt;, &lt;Distributed representations of words and phrases and their compositionality, {eid: 84902100258}&gt;, &lt;Smart city digital twins, {eid: 85046124603}&gt;, &lt;Cyber-physical systems in manufacturing, {eid: 84990841502}&gt;, &lt;A review of the roles of digital twin in CPS-based production systems. Procedia manufacturing, {eid: 85029833606, doi: 10.1016/j.promfg.2017.07.198}&gt;, &lt;FMU-supported simulation for CPS digital twin, {eid: 85070631431, doi: 10.1016/j.promfg.2018.12.033}&gt;, &lt;The digital twin implementation for linking the virtual representation of human-based production tasks to their physical counterpart in the factory-floor, {eid: 85054903830}&gt;, &lt;Development of a virtual manufacturing system by integrating product models and factory models, {eid: 0027289930}&gt;, &lt;The smart factory as a key construct of industry 4.0: a systematic literature review, {eid: 85072076513, doi: 10.1016/j.ijpe.2019.08.011}&gt;, &lt;Challenges for the cyber-physical manufacturing enterprises of the future, {eid: 85061639439}&gt;, &lt;Design and implementation of a digital twin application for a connected micro smart factory, {eid: 85063878454, doi: 10.1080/0951192X.2019.1599439}&gt;, &lt;Digital technologies in product-service systems: a literature review and a research agenda, {eid: 85090157545, doi: 10.1016/j.compind.2020.103301}&gt;, &lt;File-and API-Based interoperability of digital twins by model transformation: an IIoT case study using asset administration shellâ€™, {eid: 85087587581}&gt;, &lt;Main principals and issues of digital twin development for complex technological processes, {eid: 85040747133, doi: 10.2507/28th.daaam.proceedings.074}&gt;, &lt;Visual computing as a key enabling technology for industrie 4.0 and industrial internet, {eid: 84948614424}&gt;, &lt;Physical model based digital twins in manufacturing processes, {eid: 85072954032}&gt;, &lt;Robotics and Factories of the Future, {eid: 84997702784}&gt;, &lt;Scalability in manufacturing systems design and operation: state-of-the-art and future developments roadmap, {eid: 84883246731}&gt;, &lt;Digital twin and big data towards smart manufacturing and industry 4.0: 360 degree comparison, {eid: 85041173790}&gt;, &lt;Digital twin service towards smart manufacturing, {eid: 85049560307, doi: 10.1016/j.procir.2018.03.103}&gt;, &lt;A six-layer digital twin architecture for a manufacturing cell, {eid: 85059060745, doi: 10.1007/978-3-030-03003-2_32}&gt;, &lt;product avatar as digital counterpart of a physical individual product: literature review and implications in an aircraft, {eid: 84975691204}&gt;, &lt;Industry 4.0 and the new simulation modelling paradigm, {eid: 85028767217, doi: 10.1515/orga-2017-0017}&gt;, &lt;About the importance of autonomy and digital twins for the future of manufacturing, {eid: 84953861813}&gt;, &lt;Enabling technologies for operator 4.0: a survey, {eid: 85053375279}&gt;, &lt;Shaping the digital twin for design and production engineering, {eid: 85018723536, doi: 10.1016/j.cirp.2017.04.040}&gt;, &lt;Experimentable digital twins for model-based systems engineering and simulation-based development, {eid: 85021452617}&gt;, &lt;Experimentable digital twinsâ€”streamlining simulation-based systems engineering for industry 4.0, {eid: 85041837589}&gt;, &lt;Visualising the digital twin using web services and augmented reality, {eid: 85012932205}&gt;, &lt;Digital twin data modeling with automationML and a communication methodology for data exchange, {eid: 85006391498}&gt;, &lt;Contribution to the Formalization of Data-Driven Invariant Modelling Constructs of Cyber-Physical Systems, {eid: 85105568732}&gt;, &lt;Data-driven pattern-based constructs definition for the digital transformation modelling of collaborative networked manufacturing enterprises, {eid: 85072961722}&gt;, &lt;A monitoring strategy for industry 4.0: master italy srl case study, {eid: 85105551864}&gt;, &lt;Formal concept analysisâ€“overview and applications, {eid: 84899118274}&gt;, &lt;Toward a Digital Twin for real-time geometry assurance in individualized production, {eid: 85018779245}&gt;, &lt;Digital Twins for Energy Efficient Asset Maintenance, {eid: 85064143140}&gt;, &lt;Innovations in digital modelling for next generation manufacturing system design, {eid: 85018625620}&gt;, &lt;The future of the factory, {eid: 0021661733}&gt;, &lt;Optimized throughput improvement of assembly flow line with digital twin online analytics, {eid: 85049873745}&gt;, &lt;Prognostic and health management for engineering systems: a review of the data-driven approach and algorithms, {eid: 85052527183}&gt;, &lt;A concept in synchronization of virtual production system with real factory based on anchor-point method, {eid: 85044658638, doi: 10.1016/j.procir.2017.12.168}&gt;, &lt;Future internet: the internet of things, {eid: 78149306616}&gt;, &lt;Digital twin-driven product design, manufacturing and service with big data, {eid: 85015707925}&gt;, &lt;Digital twin-driven product design framework, {eid: 85061021953}&gt;, &lt;Digital twin driven prognostics and health management for complex equipment, {eid: 85047291024}&gt;, &lt;Digital twins and cyber-physical systems toward smart manufacturing and Industry 4.0: correlation and comparison, {eid: 85068798049}&gt;, &lt;Digital twin shop-floor: a new shop-floor paradigm towards smart manufacturing, {eid: 85030752762}&gt;, &lt;Bridging data-driven and model-based approaches for process fault diagnosis and health monitoring: a review of researches and future challenges, {eid: 84995684970}&gt;, &lt;What is a digital twin?â€“Definitions and insights from an industrial case study in technical product development, {eid: 85105562648}&gt;, &lt;The airframe digital twin: some challenges to realization, {eid: 84881387801}&gt;, &lt;Reengineering aircraft structural life prediction using a digital twin, {eid: 84855216556}&gt;, &lt;The digital twin: realizing the cyber-physical production system for industry 4.0, {eid: 85019987476}&gt;, &lt;Plug-and-Simulate within modular assembly line enabled by digital twins and the use of AutomationML, {eid: 85044297204}&gt;, &lt;The digital twin of an industrial production line within the industry 4.0 concept, {eid: 85027512911}&gt;, &lt;Reinforcement learning and markov decision processes, {eid: 85033344863}&gt;, &lt;Digital twin-based WEEE recycling, recovery and remanufacturing in the background of Industry 4.0, {eid: 85067902745}&gt;, &lt;Digital Twin for rotating machinery fault diagnosis in smart manufacturing, {eid: 85058187499, doi: 10.1080/00207543.2018.1552032}&gt;, &lt;Inspection data to support a digital twin for geometry assurance, in: ASME 2017 international mechanical engineering congress and exposition, {eid: 85081939840}&gt;, &lt;M2DDMâ€“a maturity model for data-driven manufacturing, {eid: 85028660176}&gt;, &lt;Future modeling and simulation of CPS-based factories: an example from the automotive industry, {eid: 85012920563}&gt;, &lt;Why can concept lattices support knowledge discovery in databases?, {eid: 0036555925, doi: 10.1080/09528130210164161}&gt;, &lt;Virtual monitoring method for hydraulic supports based on digital twin theory, {eid: 85060570903, doi: 10.1080/25726668.2019.1569367}&gt;, &lt;Survey of Clustering Algorithms, {eid: 84944455807}&gt;, &lt;A digital-twin-Assisted fault diagnosis using deep transfer learning, {eid: 85062237403}&gt;, &lt;Smart manufacturing based on cyber-physical systems and beyond, {eid: 85039543349}&gt;, &lt;Data-centric middleware based digital twin platform for dependable cyber-physical systems, {eid: 85028079218}&gt;, &lt;Neural networks for classification: a survey, {eid: 0034313673}&gt;, &lt;A digital twin-based approach for designing and multi-objective optimization of hollow glass production line, {eid: 85032451877, doi: 10.1109/ACCESS.2017.2766453}&gt;, &lt;A framework for Big Data driven product life cycle management, {eid: 85020025572}&gt;, &lt;Dynamic resource allocation optimization for digital twin-driven smart shopfloor, in: 2018 IEEE 15th International Conference on networking, sensing and control (ICNSC), {eid: 85048229043, doi: 10.1109/ICNSC.2018.8361283}&gt;, &lt;Equipment energy consumption management in digital twin shop-floor: a framework and potential applications, {eid: 85048222217, doi: 10.1109/ICNSC.2018.8361272}&gt;, &lt;Modeling and simulation in intelligent manufacturing, {eid: 85071839767}&gt;, &lt;Digital twin-based smart production management and control framework for the complex product assembly shop-floor, {eid: 85041548794}&gt;</t>
  </si>
  <si>
    <t>2-s2.0-85105600759</t>
  </si>
  <si>
    <t>Digital Twin: Enabling Technologies, Challenges and Open Research</t>
  </si>
  <si>
    <t>10.1109/ACCESS.2020.2998358</t>
  </si>
  <si>
    <t>https://www.doi.org/10.1109/ACCESS.2020.2998358</t>
  </si>
  <si>
    <t>Â© 2013 IEEE.Digital Twin technology is an emerging concept that has become the centre of attention for industry and, in more recent years, academia. The advancements in industry 4.0 concepts have facilitated its growth, particularly in the manufacturing industry. The Digital Twin is defined extensively but is best described as the effortless integration of data between a physical and virtual machine in either direction. The challenges, applications, and enabling technologies for Artificial Intelligence, Internet of Things (IoT) and Digital Twins are presented. A review of publications relating to Digital Twins is performed, producing a categorical review of recent papers. The review has categorised them by research areas: manufacturing, healthcare and smart cities, discussing a range of papers that reflect these areas and the current state of research. The paper provides an assessment of the enabling technologies, challenges and open research for Digital Twins.</t>
  </si>
  <si>
    <t>applications, deep learning, Digital twins, enabling technologies, industrial Internet of Things (IIoT), Internet of Things (IoT), literature review, machine learning</t>
  </si>
  <si>
    <t>&lt;Digital twin driven human robot collaborative assembly, {eid: 85064665252}&gt;, &lt;Building a digital twin for additive manufacturing through the exploitation of blockchain: A case analysis of the aircraft industry, {eid: 85065156908}&gt;, &lt;Smart city digital twins, {eid: 85046124603}&gt;, &lt;Digital twin: Manufacturing excellence through virtual factory replication, {eid: 85087327018}&gt;, &lt;The digital twin paradigm for future NASA and U.S. Air force vehicles, {eid: 84881388851}&gt;, &lt;Integrated and intelligent manufacturing: Perspectives and enablers, {eid: 85040736945}&gt;, &lt;The role of data fusion in predictive maintenance using digital twin, {eid: 85046491768}&gt;, &lt;An application framework of digital twin and its case study, {eid: 85049576881}&gt;, &lt;Digital twins: Understanding the added value of integrated models for through-life engineering services, {eid: 85068447880}&gt;, &lt;Leveraging digital twin technology in model-based systems engineering, {eid: 85111581098}&gt;, &lt;Digital twin in manufacturing: A categorical literature review and classification, {eid: 85052915281}&gt;, &lt;The digital twin: Virtual validation in electronics development and design, {eid: 85065602302}&gt;, &lt;Datadriven ship digital twin for estimating the speed loss caused by the marine fouling, {eid: 85067817812}&gt;, &lt;Leveraging digital twins for assisted learning of flexible manufacturing systems, {eid: 85055576005}&gt;, &lt;Building digital twins of 3D printing machines, {eid: 85008410735}&gt;, &lt;Smart livestock farms using digital twin: Feasibility study, {eid: 85059466131}&gt;, &lt;Building blocks for a digital twin of additive manufacturing, {eid: 85021415524}&gt;, &lt;A review and methodology development for remaining useful life prediction of offshore fixed and floating wind turbine power converter with digital twin technology perspective, {eid: 85048368822}&gt;, &lt;Intelligent big data processing for wind farm monitoring and analysis based on cloud-technologies and digital twins: A quantitative approach, {eid: 85050136489}&gt;, &lt;Recent and prospective developments in power system control centers: Adapting the digital twin technology for application in power system control centers, {eid: 85050252398}&gt;, &lt;Digital twins for large electric drive trains, {eid: 85056695433}&gt;, &lt;FINEST twins: Platform for cross-border smart city solutions, {eid: 85023605084}&gt;, &lt;Digital behavioral twins for safe connected cars, {eid: 85056832496}&gt;, &lt;A Digital-Twin-Assisted fault diagnosis using deep transfer learning, {eid: 85062237403}&gt;, &lt;Digital twin and big data towards smart manufacturing and industry 4.0: 360 degree comparison, {eid: 85041173790}&gt;, &lt;Digital companion for industry, {eid: 85066908829}&gt;, &lt;Development of an education program for digital manufacturing system engineers based on digital triplet concept, {eid: 85065660003}&gt;, &lt;The development of modelling tools to improve energy efficiency in manufacturing processes and systems, {eid: 85064750759}&gt;, &lt;Data-driven digital twin technology for optimized control in process systems, {eid: 85065787181}&gt;, &lt;Digital twins as a resource for design research, {eid: 85070664440}&gt;, &lt;Ubiquitous knowledge empowers the smart factory: The impacts of a service-oriented digital twin on enterprises performance, {eid: 85061114150}&gt;, &lt;Micro manufacturing unit and the corresponding 3D-model for the digital twin, {eid: 85061942744}&gt;, &lt;Prototyping a digital twin for real time remote control over mobile networks: Application of remote surgery, {eid: 85062238969}&gt;, &lt;A digital twin-based approach for designing and multi-objective optimization of hollow glass production line, {eid: 85032451877}&gt;, &lt;Shaping the digital twin for design and production engineering, {eid: 85018723536}&gt;, &lt;Machine learning based digital twin framework for production optimization in petrochemical industry, {eid: 85066307148}&gt;, &lt;On the development of robot fish swarms in virtual reality with digital twins, {eid: 85052290884}&gt;, &lt;A novel cloud-based framework for the elderly healthcare services using digital twin, {eid: 85065103886}&gt;, &lt;Review of smart health monitoring approaches with survey analysis and proposed framework, {eid: 85054247246}&gt;, &lt;Digital twins: The convergence of multimedia technologies, {eid: 85051272175}&gt;, &lt;Digital twinning information technology virtual reality, {eid: 84992372788}&gt;, &lt;A simulation-based digital twin for model-driven health monitoring and predictive maintenance of an automotive braking system, {eid: 85050724272}&gt;, &lt;IIoT ecosystem development through boundary resources: A siemens MindSphere case study, {eid: 85076184852}&gt;, &lt;Air quality monitoring system based on IoT using raspberry pi, {eid: 85046488605}&gt;, &lt;A digital twin-based privacy enhancement mechanism for the automotive industry, {eid: 85065981827}&gt;, &lt;None, {eid: 85087331373}&gt;, &lt;A survey of DDoS attacking techniques and defence mechanisms in the IoT network, {eid: 85069955077}&gt;, &lt;That internet of things thing 2009-06-22page 1 RFID journal, {eid: 80955160447}&gt;, &lt;Core concept: The internet of things and the explosion of interconnectivity, {eid: 84989934568}&gt;, &lt;State of the IoT 2018: Number of IoT devices now at 7b Market accelerating, {eid: 85061761893}&gt;, &lt;None, {eid: 85087332212}&gt;, &lt;Arm: One trillion iot devices by 2035, $5 trillion in market value, {eid: 85087331736}&gt;, &lt;Machine learning in the Internet of Things: Designed techniques for smart cities, {eid: 85066099112}&gt;, &lt;The industrial Internet of Things (IIoT): An analysis framework, {eid: 85047947260}&gt;, &lt;Cyber physical security for industrial control systems and IoT, {eid: 84962784381}&gt;, &lt;CPS data streams analytics based on machine learning for cloud and fog computing: A survey, {eid: 85052235351}&gt;, &lt;Industrial Internet of Things: A systematic literature review and insights, {eid: 85046777964}&gt;, &lt;A comprehensive literature review on data analytics in IIoT (Industrial Internet of Things), {eid: 85060948069}&gt;, &lt;IIoT &amp;the new industrial revolution, {eid: 85087337957}&gt;, &lt;Digital twin as enabler for an innovative digital shopfloor management system in the ESB logistics learning factory at Reutlingen University Elsevier enhanced reader, {eid: 85020859111}&gt;, &lt;None, {eid: 85087327537}&gt;, &lt;Internet of Things (IoT): A review of enabling technologies, challenges, and open research issues, {eid: 85050727862}&gt;, &lt;Deep learning applications and challenges in big data analytics, {eid: 85013977220}&gt;, &lt;Big data pre-processing:Aquality framework, {eid: 84953448994}&gt;, &lt;Digital twin service towards smart manufacturing, {eid: 85049560307}&gt;, &lt;Safety and security in smart cities using artificial intelligence A review, {eid: 85021697579}&gt;, &lt;An overview of Internet of Things (IoT) and data analytics in agriculture: Benefits and challenges, {eid: 85048154313}&gt;, &lt;Context-aware computing, learning, and big data in Internet of Things: A survey, {eid: 85042097088}&gt;, &lt;Machine learning techniques in ADAS: A review, {eid: 85053451353}&gt;, &lt;A review of machine learning and deep learning applications, {eid: 85065174043}&gt;, &lt;Review article on deep learning approaches, {eid: 85063807827}&gt;, &lt;Big data visualisation and visual analytics for music data mining, {eid: 85060156264}&gt;, &lt;The core enabling technologies of big data analytics and context-aware computing for smart sustainable cities: A review and synthesis, {eid: 85033720936}&gt;, &lt;QUILT: Quality inference from living digital twins in IoT-enabled manufacturing systems, {eid: 85066035816}&gt;, &lt;From surveillance to digital twin: Challenges and recent advances of signal processing for industrial Internet of Things, {eid: 85053235550}&gt;, &lt;A digital twin approach for fault diagnosis in distributed photovoltaic systems, {eid: 85074215768}&gt;, &lt;Digital twin of eGastronomic things: A case study for ice cream machines, {eid: 85066793150}&gt;, &lt;Simulation in digital enterprises, {eid: 85063586702}&gt;, &lt;Energy-efficient cyber-physical production network: Architecture and technologies, {eid: 85060116834}&gt;, &lt;A hierarchical digital twin model framework for dynamic cyber-physical system design, {eid: 85065215650}&gt;, &lt;Digital twins and cyber physical systems toward smart manufacturing and industry 4.0: Correlation and comparison, {eid: 85068798049}&gt;, &lt;Digital twindriven product design, manufacturing and service with big data, {eid: 85015707925}&gt;, &lt;Smart city platform enabling digital twin, {eid: 85065998561}&gt;, &lt;A digital twin-based approach for dynamic clamping and positioning of the flexible tooling system, {eid: 85067190015}&gt;, &lt;Digital twin in industry: Stateof-The-art, {eid: 85054374767}&gt;, &lt;Managing IoT devices using blockchain platform, {eid: 85018510486}&gt;, &lt;Blockchain meets IoT: An architecture for scalable access management in IoT, {eid: 85042868288}&gt;, &lt;On blockchain and its integration with IoT. Challenges and opportunities, {eid: 85048498829}&gt;, &lt;Virtual reality in manufacturing: Immersive and collaborative artificial-reality in design of human-robot workspace, {eid: 85075731315}&gt;, &lt;Sensor data and information fusion to construct digital-twins virtual machine tools for cyber-physical manufacturing, {eid: 85023642484}&gt;, &lt;Digital twin shop-floor: A new shop-floor paradigm towards smart manufacturing, {eid: 85030752762}&gt;, &lt;A review of the roles of digital twin in CPS-based production systems, {eid: 85029833606}&gt;, &lt;C2PS: A digital twin architecture reference model for the cloud-based cyber-physical systems, {eid: 85015767302}&gt;, &lt;Development and operation of digital twins for technical systems and services, {eid: 85064949801}&gt;, &lt;Cloud-based machine learning for predictive analytics: Tool wear prediction in milling, {eid: 85015153159}&gt;, &lt;IIHub: An industrial Internet-of-Things hub toward smart manufacturing based on cyber-physical system, {eid: 85030779624}&gt;, &lt;Smart twin cities via urban operating system, {eid: 85020877377}&gt;</t>
  </si>
  <si>
    <t>2-s2.0-85087331367</t>
  </si>
  <si>
    <t>Digital twin: Values, challenges and enablers from a modeling perspective</t>
  </si>
  <si>
    <t>10.1109/ACCESS.2020.2970143</t>
  </si>
  <si>
    <t>https://www.doi.org/10.1109/ACCESS.2020.2970143</t>
  </si>
  <si>
    <t>Â© 2013 IEEE.Digital twin can be defined as a virtual representation of a physical asset enabled through data and simulators for real-time prediction, optimization, monitoring, controlling, and improved decision making. Recent advances in computational pipelines, multiphysics solvers, artificial intelligence, big data cybernetics, data processing and management tools bring the promise of digital twins and their impact on society closer to reality. Digital twinning is now an important and emerging trend in many applications. Also referred to as a computational megamodel, device shadow, mirrored system, avatar or a synchronized virtual prototype, there can be no doubt that a digital twin plays a transformative role not only in how we design and operate cyber-physical intelligent systems, but also in how we advance the modularity of multi-disciplinary systems to tackle fundamental barriers not addressed by the current, evolutionary modeling practices. In this work, we review the recent status of methodologies and techniques related to the construction of digital twins mostly from a modeling perspective. Our aim is to provide a detailed coverage of the current challenges and enabling technologies along with recommendations and reflections for various stakeholders.</t>
  </si>
  <si>
    <t>artificial intelligence, big data cybernetics, Digital twin, hybrid analysis and modeling, machine learning</t>
  </si>
  <si>
    <t>&lt;None, {eid: 84944689700}&gt;, &lt;None, {eid: 85028076136}&gt;, &lt;None, {eid: 85081081436}&gt;, &lt;None, {eid: 85081090716}&gt;, &lt;Experimentable digital twins Streamlining simulation-based systems engineering for industry 4.0, {eid: 85041837589}&gt;, &lt;None, {eid: 85081092982}&gt;, &lt;Actigraphy as an objective intra-individual marker of activity patterns in acute-phase bipolar disorder: A case series, {eid: 85056238980}&gt;, &lt;Computer modelling to personalize bioengineered heart valves, {eid: 85047357324}&gt;, &lt;Prototyping a digital twin for real time remote control over mobile networks: Application of remote surgery, {eid: 85062238969}&gt;, &lt;Digital twins in health care: Ethical implications of an emerging engineering paradigm, {eid: 85042098524}&gt;, &lt;Advances in organon-A-chip engineering, {eid: 85051246777}&gt;, &lt;Organoid-on-A-chip and body-on-A-chip systems for drug screening and disease modeling, {eid: 84981734428}&gt;, &lt;None, {eid: 85081092828}&gt;, &lt;Health care in the cyberspace: Medical cyber-physical system and digital twin challenges, {eid: 85081088828}&gt;, &lt;Challenges and research directions in medical cyber physical systems, {eid: 84155167716}&gt;, &lt;Medical cyber-physical systems: A survey, {eid: 85043473992}&gt;, &lt;Emerging security mechanisms for medical cyber physical systems, {eid: 84976524779}&gt;, &lt;A survey on wireless body area networks, {eid: 79951723271}&gt;, &lt;US economic sensitivity to weather variability, {eid: 79961049711}&gt;, &lt;The quiet revolution of numerical weather prediction, {eid: 84940937976}&gt;, &lt;Urban finescale forecasting reveals weather conditions with unprecedented detail, {eid: 85029851316}&gt;, &lt;Using smartphones for monitoring atmospheric tides, {eid: 85046743732}&gt;, &lt;Private observations improve MET Norways operational weather forecasts, {eid: 85081078971}&gt;, &lt;A hybrid ETKF 3DVAR data assimilation scheme for the WRF model. Part I: Observing system simulation experiment, {eid: 62749149846}&gt;, &lt;Development and validation of observing-system simulation experiments at NASAs global modeling and assimilation office, {eid: 84880701945}&gt;, &lt;Validation of the forecast skill of the Global Modeling and Assimilation Office Observing System Simulation Experiment, {eid: 84880703707}&gt;, &lt;A north American hourly assimilation and model forecast cycle: The rapid refresh, {eid: 84966430621}&gt;, &lt;Observation system experiments with the hourly updating rapid refresh model using GSI hybrid ensemble variational data assimilation, {eid: 85026298300}&gt;, &lt;Future observing system simulation experiments, {eid: 84992417355}&gt;, &lt;Data assimilation in the presence of forecast bias, {eid: 0000674568}&gt;, &lt;Data assimilation in the presence of forecast bias: The GEOS moisture analysis, {eid: 0034277367}&gt;, &lt;Virtual, digital and hybrid twins: A new paradigm in databased engineering and engineered data, {eid: 85057334441}&gt;, &lt;Observed variability and trends in extreme climate events: A brief review, {eid: 0001597306}&gt;, &lt;Quantification and prediction of extreme events in a one-dimensional nonlinear dispersive wave model, {eid: 84901399992}&gt;, &lt;Extreme events and their optimal mitigation in nonlinear structural systems excited by stochastic loads: Application to ocean engineering systems, {eid: 85030656032}&gt;, &lt;None, {eid: 84960947072}&gt;, &lt;Digital transformation of manufacturing through cloud services and resource virtualization, {eid: 85062964121}&gt;, &lt;A digital twin for rapid qualification of 3D printed metallic components, {eid: 85056629776}&gt;, &lt;Building blocks for a digital twin of additive manufacturing, {eid: 85021415524}&gt;, &lt;Digital twindriven product design, manufacturing and service with big data, {eid: 85015707925}&gt;, &lt;Digital twin-driven product design framework, {eid: 85042921933}&gt;, &lt;Digital twin in industry: State-of-The-art, {eid: 85054374767}&gt;, &lt;A cyber-physical systems architecture for industry 4.0-based manufacturing systems, {eid: 84921300723}&gt;, &lt;Intelligent manufacturing in the context of industry 4.0: A review, {eid: 85040743821}&gt;, &lt;The functional mockup interface for tool independent exchange of simulation models, {eid: 84871289819}&gt;, &lt;A language and platform independent co-simulation framework based on the functional mock-up interface, {eid: 85081089308}&gt;, &lt;FMU-supported simulation for CPS digital twin, {eid: 85070631431}&gt;, &lt;Toward a digital twin for real-time geometry assurance in individualized production, {eid: 85018779245}&gt;, &lt;Towards AI-powered personalization in MOOC learning, {eid: 85105745635}&gt;, &lt;Personalized adaptive learning: An emerging pedagogical approach enabled by a smart learning environment, {eid: 85063734712}&gt;, &lt;Modeling smart learning processes based on educational data mining tools, {eid: 85067351812}&gt;, &lt;Internet of Things in smart education environment: Supportive framework in the decision-making process, {eid: 85046357712}&gt;, &lt;Smart learning: A new paradigm of learning in the smart age, {eid: 85071226285}&gt;, &lt;None, {eid: 85081093896}&gt;, &lt;A benchmark collection for mapping program educational objectives to ABET student outcomes: Accreditation, {eid: 85045243882}&gt;, &lt;Smart education in the context of industry 4.0, {eid: 85067437745}&gt;, &lt;Realizing the potential of data science, {eid: 85045249201}&gt;, &lt;Early stage digital-physical twinning to engage citizens with city planning and design, {eid: 85071870896}&gt;, &lt;A scalable cloud for Internet of Things in smart cities, {eid: 84959935168}&gt;, &lt;None, {eid: 85081083819}&gt;, &lt;Digital twins, {eid: 85053693787}&gt;, &lt;Smart city digital twins, {eid: 85046124603}&gt;, &lt;Smart grids: A cyber physical systems perspective, {eid: 84977950273}&gt;, &lt;Recent and prospective developments in power system control centers: Adapting the digital twin technology for application in power system control centers, {eid: 85050252398}&gt;, &lt;Predictive mitigation of short term voltage instability using a faster than real-time digital replica, {eid: 85060259996}&gt;, &lt;Cyber physical control of road freight transport, {eid: 84977997270}&gt;, &lt;VCMIA: A novel architecture for integrating vehicular cyber-physical systems and mobile cloud computing, {eid: 84898828128}&gt;, &lt;Prolog to aviation Cyber physical systems: Foundations for future aircraft and air transport, {eid: 84880821914}&gt;, &lt;Tangible augmented reality for air traffic control, {eid: 84904120058}&gt;, &lt;From physical to digital in structural engineering classrooms using digital fabrication, {eid: 85020209051}&gt;, &lt;Oil and Gas 4.0 era: A systematic review and outlook, {eid: 85069647196}&gt;, &lt;Leveraging the capabilities of industry 4.0 for improving energy efficiency in smart factories, {eid: 85062242174}&gt;, &lt;A BIM-enabled information infrastructure for building energy fault detection and diagnostics, {eid: 84900427828}&gt;, &lt;Automatic reconstruction of as-built building information models from laser-scanned point clouds: A review of related techniques, {eid: 77956619234}&gt;, &lt;SPHERE: BIM digital twin platform, {eid: 85081081915}&gt;, &lt;District energy systems: A collaborative exchange of results on planning, operation and modelling for energy efficiency, {eid: 85081088861}&gt;, &lt;None, {eid: 85029413629}&gt;, &lt;C2PS: A digital twin architecture reference model for the cloud-based cyber-physical systems, {eid: 85015767302}&gt;, &lt;Emergence of digital twins is this the March of reason?, {eid: 85048741165}&gt;, &lt;Challenges in digital twin development for cyber-physical production systems, {eid: 85081094819}&gt;, &lt;Towards security-aware virtual environments for digital twins, {eid: 85056740434}&gt;, &lt;An idea of using digital twin to perform the functional safety and cybersecurity analysis, {eid: 85081088419}&gt;, &lt;A survey on concepts, applications, and challenges in cyber-physical systems, {eid: 84920971178}&gt;, &lt;From surveillance to digital twin: Challenges and recent advances of signal processing for industrial Internet of Things, {eid: 85053235550}&gt;, &lt;None, {eid: 85081078697}&gt;, &lt;A human factors perspective on automated driving, {eid: 85014664061}&gt;, &lt;The moral machine experiment, {eid: 85055831155}&gt;, &lt;None, {eid: 85081080310}&gt;, &lt;None, {eid: 85081091312}&gt;, &lt;Isogeometric analysis: CAD, finite elements, NURBS, exact geometry and mesh refinement, {eid: 21044443461}&gt;, &lt;Post-processing and visualization techniques for isogeometric analysis results, {eid: 85006942681}&gt;, &lt;Polynomial splines over locally refined box-partitions, {eid: 84873636304}&gt;, &lt;Isogeometric analysis using LR B-splines, {eid: 84890857607}&gt;, &lt;Locally refined spline surfaces for representation of terrain data, {eid: 84937979183}&gt;, &lt;Trivariate spline representations for computer aided design and additive manufacturing, {eid: 85054511659}&gt;, &lt;None, {eid: 84924453631}&gt;, &lt;Implementation and comparison of three isogeometric Navier Stokes solvers applied to simulation of flow past a fixed 2D NACA0012 airfoil at high Reynolds number, {eid: 84910594862}&gt;, &lt;Simulation of airflow past a 2D NACA0015 airfoil using an isogeometric incompressible Navier Stokes solver with the Spalart Allmaras turbulence model, {eid: 84926283454}&gt;, &lt;Numerical benchmarking of fluid structure interaction: An isogeometric finite element approach, {eid: 84982852209}&gt;, &lt;3D simulation of wind turbine rotors at full scale. Part II: Fluid-structure interaction modeling with composite blades, {eid: 78650365324}&gt;, &lt;Simple a posteriori error estimators in adaptive isogeometric analysis, {eid: 84941879187}&gt;, &lt;Superconvergent patch recovery and a posteriori error estimation technique in adaptive isogeometric analysis, {eid: 85007566254}&gt;, &lt;None, {eid: 85081087366}&gt;, &lt;None, {eid: 85081077914}&gt;, &lt;Quantitative big data: Where chemometrics can contribute, {eid: 85081092477}&gt;, &lt;None, {eid: 79251545889}&gt;, &lt;Building a digital twin for additive manufacturing through the exploitation of blockchain: A case analysis of the aircraft industry, {eid: 85065156908}&gt;, &lt;Blockchain in the built environment and construction industry: A systematic review, conceptual models and practical use cases, {eid: 85062655898}&gt;, &lt;Blockchain based searchable encryption for electronic health record sharing, {eid: 85060327879}&gt;, &lt;On blockchain and its integration with IoT. Challenges and opportunities, {eid: 85048498829}&gt;, &lt;Learning DALTS for cross-modal retrieval, {eid: 85067654008}&gt;, &lt;Deep residual learning for image recognition, {eid: 84986274465}&gt;, &lt;None, {eid: 84983383396}&gt;, &lt;Imagenet classification with deep convolutional neural networks, {eid: 84876231242}&gt;, &lt;None, {eid: 84944735469}&gt;, &lt;An introduction to restricted boltzmann machines, {eid: 84865595751}&gt;, &lt;Reducing the dimensionality of data with neural networks, {eid: 33746600649}&gt;, &lt;Type 2 diabetes data classification using stacked autoencoders in deep neural networks, {eid: 85058371498}&gt;, &lt;Action recognition using optimized deep autoencoder and CNN for surveillance data streams of non-stationary environments, {eid: 85063761825}&gt;, &lt;A deep autoencoder feature learning method for process pattern recognition, {eid: 85065520119}&gt;, &lt;Bone-conducted speech enhancement using deep denoising autoencoder, {eid: 85054142342}&gt;, &lt;Enhanced CNN for image denoising, {eid: 85072572922}&gt;, &lt;A novel deep autoencoder feature learning method for rotating machinery fault diagnosis, {eid: 85018771228}&gt;, &lt;Sparse autoencoder for social image understanding, {eid: 85071518597}&gt;, &lt;LLNet: A deep autoencoder approach to natural low-light image enhancement, {eid: 84991807872}&gt;, &lt;Generative adversarial nets, {eid: 84937849144}&gt;, &lt;None, {eid: 85019017178}&gt;, &lt;None, {eid: 85066022029}&gt;, &lt;None, {eid: 85064806844}&gt;, &lt;Multivariate LSTMFCNs for time series classification, {eid: 85065795841}&gt;, &lt;Time series forecasting of petroleum production using deep LSTM recurrent networks, {eid: 85054751039}&gt;, &lt;Predicting residential energy consumption using CNN-LSTM neural networks, {eid: 85067643645}&gt;, &lt;Review of the self-organizing map (SOM) approach in water resources: Analysis, modelling and application, {eid: 40749144865}&gt;, &lt;A comprehensive survey of clustering algorithms, {eid: 84991434108, doi: 10.1007/s40745-015-0040-1}&gt;, &lt;Visualizing data using T-SNE, {eid: 57249084011}&gt;, &lt;None, {eid: 85081087767}&gt;, &lt;Anatomy of a decision: Striato-orbitofrontal interactions in reinforcement learning, decision making, and reversal, {eid: 33744550336}&gt;, &lt;A reinforcement learning framework for optimal operation and maintenance of power grids, {eid: 85062607186}&gt;, &lt;None, {eid: 85044675243}&gt;, &lt;Advanced planning for autonomous vehicles using reinforcement learning and deep inverse reinforcement learning, {eid: 85060531902}&gt;, &lt;Deep reinforcement learning with its application for lung cancer detection in medical Internet of Things, {eid: 85062331486}&gt;, &lt;A smart agriculture IoT system based on deep reinforcement learning, {eid: 85065541268}&gt;, &lt;Application of reinforcement learning in UAV cluster task scheduling, {eid: 85059779383}&gt;, &lt;Ensemble-based deep reinforcement learning for chatbots, {eid: 85070188115}&gt;, &lt;A review of reinforcement learning for autonomous building energy management, {eid: 85073644795}&gt;, &lt;None, {eid: 85047725930}&gt;, &lt;None, {eid: 85050913625}&gt;, &lt;None, {eid: 85079558339}&gt;, &lt;Hybrid analysis and modeling as an enabler for big data cybernetics, {eid: 85081089745}&gt;, &lt;None, {eid: 85081083480}&gt;, &lt;Robust filtering, prediction, smoothing, and observability of uncertain systems, {eid: 0032047899}&gt;, &lt;Filtering via simulation: Auxiliary particle filters, {eid: 1542427941}&gt;, &lt;A tutorial on particle filters for online nonlinear/non-Gaussian Bayesian tracking, {eid: 0036475447}&gt;, &lt;A tutorial on particle filtering and smoothing: Fifteen years later, {eid: 77951131231}&gt;, &lt;Data assimilation in meteorology and oceanography, {eid: 33645807073}&gt;, &lt;None, {eid: 0009924881}&gt;, &lt;None, {eid: 21944431591}&gt;, &lt;None, {eid: 84895347518}&gt;, &lt;None, {eid: 84926093390}&gt;, &lt;None, {eid: 84926148250}&gt;, &lt;None, {eid: 84955403607}&gt;, &lt;None, {eid: 84954321430}&gt;, &lt;None, {eid: 85015072704}&gt;, &lt;None, {eid: 85029023242}&gt;, &lt;Particle filters and data assimilation, {eid: 85043476178}&gt;, &lt;The oceanographic data assimilation problem: Overview, motivation and purposes, {eid: 77956835707}&gt;, &lt;Assimilation of observations, an introduction, {eid: 0000097719}&gt;, &lt;Sequential data assimilation techniques in oceanography, {eid: 0041677592}&gt;, &lt;Recent progress of data assimilation methods in meteorology, {eid: 34848889280}&gt;, &lt;Review of snow data assimilation methods for hydrological, land surface, meteorological and climate models: Results from a COST HarmoSnowsurvey, {eid: 85060399527}&gt;, &lt;Data assimilation for numerical weather prediction: A review, {eid: 78650003651}&gt;, &lt;Ensemble Kalman filter versus ensemble smoother for assessing hydraulic conductivity via tracer test data assimilation, {eid: 84879055891}&gt;, &lt;Review of the ensemble Kalman filter for atmospheric data assimilation, {eid: 84996957373}&gt;, &lt;Prediction, filtering and smoothing in non-linear and non-normal cases using Monte Carlo integration, {eid: 84986393031}&gt;, &lt;Maximum likelihood estimation using price data of the derivative contract, {eid: 84986774095}&gt;, &lt;The inverse problem of option pricing, {eid: 0042806513}&gt;, &lt;Uniqueness, stability and numerical methods for the inverse problem that arises in financial markets, {eid: 0002850544}&gt;, &lt;None, {eid: 0012337790}&gt;, &lt;Filtering in finance, {eid: 4544336268}&gt;, &lt;None, {eid: 67649852407}&gt;, &lt;Basic mathematical and electromagnetic concepts of the biomagnetic inverse problem, {eid: 0023158840}&gt;, &lt;Bayesian inference applied to the electromagnetic inverse problem, {eid: 0032901789}&gt;, &lt;Computational aspects of low frequency electrical and electromagnetic tomography: A review study, {eid: 46149106819}&gt;, &lt;Filtering and smoothing in state space models with partially diffuse initial conditions, {eid: 84981467117}&gt;, &lt;Sensor fusion for mobile robot navigation, {eid: 0030785214}&gt;, &lt;A boosted particle filter: Multitarget detection and tracking, {eid: 35048849881}&gt;, &lt;A review of computer vision techniques for the analysis of urban traffic, {eid: 80052346510}&gt;, &lt;Gaussian filtering and smoothing for continuous-discrete dynamic systems, {eid: 84867687753}&gt;, &lt;AUV navigation and localization: A review, {eid: 84893706187}&gt;, &lt;Real-time part-based visual tracking via adaptive correlation filters, {eid: 84959186046}&gt;, &lt;Visual tracking in highdimensional particle filter, {eid: 85052061614}&gt;, &lt;None, {eid: 0008510807}&gt;, &lt;Challenges and opportunities for data assimilation in mountainous environments, {eid: 85044058458}&gt;, &lt;The potential of the ensemble Kalman filter for NWP A comparison with 4D-Var, {eid: 0347709927}&gt;, &lt;4-D-Var or ensemble Kalman filter?, {eid: 34548767666}&gt;, &lt;A comparison of 4DVar with ensemble data assimilation methods, {eid: 84921451689}&gt;, &lt;Comparison of hybrid-4DEnVar and hybrid-4DVar data assimilation methods for global NWP, {eid: 84921475233}&gt;, &lt;An adjoint-free CNOP4DVar hybrid method for identifying sensitive areas targeted observations: Method formulation and preliminary evaluation, {eid: 85067273585}&gt;, &lt;Digital twins for large electric drive trains, {eid: 85056695433}&gt;, &lt;Dynamic Bayesian network for aircraft wing health monitoring digital twin, {eid: 85014566387}&gt;, &lt;Efficient model reduction in nonlinear dynamics using the Karhunen-LoÃ¨ve expansion and dual-weightedresidual methods, {eid: 0037481177}&gt;, &lt;Certified reduced basis approximation for parametrized partial differential equations and applications, {eid: 84859959662}&gt;, &lt;Bridging proper orthogonal decomposition methods and augmented Newton Krylov algorithms: An adaptive model order reduction for highly nonlinear mechanical problems, {eid: 78650676597}&gt;, &lt;A reduced multiscale model for nonlinear structural topology optimization, {eid: 84906655171}&gt;, &lt;Model reduction for combustion chemistry, {eid: 84860010237}&gt;, &lt;Surrogate model development for fuels for advanced combustion engines, {eid: 79955456133}&gt;, &lt;Premixed flame response to equivalence ratio fluctuations: Comparison between reduced order modeling and detailed computations, {eid: 84867918988}&gt;, &lt;Karhunen-LoÃ¨ve eigenvalue problems in cosmology: How should we tackle large data sets?, {eid: 21744455450}&gt;, &lt;Frequency-domain reduced order models for gravitational waves from aligned-spin compact binaries, {eid: 84907546051}&gt;, &lt;Fast prediction and evaluation of gravitational waveforms using surrogate models, {eid: 84904538396}&gt;, &lt;Model order reduction for large systems in computational electromagnetics, {eid: 33646142770}&gt;, &lt;Model management for cost-efficient surrogate-based optimisation of antennas using variable-fidelity electromagnetic simulations, {eid: 84880003127}&gt;, &lt;Reduced-order models for electromagnetic scattering problems, {eid: 84901983351}&gt;, &lt;A new surrogate modeling technique combining Kriging and polynomial chaos expansions Application to uncertainty analysis in computational dosimetry, {eid: 84921972075}&gt;, &lt;A low-order dynamical model of global climatic variability over the full Pleistocene, {eid: 33845929427}&gt;, &lt;An efficient description of the dynamics of barotropic flow, {eid: 0029412922}&gt;, &lt;Strategies for model reduction: Comparing different optimal bases, {eid: 4844222391}&gt;, &lt;Low-order stochastic mode reduction for a realistic barotropic model climate, {eid: 13244266684}&gt;, &lt;Turbulence and the dynamics of coherent structures. I. Coherent structures, {eid: 0000246863}&gt;, &lt;The dynamics of coherent structures in the wall region of a turbulent boundary layer, {eid: 84972308308}&gt;, &lt;Balanced model reduction via the proper orthogonal decomposition, {eid: 0036849510}&gt;, &lt;A hierarchy of low-dimensional models for the transient and posttransient cylinder wake, {eid: 0842279679}&gt;, &lt;Model reduction for fluids, using balanced proper orthogonal decomposition, {eid: 21144449758}&gt;, &lt;Spectral properties of dynamical systems, model reduction and decompositions, {eid: 21844455782}&gt;, &lt;Sparse reduced-order modelling: Sensor-based dynamics to full-state estimation, {eid: 85045027438}&gt;, &lt;Surrogates for numerical simulations; Optimization of eddy-promoter heat exchangers, {eid: 0029271077}&gt;, &lt;The use of the Karhunen-LoÃ¨ve decomposition for the modeling of distributed parameter systems, {eid: 0029732249}&gt;, &lt;Optimal flow control using a PODbased reduced-order model, {eid: 84976320011}&gt;, &lt;An engineering design methodology with multistage Bayesian surrogates and optimal sampling, {eid: 0030397412}&gt;, &lt;Building surrogate models based on detailed and approximate simulations, {eid: 33746430459}&gt;, &lt;Interpolation method for adapting reducedorder models and application to aeroelasticity, {eid: 47749108243}&gt;, &lt;Proper generalized decomposition for multiscale and multiphysics problems, {eid: 78549276796}&gt;, &lt;Reduced-order modeling for cardiac electrophysiology. Application to parameter identification, {eid: 84862327451}&gt;, &lt;A partitioned model order reduction approach to rationalise computational expenses in nonlinear fracture mechanics, {eid: 84873277820}&gt;, &lt;POD DEIM model order reduction for strain-softening viscoplasticity, {eid: 85009204479}&gt;, &lt;Principal component analysis in linear systems: Controllability, observability, and model reduction, {eid: 0019533482}&gt;, &lt;An eigensystem realization algorithm for modal parameter identification and model reduction, {eid: 0022131039}&gt;, &lt;Application of the Karhunen-LoÃ¨ve procedure for the characterization of human faces, {eid: 0025236073}&gt;, &lt;Karhunen LoÃ¨ve procedure for gappy data, {eid: 84970908898}&gt;, &lt;Nonlinear model reduction via discrete empirical interpolation, {eid: 78149314237}&gt;, &lt;Koopman operator-based model reduction for switched-system control of PDEs, {eid: 85065848197}&gt;, &lt;None, {eid: 56549131096}&gt;, &lt;None, {eid: 84859444165}&gt;, &lt;None, {eid: 79952921157}&gt;, &lt;None, {eid: 0003851376}&gt;, &lt;None, {eid: 84949177986}&gt;, &lt;None, {eid: 84907380329}&gt;, &lt;None, {eid: 84955406341}&gt;, &lt;None, {eid: 85011318258}&gt;, &lt;The proper orthogonal decomposition in the analysis of turbulent flows, {eid: 12044259644}&gt;, &lt;Simplification of mathematical models of chemical reaction systems, {eid: 0032025439}&gt;, &lt;Reduced-order modeling: New approaches for computational physics, {eid: 1342283898}&gt;, &lt;Surrogate-based analysis and optimization, {eid: 17444368645}&gt;, &lt;Empirical orthogonal functions and related techniques in atmospheric science: A review, {eid: 34447617023}&gt;, &lt;A short review on model order reduction based on proper generalized decomposition, {eid: 80255135543}&gt;, &lt;Review of surrogate modeling in water resources, {eid: 84864535862}&gt;, &lt;Closed-loop turbulence control: Progress and challenges, {eid: 84940501608}&gt;, &lt;A survey of projection-based model reduction methods for parametric dynamical systems, {eid: 84944208439}&gt;, &lt;Areview of surrogate models and their application to groundwater modeling, {eid: 84941985522}&gt;, &lt;Model reduction for flow analysis and control, {eid: 85008188350}&gt;, &lt;Modal analysis of fluid flows: An overview, {eid: 85023598789}&gt;, &lt;Advances in surrogate based modeling, feasibility analysis, and optimization: A review, {eid: 85033574112}&gt;, &lt;Review for order reduction based on proper orthogonal decomposition and outlooks of applications in mechanical systems, {eid: 85060116049}&gt;, &lt;Data assimilation using an ensemble Kalman filter technique, {eid: 0032024819}&gt;, &lt;A sequential ensemble Kalman filter for atmospheric data assimilation, {eid: 0035129828}&gt;, &lt;Efficiency of a POD-based reduced second-order adjoint model in 4D-Var data assimilation, {eid: 33846693459}&gt;, &lt;A reduced-order approach to four-dimensional variational data assimilation using proper orthogonal decomposition, {eid: 33947515129}&gt;, &lt;Use of reduced-order models for improved data assimilation within an EnKF context, {eid: 79957880207}&gt;, &lt;Evaluating data assimilation algorithms, {eid: 84871031867}&gt;, &lt;Use of Kriging models to approximate deterministic computer models, {eid: 17444414416}&gt;, &lt;Parameter estimation of partial differential equation models, {eid: 84890083793}&gt;, &lt;Feedback control for systems with uncertain parameters using online-adaptive reduced models, {eid: 85021823684}&gt;, &lt;POD/DEIM reduced-order modeling of time-fractional partial differential equations with applications in parameter identification, {eid: 85017408898}&gt;, &lt;Stochastic approaches to uncertainty quantification in CFD simulations, {eid: 23944518704}&gt;, &lt;Uncertainty quantification and polynomial chaos techniques in computational fluid dynamics, {eid: 63449137570}&gt;, &lt;Non-linear model reduction for uncertainty quantification in large-scale inverse problems, {eid: 75649118920}&gt;, &lt;None, {eid: 84891578740}&gt;, &lt;None, {eid: 84906945795}&gt;, &lt;Parameter uncertainty quantification using surrogate models applied to a spatial model of yeast mating polarization, {eid: 85048195917}&gt;, &lt;Predictive modeling of dynamic fracture growth in brittle materials with machine learning, {eid: 85042273232}&gt;, &lt;Optimal control of vortex shedding using low-order models. Part i 1 Open-loop model development, {eid: 0033540943}&gt;, &lt;Optimal control of vortex shedding using low-order models. Part II Model-based control, {eid: 0033540946}&gt;, &lt;A reduced-order approach for optimal control of fluids using proper orthogonal decomposition, {eid: 0034327551}&gt;, &lt;Reduced basis method for optimal control of unsteady viscous flows, {eid: 23044528622}&gt;, &lt;Fluid control using the adjoint method, {eid: 12844263396}&gt;, &lt;Efficient optimization design method using kriging model, {eid: 27144446725}&gt;, &lt;Optimal control of the cylinderwake in the laminar regime by trust-region methods and POD reduced-order models, {eid: 45849126783}&gt;, &lt;From the POD-Galerkin method to sparse manifold models, {eid: 85081086737}&gt;, &lt;Modeling and control of physical processes using proper orthogonal decomposition, {eid: 0035176703}&gt;, &lt;A fast and efficient method for predicting fluid flow and heat transfer problems, {eid: 42649088019}&gt;, &lt;Reduced order thermal modeling of data centers via proper orthogonal decomposition: A review, {eid: 77954775415}&gt;, &lt;Model order reduction a key technology for digital twins, {eid: 85053527918}&gt;, &lt;None, {eid: 85053493464}&gt;, &lt;Nonintrusive reduced-order modeling of parametrized time-dependent partial differential equations, {eid: 84881059193}&gt;, &lt;A review of indirect/non-intrusive reduced order modeling of nonlinear geometric structures, {eid: 84875476288}&gt;, &lt;Non-intrusive reduced-order modelling of the Navier-Stokes equations based on RBF interpolation, {eid: 84946490515}&gt;, &lt;Data-driven operator inference for nonintrusive projection-based model reduction, {eid: 84964334130}&gt;, &lt;Non-intrusive reduced order modeling of nonlinear problems using neural networks, {eid: 85042663034}&gt;, &lt;Practical error bounds for a non-intrusive bi-fidelity approach to parametric/ stochastic model reduction, {eid: 85046709993}&gt;, &lt;Greedy nonintrusive reduced order model for fluid dynamics, {eid: 85056800270}&gt;, &lt;A domain decomposition nonintrusive reduced order model for turbulent flows, {eid: 85062023337}&gt;, &lt;Non-intrusive reduced order modeling of unsteady flows using Artificial neural networks with application to a combustion problem, {eid: 85062239924}&gt;, &lt;An Artificial neural network framework for reduced order modeling of transient flows, {eid: 85065190384}&gt;, &lt;None, {eid: 85081079015}&gt;, &lt;Model reduction by CPOD and Kriging, {eid: 77953021845}&gt;, &lt;Metamodels for Computer-based engineering design: Survey and recommendations, {eid: 0034933620}&gt;, &lt;A statistical approach to some basic mine valuation problems on the witwatersrand, {eid: 0000455229}&gt;, &lt;None, {eid: 25444448065}&gt;, &lt;A step towards reduced order modelling of flow characterized by wakes using proper orthogonal decomposition, {eid: 85040310951}&gt;, &lt;Fast divergence-conforming reduced basis methods for steady Navier Stokes flow, {eid: 85059041694}&gt;, &lt;Finite-volume high-fidelity simulation combined with finite-element-based reducedorder modeling of incompressible flow problems, {eid: 85065532021}&gt;, &lt;Reduced basis technique for nonlinear analysis of structures, {eid: 0019009732}&gt;, &lt;Reduced basis approximation and a posteriori error estimation for affinely parametrized elliptic coercive partial differential equations, {eid: 53749107686}&gt;, &lt;A component-based hybrid reduced basis/finite element method for solid mechanics with local nonlinearities, {eid: 85033466111}&gt;, &lt;Parameterised non-intrusive reduced order methods for ensemble Kalman filter data assimilation, {eid: 85054789158}&gt;, &lt;Hardware-in-The-loop simulation for the design and testing of engine-control systems, {eid: 0032628973}&gt;, &lt;On hardware-in-The-loop simulation, {eid: 33847238421}&gt;, &lt;Development of advanced driver assistance systems with vehicle hardware-in-The-loop simulations, {eid: 33745270785}&gt;, &lt;Real-time distributed software-in-theloop simulation for distributed control systems, {eid: 0033341619}&gt;, &lt;A generic solution to software-in-The-loop, {eid: 47949094189}&gt;, &lt;Software-in-The-loop simulation for early-stage testing of AUTOSAR software component, {eid: 84983315889}&gt;, &lt;Real-time co-simulation for the virtual commissioning of production systems, {eid: 85065428975}&gt;, &lt;Einsteins interpretation of quantum mechanics, {eid: 31744432614}&gt;, &lt;None, {eid: 84925130437}&gt;, &lt;None, {eid: 79953688451}&gt;, &lt;Machine learning for molecular and materials science, {eid: 85050673530}&gt;, &lt;None, {eid: 85071705628}&gt;, &lt;Neural algorithm for solving differential equations, {eid: 0043004865}&gt;, &lt;Artificial neural networks for solving ordinary and partial differential equations, {eid: 0032165970}&gt;, &lt;Neural-network methods for boundary value problems with irregular boundaries, {eid: 0034270127}&gt;, &lt;Accelerating eulerian fluid simulation with convolutional networks, {eid: 85144244733}&gt;, &lt;Study on a Poissons equation solver based on deep learning technique, {eid: 85050358750}&gt;, &lt;DGM: A deep learning algorithm for solving partial differential equations, {eid: 85054442064}&gt;, &lt;Deep fluids: A generative network for parameterized fluid simulations, {eid: 85066980197}&gt;, &lt;Latent space physics: Towards learning the temporal evolution of fluid flow, {eid: 85066971962}&gt;, &lt;Subgrid modelling for two-dimensional turbulence using neural networks, {eid: 85056087481}&gt;, &lt;Deep learning and process understanding for data-driven Earth system science, {eid: 85061562147}&gt;, &lt;ElemNet: Deep learning the chemistry of materials from only elemental composition, {eid: 85057629120}&gt;, &lt;Discovering thermoelectric materials using machine learning: Insights and challenges, {eid: 85054792836}&gt;, &lt;New approach to calculation of atmospheric model physics: Accurate and fast neural network emulation of longwave radiation in a climate model, {eid: 20444431930}&gt;, &lt;Data-assisted reduced-order modeling of extreme events in complex dynamical systems, {eid: 85047450782}&gt;, &lt;Hybrid forecasting of chaotic processes: Using machine learning in conjunction with a knowledge-based model, {eid: 85045847939}&gt;, &lt;A hybrid approach for model order reduction of barotropic quasi-geostrophic turbulence, {eid: 85063718545}&gt;, &lt;Data-driven forecasting of high-dimensional chaotic systems with long short-term memory networks, {eid: 85047518636}&gt;, &lt;Complex hybrid models combining deterministic and machine learning components for numerical climate modeling and weather prediction, {eid: 33645994778}&gt;, &lt;A new synergetic paradigm in environmental numerical modeling: Hybrid models combining deterministic and machine learning components, {eid: 28444490281}&gt;, &lt;Applications of hybrid wavelet Artificial intelligence models in hydrology: A review, {eid: 84900481738}&gt;, &lt;Hybrid constitutive modeling: Data-driven learning of corrections to plasticity models, {eid: 85055499729}&gt;, &lt;Hybrid physics-based and data-driven modeling for bioprocess online simulation and optimization, {eid: 85072849492}&gt;, &lt;A hybrid approach to thermal building modelling using a combination of Gaussian processes and grey-box models, {eid: 85041463715}&gt;, &lt;None, {eid: 85081092312}&gt;, &lt;Prediction of multi-inputs bubble column reactor using a novel hybrid model of computational fluid dynamics and machine learning, {eid: 85069537510}&gt;, &lt;The potential for machine learning in hybrid QM/MM calculations, {eid: 85048621018}&gt;, &lt;A nonparametric probabilistic approach for quantifying uncertainties in low-dimensional and high-dimensional nonlinear models, {eid: 84978786425}&gt;, &lt;Probabilistic learning for modeling and quantifying model-form uncertainties in nonlinear computational mechanics, {eid: 85056455403}&gt;, &lt;Physics-informed neural networks: A deep learning framework for solving forward and inverse problems involving nonlinear partial differential equations, {eid: 85057501376}&gt;, &lt;Solving high-dimensional partial differential equations using deep learning, {eid: 85051760188}&gt;, &lt;Physicsinformed machine learning for inorganic scintillator discovery, {eid: 85046119148}&gt;, &lt;Reynolds averaged turbulence modelling using deep neural networks with embedded invariance, {eid: 84991728647}&gt;, &lt;Physics-informed machine learning approach for reconstructing reynolds stress modeling discrepancies based on DNS data, {eid: 85023645437}&gt;, &lt;P</t>
  </si>
  <si>
    <t>Digital twin-based designing of the configuration, motion, control, and optimization model of a flow-type smart manufacturing system</t>
  </si>
  <si>
    <t>10.1016/j.jmsy.2020.04.012</t>
  </si>
  <si>
    <t>https://www.doi.org/10.1016/j.jmsy.2020.04.012</t>
  </si>
  <si>
    <t>Â© 2020 The Society of Manufacturing EngineersDigital twins can achieve hardware-in-the-loop simulation of both physical equipment and cyber model, which could be used to avoid the considerable cost of manufacturing system reconfiguration if the design deficiencies are found in the deployment process of the traditional irreversible design approach. Based on the digital twin technology, a quad-play CMCO (i.e., Configuration design-Motion planning-Control development-Optimization decoupling) design architecture is put forward for the design of the flow-type smart manufacturing system in the Industry 4.0 context. The iteration logic of the CMCO design model is expounded. Two key enabling technologies for enabling the customized and software-defined design of flow-type smart manufacturing systems are presented, including the generalized encapsulation of the quad-play CMCO model and the digital twin technique. A prototype of a digital twin-based manufacturing system design platform, named Digital Twin System, is presented based on the CMCO model. The digital twin-based design platform is verified with a case study of the hollow glass smart manufacturing system. The result shows that the Digital Twin System-based design approach is feasible and efficient.</t>
  </si>
  <si>
    <t>Cyber-physical systems, Digital twin, Industry 4.0, Manufacturing system design, Smart manufacturing</t>
  </si>
  <si>
    <t>&lt;Reference architectures for smart manufacturing: a critical review, {eid: 85056448761}&gt;, &lt;Challenges for the cyber-physical manufacturing enterprises of the future, {eid: 85061639439}&gt;, &lt;Towards a generic design method for reconfigurable manufacturing systems: analysis and synthesis of current design methods and evaluation of supportive tools, {eid: 85009070856}&gt;, &lt;Rapid-response design, {eid: 0031362375}&gt;, &lt;A knowledge engineering framework for rapid design, {eid: 0031249123}&gt;, &lt;Developing an efficient space system Rapid design center, {eid: 0034855471, doi: 10.1109/AERO.2001.931429}&gt;, &lt;The application of a knowledge based engineering approach to the rapid design and analysis of an automotive structure, {eid: 0035545903}&gt;, &lt;Axiomatic design of mechanical systems, {eid: 0029323790}&gt;, &lt;Allocating facilities with CRAFT, {eid: 0000881563}&gt;, &lt;A simulated annealing algorithm for allocating space to manufacturing cells, {eid: 0026745401}&gt;, &lt;Use of the manufacturing system design decomposition for comparative analysis and effective design of production systems, {eid: 84981736269}&gt;, &lt;Reconfigurable manufacturing systems, {eid: 0033340198}&gt;, &lt;Knowledge-based PPR modelling for assembly automation, {eid: 85040614026}&gt;, &lt;Knowledge-based design for assembly in agile manufacturing by using Data Mining methods, {eid: 85009212122}&gt;, &lt;Digital twin-driven product design, manufacturing and service with big data, {eid: 85015707925}&gt;, &lt;Data-driven smart manufacturing, {eid: 85040599054}&gt;, &lt;Shaping the digital twin for design and production engineering, {eid: 85018723536}&gt;, &lt;Toward a Digital Twin for real-time geometry assurance in individualized production, {eid: 85018779245}&gt;, &lt;Digital twin-driven product design framework, {eid: 85042921933}&gt;, &lt;Digital twin the Simulation aspect, {eid: 85016457439, doi: 10.1007/978-3-319-32156-1_5}&gt;, &lt;C2PS: A Digital Twin Architecture Reference Model for the Cloud-Based Cyber-Physical Systems, {eid: 85015767302}&gt;, &lt;A digital twin-based approach for designing and multi-objective optimization of hollow glass production line, {eid: 85032451877}&gt;, &lt;Digital Twin-driven smart manufacturing: connotation, reference model, applications and research issues, {eid: 85070213247}&gt;, &lt;Simulation for manufacturing system design and operation: literature review and analysis, {eid: 84897115618}&gt;, &lt;Survey on the use of simulation for manufacturing system design and operation, {eid: 3042692204}&gt;, &lt;Decision-making method of reconfigurable manufacturing systemsâ€™ reconfiguration by a Gale-Shapley model, {eid: 85030121435}&gt;, &lt;Digital twin-driven manufacturing cyber-physical system for parallel controlling of smart workshop, {eid: 85049566739}&gt;, &lt;Digital twin-based process reuse and evaluation approach for smart process planning, {eid: 85054681959}&gt;, &lt;Contextual self-organizing of manufacturing process for mass individualization: a cyber-physical-social system approach, {eid: 85046421596, doi: 10.1080/17517575.2018.1470259}&gt;, &lt;Digital twin for CNC machine tool: modeling and using strategy, {eid: 85050765931}&gt;, &lt;Digital Twin for rotating machinery fault diagnosis in smart manufacturing, {eid: 85058187499}&gt;, &lt;ManuChain: combining permissioned blockchain with a holistic optimization model as Bi-Level intelligence for smart manufacturing, {eid: 85077732979}&gt;, &lt;Dynamic scheduling in RFID-driven discrete manufacturing system by using multi-layer network metrics as heuristic information, {eid: 85011931037}&gt;, &lt;Digital twin-driven rapid individualized designing of automated flow-shop manufacturing system, {eid: 85046619993}&gt;, &lt;An integer programming model for two- and three-stage two-dimensional cutting stock problems, {eid: 77649338362}&gt;, &lt;Models and algorithms for three-stage two-dimensional bin packing, {eid: 34447093261}&gt;, &lt;Digital twin-driven rapid reconfiguration of the automated manufacturing system via an open architecture model, {eid: 85076833589}&gt;, &lt;Quality prediction in manufacturing system design, {eid: 59849125667}&gt;, &lt;Design of reconfigurable manufacturing systems, {eid: 79953281016}&gt;, &lt;Robust manufacturing system design using multi objective genetic algorithms, Petri nets and Bayesian uncertainty representation, {eid: 84875268759}&gt;, &lt;Digital twin-driven joint optimisation of packing and storage assignment in large-scale automated high-rise warehouse product-service system, {eid: 85073998436, doi: 10.1080/0951192X.2019.1667032}&gt;, &lt;Enabling technologies and tools for digital twin, {eid: 85074335396, doi: 10.1016/j.jmsy.2019.10.001}&gt;</t>
  </si>
  <si>
    <t>2-s2.0-85083837378</t>
  </si>
  <si>
    <t>Digital twin-based framework for green building maintenance system</t>
  </si>
  <si>
    <t>10.1109/IEEM45057.2020.9309951</t>
  </si>
  <si>
    <t>https://www.doi.org/10.1109/IEEM45057.2020.9309951</t>
  </si>
  <si>
    <t>Â© 2020 IEEE.This study analyses the characteristics and theoretical basis of green building maintenance system (GBMS) and proposes a digital twin(DT)-based framework for GBMS (DT-GBMS). This framework helps operation teams solve the problem of insufficient informatization and automatic management ability of green building maintenance. Besides, the structure of DT-GBMS is designed in detail according to practical usage. Finally, a prototype based on Bentley Systems software is developed by using 3D laser scanner and sensors to verify the feasibility of the proposed framework. The results indicate that the DT-GBMS can reflect the accurate and real-time status of green buildings and is able to improve the efficiency of green building maintenance by automatic management.</t>
  </si>
  <si>
    <t>Digital twin, Green building, Maintenance system</t>
  </si>
  <si>
    <t>&lt;Exploration of smart operation of green and healthy building, {eid: 85099752118}&gt;, &lt;Nb-iot application on decision support system of building information management, {eid: 85084221562}&gt;, &lt;Iot considerations, requirements, and architectures for smart buildings-energy optimization and next-generation building management systems, {eid: 85015153819}&gt;, &lt;Research on data sharing and integration of multi-source information systems, {eid: 85099757505}&gt;, &lt;Data-driven estimation of building energy consumption with multi-source heterogeneous data, {eid: 85083337705}&gt;, &lt;Towards a semantic construction digital twin: Directions for future research, {eid: 85082386834}&gt;, &lt;Reliable digital twin for connected footballer, {eid: 85083338168}&gt;, &lt;Evaluation of accuracy of as-built 3D modeling from photos taken by handheld digital cameras, {eid: 84865435484}&gt;, &lt;Automated as-built 3d reconstruction of civil infrastructure using computer vision: Achievements, opportunities, and challenges, {eid: 84937513580}&gt;, &lt;Automatic reconstruction of 3d building models from scanned 2d floor plans, {eid: 84951336284}&gt;, &lt;3d models over the centuries: From old floor plans to 3d representation, {eid: 84930430146}&gt;</t>
  </si>
  <si>
    <t>2-s2.0-85099748767</t>
  </si>
  <si>
    <t>Digital twin-driven 3D visualization monitoring and traceability system for general parts in continuous casting machine</t>
  </si>
  <si>
    <t>Journal of Advanced Mechanical Design, Systems and Manufacturing</t>
  </si>
  <si>
    <t>10.1299/jamdsm.2020jamdsm0100</t>
  </si>
  <si>
    <t>https://www.doi.org/10.1299/jamdsm.2020jamdsm0100</t>
  </si>
  <si>
    <t>Â© 2020 Japan Society of Mechanical Engineers. All rights reserved.There are lots of general parts with frequent maintenance and high interchangeability for continuous casting machine during its operation and maintenance. To acquire the service information of each general part under the environment of high temperature and serious oil pollution for predicting remaining life and preventative maintenance, a digital twin-driven monitoring and traceability system for general parts in continuous casting machine is proposed. First, the systematic architecture of proposed approach is given in detail, where a typical five-layer model for digital twin-driven monitoring and traceability is established. Second, the Web-based 3D visualization monitoring for continuous casting machine is achieved by using lightweight 3D twin model. After that, an assembly model based on polychromatic sets is built for expressing and describing the assembly relationships and assembly process of general parts. Meanwhile, an encoding rule for part and position is put forward by considering assembly position information. On the basis of that, the general parts with total process information are traced in the service life cycle. Finally, digital twin-based 3D visualization monitoring and traceability prototype system is developed and implemented, where the experiment cases verify the effectiveness and feasibility of the proposed approach.</t>
  </si>
  <si>
    <t>3D twin model, 3D visualization monitoring, Digital twin, Polychromatic sets, Traceability</t>
  </si>
  <si>
    <t>&lt;Towards a Cost-Effective and Reusable Traceability System. A Semantic Approach, {eid: 84983746058}&gt;, &lt;Analysis of High-Temperature Behaviour of Solidified Material within a Continuous Casting Machine, {eid: 0027907613}&gt;, &lt;Oliot EPCIS: Engineering a Web Information System Complying with EPC Information Services Standard towards the Internet of Things, {eid: 85032932305}&gt;, &lt;Building Digital Twins of 3D Printing Machines, {eid: 85008410735}&gt;, &lt;Building Digital Twins of 3D Printing Machines, {eid: 85008410735}&gt;, &lt;AAoT: Lightweight Attestation and Authentication of Low-Resource Things in IoT and CPS, {eid: 85041499328}&gt;, &lt;Food Quality Traceability Prototype for Restaurants Using Blockchain and Food Quality Data Index, {eid: 85071357214, doi: 10.1016/j.jclepro.2019.118021}&gt;, &lt;3D Visualization of Urban Data Based on CityGML with WebGL, {eid: 84896911332}&gt;, &lt;None, {eid: 85006339863}&gt;, &lt;Structure-Function Correlations Analysis and Functional Semantic Annotation of Mechanical CAD Assembly Model, {eid: 85069942380}&gt;, &lt;Digital Twin Aided Sustainability-Based Lifecycle Management for Railway Turnout Systems, {eid: 85065500423}&gt;, &lt;Streaming Compressed 3D Data on the Web Using JavaScript and WebGL, {eid: 84883088703}&gt;, &lt;Digital Twin-Driven Manufacturing Cyber-Physical System for Parallel Controlling of Smart Workshop, {eid: 85049566739}&gt;, &lt;Integration Framework and Key Technologies of Complex Product Design-Manufacturing Based on Digital Twin, {eid: 85072211287}&gt;, &lt;RFID-Based Tracking and Monitoring Approach of Real-Time Data in Production Workshop, {eid: 85068092100}&gt;, &lt;On the Tracking of Individual Workpieces in Hot Forging Plants, {eid: 85046690906}&gt;, &lt;Digital Twinning of Existing Reinforced Concrete Bridges from Labelled Point Clusters, {eid: 85065641838, doi: 10.1016/j.autcon.2019.102837}&gt;, &lt;Digital Twin-Driven Smart Manufacturing: Connotation, Reference Model, Applications and Research Issues, {eid: 85070213247, doi: 10.1016/j.rcim.2019.101837}&gt;, &lt;Digital Twin and Big Data Towards Smart Manufacturing and Industry 4.0: 360 Degree Comparison, {eid: 85041173790}&gt;, &lt;Real-Time Asset Tracking; a Starting Point for Digital Twin Implementation in Manufacturing, {eid: 85068482863}&gt;, &lt;Shaping the Digital Twin for Design and Production Engineering, {eid: 85018723536}&gt;, &lt;Toward a Digital Twin for Real-Time Geometry Assurance in Individualized Production, {eid: 85018779245}&gt;, &lt;Digital Twin Model for Cutting Tools in Machining Process, {eid: 85072219497}&gt;, &lt;Digital Twin-Driven Product Design, Manufacturing and Service with Big Data, {eid: 85015707925}&gt;, &lt;Five-Dimension Digital Twin Model and Its Ten Applications, {eid: 85064443425}&gt;, &lt;Make More Digital Twins, {eid: 85072672277}&gt;, &lt;Data-Driven Smart Manufacturing, {eid: 85040599054}&gt;, &lt;Digital Twin Shop-Floor: A New Shop-Floor Paradigm Towards Smart Manufacturing, {eid: 85030752762}&gt;, &lt;Digital twin driven prognostics and health management for complex equipment, {eid: 85047291024}&gt;, &lt;Reengineering Aircraft Structural Life Prediction Using a Digital Twin, {eid: 84855216556}&gt;, &lt;A Dynamic Assembly Model for Assembly Sequence Planning of Complex Product Based on Polychromatic Sets Theory, {eid: 84859300104}&gt;, &lt;Contactless inductive flow tomography for a model of continuous steel casting, {eid: 77949544195}&gt;, &lt;Study on Product Quality Tracing Technology in Supply Chain, {eid: 79952616995}&gt;</t>
  </si>
  <si>
    <t>Japan Society of Mechanical Engineers</t>
  </si>
  <si>
    <t>2-s2.0-85096033427</t>
  </si>
  <si>
    <t>Edge computing enhanced digital twins for smart manufacturing</t>
  </si>
  <si>
    <t>ASME 2021 16th International Manufacturing Science and Engineering Conference, MSEC 2021</t>
  </si>
  <si>
    <t>10.1115/MSEC2021-64438</t>
  </si>
  <si>
    <t>https://www.doi.org/10.1115/MSEC2021-64438</t>
  </si>
  <si>
    <t>Copyright Â© 2021 by ASMEDigital Twin is one of the key enabling technologies for smart manufacturing in the context of Industry 4.0. The combination with advanced data analytics and information and communication technologies allows Digital Twins to perform real-time simulation, optimization and prediction to their physical counterparts. Efficient bi-directional data exchange is the foundation for Digital Twin implementation. However, the widely mentioned cloud-based architecture has disadvantages, such as high pressure on bandwidth and long latency time, which limit Digital Twins to provide real-time operating responses in dynamic manufacturing processes. Edge computing has the characteristics of low connectivity, the capability of immediate analysis and access to temporal data for real-time analytics, which makes it a fit-for-purpose technology for Digital Twin development. In this paper, the benefits of edge computing to Digital Twin are first explained through the reviews of the two technologies. The Digital Twin functions to be performed at the edge are then elaborated. After that, how the data model will be used in the edge for data mapping to realize the Digital Twin is illustrated and the data mapping strategy based on the EXPRESS schemas is discussed. Finally, a case study is carried out to verify the data mapping strategy based on EXPRESS schema. This research work refers to ISO/DIS 23247 Automation systems and integration - Digital Twin framework for manufacturing.</t>
  </si>
  <si>
    <t>Data model, Digital twin, Edge computing, EXPRESS</t>
  </si>
  <si>
    <t>&lt;None, {eid: 84920097470}&gt;, &lt;Dynamic resource provisioning for cyber-physical systems in cloud-fog-edge computing, {eid: 85086579880, doi: 10.1186/s13677-020-00181-y}&gt;, &lt;Cyber physical systems in the context of Industry 4.0, {eid: 84905844055, doi: 10.1109/AQTR.2014.6857843}&gt;, &lt;Digital Twin-driven smart manufacturing: Connotation, reference model, applications and research issues, {eid: 85070213247, doi: 10.1016/j.rcim.2019.101837}&gt;, &lt;Digital Twin: Mitigating Unpredictable, Undesirable Emergent Behavior in Complex Systems, {eid: 85006339863}&gt;, &lt;The Difference Between a Digital Thread and a Digital Twin, {eid: 85112530204}&gt;, &lt;Digital Twins and Cyber-Physical Systems toward Smart Manufacturing and Industry 4.0: Correlation and Comparison, {eid: 85068798049, doi: 10.1016/j.eng.2019.01.014}&gt;, &lt;The Air Force Digital Thread/Digital Twin - Life Cycle Integration and Use of Computational and Experimental Knowledge, {eid: 85007463616}&gt;, &lt;None, {eid: 85109022652}&gt;, &lt;None, {eid: 85112526148}&gt;, &lt;IoT-Based Digital Twin for Energy Cyber-Physical Systems: Design and Implementation, {eid: 85092237155, doi: 10.3390/en13184762}&gt;, &lt;On the Implementation of IoT-Based Digital Twin for Networked Microgrids Resiliency Against Cyber Attacks, {eid: 85094810910, doi: 10.1109/TSG.2020.3000958}&gt;, &lt;Digital Twin: Enabling Technologies, Challenges and Open Research, {eid: 85087331367, doi: 10.1109/ACCESS.2020.2998358}&gt;, &lt;Industrial IoT lifecycle via digital twins, {eid: 85006877926, doi: 10.1145/2968456.2974007}&gt;, &lt;None, {eid: 85041449563}&gt;, &lt;Modeling of Cloud-Based Digital Twins for Smart Manufacturing with MT Connect, {eid: 85052894576, doi: 10.1016/j.promfg.2018.07.155}&gt;, &lt;Cloud-Based Digital Twin for Industrial Robotics, {eid: 85077112227, doi: 10.1007/978-3-030-27878-6_9}&gt;, &lt;Control from the Cloud: Edge Computing, Services and Digital Shadow for Automation Technologies, {eid: 85071422816, doi: 10.1109/ICRA.2019.8793488}&gt;, &lt;Chapter Three - The fog computing/edge computing to leverage Digital Twin, {eid: 85076242512}&gt;, &lt;Edge Computing in IoT-Based Manufacturing, {eid: 85053451057, doi: 10.1109/MCOM.2018.1701231}&gt;, &lt;Modeling of Cyber-Physical Systems and Digital Twin Based on Edge Computing, Fog Computing and Cloud Computing Towards Smart Manufacturing, {eid: 85055031143, doi: 10.1115/MSEC2018-6435}&gt;, &lt;Real-time task processing method based on edge computing for spinning CPS, {eid: 85068333773, doi: 10.1007/s11465-019-0542-1}&gt;, &lt;None, {eid: 85112576502}&gt;, &lt;15 - Parsing and Standardization, {eid: 85112569138}&gt;, &lt;A Review on Data Cleansing Methods for Big Data, {eid: 85078888895, doi: 10.1016/j.procs.2019.11.177}&gt;, &lt;Edge-based Differenital Big Data Processing for Sensor-Cloud Systems, {eid: 85091906566, doi: 10.1109/ICSIDP47821.2019.9173096}&gt;, &lt;A survey of edge computing-based designs for IoT security, {eid: 85079753331, doi: 10.1016/j.dcan.2019.08.006}&gt;, &lt;Chapter 1 - Introduction, {eid: 85112563008}&gt;, &lt;An application framework of digital twin and its case study, {eid: 85049576881, doi: 10.1007/s12652-018-0911-3}&gt;, &lt;Edge computing and its role in industrial internet: methodologies, applications, and future directions, {eid: 85100264239, doi: 10.1016/j.ins.2020.12.021}&gt;, &lt;Best of Both Worlds - A Mapping from EXPRESS-G to UML, {eid: 25144438012}&gt;, &lt;None, {eid: 85112507377}&gt;, &lt;On Evaluating Schema Matching and Mapping, {eid: 84858010133}&gt;, &lt;None, {eid: 85112546763}&gt;</t>
  </si>
  <si>
    <t>American Society of Mechanical Engineers</t>
  </si>
  <si>
    <t>2-s2.0-85112529078</t>
  </si>
  <si>
    <t>Generic digital twin architecture for industrial energy systems</t>
  </si>
  <si>
    <t>10.3390/app10248903</t>
  </si>
  <si>
    <t>https://www.doi.org/10.3390/app10248903</t>
  </si>
  <si>
    <t>Â© 2020 by the authors. Licensee MDPI, Basel, Switzerland.Digital Twins have been in the focus of research in recent years, trying to achieve the vision of Industry 4.0. In the domain of industrial energy systems, they are applied to facilitate a flexible and optimized operation. With the help of Digital Twins, the industry can participate even stronger in the ongoing renewable energy transition. Current Digital Twin implementations are often application-specific solutions without general architectural concepts and their structures and namings differ, although the basic concepts are quite similar. For this reason, we analyzed concepts, architectures, and frameworks for Digital Twins in the literature to develop a technology-independent Generic Digital Twin Architecture (GDTA), which is aligned with the information technology layers of the Reference Architecture Model Industry 4.0 (RAMI4.0). This alignment facilitates a common naming and understanding of the proposed architectural structure. A proof-of-concept shows the application of Semantic Web technologies for instantiating the proposed GDTA for a use case of a Packed-Bed Thermal Energy Storage (PBTES).</t>
  </si>
  <si>
    <t>Cyberâ€“physical system, Digital Twin, Industrial energy systems, Industry 4.0, Semantic web, Service-oriented architecture</t>
  </si>
  <si>
    <t>&lt;Reviewing literature on digitalization, business model innovation, and sustainable industry: Past achievements and future promises, {eid: 85059981198}&gt;, &lt;A Complex View of Industry 4.0, {eid: 84977470136}&gt;, &lt;Digital Twin in Industry: State-of-the-Art, {eid: 85054374767}&gt;, &lt;None, {eid: 85055039994}&gt;, &lt;Digital Twin-driven smart manufacturing: Connotation, reference model, applications and research issues, {eid: 85070213247}&gt;, &lt;Reference Framework for Digital Twins within Cyberâ€“Physical Systems, {eid: 85072842816}&gt;, &lt;Digital Twins for Industrial Applications. Definition, Business Values, Design Aspects, Standards and Use Cases. Version 1.0, {eid: 85086457062}&gt;, &lt;Digital Twin: Manufacturing Excellence through Virtual Factory Replication, {eid: 84944689700}&gt;, &lt;Cyberâ€“physical production systems: Roots, expectations and R&amp;D challenges, {eid: 84904510850}&gt;, &lt;The Digital Twin: Realizing the Cyberâ€“Physical Production System for Industry 4.0, {eid: 85019987476}&gt;, &lt;A Cyberâ€“Physical Systems architecture for Industry 4.0-based manufacturing systems, {eid: 84921300723}&gt;, &lt;Characterising the Digital Twin: A systematic literature review, {eid: 85081219520}&gt;, &lt;Five-Dimension Digital Twin Modeling and Its Key Technologies, {eid: 85064427099}&gt;, &lt;An architecture of an Intelligent Digital Twin in a Cyberâ€“Physical Production System, {eid: 85073869890}&gt;, &lt;COGNITWINâ€”Hybrid and Cognitive Digital Twins for the Process Industry, {eid: 85091994848}&gt;, &lt;Digital Twin Conceptual Model within the Context of Internet of Things, {eid: 85093837667}&gt;, &lt;Details of the Asset Administration Shell, {eid: 85099449314}&gt;, &lt;None, {eid: 84968904605}&gt;, &lt;None, {eid: 85053638819}&gt;, &lt;METHONTOLOGY: From Ontological Art Towards Ontological Engineering, {eid: 0001825730}&gt;, &lt;OOPS! (OntOlogy Pitfall Scanner!): An On-line Tool for Ontology Evaluation, {eid: 84919466902}&gt;, &lt;None, {eid: 79955966906}&gt;, &lt;None, {eid: 85082300703}&gt;, &lt;Service-oriented paradigms in industrial automation, {eid: 17444427689}&gt;, &lt;Digital Twinâ€”The Simulation Aspect, {eid: 85016457439}&gt;, &lt;OWL-S: Semantic markup for web services, {eid: 30344458044}&gt;, &lt;None, {eid: 85044521486}&gt;, &lt;The ProtÃ©gÃ© OWL plugin: An open development environment for semantic web applications, {eid: 35048834729}&gt;, &lt;Digital Twin and Internet of Thingsâ€”Current Standards Landscape, {eid: 85091974569}&gt;, &lt;None, {eid: 85081179589}&gt;, &lt;None, {eid: 85099467921}&gt;, &lt;Numerical investigation of sensible thermal energy storage in high temperature solar systems, {eid: 71749110358}&gt;, &lt;Chapter 6â€”Heat Storage Systems, {eid: 85042645497}&gt;, &lt;Energy storage and smart energy systems, {eid: 84994494030}&gt;, &lt;Comparison of a physical and a data-driven model of a Packed Bed Regenerator for industrial applications, {eid: 85064907454}&gt;, &lt;None, {eid: 85064914402}&gt;, &lt;Experimental and numerical investigation on a fixed bed regenerator, {eid: 85062833006}&gt;, &lt;Grey Box Modeling of a Packed-Bed Regenerator Using Recurrent Neural Networks, {eid: 85064902335}&gt;, &lt;Human-machine-interaction in the industry 4.0 era, {eid: 84914141460}&gt;, &lt;None, {eid: 85054922228}&gt;, &lt;None, {eid: 85099441895}&gt;</t>
  </si>
  <si>
    <t>2-s2.0-85099477890</t>
  </si>
  <si>
    <t>Industry 4.0 reference architectures: State of the art and future trends</t>
  </si>
  <si>
    <t>10.1016/j.cie.2021.107241</t>
  </si>
  <si>
    <t>https://www.doi.org/10.1016/j.cie.2021.107241</t>
  </si>
  <si>
    <t>Â© 2021 Elsevier LtdIndustry 4.0 has led to a dramatic shift in manufacturing processes, which must be accomplished by interacting end-to-end industrial systems. While Industry 4.0 is still a big challenge for many manufacturing companies, reference architectures have been increasingly adopted in different domains to guide engineers on how their systems should interoperate and be structured. Companies have made different experiences with reference architectures for Industry 4.0. However, depending on the use cases addressed, a reference architecture may be more or less suited to support the transformation of a particular company. Besides, a complete understanding of existing representative architectures does not exist. The main goal of this work is to review existing reference architectures for Industry 4.0 and analyze them concerning their suitability for supporting Industry 4.0 processes and solutions. For this, we systematically researched these architectures and thoroughly analyzed and characterized them. We also address their use and technologies/tools that could support their implementation. As a result, we found that existing architectures still have a long way to go; hence, we present the most urgent steps for the near future. We conclude that the Industry 4.0 community is right in investing in reference architectures considering the future of Industry 4.0.</t>
  </si>
  <si>
    <t>Industry 4.0, Interoperability, Reference architecture, Software architecture</t>
  </si>
  <si>
    <t>&lt;None, {eid: 85104597890}&gt;, &lt;Architecture and development of an industrial internet of things framework for realizing services in industrial product service systems, {eid: 85049571727}&gt;, &lt;None, {eid: 85104604762}&gt;, &lt;None, {eid: 85104605333}&gt;, &lt;None, {eid: 85104668356}&gt;, &lt;A framework for analysis and design of software reference architectures, {eid: 84856028851}&gt;, &lt;None, {eid: 85081983820}&gt;, &lt;None, {eid: 85104639149}&gt;, &lt;None, {eid: 85104671800}&gt;, &lt;Structuring reference architectures for the industrial internet of things, {eid: 85070078450}&gt;, &lt;None, {eid: 85057538844}&gt;, &lt;Software architecture in practice, {eid: 0004025223}&gt;, &lt;None, {eid: 85104596895}&gt;, &lt;Industry 4.0 innovation ecosystems: An evolutionary perspective on value cocreation, {eid: 85082126398}&gt;, &lt;None, {eid: 85041171299}&gt;, &lt;None, {eid: 85104670892}&gt;, &lt;Design patterns for the industrial internet of things, {eid: 85050021582}&gt;, &lt;The industrial internet of things (IIoT): An analysis framework, {eid: 85047947260}&gt;, &lt;None, {eid: 85104624042}&gt;, &lt;An open source approach to the design and implementation of digital twins for smart manufacturing, {eid: 85064532610}&gt;, &lt;None, {eid: 85104584638}&gt;, &lt;None, {eid: 85104621484}&gt;, &lt;None, {eid: 85104623721}&gt;, &lt;None, {eid: 85104571913}&gt;, &lt;Trustworthy industrial IoT gateways for interoperability platforms and ecosystems, {eid: 85046359130}&gt;, &lt;Industry 4.0: Emerging themes and future research avenues using a text mining approach, {eid: 85064979369}&gt;, &lt;Interoperability for industrial cyber-physical systems: An approach for legacy systems, {eid: 85028505206}&gt;, &lt;None, {eid: 85044483661}&gt;, &lt;The data-driven factory â€“ leveraging big industrial data for agile, learning and human-centric manufacturing, {eid: 84979608105}&gt;, &lt;None, {eid: 85104616235}&gt;, &lt;Engineering methods and tools for cyber-physical automation systems, {eid: 84961880750}&gt;, &lt;Reference architecture to integrate heterogeneous manufacturing systems for the digital thread, {eid: 85019956936}&gt;, &lt;None, {eid: 85104602739}&gt;, &lt;None, {eid: 85104594614}&gt;, &lt;Practical guide to smart factory transition using IoT, big data and edge analytics, {eid: 85054384588}&gt;, &lt;None, {eid: 85104629579}&gt;, &lt;None, {eid: 85104575365}&gt;, &lt;None, {eid: 85104620562}&gt;, &lt;None, {eid: 85104632867}&gt;, &lt;None, {eid: 85104585145}&gt;, &lt;None, {eid: 85104622529}&gt;, &lt;None, {eid: 85104576494}&gt;, &lt;None, {eid: 85104657799}&gt;, &lt;The stuttgart IT architecture for manufacturing â€“ an architecture for the data-driven factory, {eid: 85025142333}&gt;, &lt;None, {eid: 85140160476}&gt;, &lt;None, {eid: 85049697893}&gt;, &lt;Towards product centric manufacturing: From digital twins to product assembly, {eid: 85079029996}&gt;, &lt;Smart manufacturing standardization: Architectures, reference models and standards framework, {eid: 85049752318}&gt;, &lt;Past, present and future of Industry 4.0 â€“ a systematic literature review and research agenda proposal, {eid: 85018651607}&gt;, &lt;Cyber-physical production systems retrofitting in context of Industry 4.0, {eid: 85075855259}&gt;, &lt;Standards landscape and directions for smart manufacturing systems, {eid: 84952791946}&gt;, &lt;None, {eid: 84994464585}&gt;, &lt;Security viewpoint in a reference architecture model for cyber-physical production systems, {eid: 85027679377}&gt;, &lt;A survey on the benefits and drawbacks of Autosar, {eid: 84975755265}&gt;, &lt;Aggregating empirical evidence about the benefits and drawbacks of software reference architectures, {eid: 85072107278}&gt;, &lt;None, {eid: 85104602040}&gt;, &lt;An event-driven integrative framework enabling information notification among manufacturing resources, {eid: 85060959107}&gt;, &lt;None, {eid: 85062222483}&gt;, &lt;Reference architecture and product line architecture: A subtle but critical difference, {eid: 80053176890}&gt;, &lt;None, {eid: 85029161364}&gt;, &lt;None, {eid: 85104574113}&gt;, &lt;None, {eid: 85104670893}&gt;, &lt;None, {eid: 85104636360}&gt;, &lt;None, {eid: 85104636603}&gt;, &lt;None, {eid: 85104668647}&gt;, &lt;None, {eid: 85104659919}&gt;, &lt;A reference architecture and knowledge-based structures for smart manufacturing networks, {eid: 84928682497}&gt;, &lt;Model similarity evidence and interoperability affinity in cloud-ready Industry 4.0 technologies, {eid: 85047381122}&gt;, &lt;Guidelines for conducting systematic mapping studies in software engineering, {eid: 84929464206}&gt;, &lt;SEMIoTICS architectural framework: End-to-end security, connectivity and interoperability for industrial IoT, {eid: 85073783418}&gt;, &lt;A new architecture model for smart manufacturing: A performance analysis and comparison with the rami 4.0 reference model, {eid: 85069587469}&gt;, &lt;An industrial evaluation of an Industry 4.0 reference architecture demonstrating the need for the inclusion of security and human components, {eid: 85061963755}&gt;, &lt;A review of essential standards and patent landscapes for the internet of things: A key enabler for Industry 4.0, {eid: 85008471395}&gt;, &lt;Security of smart manufacturing systems, {eid: 85045653026}&gt;, &lt;None, {eid: 85104583653}&gt;, &lt;Industry 4.0: Managing The Digital Transformation. Springer Series in Advanced Manufacturing, {eid: 85049949184}&gt;, &lt;Software sustainability: Research and practice from a software architecture viewpoint, {eid: 85043776263}&gt;, &lt;None, {eid: 85044475829}&gt;, &lt;M2DDM â€“ a maturity model for data-driven manufacturing, {eid: 85028660176}&gt;, &lt;Reference architectures for the internet of things, {eid: 85009257728}&gt;, &lt;None, {eid: 85057287351}&gt;, &lt;A classification and comparison of model checking software architecture techniques, {eid: 77549085204}&gt;, &lt;None, {eid: 85104614575}&gt;, &lt;Reference architectures and standards for the internet of things and big data in smart manufacturing, {eid: 85079342903}&gt;</t>
  </si>
  <si>
    <t>2-s2.0-85104590508</t>
  </si>
  <si>
    <t>Key-Components for Digital Twin Modeling with Granularity: Use Case Car-as-a-Service</t>
  </si>
  <si>
    <t>IEEE Transactions on Emerging Topics in Computing</t>
  </si>
  <si>
    <t>10.1109/TETC.2021.3131532</t>
  </si>
  <si>
    <t>https://www.doi.org/10.1109/TETC.2021.3131532</t>
  </si>
  <si>
    <t>Â© 2013 IEEE.Digital technologies are changing the way people interact with the world. The Digital Twin (DT) is one of the key enablers of Industry 4.0. It provides a virtual representation of an observable element of the real world. These elements can be both physical objects such as devices or non-physical such as interactions and processes. Digitalization of the real world enables new business models, transforming traditional products into services, as for instance, the Car-as-a-Service (CaaS). To integrate all components that will be part of systems like CaaS or Smart Cities, it is necessary to have well-defined standards for modeling and defining an architecture especially taking into consideration the granularity level of the system. This paper proposes the main components needed for building DT-based systems with different levels of granularity. These components have been arranged in layers to specify the concerns of each part of the system. A case study has been developed to demonstrate the modeling and the deployment of the Digital Twin, highlighting how this concept can be one of the key enablers for CaaS.</t>
  </si>
  <si>
    <t>architecture, car-as-a-service, Digital twin, granularity, industry 4.0, model</t>
  </si>
  <si>
    <t>&lt;Intelligent manufacturing in the context of industry 4.0: A review, {eid: 85040743821}&gt;, &lt;Digital twin as a service (DTaaS) in industry 4.0: An architecture reference model, {eid: 85097743225}&gt;, &lt;Towards architecting digital twinpervaded systems, {eid: 85074976546}&gt;, &lt;Digital twin: Current scenario and a case study on a manufacturing process, {eid: 85084031553}&gt;, &lt;Digital twin in the IoT context: A survey on technical features, scenarios, and architectural models, {eid: 85087488936}&gt;, &lt;Process modeling for industry 4.0 applications: Towards an industry 4.0 process modeling language and method, {eid: 85006846896}&gt;, &lt;Digital twin service towards smart manufacturing, {eid: 85049560307}&gt;, &lt;Data-centric middleware based digital twin platform for dependable cyber-physical systems, {eid: 85028079218}&gt;, &lt;ISO Automation systems and integration digital twin framework for manufacturing, {eid: 85126168283}&gt;, &lt;None, {eid: 84944689700}&gt;, &lt;Modeling, simulation, information technology &amp; processing roadmap, {eid: 84885413599}&gt;, &lt;About the importance of autonomy and digital twins for the future of manufacturing, {eid: 84953861813}&gt;, &lt;Internet of things ontology for digital twin in cyber physical systems, {eid: 85065093309}&gt;, &lt;Dynamic modeling of manufacturing equipment capability using condition information in cloud manufacturing, {eid: 84936971877}&gt;, &lt;Modeling of digital twin workshop based on perception data, {eid: 85028357999}&gt;, &lt;A reconfigurable modeling approach for digital twin-based manufacturing system, {eid: 85070557472}&gt;, &lt;Defining a digital twin-based cyber-physical production system for autonomous manufacturing in smart shop floors, {eid: 85060183300}&gt;, &lt;An open source approach to the design and implementation of digital twins for smart manufacturing, {eid: 85064532610}&gt;, &lt;A centralized support infrastructure (CSI) to manage CPS digital twin, towards the synchronization between CPS deployed on the shopfloor and their digital representation, {eid: 85076290432}&gt;, &lt;Digital twin data modeling with automationml and a communication methodology for data exchange, {eid: 85006391498}&gt;, &lt;Automatic assembly planning based on digital product descriptions, {eid: 85041407539}&gt;, &lt;Plug-And-simulate within modular assembly line enabled by digital twins and the use of automationml, {eid: 85044297204}&gt;, &lt;Information modeling for cyber-physical production system based on digital twin and automationml, {eid: 85081887346}&gt;, &lt;Digital twin-driven rapid reconfiguration of the automated manufacturing system via an open architecture model, {eid: 85076833589}&gt;, &lt;A six-layer architecture for the digital twin: A manufacturing case study implementation, {eid: 85089250665}&gt;, &lt;A digital twin based industrial automation and control system security architecture, {eid: 85078224349}&gt;, &lt;A digital twin architecture based on the industrial internet of things technologies, {eid: 85063782240}&gt;, &lt;A hierarchical digital twin model framework for dynamic cyber-physical system design, {eid: 85065215650}&gt;, &lt;Digital factories for capability modeling and visualization, {eid: 85016059293}&gt;, &lt;The digital twin of an industrial production line within the industry 4.0 concept, {eid: 85027512911}&gt;, &lt;Digital twindriven product design, manufacturing and service with big data, {eid: 85042334812}&gt;, &lt;A novel cloud-based framework for the elderly healthcare services using digital twin, {eid: 85065103886}&gt;, &lt;Digital twins in health care: Ethical implications of an emerging engineering paradigm, {eid: 85042098524}&gt;, &lt;The newest road revolution: Car as a service, {eid: 85098650511}&gt;, &lt;None, {eid: 85088510035}&gt;, &lt;Car-sharing services: An annotated review, {eid: 85038035266}&gt;, &lt;Shared mobility as a driver for sustainable consumptions: The intention to re-use free-floating car sharing, {eid: 85068877803}&gt;, &lt;Access-based consumption: The case of car sharing, {eid: 84869745851}&gt;, &lt;A comprehensive survey of driving monitoring and assistance systems, {eid: 85067538694}&gt;, &lt;A six-layer digital twin architecture for a manufacturing cell, {eid: 85059060745}&gt;, &lt;None, {eid: 85033731937}&gt;, &lt;Integration of digital twin and deep learning in cyber-physical systems: Towards smart manufacturing, {eid: 85088873643}&gt;, &lt;Digital twin: Values, challenges and enablers from a modeling perspective, {eid: 85081090770}&gt;, &lt;A methodology for digital twin modeling and deployment for industry 4.0, {eid: 85098780861}&gt;, &lt;A standard-based open source IoT platform: Fiware, {eid: 85086591264}&gt;</t>
  </si>
  <si>
    <t>2-s2.0-85121355175</t>
  </si>
  <si>
    <t>Machine Learning based Digital Twin Framework for Production Optimization in Petrochemical Industry</t>
  </si>
  <si>
    <t>International Journal of Information Management</t>
  </si>
  <si>
    <t>10.1016/j.ijinfomgt.2019.05.020</t>
  </si>
  <si>
    <t>https://www.doi.org/10.1016/j.ijinfomgt.2019.05.020</t>
  </si>
  <si>
    <t>Â© 2019 Elsevier LtdDigital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</si>
  <si>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digital twin, internet of things, machine learning, petrochemical industry, production control optimization</t>
  </si>
  <si>
    <t>&lt;Sustainability indicators for decision-making and optimisation in the process industry: The case of the petrochemical industry, {eid: 74649084083}&gt;, &lt;A multiobjective optimization model for the waste management of the petrochemical industry, {eid: 0030415968}&gt;, &lt;Big Data in the construction industry: A review of present status, opportunities, and future trends, {eid: 84978529080}&gt;, &lt;An overview of machine learning, {eid: 0006895591}&gt;, &lt;Data and knowledge mining with big data towards smart production, {eid: 85043999662}&gt;, &lt;Artificial intelligence for decision making in the era of Big Dataâ€“evolution, challenges and research agenda, {eid: 85061088779}&gt;, &lt;Driving innovation through big open linked data (BOLD): Exploring antecedents using interpretive structural modelling, {eid: 84978160759}&gt;, &lt;Cloud manufacturing: security, privacy, and forensic concerns, {eid: 84991218816}&gt;, &lt;Event-based sensor data exchange and fusion in the Internet of Things environments, {eid: 85046662495}&gt;, &lt;Challenges of connecting edge and cloud computing: a security and forensic perspective, {eid: 85019262177}&gt;, &lt;Product lifecycle management in knowledge intensive collaborative environments: An application to automotive industry, {eid: 84969590931}&gt;, &lt;The digital twin paradigm for future NASA and US Air Force vehicles, {eid: 84881388851}&gt;, &lt;Digital Twin: Manufacturing Excellence Through Virtual Factory Replication, {eid: 84944689700}&gt;, &lt;Machine Learning Applications to Power Systems, {eid: 77954834114}&gt;, &lt;Smart cities: Advances in researchâ€”An information systems perspective, {eid: 85059882907}&gt;, &lt;A machine learning approach for the condition monitoring of rotating machinery, {eid: 84893036693}&gt;, &lt;A review of data mining applications for quality improvement in manufacturing industry, {eid: 79957992809}&gt;, &lt;Perspective for smart factory in petrochemical industry, {eid: 84962019236}&gt;, &lt;Overview of smart factory studies in petrochemical industry, {eid: 84940570800}&gt;, &lt;Big data in product lifecycle management, {eid: 84942374449}&gt;, &lt;From data to value: A nine-factor framework for data-based value creation in information-intensive services, {eid: 85038023986}&gt;, &lt;Enabling effective workflow model reuse: A data-centric approach, {eid: 84992188338, doi: 10.1016/j.dss.2016.09.002}&gt;, &lt;Digital twin-driven rapid individualised designing of automated flow-shop manufacturing system, {eid: 85068489522}&gt;, &lt;An IoT-enabled simulation approach for process planning and analysis: a case from engine re-manufacturing industry, {eid: 85066299676, doi: 10.1080/0951192X.2019.1571237}&gt;, &lt;The strategic value of data resources in emergent industries, {eid: 85038877244}&gt;, &lt;Towards an extended model-based definition for the digital twin, {eid: 85045764439}&gt;, &lt;AI and machine learning techniques for managing complexity, changes and uncertainties in manufacturing, {eid: 0141569723}&gt;, &lt;Scheduling optimization in petroleum refining industry: a survey, {eid: 15044351070}&gt;, &lt;ORCA-FMS: a dynamic architecture for the optimized and reactive control of flexible manufacturing scheduling, {eid: 84897429904}&gt;, &lt;An application of datamining and machine learning techniques in the metal industry, {eid: 85066332999}&gt;, &lt;Barriers to the development of smart cities in Indian context, {eid: 85051135645, doi: 10.1007/s10796-018-9873-4}&gt;, &lt;A framework for adoption of machine learning in industry for software defect prediction, {eid: 84908892374}&gt;, &lt;Big data reduction framework for value creation in sustainable enterprises, {eid: 84975070005}&gt;, &lt;ADACOR: A holonic architecture for agile and adaptive manufacturing control, {eid: 85066309255}&gt;, &lt;A Big Data system supporting Bosch Braga Industry 4.0 strategy, {eid: 85028307058}&gt;, &lt;Real-time reservoir management: A multiscale adaptive optimization and control approach, {eid: 33646945287}&gt;, &lt;Shaping the digital twin for design and production engineering, {eid: 85018723536}&gt;, &lt;SDMSim: a manufacturing service supplyâ€“demand matching simulator under cloud environment, {eid: 84996773751}&gt;, &lt;Digital twin-driven product design, manufacturing and service with big data, {eid: 85015707925}&gt;, &lt;Data-driven smart manufacturing, {eid: 85040599054}&gt;, &lt;Digital twin-driven product design framework, {eid: 85061021953}&gt;, &lt;Machine learning algorithms for quality control in plastic molding industry, {eid: 84890629474}&gt;, &lt;The Airframe Digital Twin: Some Challenges to Realization, {eid: 85066296221}&gt;, &lt;Reengineering aircraft structural life prediction using a digital twin, {eid: 84855216556}&gt;, &lt;Systematic literature review of machine learning based software development effort estimation models, {eid: 80055086827}&gt;, &lt;Toward sustainability: using big data to explore the decisive attributes of supply chain risks and uncertainties, {eid: 84964658336}&gt;, &lt;Big data: From beginning to future, {eid: 84987937059}&gt;, &lt;Smart Manufacturing for the Oil Refining and Petrochemical Industry, {eid: 85024931761}&gt;, &lt;The Application of Data Mining in Petrochemical Enterprise, {eid: 67650680759}&gt;, &lt;A big data analytics architecture for cleaner manufacturing and maintenance processes of complex products, {eid: 84999036761}&gt;</t>
  </si>
  <si>
    <t>2-s2.0-85066307148</t>
  </si>
  <si>
    <t>Model-Driven Development of a Digital Twin for Injection Molding</t>
  </si>
  <si>
    <t>32nd International Conference on Advanced Information Systems Engineering, CAiSE 2020</t>
  </si>
  <si>
    <t>10.1007/978-3-030-49435-3_6</t>
  </si>
  <si>
    <t>https://www.doi.org/10.1007/978-3-030-49435-3_6</t>
  </si>
  <si>
    <t>Â© Springer Nature Switzerland AG 2020.Digital Twins (DTs) of Cyber-Physical Production Systems (CPPSs) enable the smart automation of production processes, collection of data, and can thus reduce manual efforts for supervising and controlling CPPSs. Realizing DTs is challenging and requires significant efforts for their conception and integration with the represented CPPS. To mitigate this, we present an approach to systematically engineering DTs for injection molding that supports domain-specific customizations and automation of essential development activities based on a model-driven reference architecture. In this approach, reactive CPPS behavior is defined in terms of a Domain-Specific Language (DSL) for specifying events that occur in the physical system. The reference architecture connects to the CPPS through a novel DSL for representing OPC-UA bindings. We have evaluated this approach with a DT of an injection molding machine that controls the machine to optimize the Design of Experiment (DoE) parameters between experiment cycles before the products are molded. Through this, our reference implementation of the DT facilitates the time-consuming setup of a DT and the subsequent injection molding activities. Overall, this facilitates to systematically engineer digital twins with reactive behavior that help to optimize machine use.</t>
  </si>
  <si>
    <t>Cyber-Physical Production System, Digital Twin, Injection molding, Model-driven development, Reference architecture</t>
  </si>
  <si>
    <t>&lt;Digital twin as enabler for an innovative digital shopfloor management system in the ESB logistics learning factory at Reutlingen-University, {eid: 85020859111}&gt;, &lt;Architectural programming with montiarcautomaton, {eid: 85058218229}&gt;, &lt;Digital behavioral twins for safe connected cars, {eid: 85056832496}&gt;, &lt;Machinability assessment of inconel 718 by factorial design of experiment coupled with response surface methodology, {eid: 0343168164}&gt;, &lt;Practical applications of Taguchi method for optimization of processing parameters for plastic injection moulding: A retrospective review, {eid: 84923316802}&gt;, &lt;Model-driven development of complex software: A research roadmap, {eid: 34748861160}&gt;, &lt;The digital twin paradigm for future NASA and us air force vehicles, {eid: 84881388851}&gt;, &lt;Engineering tagging languages for DSLs, {eid: 84961634193}&gt;, &lt;Constance: an intelligent data lake system, {eid: 84979680970}&gt;, &lt;Injection molding setup by means of machine learning based on simulation and experimental data, {eid: 85072959161}&gt;, &lt;Combined learning processes for injection moulding based on simulation and experimental data, {eid: 85097342280}&gt;, &lt;Flexibilisation of injection moulding manufacture through digitisation, {eid: 85086233825}&gt;, &lt;Approaches of self-optimising systems in manufacturing, {eid: 85149036760}&gt;, &lt;None, {eid: 85086227181}&gt;, &lt;Digital twin-driven manufacturing cyber-physical system for parallel controlling of smart workshop, {eid: 85049566739}&gt;, &lt;None, {eid: 84892029522}&gt;, &lt;A classification and comparison framework for software architecture description languages, {eid: 0033892696}&gt;, &lt;The digital twin implementation for linking the virtual representation of human-based production tasks to their physical counterpart in the factory-floor, {eid: 85054903830}&gt;, &lt;Modeling of cyber-physical systems and digital twin based on edge computing, fog computing and cloud computing towards smart manufacturing, {eid: 85055031143}&gt;, &lt;None, {eid: 84905811248}&gt;, &lt;Abstraction and refinement in hierarchically decomposable and underspecified CPS-architectures, {eid: 85052702289}&gt;, &lt;Jenseits menschlicher fÃ¤higkeiten. ModellgestÃ¼tzte prozesseinrichtung durch vol-lvernetzte produktion im spritzgieÃŸen, {eid: 85086276872}&gt;, &lt;Optimization of injection molding process parameters using combination of artificial neural network and genetic algorithm method, {eid: 33846829958}&gt;, &lt;Toward a digital twin for real-time geometry assurance in individualized production, {eid: 85018779245}&gt;, &lt;Digital twin shop-floor: A new shop-floor paradigm towards smart manufacturing, {eid: 85030752762}&gt;, &lt;Transfer-learning: Bridging the gap between real and simulation data for machine learning in injection moulding, {eid: 85049564787}&gt;, &lt;Apache Kafka: Next generation distributed messaging system, {eid: 85041718349}&gt;, &lt;Modeling languages in industry 4.0: An extended systematic mapping study, {eid: 85074431675}&gt;, &lt;Digital twin-driven cyber-physical production system towards smart shop-floor, {eid: 85057330632}&gt;</t>
  </si>
  <si>
    <t>2-s2.0-85086228557</t>
  </si>
  <si>
    <t>Modeling Digital Twin Data and Architecture: A Building Guide With FIWARE as Enabling Technology</t>
  </si>
  <si>
    <t>IEEE Internet Computing</t>
  </si>
  <si>
    <t>10.1109/MIC.2021.3056923</t>
  </si>
  <si>
    <t>https://www.doi.org/10.1109/MIC.2021.3056923</t>
  </si>
  <si>
    <t>Â© 1997-2012 IEEE.The use of digitial twins (DTs) in industry has become a growing trend in recent years, allowing improvement of the life cycle of any process by taking advantage of the relationship between the physical and virtual worlds. Existing literature posits several challenges for building DTs, as well as some proposals for overcoming them. However, in the vast majority of the cases, the architectures and technologies presented are strongly bounded to the domain where the DTs are applied. This article proposes the FIWARE Ecosystem, combining its catalog of components and smart data models as a solution for the development of any DT. We also provide a use case to show how to use FIWARE for building DTs through a complete example of a parking DT. We conclude that the FIWARE Ecosystem constitutes a real reference option for developing DTs in any domain.</t>
  </si>
  <si>
    <t>&lt;None, {eid: 85123430507}&gt;, &lt;A review of the roles of digital twin in CPS-based production systems, {eid: 85029833606}&gt;, &lt;The digital twin Realizing the cyber-physical production system for industry 4.0, {eid: 85019987476}&gt;, &lt;Digital twin and Internet of Things-current standards landscape, {eid: 85091974569}&gt;, &lt;The asset administration shell Implementing digital twins for use in industrie 4.0, {eid: 85134142247}&gt;, &lt;OData version 4.01. Part 1 Protocol, {eid: 85134088982}&gt;, &lt;Context information management (CIM); NGSI-LD API, {eid: 85134112697}&gt;, &lt;Web of things (WoT) thing description, {eid: 85117143401}&gt;, &lt;A four-layer architecture pattern for constructing and managing digital twins, {eid: 85072820852}&gt;, &lt;A six-layer architecture for digital twins with aggregation, {eid: 85070603892}&gt;, &lt;A digital twin architecture based on the industrial Internet of Things technologies, {eid: 85063782240}&gt;, &lt;A simulation-based architecture for smart cyber-physical systems, {eid: 84991687905}&gt;, &lt;Data-centric middleware based digital twin platform for dependable cyber-physical systems, {eid: 85028079218}&gt;, &lt;A microservice-based middleware for the digital factory, {eid: 85029892628}&gt;, &lt;C2PS A digital twin architecture reference model for the cloud-based cyber-physical systems, {eid: 85015767302}&gt;, &lt;Digital twin in the IoT context A survey on technical features, scenarios, and architectural models, {eid: 85087488936}&gt;, &lt;Digital twin data modeling with AutomationML and a communication methodology for data exchange, {eid: 85006391498}&gt;, &lt;Internet of Things ontology for digital twin in cyber physical systems, {eid: 85065093309}&gt;, &lt;An architecture of an intelligent digital twin in a cyber-physical production system, {eid: 85073869890}&gt;</t>
  </si>
  <si>
    <t>2-s2.0-85100821535</t>
  </si>
  <si>
    <t>Real-time event-based platform for the development of digital twin applications</t>
  </si>
  <si>
    <t>International Journal of Advanced Manufacturing Technology</t>
  </si>
  <si>
    <t>10.1007/s00170-021-07490-9</t>
  </si>
  <si>
    <t>https://www.doi.org/10.1007/s00170-021-07490-9</t>
  </si>
  <si>
    <t>Â© 2021, The Author(s), under exclusive licence to Springer-Verlag London Ltd., part of Springer Nature.Digital twin has become essential to modern industrial developments and production paradigms. Digital twin provides support to users and processes in decision-making creating high-fidelity virtual models from physical objects in order to simulate their behaviors, predict their states, provide feedbacks, and if possible be optimized by themselves. The literature indicates an urgent need to develop digital twin applications. These applications require a digital platform that complies with DT requirements and allows all physical objects, virtual models, and industrial systems to communicate and integrate with each other. The contribution of this paper is to provide an analysis about digital twin (meaning and modeling), and to present a platform that works as: (1) a modern distributed system that runs as a cluster and can elastically scale to handle and integrate all the business applications, systems, and production data even the most massive data volumes; (2) a storage system that keeps data as long as necessary and provides real guarantees in delivery, persistence, performance (real time), reliability, and processing; (3) a real-time event-based platform that supports the requirements of digital twin applications including the management and support of different digital twin versions.</t>
  </si>
  <si>
    <t>Digital twin, Event-based architecture, Real-time information, Smart production systems</t>
  </si>
  <si>
    <t>&lt;TensorFlow: Large-scale machine learning on heterogeneous systems, {eid: 85112631124}&gt;, &lt;An industrial Internet of things based platform for context-aware information services in manufacturing, {eid: 85050917823, doi: 10.1080/0951192X.2018.1500716}&gt;, &lt;None, {eid: 85112593671}&gt;, &lt;Apache Kafka. Retrieved from Apache Kafka. A distributed streaming platform, {eid: 85112674678}&gt;, &lt;Cyber-physical systems architecture for self-aware machines in Industry 4.0 environment, {eid: 84953897450, doi: 10.1016/j.ifacol.2015.06.318}&gt;, &lt;AnÃ¡lisis exhaustivo de los principios de diseÃ±o en el contexto de Industria 4.0, {eid: 85087312022, doi: 10.4995/riai.2020.12579}&gt;, &lt;None, {eid: 85071378588, doi: 10.1007/978-1-4842-2734-3}&gt;, &lt;Cloud-based manufacturing process monitoring for smart diagnosis services, {eid: 85041123011, doi: 10.1080/0951192X.2018.1425552}&gt;, &lt;None, {eid: 85046816348}&gt;, &lt;Cloud manufacturing as a new type of product-service system, {eid: 85050368951, doi: 10.1080/0951192X.2018.1493228}&gt;, &lt;Applications of cyber-physical system: a literature review, {eid: 85141252047, doi: 10.1142/S2424862217500129}&gt;, &lt;Theoretical foundations for cyber-physical systems: a literature review, {eid: 85150674966, doi: 10.1142/S2424862217500130}&gt;, &lt;Ubiquitous manufacturing: current practices, challenges, and opportunities, {eid: 84962079705, doi: 10.1016/j.rcim.2016.01.001}&gt;, &lt;Big Data deep learning: Challenges and perspectives, {eid: 84923318381}&gt;, &lt;Integrated and intelligent manufacturing: perspectives and enablers, {eid: 85040736945, doi: 10.1016/J.ENG.2017.04.009}&gt;, &lt;None, {eid: 85112673643}&gt;, &lt;None, {eid: 85112612671}&gt;, &lt;None, {eid: 85006470377}&gt;, &lt;None, {eid: 84911938395}&gt;, &lt;ISA95, Enterprise-Control System Integration, {eid: 85112611906}&gt;, &lt;Characterising the digital twin: a systematic literature review, {eid: 85081219520, doi: 10.1016/j.cirpj.2020.02.002}&gt;, &lt;Recommendations for implementing the strategic initiative INDUSTRIE 4.0. Final report of the Industrie 4.0 Working Group, {eid: 84926018987}&gt;, &lt;Quality prediction in a mining process, {eid: 85112607830}&gt;, &lt;Adam: A method for stochastic optimization, {eid: 85083951076}&gt;, &lt;None, {eid: 85112668756}&gt;, &lt;Smart manufacturing, {eid: 85023772668, doi: 10.1080/00207543.2017.1351644}&gt;, &lt;Industrial big data analytics and cyber-physical systems for future maintenance &amp; service innovation, {eid: 84964030208, doi: 10.1016/j.procir.2015.08.026}&gt;, &lt;A cyber-physical systems architecture for Industry 4.0-based manufacturing systems, {eid: 84921300723, doi: 10.1016/j.mfglet.2014.12.001}&gt;, &lt;A cyber-physical machine tools platform using OPC UA and MTConnect, {eid: 85064397986, doi: 10.1016/j.jmsy.2019.04.006}&gt;, &lt;Review on cyber-physical systems, {eid: 85010065711, doi: 10.1109/JAS.2017.7510349}&gt;, &lt;Digital twin-driven smart manufacturing: connotation, reference model, applications and research issues, {eid: 85070213247, doi: 10.1016/j.rcim.2019.101837}&gt;, &lt;Cloud computing challenges and opportunities: a survey, {eid: 84961773694, doi: 10.1109/TAFGEN.2015.7289571}&gt;, &lt;None, {eid: 85031903162}&gt;, &lt;None, {eid: 85112619749}&gt;, &lt;None, {eid: 85112660485}&gt;, &lt;Enabling technologies and tools for digital twin, {eid: 85074335396, doi: 10.1016/j.jmsy.2019.10.001}&gt;, &lt;Data mining with Big Data, {eid: 85015106821, doi: 10.1109/ISCO.2017.7855990}&gt;, &lt;None, {eid: 85112631834}&gt;, &lt;Thoughts on design for intelligent manufacturing, {eid: 85071052813, doi: 10.1016/j.eng.2019.07.011}&gt;, &lt;Shaping the digital twin for design and production engineering, {eid: 85018723536, doi: 10.1016/j.cirp.2017.04.040}&gt;, &lt;Cyber-physical systems and the built environment, {eid: 85071376067, doi: 10.1080/24751448.2018.1497358}&gt;, &lt;Development and operation of digital twins for technical systems and services, {eid: 85064949801, doi: 10.1016/j.cirp.2019.04.024}&gt;, &lt;Smart CPS: vertical integration overview and user story with a cobotx, {eid: 85055354075, doi: 10.1080/0951192X.2018.1535196}&gt;, &lt;Digital twins and cyberâ€“physical systems toward smart manufacturing and Industry 4.0: correlation and comparison, {eid: 85068798049, doi: 10.1016/j.eng.2019.01.014}&gt;, &lt;Digital twin driven prognostics and health management for complex equipment, {eid: 85047291024, doi: 10.1016/j.cirp.2018.04.055}&gt;, &lt;None, {eid: 85112597008}&gt;, &lt;An event-driven manufacturing information system architecture for Industry 4.0, {eid: 84978995715, doi: 10.1080/00207543.2016.1201604}&gt;, &lt;None, {eid: 84941712443}&gt;, &lt;Security of smart manufacturing systems, {eid: 85045653026, doi: 10.1016/j.jmsy.2018.04.007}&gt;, &lt;Deep learning for smart manufacturing: Methods and applications, {eid: 85041376655, doi: 10.1016/j.jmsy.2018.01.003}&gt;, &lt;Machine learning in manufacturing: advantages, challenges, and applications, {eid: 84995968996, doi: 10.1080/21693277.2016.1192517}&gt;, &lt;Big data for cyber physical systems in industry 4.0: a survey, {eid: 85042909694, doi: 10.1080/17517575.2018.1442934}&gt;, &lt;Industry 4.0: state of the art and future trends, {eid: 85064005739, doi: 10.1080/00207543.2018.1444806}&gt;, &lt;The Internet of Things for smart manufacturing: a review, {eid: 85063081450, doi: 10.1080/24725854.2018.1555383}&gt;, &lt;IoT-enabled smart factory visibility and traceability using laser-scanners, {eid: 85023602743}&gt;</t>
  </si>
  <si>
    <t>2-s2.0-85112607942</t>
  </si>
  <si>
    <t>Primary study, not really MBE</t>
  </si>
  <si>
    <t>Semantic microservice framework for digital twins</t>
  </si>
  <si>
    <t>10.3390/app11125633</t>
  </si>
  <si>
    <t>https://www.doi.org/10.3390/app11125633</t>
  </si>
  <si>
    <t>Â© 2021 by the authors. Licensee MDPI, Basel, Switzerland.Digital Twins (DT) in industrial cyber-physical systems are the key enabling technology for Industry 4.0. Services are an essential part of almost every DT concept, but their interaction is usually implementation-specific since no common guidelines are available. This work identifies some fundamental requirements for a DT service framework based on applications identified in corresponding literature. Based on these requirements, a service framework architecture is proposed. The architecture utilizes Semantic Web technology and a workflow engine for service orchestration to support the fulfilment of the identified requirements. As a case study for sensor data evaluation of an industrial process, a proof-of-concept implementation is presented, showing the feasibility and suitability of the proposed DT service framework architecture.</t>
  </si>
  <si>
    <t>Cyber-physical system, Digital Twin, Knowlege graph, Microservice, Semantic Web, Service architecture, Workflow engine</t>
  </si>
  <si>
    <t>&lt;Reviewing literature on digitalization, business model innovation, and sustainable industry: Past achievements and future promises, {eid: 85059981198, doi: 10.3390/su11020391}&gt;, &lt;Digital Twin in Industry: State-of-the-Art, {eid: 85054374767, doi: 10.1109/TII.2018.2873186}&gt;, &lt;None, {eid: 85086457062}&gt;, &lt;Digital Twin-driven smart manufacturing: Connotation, reference model, applications and research issues, {eid: 85070213247, doi: 10.1016/j.rcim.2019.101837}&gt;, &lt;None, {eid: 84944689700}&gt;, &lt;An architecture of an Intelligent Digital Twin in a Cyber-Physical Production System, {eid: 85073869890, doi: 10.1515/auto-2019-0039}&gt;, &lt;Reference Framework for Digital Twins within Cyber-Physical Systems, {eid: 85072842816, doi: 10.1109/SEsCPS.2019.00012}&gt;, &lt;Five-Dimension Digital Twin Modeling and Its Key Technologies, {eid: 85064427099, doi: 10.1016/b978-0-12-817630-6.00003-5}&gt;, &lt;COGNITWINâ€”Hybrid and Cognitive Digital Twins for the Process Industry, {eid: 85091994848, doi: 10.1109/ICE/ITMC49519.2020.9198403}&gt;, &lt;Generic digital twin architecture for industrial energy systems, {eid: 85099477890, doi: 10.3390/app10248903}&gt;, &lt;None, {eid: 84968904605}&gt;, &lt;From monolithic architecture to microservices architecture, {eid: 85080926212, doi: 10.1109/ISSREW.2019.00050}&gt;, &lt;Microservices: Yesterday, Today, and Tomorrow, {eid: 85054938535, doi: 10.1007/978-3-319-67425-4_12}&gt;, &lt;Orchestration vs. Choreography Functional Association for Future Automation Systems, {eid: 85105822390, doi: 10.1016/j.ifacol.2020.12.1961}&gt;, &lt;None, {eid: 84950338538}&gt;, &lt;None, {eid: 84871553314}&gt;, &lt;Review of digital twin applications in manufacturing, {eid: 85073116667, doi: 10.1016/j.compind.2019.103130}&gt;, &lt;An open source approach to the design and implementation of Digital Twins for Smart Manufacturing, {eid: 85064532610, doi: 10.1080/0951192X.2019.1599436}&gt;, &lt;Stateful stream processing for digital twins: Microservice-based kafka stream dsl, {eid: 85079071242, doi: 10.1109/SIBIRCON48586.2019.8958367}&gt;, &lt;An event-driven manufacturing information system architecture for Industry 4.0, {eid: 84978995715, doi: 10.1080/00207543.2016.1201604}&gt;, &lt;None, {eid: 85108897590}&gt;, &lt;Design methodology of microservices to support predictive analytics for IoT applications, {eid: 85058128463, doi: 10.3390/s18124226}&gt;, &lt;None, {eid: 85108885727}&gt;, &lt;Building IoT services for aging in place using standard-based IoT platforms and heterogeneous iot products, {eid: 85032857501, doi: 10.3390/s17102311}&gt;, &lt;A Requirements Driven Digital Twin Framework: Specification and Opportunities, {eid: 85086995372, doi: 10.1109/ACCESS.2020.3000437}&gt;, &lt;Digital twin-driven product design, manufacturing and service with big data, {eid: 85015707925, doi: 10.1007/s00170-017-0233-1}&gt;, &lt;C2PS: A digital twin architecture reference model for the cloud-based cyber-physical systems, {eid: 85015767302, doi: 10.1109/ACCESS.2017.2657006}&gt;, &lt;Software architecture for cyber-physical control systems with flexible application of the software-as-a-service and on-premises model, {eid: 84937716518, doi: 10.1109/ICIT.2015.7125316}&gt;, &lt;Defining a Digital Twin-based Cyber-Physical Production System for autonomous manufacturing in smart shop floors, {eid: 85060183300, doi: 10.1080/00207543.2019.1566661}&gt;, &lt;IoT-based digital twin for energy cyber-physical systems: Design and implementation, {eid: 85092237155, doi: 10.3390/en13184762}&gt;, &lt;Towards digital twins cloud platform: Microservices and computational workflows to rule a smart factory, {eid: 85058345420, doi: 10.1145/3147213.3149234}&gt;, &lt;Humanâ€“machine-interaction in the industry 4.0 era, {eid: 84914141460, doi: 10.1109/INDIN.2014.6945523}&gt;, &lt;BPMN for knowledge acquisition and anomaly handling in CPS for smart factories, {eid: 84996565841, doi: 10.1109/ETFA.2016.7733686}&gt;, &lt;None, {eid: 84980380558}&gt;, &lt;Towards a definition of knowledge graphs, {eid: 84992411277}&gt;, &lt;Knowledge Engineering: Principles and methods, {eid: 0032026995}&gt;, &lt;FedX: Optimization techniques for federated query processing on linked data, {eid: 80055049544, doi: 10.1007/978-3-642-25073-6_38}&gt;, &lt;Query Performance Evaluation of Sensor Data Integration Methods for Knowledge Graphs, {eid: 85082302560}&gt;, &lt;Ontology-based abstraction layer for smart grid interaction in building energy management systems, {eid: 84982813028, doi: 10.1109/ENERGYCON.2016.7513991}&gt;, &lt;None, {eid: 85046797891}&gt;, &lt;Dynamic Multilevel Workflow Management Concept for Industrial IoT Systems, {eid: 85112730547, doi: 10.1109/tase.2020.3004313}&gt;, &lt;Redefining a process engine as a microservice platform, {eid: 85019219263, doi: 10.1007/978-3-319-58457-7_19}&gt;, &lt;None, {eid: 85108895064}&gt;, &lt;None, {eid: 85108883850}&gt;, &lt;None, {eid: 85108868731}&gt;, &lt;The OpenModelica Integrated Environment for Modeling, Simulation, and Model-Based Development, {eid: 85097216447, doi: 10.4173/mic.2020.4.1}&gt;, &lt;None, {eid: 85108874330}&gt;, &lt;Ontology-Based Model Identification of Industrial Energy Systems, {eid: 85089548614, doi: 10.1109/ISIE45063.2020.9152386}&gt;, &lt;None, {eid: 71049190389}&gt;, &lt;The virtual knowledge graph system ontop, {eid: 85091407316}&gt;, &lt;None, {eid: 85044459888}&gt;, &lt;None, {eid: 85044521486}&gt;, &lt;None, {eid: 85108879629}&gt;, &lt;Ontology-Based Data Integration in Multi-Disciplinary Engineering Environments: A Review, {eid: 85056819764}&gt;, &lt;A methodology for creating reusable ontologies, {eid: 85050107085, doi: 10.1109/ICPHYS.2018.8387639}&gt;, &lt;Data-driven Workflow Management by utilising BPMN and CPN in IIoT Systems with the Arrowhead Framework, {eid: 85074201785, doi: 10.1109/ETFA.2019.8869501}&gt;, &lt;Ontology-Based OPC UA Data Access via Custom Property Functions, {eid: 85074215012}&gt;</t>
  </si>
  <si>
    <t>2-s2.0-85108877597</t>
  </si>
  <si>
    <t>Primary study, not MBE</t>
  </si>
  <si>
    <t>Stateful stream processing for digital twins: Microservice-based kafka stream dsl</t>
  </si>
  <si>
    <t>2019 International Multi-Conference on Engineering, Computer and Information Sciences, SIBIRCON 2019</t>
  </si>
  <si>
    <t>10.1109/SIBIRCON48586.2019.8958367</t>
  </si>
  <si>
    <t>https://www.doi.org/10.1109/SIBIRCON48586.2019.8958367</t>
  </si>
  <si>
    <t>Â© 2019 IEEE.Digital Twin is a virtual representation of a technological process or a piece of equipment, that supports monitoring, control and state prediction based on the data, gathered from the sensor networks. To parallelize event processing and produce near-real-Time insights over data streams, Digital Twin should be implemented based on an Event-Driven architecture. The Event-Driven architecture is loosely-coupled by its nature. One of the recent possible solutions for loose coupling system is a Microservice approach, a cohesive and independent process that interacts using messages. Stateless behavior is the nature of the microservice, but on the other hand, the vast majority of stream processing in Digital Twin imply stateful operations. Thus, in this paper, we propose a case-study of the possibility to use Apache Kafka Stream API (Kafka stream DSL) to build stateful microservice for real-Time manufacturing data analysis. Also, in the presented work we discuss the fulfillment of such requirements as fault tolerance, processing latency, and scalability to support the stateful stream processing in Digital Twins implementation.</t>
  </si>
  <si>
    <t>Apache Kafka, Digital Twin, Event-Driven, Microservice, Sensors, Stream processing</t>
  </si>
  <si>
    <t>&lt;Impact of Quality of Service on Cloud Based Industrial IoT Applications with OPC UA, {eid: 85050353024}&gt;, &lt;The Ring Buffer Network Bus (RBNB) DataTurbine Streaming Data Middleware for Environmental Observing Systems, {eid: 44949167512}&gt;, &lt;IoT-Based Intelligent Perception and Access of Manufacturing Resource Toward Cloud Manufacturing, {eid: 84896964757}&gt;, &lt;Recommendations for implementing the strategic initiative INDUSTRIE 4.0: Final report of the Industrie 4.0 Working Group, {eid: 84920960599}&gt;, &lt;The Internet of Things: A survey, {eid: 77956877124}&gt;, &lt;A Survey of Research on Cloud Robotics and Automation, {eid: 84924680020}&gt;, &lt;Scientific Micro-Workflows : Where Event-Driven Approach Meets Workflows to Support Digital Twins, {eid: 85079035724}&gt;, &lt;None, {eid: 84944689700}&gt;, &lt;Micro-Workflows: Kafka and Kepler Fusion to Support Digital Twins of Industrial Processes, {eid: 85061769858}&gt;, &lt;A Cyber-Physical Systems architecture for Industry 4.0-based manufacturing systems, {eid: 84921300723}&gt;, &lt;A Survey on Platoon-Based Vehicular Cyber-Physical Systems, {eid: 84962359205}&gt;, &lt;Event Driven Architecture, {eid: 84925655451}&gt;, &lt;Event-Driven Architecture Overview, {eid: 50249137591}&gt;, &lt;Microservices validation: Mjolnirr platform case study, {eid: 84946103342}&gt;, &lt;None, {eid: 84950338538}&gt;, &lt;None, {eid: 84963909685}&gt;, &lt;None, {eid: 84930678109}&gt;, &lt;None, {eid: 84886745724}&gt;, &lt;Cloud migration process-A survey, evaluation framework, and open challenges, {eid: 84978904039}&gt;, &lt;None, {eid: 85061791641}&gt;, &lt;None, {eid: 84871553314}&gt;, &lt;A Distributed Stream Processing based Architecture for IoT Smart Grids Monitoring, {eid: 85058316182}&gt;, &lt;DEBS Grand Challenge : Real time Load Prediction and Outliers Detection using STORM, {eid: 84903165991}&gt;, &lt;None, {eid: 85079041361}&gt;, &lt;None, {eid: 84904332358}&gt;, &lt;Real-Time Anomaly Detection from Environmental Data Streams, {eid: 84945960187}&gt;, &lt;None, {eid: 85066493383}&gt;, &lt;A high throughput processing engine for taxi-generated data streams, {eid: 84960948972}&gt;, &lt;None, {eid: 85079070119}&gt;, &lt;None, {eid: 85079068100}&gt;, &lt;None, {eid: 85079056786}&gt;, &lt;Microservices: Yesterday, Today, and Tomorrow, {eid: 85054938535}&gt;, &lt;A Systematic Mapping Study in Microservice Architecture, {eid: 85011262976}&gt;, &lt;None, {eid: 85079055714}&gt;, &lt;None, {eid: 84923680682}&gt;, &lt;None, {eid: 85057008293}&gt;, &lt;None, {eid: 85079059100}&gt;, &lt;None, {eid: 85079055636}&gt;, &lt;None, {eid: 85079037690}&gt;</t>
  </si>
  <si>
    <t>2-s2.0-85079071242</t>
  </si>
  <si>
    <t>Strengthening Digital Twin Applications based on Machine Learning for Complex Equipment</t>
  </si>
  <si>
    <t>2021 Design, Automation and Test in Europe Conference and Exhibition, DATE 2021</t>
  </si>
  <si>
    <t>10.23919/DATE51398.2021.9474133</t>
  </si>
  <si>
    <t>https://www.doi.org/10.23919/DATE51398.2021.9474133</t>
  </si>
  <si>
    <t>Â© 2021 EDAA.Digital twin technology and machine learning are emerging technologies in recent years. Through digital twin technology, it is virtually possible to virtualize a product, process or service and the information interaction and co-evolution between physical and information world. Machine Learning (ML) can improve the cognitive, reasoning and decision-making abilities of the digital twin through knowledge extraction. The full life cycle management of complex equipment is considered the key to the intelligent transformation and upgrading of the modern manufacturing industry. The application of the above two technologies in the full life cycle management of complex equipment is going to make each stage of the life cycle more responsive, predictable and adaptable. In this study, we have proposed a full life cycle digital twin architecture for complex equipment. We have described four specific scenarios in which two typical machine learning algorithms based on deep reinforcement learning are applied which are further used to enhance digital twin in various stages of complex equipment. At the end of this study, we have summarized the application advantages of the combination of digital twin and machine learning while addressing future research direction in this domain.</t>
  </si>
  <si>
    <t>complex equipment, deep reinforcement learning, digital twin, full life cycle management</t>
  </si>
  <si>
    <t>&lt;Artificial-intelligence-driven customized manufacturing factory: Key technologies, applications, and challenges, {eid: 85111016360}&gt;, &lt;A smart manufacturing service system based on edge computing, fog computing, and cloud computing, {eid: 85069774249}&gt;, &lt;A reconfigurable method for intelligent manufacturing based on industrial cloud and edge intelligence, {eid: 85084926323}&gt;, &lt;Intelligent manufacturing-main direction of"made in china 2025, {eid: 84943223104}&gt;, &lt;Improving cognitive ability of edge intelligent iiot through machine learning, {eid: 85073325061}&gt;, &lt;Connotation, architecture and trends of product digital twin, {eid: 85021844855}&gt;, &lt;Current development of heavyduty manufacturing equipments, {eid: 78449251522}&gt;, &lt;Five-dimension digital twin model and its ten applications, {eid: 85064443425}&gt;, &lt;Digital twins technolgy and its data fusion in iron and steel product life cycle, {eid: 85048233664}&gt;, &lt;An explorative study on management and maintenance of systems for design and manufacture of customized products, {eid: 85009865408}&gt;, &lt;Research on intelligent evaluation method for machining state oriented to process quality control, {eid: 85058023819}&gt;, &lt;Machine learning with big data: Challenges and approaches, {eid: 85028802280}&gt;, &lt;Research on intelligent method of manufacturing and processing equipment based on digital twin, {eid: 85087843960}&gt;, &lt;Automatic generative design to meet customers preferences, {eid: 84946530894}&gt;, &lt;Time series data for equipment reliability analysis with deep learning, {eid: 85087481039}&gt;</t>
  </si>
  <si>
    <t>2-s2.0-85111038740</t>
  </si>
  <si>
    <t>Sustainability assessment of intelligent manufacturing supported by digital twin</t>
  </si>
  <si>
    <t>10.1109/ACCESS.2020.3026541</t>
  </si>
  <si>
    <t>https://www.doi.org/10.1109/ACCESS.2020.3026541</t>
  </si>
  <si>
    <t>Â© This work is licensed under a Creative Commons Attribution 4.0 License. For more information, see https://creativecommons.org/licenses/by/4.0/As a major challenge and opportunity for traditional manufacturing, intelligent manufacturing is facing the needs of sustainable development in future. Sustainability assessment undoubtedly plays a pivotal role for future development of intelligent manufacturing. Aiming at this, the paper presents the digital twin driven information architecture of sustainability assessment oriented for dynamic evolution under the whole life cycle based on the classic digital twin mapping system. The sustainability assessment method segment of the architecture includes indicator system building, indicator value determination, indicator importance degree determination and intelligent manufacturing project assessing. A novel approach for treating the ambiguity of expert' judgment in indicator value determination by introducing trapezoidal fuzzy number into analytic hierarchy process is proposed, while the complexity of the influence relationship among the indicators is processed by the integration of complex networks modeling and PROMETHEE II for the indicator importance degree determination. A two-stage evidence combination model based on evidence theory is built for intelligent manufacturing project assessing lastly. The presented digital-twin-driven information architecture and the sustainability assessment method is tested and validated on a study of sustainability assessment of 8 intelligent manufacturing projects of an air conditioning enterprise. The results of the presented method were validated by comparing them with the results of the fuzzy and rough extension of the PROMETHEE II, TOPSIS and VIKOR methods, indicator importance degree determining method by entropy and indicator value determining method by accurate expert scoring.</t>
  </si>
  <si>
    <t>Analytic hierarchy process, Complex networks, Digital twin, Evidence theory, Fuzzy number, Intelligent manufacturing, PROMETHEE II, Sustainability</t>
  </si>
  <si>
    <t>&lt;Report of the world commission on environment and development, {eid: 58149372152}&gt;, &lt;Perspectives of environmental education and environmental management in Bangladesh and their sustainability, {eid: 85102763751}&gt;, &lt;Coordinates of the accounting in Romania. Historical and current perspectives, {eid: 85102741132}&gt;, &lt;A holistic approach to corporate sustainability assessment: Incorporating sustainable development goals into sustainable manufacturing performance evaluation, {eid: 85058044960}&gt;, &lt;The supply chain of CO2emissions, {eid: 80855136325}&gt;, &lt;Sustainability and Earth resources: Life cycle assessment modeling, {eid: 84887616213}&gt;, &lt;Sustainable manufacturing: Trends and research challenges, {eid: 84856555735}&gt;, &lt;Sustainable manufacturing: Modeling and optimization challenges at the product, process and system levels, {eid: 77953649601}&gt;, &lt;Risk assessment in intelligent manufacturing process: A case study of an optical cable automatic arranging robot, {eid: 85071137412}&gt;, &lt;Can smart factories bring environmental benefits to their products?: A case study of household refrigerators, {eid: 85070902308}&gt;, &lt;Smart manufacturing execution system (SMES): The possibilities of evaluating the sustainability of a production process, {eid: 84939618842}&gt;, &lt;AI-based modeling and data-driven evaluation for smart manufacturing processes, {eid: 85082552471, doi: 10.1109/JAS.2020.1003114}&gt;, &lt;Extending total life-cycle thinking to sustainable supply chain design, {eid: 77953651992}&gt;, &lt;The sustainable economy, {eid: 80053086958}&gt;, &lt;Digital twin-driven joint optimisation of packing and storage assignment in large-scale automated high-rise warehouse product-service system, {eid: 85073998436, doi: 10.1080/0951192X.2019.1667032}&gt;, &lt;Digital twin-driven rapid individualised designing of automated flow-shop manufacturing system, {eid: 85046619993}&gt;, &lt;Digital twin-driven manufacturing cyber-physical system for parallel controlling of smart workshop, {eid: 85049566739}&gt;, &lt;Dynamic evaluation method of machining process planning based on the digital twin-based process model, {eid: 85062214330}&gt;, &lt;Digital twin data modeling with AutomationML and a communication methodology for data exchange, {eid: 85006391498}&gt;, &lt;The digital twin: Demonstrating the potential of real time data acquisition in production systems, {eid: 85020876167}&gt;, &lt;Isogeometric fatigue damage prediction in large-scale composite structures driven by dynamic sensor data, {eid: 84953888837}&gt;, &lt;Toward a digital twin for real-time geometry assurance in individualized production, {eid: 85018779245}&gt;, &lt;Theories and technologies for cyber-physical fusion in digital twin shop-floor, {eid: 85031730152}&gt;, &lt;Digital twin workshop: A new paradigm for future workshop, {eid: 85016456422}&gt;, &lt;Digital twin-based opti-state control method for a synchronized production operation system, {eid: 85075263269}&gt;, &lt;Enhancing the optimization of the selection of a product service system scheme: A digital twin-driven framework, {eid: 85095680420}&gt;, &lt;An extended COPRAS model for multi-criteria decision-making problems and its application in Web-based hotel evaluation and selection, {eid: 85062099864}&gt;, &lt;An extension of the CODAS approach using interval-valued intuitionistic fuzzy set for sustainable material selection in construction projects with incomplete weight information, {eid: 85067283404}&gt;, &lt;A rough strength relational DEMATEL model for analysing the key success factors of hospital service quality, {eid: 85048396219}&gt;, &lt;Evaluation and selection of medical tourism sites: A rough analytic hierarchy process based multi-attributive border approximation area comparison approach, {eid: 85031679253}&gt;, &lt;Modification of the best-worst and MABAC methods: A novel approach based on interval-valued fuzzy-rough numbers, {eid: 85028613040}&gt;, &lt;Novel approach to group multi-criteria decision making based on interval rough numbers: Hybrid DEMATEL-ANP-MAIRCA model, {eid: 85021656933}&gt;, &lt;An integrated approach to green supplier selection based on the interval type-2 fuzzy best-worst and extended VIKOR methods, {eid: 85067623377}&gt;, &lt;Novel hesitant fuzzy linguistic multi-attribute group decision making method based on improved supplementary regulation and operational laws, {eid: 85063591964}&gt;, &lt;A conjunctive multiple-criteria decision-making approach for cloud service supplier selection of manufacturing enterprise, {eid: 85018311608}&gt;, &lt;An extended multiple attribute group decision making method based on Q-rung orthopair fuzzy numbers, {eid: 85077808467}&gt;, &lt;Using an integrated group decision method based on SVM, TFN-RS-AHP, and TOPSIS-CD for cloud service supplier selection, {eid: 85013277096}&gt;, &lt;Big data supported PSS evaluation decision in service-oriented manufacturing, {eid: 85090930895}&gt;, &lt;Mining important nodes in directed weighted complex networks, {eid: 85018637455}&gt;, &lt;An improved method for measuring the complexity in complex networks based on structure entropy, {eid: 85078262809}&gt;, &lt;Complex network classification with convolutional neural network, {eid: 85078229565}&gt;, &lt;Identifying influential nodes in complex networks based on AHP, {eid: 85016072191}&gt;, &lt;Comparative study of hydraulic structures alternatives using promethee II complete ranking method, {eid: 85046629126}&gt;, &lt;Digital twin driven green performance evaluation methodology of intelligent manufacturing: Hybrid model based on fuzzy rough-sets AHP, multistage weight synthesis, and PROMETHEE II, {eid: 85089019066}&gt;, &lt;Evaluation of product service system design based on complex network and PROMETHEE II, {eid: 85076375882}&gt;, &lt;An improved method to transform triangular fuzzy number into basic belief assignment in evidence theory, {eid: 85062724372}&gt;, &lt;An improved belief entropy in evidence theory, {eid: 85082957407}&gt;, &lt;A parts supplier selection framework of mechanical manufacturing enterprise based on D-S evidence theory, {eid: 85057148565}&gt;, &lt;A new combinative distance-based assessment(Codas) method for multi-criteria decision-making, {eid: 85011805829}&gt;</t>
  </si>
  <si>
    <t>2-s2.0-85102732926</t>
  </si>
  <si>
    <t>Primary study, out of scope</t>
  </si>
  <si>
    <t>The Role of AI, Machine Learning, and Big Data in Digital Twinning: A Systematic Literature Review, Challenges, and Opportunities</t>
  </si>
  <si>
    <t>10.1109/ACCESS.2021.3060863</t>
  </si>
  <si>
    <t>https://www.doi.org/10.1109/ACCESS.2021.3060863</t>
  </si>
  <si>
    <t>Â© 2013 IEEE.Digital twinning is one of the top ten technology trends in the last couple of years, due to its high applicability in the industrial sector. The integration of big data analytics and artificial intelligence/machine learning (AI-ML) techniques with digital twinning, further enriches its significance and research potential with new opportunities and unique challenges. To date, a number of scientific models have been designed and implemented related to this evolving topic. However, there is no systematic review of digital twinning, particularly focusing on the role of AI-ML and big data, to guide the academia and industry towards future developments. Therefore, this article emphasizes the role of big data and AI-ML in the creation of digital twins (DTs) or DT-based systems for various industrial applications, by highlighting the current state-of-the-art deployments. We performed a systematic review on top of multidisciplinary electronic bibliographic databases, in addition to existing patents in the field. Also, we identified development-tools that can facilitate various levels of the digital twinning. Further, we designed a big data driven and AI-enriched reference architecture that leads developers to a complete DT-enabled system. Finally, we highlighted the research potential of AI-ML for digital twinning by unveiling challenges and current opportunities.</t>
  </si>
  <si>
    <t>artificial intelligence, big data, Digital twin, industry 40, machine learning</t>
  </si>
  <si>
    <t>&lt;Virtually intelligent product systems: Digital and physical twins, {eid: 85075725280}&gt;, &lt;None, {eid: 84944689700}&gt;, &lt;Reengineering aircraft structural life prediction using a digital twin, {eid: 84855216556}&gt;, &lt;None, {eid: 84983461822}&gt;, &lt;Digital twin for the oil and gas industry: Overview, research trends, opportunities, and challenges, {eid: 85086449098}&gt;, &lt;Digital twindriven smart manufacturing: Connotation, reference model, applications and research issues, {eid: 85070213247}&gt;, &lt;Review of digital twin applications in manufacturing, {eid: 85073116667}&gt;, &lt;Digital twin and big data towards smart manufacturing and industry 4.0: 360 degree comparison, {eid: 85041173790}&gt;, &lt;Digital twin in industry: State-of-The-art, {eid: 85054374767}&gt;, &lt;Digital twin: Values, challenges and enablers from a modeling perspective, {eid: 85081090770}&gt;, &lt;None, {eid: 44649122227}&gt;, &lt;Systematic literature reviews in software engineering-A systematic literature review, {eid: 56649086628}&gt;, &lt;None, {eid: 84860650363}&gt;, &lt;Top 10 strategic technology trends for 2017: A gartner trend insight report, {eid: 84983461822}&gt;, &lt;Top 10 strategic technology trends for 2018, {eid: 85052018253}&gt;, &lt;Top 10 strategic technology trends for 2019, {eid: 85052018253}&gt;, &lt;Digital twin: Mitigating unpredictable, undesirable emergent behavior in complex systems, {eid: 85006339863}&gt;, &lt;The digital twin paradigm for future NASA and US air force vehicles, {eid: 84881388851}&gt;, &lt;Digital twin-driven product design framework, {eid: 85042921933}&gt;, &lt;Toward a digital twin for real-time geometry assurance in individualized production, {eid: 85018779245}&gt;, &lt;Creating an embedded digital twin: Monitor, understand and predict device health failure, {eid: 85101999264}&gt;, &lt;Deep learning for hybrid 5G services in mobile edge computing systems: Learn from a digital twin, {eid: 85077264316}&gt;, &lt;Digital twins to personalize medicine, {eid: 85077448104}&gt;, &lt;Design and development of digital twins: A case study in supply chains, {eid: 85085970937}&gt;, &lt;Digital twin-based smart production management and control framework for the complex product assembly shop-floor, {eid: 85041548794}&gt;, &lt;Technology area 12: Materials, structures, mechanical systems, and manufacturing road map, {eid: 84881379811}&gt;, &lt;Product lifecycle management and the quest for sustainable space exploration, {eid: 85085720258}&gt;, &lt;None, {eid: 85101960055}&gt;, &lt;None, {eid: 85092345471}&gt;, &lt;None, {eid: 0003568829}&gt;, &lt;None, {eid: 85101995558}&gt;, &lt;None, {eid: 85067656212}&gt;, &lt;About the importance of autonomy and digital twins for the future of manufacturing, {eid: 84953861813}&gt;, &lt;The digital twin of an industrial production line within the industry 4.0 concept, {eid: 85027512911}&gt;, &lt;MES-integrated digital twin frameworks, {eid: 85085180521}&gt;, &lt;Recent advances on SVM based fault diagnosis and process monitoring in complicated industrial processes, {eid: 84949633198}&gt;, &lt;Selfdiagnosis technique for virtual private networks combining Bayesian networks and case-based reasoning, {eid: 84920735466}&gt;, &lt;Failure diagnosis using deep belief learning based health state classification, {eid: 84875848937}&gt;, &lt;Stacked sparse autoencoder-based deep network for fault diagnosis of rotating machinery, {eid: 85028453210}&gt;, &lt;Early fault detection approach with deep architectures, {eid: 85042702455}&gt;, &lt;Combined fault location and classification for power transmission lines fault diagnosis with integrated feature extraction, {eid: 85023758775}&gt;, &lt;A new incipient fault diagnosis method combining improved RLS and LMD algorithm for rolling bearings with strong background noise, {eid: 85045973472}&gt;, &lt;Feature trend extraction and adaptive density peaks search for intelligent fault diagnosis of machines, {eid: 85042877843}&gt;, &lt;Improved PLS focused on keyperformance-indicator-related fault diagnosis, {eid: 84922882884}&gt;, &lt;Adigital-twin-assisted fault diagnosis using deep transfer learning, {eid: 85062237403}&gt;, &lt;Perception of demonstration for automatic programing of robotic assembly: Framework, algorithm, and validation, {eid: 85041389705}&gt;, &lt;Multisource model-driven digital twin system of robotic assembly, {eid: 85102015160, doi: 10.1109/JSYST.2019.2958874}&gt;, &lt;Digital-twinbased job shop scheduling toward smart manufacturing, {eid: 85077250493}&gt;, &lt;None, {eid: 85081166285}&gt;, &lt;None, {eid: 85101968060}&gt;, &lt;None, {eid: 85076694195}&gt;, &lt;Cardio twin: A digital twin of the human heart running on the edge, {eid: 85071721781}&gt;, &lt;Comparison of pipeline embolization device sizing based on conventional 2D measurements and virtual simulation using the sim&amp;Size software: An agreement study, {eid: 85063010206}&gt;, &lt;Simulation in clinical practice: First experience with sim &amp; cure before implantation of flow diverter (pipeline) or web-device for the treatment of intracranial aneurysm, {eid: 85076677429}&gt;, &lt;An in silico subject-variability study of upper airway morphological influence on the airflow regime in a tracheobronchial tree, {eid: 85050161675}&gt;, &lt;A novel cloud-based framework for the elderly healthcare services using digital twin, {eid: 85065103886}&gt;, &lt;A digital twin paradigm: Vehicle-to-cloud based advanced driver assistance systems, {eid: 85088320828}&gt;, &lt;(Do not) trust in ecosystems, {eid: 85072038581}&gt;, &lt;Resource awareness in unmanned aerial vehicle-assisted mobile-edge computing systems, {eid: 85088314938}&gt;, &lt;A novel digital twin-centric approach for driver intention prediction and traffic congestion avoidance, {eid: 85062692056}&gt;, &lt;Health monitoring and prognosis of electric vehicle motor using intelligent-digital twin, {eid: 85072282683}&gt;, &lt;Digital twin and web-based virtual gaming technologies for online education: A case of construction management and engineering, {eid: 85087914094}&gt;, &lt;None, {eid: 85101963964}&gt;, &lt;Business models for industrial smart services-The example of a digital twin for a product-service-system for potato harvesting, {eid: 85070538672}&gt;, &lt;Digital twin: Vision, benefits, boundaries, and creation for buildings, {eid: 85077738936}&gt;, &lt;Disaster city digital twin: A vision for integrating artificial and human intelligence for disaster management, {eid: 85077166289}&gt;, &lt;Unleashing the digital Twins potential for ICS security, {eid: 85078433052}&gt;, &lt;None, {eid: 84893429494}&gt;, &lt;Triton actor TTP profile, custom attack tools, detections, and ATT&amp;CK mapping, {eid: 85117809811}&gt;, &lt;Multilevel graph-based decision making in big scholarly data: An approach to identify expert reviewer, finding quality impact factor, ranking journals and researchers, {eid: 85053142054, doi: 10.1109/TETC.2018.2869458}&gt;, &lt;Real-time video processing for traffic control in smart city using hadoop ecosystem with GPUs, {eid: 85038352061}&gt;, &lt;Exploiting encrypted and tunneled multimedia calls in high-speed big data environment, {eid: 85010831548}&gt;, &lt;Towards disaster resilient smart cities: Can internet of things and big data analytics be the game changers?, {eid: 85073885131}&gt;, &lt;Cyber-physical systems for temporary structure monitoring, {eid: 84961217447}&gt;, &lt;LotTrack: RFID-based process control in the semiconductor industry, {eid: 32844455542}&gt;, &lt;Design and implementation of practical asset tracking system in container terminals, {eid: 84876588773}&gt;, &lt;An application framework of digital twin and its case study, {eid: 85049576881}&gt;, &lt;Smart steel bridge construction enabled by BIM and internet of things in industry 4.0: A framework, {eid: 85048230859}&gt;, &lt;Digitaltwin-driven geometric optimization of centrifugal impeller with free-form blades for five-axis flank milling, {eid: 85101787505}&gt;, &lt;The application of machine learning for the prognostics and health management of control element drive system, {eid: 85086590648}&gt;, &lt;Beyond the hype: Big data concepts, methods, and analytics, {eid: 84919389514}&gt;, &lt;A big data driven analytical framework for energy-intensive manufacturing industries, {eid: 85048881731}&gt;, &lt;A big data analytics architecture for cleaner manufacturing and maintenance processes of complex products, {eid: 84999036761}&gt;, &lt;Big data driven hierarchical digital twin predictive remanufacturing paradigm: Architecture, control mechanism, application scenario and benefits, {eid: 85075891359}&gt;, &lt;C2PS: A digital twin architecture reference model for the cloud-based cyber-physical systems, {eid: 85015767302}&gt;, &lt;A framework for an integrated nuclear digital environment, {eid: 84960884206}&gt;, &lt;Digital twin enhanced dynamic job-shop scheduling, {eid: 85101787978}&gt;, &lt;Experimentable digital twins-streamlining simulation-based systems engineering for industry 4.0, {eid: 85041837589}&gt;, &lt;A product quality monitor model with the digital twin model and the stacked auto encoder, {eid: 85087641161}&gt;, &lt;Ant colony optimization algorithm for industrial robot programming in a digital twin, {eid: 85075773655}&gt;, &lt;A digital twin to train deep reinforcement learning agent for smart manufacturing plants: Environment, interfaces and intelligence, {eid: 85087690907}&gt;, &lt;Digital twindriven product design, manufacturing and service with big data, {eid: 85015707925}&gt;, &lt;Digital twin-driven cyber-physical production system towards smart shop-floor, {eid: 85057330632}&gt;, &lt;A proactive material handling method for CPS enabled shop-floor, {eid: 85070405066}&gt;, &lt;Deep learning-enabled intelligent process planning for digital twin manufacturing cell, {eid: 85076512299}&gt;, &lt;Digital twin modeling method based on biomimicry for machining aerospace components, {eid: 85101788577}&gt;, &lt;Digital twin-based process reuse and evaluation approach for smart process planning, {eid: 85054681959}&gt;, &lt;Deep learning enhanced digital twin for remote laser welding of aluminium structures, {eid: 85086515150}&gt;, &lt;A constraint multi-objective evolutionary optimization of a state-of-The-art dew point cooler using digital twins, {eid: 85082670639}&gt;, &lt;Digital twin-enabled collaborative data management for metal additive manufacturing systems, {eid: 85125680828}&gt;, &lt;None, {eid: 84904867557}&gt;, &lt;Deep reinforcement learning with double q-learning, {eid: 85007210890}&gt;, &lt;None, {eid: 84980041049}&gt;, &lt;Deep reinforcement learning for a color-batching resequencing problem, {eid: 85086638517}&gt;, &lt;Identity mappings in deep residual networks, {eid: 84990050094}&gt;, &lt;Integration of digital twin and deep learning in cyber-physical systems: Towards smart manufacturing, {eid: 85088873643}&gt;, &lt;Beyond digital twins-A commentary, {eid: 85059506089}&gt;, &lt;Digital twin driven prognostics and health management for complex equipment, {eid: 85047291024}&gt;, &lt;Extreme learning machine for regression and multiclass classification, {eid: 84859007933}&gt;, &lt;Data-driven ship digital twin for estimating the speed loss caused by the marine fouling, {eid: 85067817812}&gt;, &lt;Extreme learning machine for multilayer perceptron, {eid: 84929000701}&gt;, &lt;A digital twin approach for fault diagnosis in distributed photovoltaic systems, {eid: 85074215768}&gt;, &lt;Digital twin for battery systems: Cloud battery management system with online state-of-charge and state-of-health estimation, {eid: 85086717434}&gt;, &lt;Error handling method for digital twin-based plasma radiation detection, {eid: 85080080475}&gt;, &lt;Data-driven physics-based digital twins via a library of component-based reduced-order models, {eid: 85108729265}&gt;, &lt;Digital twin for the structural health management of reusable spacecraft: A case study, {eid: 85085243806}&gt;, &lt;None, {eid: 0013288412}&gt;, &lt;A digital twin feasibility study (Part II): Nondeterministic predictions of fatigue life using in-situ diagnostics and prognostics, {eid: 85080940650}&gt;, &lt;Information modeling for cyber-physical production system based on digital twin and automationml, {eid: 85081887346}&gt;, &lt;Data super-network fault prediction model and maintenance strategy for mechanical product based on digital twin, {eid: 85077232550}&gt;, &lt;Deep digital twins for detection, diagnostics and prognostics, {eid: 85078697900}&gt;, &lt;Damage detection of bottom-set gillnet using artificial neural network, {eid: 85087775283}&gt;, &lt;Digital twin for CNC machine tool: Modeling and using strategy, {eid: 85050765931}&gt;, &lt;A hybrid predictive maintenance approach for CNC machine tool driven by digital twin, {eid: 85082683374}&gt;, &lt;Parameter tuning for dynamic digital twins in inverter-dominated distribution grid, {eid: 85083448511}&gt;, &lt;Composition and application of power system digital twins based on ontological modeling, {eid: 85079066546}&gt;, &lt;A set-based genetic algorithm for interval many-objective optimization problems, {eid: 85041304993}&gt;, &lt;Digital twin framework and its application to power grid online analysis, {eid: 85077253897}&gt;, &lt;Fuzzy logic in control systems: Fuzzy logic controller. II, {eid: 0025405010}&gt;, &lt;Analysis of recurrent neural networks for probabilistic modeling of driver behavior, {eid: 85027512556}&gt;, &lt;Age of information aware radio resource management in vehicular networks: A proactive deep reinforcement learning perspective, {eid: 85083399577}&gt;, &lt;Intelligent digital twin-based software-defined vehicular networks, {eid: 85087066942}&gt;, &lt;Human digital twin for fitness management, {eid: 85081154665}&gt;, &lt;Synthetic PPG generation from haemodynamic model with baroreflex autoregulation: A digital twin of cardiovascular system, {eid: 85077890925}&gt;, &lt;A semiactive human digital twin model for detecting severity of carotid stenoses from head vibration-A coupled computational mechanics and computer vision method, {eid: 85061823271}&gt;, &lt;An ISO/IEEE 11073 standardized digital twin framework for health and well-being in smart cities, {eid: 85086741550}&gt;, &lt;An introduction to kernel and nearest-neighbor nonparametric regression, {eid: 0000581356}&gt;, &lt;Support-vector networks, {eid: 34249753618}&gt;, &lt;Digital twin for metasurface reflector management in 6G terahertz communications, {eid: 85087805599}&gt;, &lt;An algorithm for obstacle detection based on YOLO and light filed camera, {eid: 85061490813}&gt;, &lt;The digital twin of the city of zurich for urban planning, {eid: 85083502944}&gt;, &lt;Digital geo twin vienna: Towards a digital twin city as geodata hub, {eid: 85088919204}&gt;, &lt;Geospatial artificial intelligence: Potentials of machine learning for 3D point clouds and geospatial digital twins, {eid: 85080980476}&gt;, &lt;Real-time machining data application and service based on IMT digital twin, {eid: 85084929182}&gt;, &lt;None, {eid: 85101967437}&gt;, &lt;None, {eid: 85064143592}&gt;, &lt;None, {eid: 85101977995}&gt;, &lt;None, {eid: 85057282422}&gt;, &lt;None, {eid: 85064143140}&gt;, &lt;None, {eid: 85101955871}&gt;, &lt;None, {eid: 85101990037}&gt;, &lt;None, {eid: 85101986441}&gt;, &lt;None, {eid: 85102017309}&gt;, &lt;None, {eid: 85101985193}&gt;, &lt;None, {eid: 85101976780}&gt;, &lt;None, {eid: 85102014447}&gt;, &lt;None, {eid: 85101998309}&gt;, &lt;None, {eid: 85102013551}&gt;, &lt;None, {eid: 85101972231}&gt;, &lt;None, {eid: 85101989081}&gt;, &lt;None, {eid: 85101960255}&gt;, &lt;None, {eid: 85101974575}&gt;, &lt;None, {eid: 85102008664}&gt;, &lt;Machine learning based digital twin framework for production optimization in petrochemical industry, {eid: 85066307148}&gt;, &lt;None, {eid: 85181380690}&gt;, &lt;Fi-ware: Core platform for future internet applications, {eid: 84912044912}&gt;, &lt;None, {eid: 84885265418}&gt;, &lt;None, {eid: 74049113467}&gt;, &lt;TensorFlow: A system for large-scale machine learning, {eid: 85075670920}&gt;, &lt;CNTK: Microsofts open-source deep-learning toolkit, {eid: 85040107379}&gt;, &lt;Caffe: Convolutional architecture for fast feature embedding, {eid: 84913580146}&gt;, &lt;None, {eid: 85042276044}&gt;, &lt;The WEKA data mining software: An update, {eid: 76749092270}&gt;, &lt;None, {eid: 85015444377}&gt;, &lt;Benchmarking deep reinforcement learning for continuous control, {eid: 84999018287}&gt;</t>
  </si>
  <si>
    <t>2-s2.0-85101961329</t>
  </si>
  <si>
    <t>Borderline (no explicit mention to MBE)</t>
  </si>
  <si>
    <t>TiLA: Twin-in-the-loop architecture for cyber-physical production systems</t>
  </si>
  <si>
    <t>37th IEEE International Conference on Computer Design, ICCD 2019</t>
  </si>
  <si>
    <t>10.1109/ICCD46524.2019.00019</t>
  </si>
  <si>
    <t>https://www.doi.org/10.1109/ICCD46524.2019.00019</t>
  </si>
  <si>
    <t>Â© 2019 IEEE.Digital twin is a virtual replica of a real-world object that lives simultaneously with its physical counterpart. Since its first introduction in 2003 by Grieves, digital twin has gained momentum in a wide range of applications such as industrial manufacturing, automotive and artificial intelligence. However, many digital-twin-related approaches, found in industries as well as literature, mainly focus on modelling individual physical things with high-fidelity methods with limited scalability. In this paper, we introduce a digital-twin architecture called TiLA (Twin-in-the-Loop Architecture). TiLA employs heterogeneous models and online data to create a digital twin, which follows a Globally Asynchronous Locally Synchronous (GALS) model of computation. It facilitates the creation of a scalable digital twin with different levels of modelling abstraction as well as giving GALS formalism for execution strategy. Furthermore, TiLA provides facilities to develop applications around the twin as well as an interface to synchronise the twin with the physical system through an industrial communication protocol. A digital twin for a manufacturing line has been developed as a case study using TiLA. It demonstrates the use of digital twin models together with online data for monitoring and analysing failures in the physical system.</t>
  </si>
  <si>
    <t>Cyber-physical system, Digital twin, Globally Asynchronous Locally Synchronous</t>
  </si>
  <si>
    <t>&lt;Digital twin: Mitigating unpredictable, undesirable emergent behavior in complex systems, {eid: 85006339863}&gt;, &lt;A review of the roles of digital twin in cps-based production systems, {eid: 85029833606}&gt;, &lt;Digital twin in manufacturing: A categorical literature review and classification, {eid: 85052915281}&gt;, &lt;Digital twin shop-floor: A new shop-floor paradigm towards smart manufacturing, {eid: 85030752762}&gt;, &lt;A software-defined framework for the integrated management of smart manufacturing systems, {eid: 85039453232}&gt;, &lt;C2ps: A digital twin architecture reference model for the cloud-based cyber-physical systems, {eid: 85015767302}&gt;, &lt;None, {eid: 85081157087}&gt;, &lt;Integrated tool chain for model-based design of cyber-physical systems: The into-cps project, {eid: 84983000693}&gt;, &lt;Systemj: A gals language for system level design, {eid: 77957879241}&gt;, &lt;Grl: A specification language for globally asynchronous locally synchronous systems, {eid: 84908701663}&gt;, &lt;Multiclock esterel, {eid: 84947206586}&gt;, &lt;The esterel synchronous programming language: Design, semantics, implementation, {eid: 0026953373}&gt;, &lt;None, {eid: 0003418449}&gt;, &lt;The functional mockup interface for tool independent exchange of simulation models, {eid: 84871289819}&gt;, &lt;None, {eid: 85081154629}&gt;, &lt;The temporal semantics of concurrent programs, {eid: 49149133038}&gt;, &lt;Automationml\-The glue for seamless automation engineering, {eid: 56349149489}&gt;, &lt;A structural approach to operational semantics, {eid: 2942572885}&gt;, &lt;None, {eid: 4644222521}&gt;, &lt;None, {eid: 0003654667}&gt;, &lt;Iopt-tools-A web based tool framework for embedded systems controller development using petri nets, {eid: 84898668110}&gt;, &lt;Online rotor mixed fault diagnosis way based on spectrum analysis of instantaneous power in squirrel cage induction motors, {eid: 4544373211}&gt;, &lt;Fault identification for robot manipulators, {eid: 27144485807}&gt;, &lt;Sampling-based motion planning with temporal goals, {eid: 77955794699}&gt;, &lt;Monitoring temporal properties of continuous signals, {eid: 27944453169}&gt;</t>
  </si>
  <si>
    <t>2-s2.0-85081154595</t>
  </si>
  <si>
    <t>Toward a Web-Based Digital Twin Thermal Power Plant</t>
  </si>
  <si>
    <t>10.1109/TII.2021.3086149</t>
  </si>
  <si>
    <t>https://www.doi.org/10.1109/TII.2021.3086149</t>
  </si>
  <si>
    <t>Â© 2005-2012 IEEE.As a crucial part of cyber-physical systems, a digital twin can process data, visualize processes, and send commands to the control system, which can be used for the research on thermal power plants that are vital for providing energy for manufacturing and industry, and also daily consumptions. This article introduces the methodologies and techniques toward a web-based digital twin thermal power plant. To implement a web-based digital twin thermal power plant, the architecture, modeling, control algorithm, rule model, and physical-digital twin control are explored. The potential functionalities of the web-based digital twin including real-time monitoring, visualization and interactions, and provided services for physical thermal plants and universities are also presented. A case study has been provided to illustrate the web-based digital twin power plant. The research in this article can provide potential solutions for web-based digital twin research and education.</t>
  </si>
  <si>
    <t>Cyber-physical system, digital twin, thermal power plant, web application</t>
  </si>
  <si>
    <t>&lt;Energy in the theory of production, {eid: 0037409658}&gt;, &lt;Global scenarios for significant water use reduction in thermal power plants based on cooling water demand estimation using satellite imagery, {eid: 85075441063}&gt;, &lt;Enhancing the operational flexibility of thermal power plants by coupling high-temperature power-to-gas, {eid: 85079158971}&gt;, &lt;Modeling of a 1000 MW power plant ultra super-critical boiler system using fuzzy-neural network methods, {eid: 84867650840}&gt;, &lt;An effective nonlinear multivariable HMPC for USC power plant incorporating NFN-based modeling, {eid: 84963877463}&gt;, &lt;BP statistical review of world energy, {eid: 84995742936}&gt;, &lt;None, {eid: 85121944767}&gt;, &lt;Modeling cyber-physical systems, {eid: 84155172767}&gt;, &lt;A cyber-physical systems architecture for industry 4.0-based manufacturing systems, {eid: 84921300723}&gt;, &lt;C2PS:Adigital twin architecture reference model for the cloud-based cyber-physical systems, {eid: 85015767302}&gt;, &lt;Digital twin in industry: Stateof-the-art, {eid: 85054374767}&gt;, &lt;A digital twin based industrial automation and control system security architecture, {eid: 85078224349}&gt;, &lt;Experimentable digital twins-streamlining simulation-based systems engineering for industry 4.0, {eid: 85041837589}&gt;, &lt;None, {eid: 85086260271}&gt;, &lt;Smart city platform enabling digital twin, {eid: 85065998561}&gt;, &lt;Experimentable digital twins for model-based systems engineering and simulation-based development, {eid: 85021452617}&gt;, &lt;Automatic generation and easy deployment of digitized laboratories, {eid: 85085273969}&gt;, &lt;Unified 3-D interactive human-centered system for online experimentation: Current deployment and future perspectives, {eid: 85100890375}&gt;, &lt;Digital twin-driven joint optimisation of packing and storage assignment in large-scale automated high-rise warehouse product-service system, {eid: 85073998436, doi: 10.1080/0951192X.2019.1667032}&gt;, &lt;Digital twin-based designing of the configuration, motion, control, and optimization model of a flow-type smart manufacturing system, {eid: 85083837378}&gt;, &lt;Digital twin-driven rapid reconfiguration of the automated manufacturing system via an open architecture model, {eid: 85076833589}&gt;, &lt;Digital twin-driven manufacturing cyber-physical system for parallel controlling of smart workshop, {eid: 85049566739}&gt;, &lt;A six-layer architecture for the digital twin: A manufacturing case study implementation, {eid: 85076271545}&gt;, &lt;Blockchain-secured smart manufacturing in industry 4.0:A survey, {eid: 85098790987}&gt;, &lt;Web-based digital twin modeling and remote control of cyber-physical production systems, {eid: 85079532714}&gt;, &lt;Visualising the digital twin using web services and augmented reality, {eid: 85012932205}&gt;, &lt;Precipitate evolution during the aging of Super304H steel and its influence on impact toughness, {eid: 85063227791}&gt;, &lt;Strengthening mechanisms and creep rupture behavior of advanced austenitic heat resistant steel SA-213 S31035 for A-USC power plants, {eid: 85078144790}&gt;, &lt;Hybrid modelling and digital twin development of a steam turbine control stage for online performance monitoring, {eid: 85090240621}&gt;, &lt;A simulation-based prediction model for coal-fired power plant condenser maintenance, {eid: 85083310440}&gt;, &lt;Boiler digital twin applying machine learning, {eid: 85121945661}&gt;, &lt;A case study of digital-twin-modelling analysis on power-plant-performance optimizations, {eid: 85075641925}&gt;, &lt;An overview of artificial intelligence applications for power electronics, {eid: 85097335286}&gt;, &lt;From model-based control to data-driven control: Survey, classification and perspective, {eid: 84875920126}&gt;, &lt;Coal mill modeling by machine learning based on onsite measurements, {eid: 0036966065}&gt;, &lt;Ash fouling monitoring and soot-blow optimization for reheater in thermal power plant, {eid: 85058121635}&gt;, &lt;Affine nonlinear control for an ultra-supercritical coal fired once-through boiler-turbine unit, {eid: 85045707066}&gt;, &lt;Gain scheduling design based on active disturbance rejection control for thermal power plant under full operating conditions, {eid: 85069557480}&gt;, &lt;The digital twin implementation for linking the virtual representation of human-based production tasks to their physical counterpart in the factoryfloor, {eid: 85054903830}&gt;</t>
  </si>
  <si>
    <t>2-s2.0-85107355398</t>
  </si>
  <si>
    <t>Towards a Model-Driven Architecture for Interactive Digital Twin Cockpits</t>
  </si>
  <si>
    <t>39th International Conference on Conceptual Modeling, ER 2020</t>
  </si>
  <si>
    <t>10.1007/978-3-030-62522-1_28</t>
  </si>
  <si>
    <t>https://www.doi.org/10.1007/978-3-030-62522-1_28</t>
  </si>
  <si>
    <t>Â© 2020, Springer Nature Switzerland AG.Digital twins promise tremendous potential to reduce time and cost in the smart manufacturing of Industry 4.0. Engineering and monitoring interactive digital twins currently demands integrating different piecemeal technologies that effectively hinders their application and deployment. Current research on digital twins focuses on specific implementations or abstract models on how digital twins could be conceived. We propose model-driven software engineering to realize interactive digital twins and user-specific cockpits to interact with the digital twin by generating the infrastructure from common data structure models. To this end, we present a model-driven architecture for digital twins, its integration with an interactive cockpit, and a systematic method of realizing both. Through this, modeling, deploying, and monitoring interactive digital twins becomes more feasible and fosters their successful application in smart manufacturing.</t>
  </si>
  <si>
    <t>Digital Twins, Information systems, Model-driven software engineering, Smart manufacturing</t>
  </si>
  <si>
    <t>&lt;Enterprise information systems in academia and practice: Lessons learned from a MBSE project, {eid: 85115262972}&gt;, &lt;Model-based generation of enterprise information systems, {eid: 85048362638}&gt;, &lt;C2ps: A digital twin architecture reference model for the cloud-based cyber-physical systems, {eid: 85015767302}&gt;, &lt;A multi agent system architecture to implement collaborative learning for social industrial assets, {eid: 85052888258}&gt;, &lt;None, {eid: 85086228557}&gt;, &lt;Systematic language extension mechanisms for the MontiArc architecture description language, {eid: 85025126026}&gt;, &lt;Architectural programming with MontiArcAutomaton, {eid: 85058218229}&gt;, &lt;A distributed ledger approach to digital twin secure data sharing, {eid: 85069511065}&gt;, &lt;None, {eid: 85065215650}&gt;, &lt;Model-driven development of complex software: A research roadmap, {eid: 34748861160}&gt;, &lt;Continuous transition from model-driven prototype to full-size real-world enterprise information systems, {eid: 85096970269}&gt;, &lt;None, {eid: 85069873204}&gt;, &lt;Automatic synthesis from UML/ MARTE models using channel semantics, {eid: 84874155522}&gt;, &lt;Digital twins as a modern approach to design of industrial processes, {eid: 85064730379}&gt;, &lt;None, {eid: 0003712808}&gt;, &lt;Visualising the digital twin using web services and augmented reality, {eid: 85012932205}&gt;, &lt;A domain model-driven approach for producing user interfaces to multi-platform information systems, {eid: 84876552310}&gt;, &lt;Digital twin in industry: State-of-the-art, {eid: 85054374767}&gt;, &lt;Digital twin shop-floor: A new shop-floor paradigm towards smart manufacturing, {eid: 85030752762}&gt;, &lt;None, {eid: 85097405814}&gt;, &lt;None, {eid: 33748331276}&gt;, &lt;A digital twin-based approach for designing and multi-objective optimization of hollow glass production line, {eid: 85032451877}&gt;, &lt;Digital twin-driven cyber-physical production system towards smart shop-floor, {eid: 85056967567}&gt;</t>
  </si>
  <si>
    <t>2-s2.0-85097375593</t>
  </si>
  <si>
    <t>Utilising web-based digital twin to promote assembly line sustainability</t>
  </si>
  <si>
    <t>10.1109/ICPS49255.2021.9468209</t>
  </si>
  <si>
    <t>https://www.doi.org/10.1109/ICPS49255.2021.9468209</t>
  </si>
  <si>
    <t>Â© 2021 IEEE.The shift towards utilising web-based technologies is trending as a reflection of the new business model of modern manufacturing. Web-based digital twin (WDT) has great potential for promoting sustainability in industrial cyber-physical systems. The current work demonstrates the mechanism by which a WDT architecture is established and utilised for improving sustainability. This is achieved by: a) accessing the control parameters that influence energy consumption, b) logging the energy consumption data and c) producing predictions by means of a computational algorithm. The objective is to support the system developer in delivering verified machine functionality along with trusted productivity and sustainability. The implementation is exemplified by an industrial case study adopted from a battery assembly production line.</t>
  </si>
  <si>
    <t>Online technologies, Sustainability, Sustainable manufacturing, Web-based digital twin</t>
  </si>
  <si>
    <t>&lt;Virtual engineering in the support of sustainable assembly systems, {eid: 85100852318}&gt;, &lt;Digital twindriven product design, manufacturing and service with big data, {eid: 85015707925}&gt;, &lt;None, {eid: 85112384663}&gt;, &lt;A prototype web-based user interface for sustainability modeling and optimization, {eid: 85112367657}&gt;, &lt;Sustainable manufacturing indicator repository, {eid: 84863583988}&gt;, &lt;Factory optima: A web-based system for composition and analysis of manufacturing service networks based on a reusable model repository, {eid: 85061330013}&gt;, &lt;Energy-efficient cyber-physical production network: Architecture and technologies, {eid: 85060116834}&gt;, &lt;Embedded digital twin for arti-type control of semi-continuous production processes, {eid: 85070592522}&gt;, &lt;Resource virtualization: A core technology for developing cyber-physical production systems, {eid: 85046643014}&gt;, &lt;Towards industry 4. 0 with iot: Optimizing business processes in an evolving manufacturing factory, {eid: 85072729743}&gt;, &lt;Exploiting the digital twin in the assessment and optimization of sustainability performances, {eid: 85065990183}&gt;, &lt;Digital twin-based sustainable intelligent manufacturing: A review, {eid: 85072166366}&gt;, &lt;A digital twin for grinding wheel: An information sharing platform for sustainable grinding process, {eid: 85059482106}&gt;, &lt;Energy-aware resources in digital twin: The case of injection moulding machines, {eid: 85070656949}&gt;, &lt;Service-oriented platform for smart operation of dyeing and finishing industry, {eid: 85060933276}&gt;, &lt;Digital twin for energy optimization in an SMT-PCB assembly line, {eid: 85061704099}&gt;, &lt;Event-driven online machine state decision for energy-efficient manufacturing system based on digital twin using max-plus algebra, {eid: 85072638218}&gt;, &lt;The digital twin paradigm for future nasa and us air force vehicles, {eid: 84881388851}&gt;, &lt;Leveraging digital twin technology in model-based systems engineering, {eid: 85111581098}&gt;, &lt;Maintenance and digital health control in smart manufacturing based on condition monitoring, {eid: 85100866106}&gt;, &lt;None, {eid: 84984837118}&gt;, &lt;None, {eid: 0003754441}&gt;</t>
  </si>
  <si>
    <t>2-s2.0-85112350537</t>
  </si>
  <si>
    <t>Value-Driven Robotic Digital Twins in Cyber-Physical Applications</t>
  </si>
  <si>
    <t>10.1109/TII.2020.3011062</t>
  </si>
  <si>
    <t>https://www.doi.org/10.1109/TII.2020.3011062</t>
  </si>
  <si>
    <t>Â© 2005-2012 IEEE.Although the skills of robot manipulators are becoming technically more complex, the unprecedented cost-effective access to recently unveiled intelligent robots has the potential to unleash as yet unimagined automation capabilities. A key technology behind this opportunity for companies to gain a competitive edge through an informed and intelligent robotized automation is the robotic digital twin (RDT). As such, the RDT will be instrumental in mirroring targeted properties of a physical robot to obtain a digital sibling flexibly harnessed in virtual testbeds to understand, predict, and shape the robot performance. However, these objectives remain challenging to well-established simulators. This is because the architectural and functional capabilities they support are not sufficiently in-line with ever-growing and varying demands for agile and cost-efficient manipulations. As a consequence, robot stakeholders can hardly use RDTs to unlock opportunities and meet needs from prospective markets. This article contributes to addressing this gap. We introduce a novel concept for the development of a RDT that helps create and add value to current and future robotized cyber-physical applications. Hereinafter, referred to as the value-driven RDT (vdRDT), it systematically captures the robot dynamics and purposefully farms data, about which its services reason, to facilitate insight and deliver capabilities as well as benefits to stakeholders. Experiment results show that vdRDTs enlarge the scope of, adapt to, and revitalize robotized applications carried out in different fields.</t>
  </si>
  <si>
    <t>Cyber-physical systems, digital twins (DTs), robotics</t>
  </si>
  <si>
    <t>&lt;None, {eid: 85101762292}&gt;, &lt;None, {eid: 85101768198}&gt;, &lt;Digital twins of human robot collaboration in a production setting, {eid: 85060466179}&gt;, &lt;Integrated architecture for industrial robot programming and control, {eid: 0033309389}&gt;, &lt;Parallel simulation of virtual testbed applications, {eid: 85101763686}&gt;, &lt;Industry 4.0-digital twins and opc ua, {eid: 85101773235}&gt;, &lt;Digital twin driven human-robot collaborative assembly, {eid: 85064665252}&gt;, &lt;Digital twin and virtual reality: A co-simulation environment for design and assessment of industrial workstations, {eid: 85071966393}&gt;, &lt;Prototyping a digital twin for real time remote control overmobile networks:Application of remote surgery, {eid: 85062238969}&gt;, &lt;Integrating virtual reality and digital twin in circular economy practices: A laboratory application case, {eid: 85082818983}&gt;, &lt;Digital manufacturing tools in the simulation of collaborative robots: Towards industry 4.0, {eid: 85085079406}&gt;, &lt;Human robot interaction for future remote manipulations in industry 4.0, {eid: 85101740360}&gt;, &lt;Motion planning by integration of multiple policies for complex assembly tasks, {eid: 85101767758}&gt;, &lt;Design and constant force control of a parallel polishing machine, {eid: 84910683748}&gt;, &lt;Force control of cable-driven parallel robots, {eid: 84988532625}&gt;, &lt;On the role of robot configuration in cartesian stiffness control, {eid: 84938271186}&gt;, &lt;Leveraging digital twin technology in model-based systems engineering, {eid: 85111581098}&gt;, &lt;Methoden der mehrkÃ¶rperdynamiksimulation als grundlage realitÃ¤tsnaher virtueller welten, {eid: 84892853013}&gt;, &lt;Velocity-based shock propagation for multibody dynamics animation, {eid: 34547260224}&gt;, &lt;Robot collisions: A survey on detection, isolation, and identification, {eid: 85031806485}&gt;, &lt;A new coriolis matrix factorization, {eid: 84864438757}&gt;, &lt;Six-DOF impedance control based on angle/axis representations, {eid: 0032688337}&gt;, &lt;Stiffness identification for serial robot manipulator based on uncertainty approach, {eid: 84855411342}&gt;, &lt;None, {eid: 85101735661}&gt;, &lt;Extracting feasible robot parameters from dynamic coefficients using nonlinear optimizationmethods, {eid: 84977525156}&gt;, &lt;None, {eid: 84891583980}&gt;, &lt;Parallel particle swarm optimization on graphical processing unit for pose estimation, {eid: 84866986397}&gt;, &lt;An overview of null space projections for redundant, torque-controlled robots, {eid: 84942112766}&gt;, &lt;Mass and friction optimization for natural motion in hands-on robotic surgery, {eid: 84954535021}&gt;, &lt;Parameter selection and adaptation in unified particle swarm optimization, {eid: 34247548801}&gt;, &lt;Reaction null space of amultibody system with applications in robotics, {eid: 84897808915}&gt;, &lt;Optimal motion planning of a space robot with base disturbance minimization, {eid: 84897767365}&gt;, &lt;The fast research interface for the kuka lightweight robot, {eid: 78649663145}&gt;</t>
  </si>
  <si>
    <t>2-s2.0-85101785830</t>
  </si>
  <si>
    <t>When digital twin meets network softwarization in the industrial iot: Real-time requirements case study</t>
  </si>
  <si>
    <t>10.3390/s21248194</t>
  </si>
  <si>
    <t>https://www.doi.org/10.3390/s21248194</t>
  </si>
  <si>
    <t>Â© 2021 by the authors. Licensee MDPI, Basel, Switzerland.The Industrial Internet of Things (IIoT) is known to be a complex system because of its severe constraints as it controls critical applications. It is difficult to manage such networks and keep control of all the variables impacting their operation during their whole lifecycle. Meanwhile, Digital Twinning technology has been increasingly used to optimize the performances of industrial systems and has been ranked as one of the top ten most promising technological trends in the next decade. Many Digital Twins of industrial systems exist nowadays but only few are destined to networks. In this paper, we propose a holistic digital twinning architecture for the IIoT where the network is integrated along with the other industrial components of the system. To do so, the concept of Network Digital Twin is introduced. The main motivation is to permit a closed-loop network management across the whole network lifecycle, from the design to the service phase. Our architecture leverages the Software Defined Networking (SDN) paradigm as an expression of network softwarization. Mainly, the SDN controller allows for setting up the connection between each Digital Twin of the industrial system and its physical counterpart. We validate the feasibility of the proposed architecture in the process of choosing the most suitable communication mechanism that satisfies the real-time requirements of a Flexible Production System.</t>
  </si>
  <si>
    <t>Digital Twining, Industry 4.0, Internet of Things, Software Defined Networks</t>
  </si>
  <si>
    <t>&lt;None, {eid: 85057495661}&gt;, &lt;Smart factory performance and Industry 4.0, {eid: 85074301976}&gt;, &lt;None, {eid: 84983461822}&gt;, &lt;Digital twin paradigm: A systematic literature review, {eid: 85105600759}&gt;, &lt;Building a digital twin for additive manufacturing through the exploitation of blockchain: A case analysis of the aircraft industry, {eid: 85065156908}&gt;, &lt;Digital twin-driven manufacturing cyber-physical system for parallel controlling of smart workshop, {eid: 85049566739}&gt;, &lt;Digital Twin and Big Data Towards Smart Manufacturing and Industry 4.0: 360 Degree Comparison, {eid: 85041173790}&gt;, &lt;Digital twins in health care: Ethical implications of an emerging engineering paradigm, {eid: 85042098524}&gt;, &lt;Numerical investigation of the interaction, transport and deposition of multicom-ponent droplets in a simple mouth-throat model, {eid: 85007417139}&gt;, &lt;Systems engineering and digital twin: A vision for the future of cruise ships design, production and operations, {eid: 85074479906}&gt;, &lt;None, {eid: 85120774828}&gt;, &lt;None, {eid: 85120826366}&gt;, &lt;Disaster City Digital Twin: A vision for integrating artificial and human intelligence for disaster management, {eid: 85077166289}&gt;, &lt;Reengineering aircraft structural life prediction using a digital twin, {eid: 84855216556}&gt;, &lt;A Maturity Model for Digital Twin Implementations in the Commercial Aerospace OEM Industry, {eid: 85113740805}&gt;, &lt;A six-layer digital twin architecture for a manufacturing cell, {eid: 85059060745}&gt;, &lt;Smart factory use case model based on digital twin, {eid: 85052236749}&gt;, &lt;Intelligent digital twin-based software-defined vehicular networks, {eid: 85087066942}&gt;, &lt;Digital Twin Network: Concepts and Reference Architecture, {eid: 85122777422}&gt;, &lt;Digital twin for 5G and beyond, {eid: 85102889168}&gt;, &lt;Software-Defined Networking: A Comprehensive Survey, {eid: 84919935425}&gt;, &lt;OpenFlow: Enabling Innovation in Campus Networks, {eid: 85175624225}&gt;, &lt;Improving network management with software defined networking, {eid: 84873897891}&gt;, &lt;A Survey on Digital Twin: Definitions, Characteristics, Applications, and Design Implications, {eid: 85076680404}&gt;, &lt;The Development of Digital Twin Technology Review, {eid: 85100925523}&gt;, &lt;Digital Twin in Industry: State-of-the-Art, {eid: 85054374767}&gt;, &lt;The Digital Twin Paradigm for Future NASA and U.S. Air Force Vehicles, {eid: 84881388851}&gt;, &lt;Digital twin: Manufacturing excellence through virtual factory replication, {eid: 84944689700}&gt;, &lt;Robust Additive Manufacturing Performance through a Control Oriented Digital Twin, {eid: 85104769822}&gt;, &lt;DT-II:Digital twin enhanced Industrial Internet reference framework towards smart manufacturing, {eid: 85073509951}&gt;, &lt;Application-Driven Network-Aware Digital Twin Management in Industrial Edge Environments, {eid: 85103239228}&gt;, &lt;None, {eid: 85105575085}&gt;, &lt;None, {eid: 70349510694}&gt;, &lt;Murphy loves potatoes: Experiences from a pilot sensor network deployment in precision agriculture, {eid: 33847162489}&gt;, &lt;Design and implementation of a digital twin application for a connected micro smart factory, {eid: 85063878454}&gt;, &lt;None, {eid: 77955557900}&gt;, &lt;None, {eid: 85030326793}&gt;, &lt;SDN-WISE: Design, prototyping and experimentation of a stateful SDN solution for WIreless SEnsor networks, {eid: 84954204152}&gt;, &lt;SD-WISE: A Software-Defined WIreless SEnsor network, {eid: 85065823154}&gt;, &lt;From IEEE 802.15.4 to IEEE 802.15.4e: A Step Towards the Internet of Things, {eid: 84903692507}&gt;, &lt;IEEE 802.15.4e: A survey, {eid: 84973662796}&gt;, &lt;IEEE 802.15.4e in a Nutshell: Survey and Performance Evaluation, {eid: 85041409643}&gt;, &lt;Traffic Aware Scheduling Algorithm for Reliable Low-Power Multi-Hop IEEE 802.15.4e Networks, {eid: 84871986780}&gt;</t>
  </si>
  <si>
    <t>2-s2.0-85120812912</t>
  </si>
  <si>
    <t>A Systematic Literature Review of Recent Trends and Challenges in Digital Twin Implementation</t>
  </si>
  <si>
    <t>10th International Conference on ICT for Smart Society, ICISS 2023</t>
  </si>
  <si>
    <t>10.1109/ICISS59129.2023.10291219</t>
  </si>
  <si>
    <r>
      <rPr>
        <u/>
        <sz val="11"/>
        <color rgb="FF1155CC"/>
        <rFont val="Calibri, sans-serif"/>
      </rPr>
      <t>https://www.doi.org/10.1109/ICISS59129.2023.10291219</t>
    </r>
  </si>
  <si>
    <t>© 2023 IEEE.This paper reviews the latest trends and challenges in implementing digital twin technology. A digital twin is a tool used in various industries to improve efficiency, optimize processes, and enable advanced analysis. The review involved searching major research databases and search engines for articles published between 2018 and 2023. The findings reveal several important trends, including the development of different types of digital twin dimensions, each with its own advantages and limitations. The benefits of digital twin implementation include improved decision-making, increased productivity, and operational efficiency. However, there are challenges, such as data integration, security and privacy concerns, a lack of standardization, and the need for experts to effectively design and operate digital twins. The implications of these trends and challenges are discussed regarding their impact on the successful adoption and implementation of digital twin technology. The review also highlights the need to address these challenges and explore new approaches for maximizing the benefits of digital twin technology. Overall, this comprehensive review is a valuable resource for researchers, practitioners, and organizations seeking to understand the current landscape, identify areas for improvement, and make informed decisions when implementing digital twin technology.</t>
  </si>
  <si>
    <t>challenges, digital twin, implementation, systematic literature review, trends</t>
  </si>
  <si>
    <t>&lt;None, {eid: 85076726437, doi: 10.1016/j.procir.2019.03.212}&gt;, &lt;Recent advances on industrial data-driven energy savings: Digital twins and infrastructures, {eid: 85089574345}&gt;, &lt;Digital Twin Research in the AECO-FM Industry, {eid: 85106882156}&gt;, &lt;Drone-Based AI and 3D Reconstruction for Digital Twin Augmentation, {eid: 85112196102, doi: 10.1007/978-3-030-77626-8-35}&gt;, &lt;A survey on digital twin: Definitions, characteristics, applications, and design implications, {eid: 85076680404, doi: 10.1109/ACCESS.2019.2953499}&gt;, &lt;Digital twin modeling of smart cities, {eid: 85089623768, doi: 10.1007/978-3-030-55307-4-58}&gt;, &lt;The Successful Commercialization of a Digital Twin in an Industrial Product Service System, {eid: 85090173691, doi: 10.1007/978-3-030-57997-5-32}&gt;, &lt;Systematic literature reviews in software engineering-A systematic literature review, {eid: 56649086628, doi: 10.1016/j.infsof.2008.09.009}&gt;, &lt;None, {eid: 85060939169, doi: 10.4271/2018-01-1928}&gt;, &lt;Digital Twins as a Resource for Design Research, {eid: 85070664440, doi: 10.1145/3321335.3329685}&gt;, &lt;None, {eid: 85075634746, doi: 10.23919/PICMET.2019.8893904}&gt;, &lt;Towards Architecting Digital Twin-Pervaded Systems, {eid: 85074976546, doi: 10.1109/SESoS/WDES.2019.00018}&gt;, &lt;Understanding the role of a digital twin in integrated vehicle health management (IVHM), {eid: 85076755246, doi: 10.1109/SMC.2019.8914244}&gt;, &lt;A Digital Twin for Grinding Wheel: An Information Sharing Platform for Sustainable Grinding Process, {eid: 85059482106, doi: 10.1115/1.4042076}&gt;, &lt;Cloud-Based Digital Twin for Industrial Robotics, {eid: 85077112227, doi: 10.1007/978-3-030-27878-6-9}&gt;, &lt;Visualisation of the Digital Twin data in manufacturing by using Augmented Reality, {eid: 85068461617}&gt;, &lt;A Design of Digital Twins for Supporting Decision-Making in Production Logistics, {eid: 85103914039, doi: 10.1109/WSC48552.2020.9383863}&gt;, &lt;A digital twin approach to predict and compensate distortion in a High Pressure Die Casting (HPDC) process chain, {eid: 85100730886, doi: 10.1016/j.promfg.2020.11.026}&gt;, &lt;A Digital Twin for Human-Robot Interaction, {eid: 85063979461}&gt;, &lt;None, {eid: 85093363164, doi: 10.1016/j.procs.2020.09.128}&gt;, &lt;None, {eid: 85092440006, doi: 10.1016/j.procir.2020.04.125}&gt;, &lt;Digital Twin for Smart Manufacturing: The Simulation Aspect, {eid: 85081115806}&gt;, &lt;Integrating Digital Twin Security Simulations in the Security Operations Center, {eid: 85117542440, doi: 10.1145/3407023.3407039}&gt;, &lt;Simulation-Based Digital Twin Development for Blockchain Enabled End-To-End Industrial Hemp Supply Chain Risk Management, {eid: 85103902514, doi: 10.1109/WSC48552.2020.9384115}&gt;, &lt;Simulation-Based Digital Twin of a Complex Shop-Floor Logistics System, {eid: 85103901954, doi: 10.1109/WSC48552.2020.9383936}&gt;, &lt;Supporting the Design, Commissioning and Supervision of Smart Factory Components through their Digital Twin, {eid: 85085933999, doi: 10.1109/ICARSC49921.2020.9096072}&gt;, &lt;None, {eid: 85113714223, doi: 10.1016/j.promfg.2021.07.033}&gt;, &lt;A Complete Digital Chain to Enable the Digital Twin of a Shop Floor, {eid: 85097094767, doi: 10.1007/978-3-030-62807-9-11}&gt;, &lt;A Digital Twin Platform for Diagnostics and Rehabilitation of Multiple Sclerosis, {eid: 85092749389, doi: 10.1007/978-3-030-58799-4-37}&gt;, &lt;Comparison of digital twin development in manufacturing and maritime domains, {eid: 85070640016, doi: 10.1007/978-3-030-27477-1-12}&gt;, &lt;Developing a Digital Twin at Building and City Levels: Case Study of West Cambridge Campus, {eid: 85081580153, doi: 10.1061/(ASCE)ME.1943-5479.0000763}&gt;, &lt;Development of a virtual simulation environment and a digital twin of an autonomous driving truck for a distribution center, {eid: 85091525811, doi: 10.1007/978-3-030-59155-7-39}&gt;, &lt;Digital Twin for the Oil and Gas Industry: Overview, Research Trends, Opportunities, and Challenges, {eid: 85086449098, doi: 10.1109/ACCESS.2020.2998723}&gt;, &lt;Digital twin for variation management: A general framework and identification of industrial challenges related to the implementation, {eid: 85085766058, doi: 10.3390/APP10103342}&gt;, &lt;Digital Twin Reference Model Development to Prevent Operators Risk in Process Plants, {eid: 85081226177, doi: 10.3390/su12031088}&gt;, &lt;Digital twin technology for pipeline inspection, {eid: 85086992911, doi: 10.1007/978-981-15-5925-9-28}&gt;, &lt;Digital twin-based research on fiber optic current sensor behavior and stability, {eid: 85101994704, doi: 10.1007/978-3-030-65729-1-33}&gt;, &lt;Digital twin: Current scenario and a case study on a manufacturing process, {eid: 85084031553, doi: 10.1007/S00170-020-05306-W}&gt;, &lt;Digital twins: Development and implementation challenges within Moroccan context, {eid: 85100793653, doi: 10.1007/s42452-020-2691-6}&gt;, &lt;From BIM towards digital twin: Strategy and future development for smart asset management, {eid: 85070604150, doi: 10.1007/978-3-030-27477-1-30}&gt;, &lt;Machine Learning and Digital Twin Driven Diagnostics and Prognostics of Light-Emitting Diodes, {eid: 85092899725, doi: 10.1002/lpor.202000254}&gt;, &lt;Operationalizing digital twins through model-based systems engineering methods, {eid: 85092395809, doi: 10.1002/sys.21559}&gt;, &lt;Technology and Mathematical Basis of Digital Twin Creation in Railway Infrastructure, {eid: 85088210439, doi: 10.1007/978-3-030-50097-9-70}&gt;, &lt;A Case Study of Digital Twin for a Manufacturing Process Involving Human Interactions, {eid: 85103900171}&gt;, &lt;Applications of process and digital twin models for production simulation and scheduling in the manufacturing of food ingredients and products, {eid: 85101412439}&gt;, &lt;Challenges when creating a cohesive digital twin ship: A data modelling perspective, {eid: 85090299548, doi: 10.1080/09377255.2020.1815140}&gt;, &lt;Construction method of shop-floor digital twin based on MBSE, {eid: 85106942746, doi: 10.1016/j.jmsy.2021.05.004}&gt;, &lt;Digital twin accelerating development of metallized film capacitor: Key issues, framework design and prospects, {eid: 85119407475, doi: 10.1016/j.egyr.2021.10.116}&gt;, &lt;None, {eid: 85145355168, doi: 10.1007/978-3-030-72090-2-11}&gt;, &lt;Digital Twin Framework for Reconfigurable Manufacturing Systems: Challenges and Requirements, {eid: 85115228350, doi: 10.1007/978-3-030-85902-2-59}&gt;, &lt;Lean practices using building information modeling (Bim) and digital twinning for sustainable construction, {eid: 85098773320, doi: 10.3390/su13010161}&gt;, &lt;Multiscale modelling and analysis for design and development of a high-precision aerostatic bearing slideway and its digital twin, {eid: 85105783108, doi: 10.3390/machines9050085}&gt;, &lt;Parallel robot controlled by plc and its digital twin, {eid: 85121615869, doi: 10.12716/1001.15.04.19}&gt;, &lt;Real-Time vision-based multiple object tracking of a production process: Industrial digital twin case study, {eid: 85102694382, doi: 10.1177/09544054211002464}&gt;, &lt;Subsystem selection for digital twin development: A case study on an unmanned underwater vehicle, {eid: 85100428698, doi: 10.1016/j.oceaneng.2021.108629}&gt;, &lt;Towards the Development of Digital Twins for the Bio-manufacturing Industry, {eid: 85105763817, doi: 10.1007/10-2020-142}&gt;, &lt;Towards the future of ssmart electric vehicles: Digital twin technology, {eid: 85101382380, doi: 10.1016/j.rser.2021.110801}&gt;, &lt;Uses of the digital twins concept for energy services, intelligent recommendation systems, and demand side management: A review, {eid: 85100666778, doi: 10.1016/j.egyr.2021.01.090}&gt;, &lt;None, {eid: 85132810727, doi: 10.3233/ATDE220165}&gt;, &lt;Digital Revolution in the Energy Sector: Effects of Using Digital Twin Technology, {eid: 85128969559, doi: 10.1007/978-3-030-94617-3-4}&gt;, &lt;None, {eid: 85140343475, doi: 10.5194/isprs-Annals-X-4-W3-2022-41-2022}&gt;, &lt;None, {eid: 85144136291, doi: 10.1088/1755-1315/1101/9/092041}&gt;, &lt;None, {eid: 85131367213, doi: 10.1017/pds.2022.166}&gt;, &lt;None, {eid: 85144552720, doi: 10.1016/j.ifacol.2022.09.541}&gt;, &lt;None, {eid: 85142229451, doi: 10.1016/j.ifacol.2022.09.215}&gt;, &lt;None, {eid: 85142265233, doi: 10.1016/j.ifacol.2022.09.187}&gt;, &lt;None, {eid: 85144502504, doi: 10.1016/j.ifacol.2022.10.093}&gt;, &lt;SOAR4IoT: Securing IoT Assets with Digital Twins, {eid: 85136928295, doi: 10.1145/3538969.3538975}&gt;, &lt;Virtual Soccer Champions: A Case Study on Artifact Reuse in Soccer Robot Digital Twin Construction, {eid: 85142934945, doi: 10.1145/3550356.3561586}&gt;, &lt;A digital twin ecosystem for additive manufacturing using a real-Time development platform, {eid: 85128054645, doi: 10.1007/S00170-022-09164-6/FULLTEXT.HTML}&gt;, &lt;A novel application architecture of digital twin in smart grid, {eid: 85107510174, doi: 10.1007/S12652-021-03329-Z}&gt;, &lt;A review of the Digital Twin technology for fault detection in buildings, {eid: 85142427747, doi: 10.3389/fbuil.2022.1013196}&gt;, &lt;Architecting Digital Twins, {eid: 85130855388, doi: 10.1109/ACCESS.2022.3172964}&gt;, &lt;Beyond digital shadows: Digital Twin used for monitoring earthwork operation in large infrastructure projects, {eid: 85177456892, doi: 10.1007/S43503-022-00009-5}&gt;, &lt;BlockNet: Beyond reliable spatial Digital Twins to Parallel Metaverse, {eid: 85129981552, doi: 10.1016/j.patter.2022.100468}&gt;, &lt;Digital twin and blockchain enhanced smart manufacturing service collaboration and management, {eid: 85097070087}&gt;, &lt;Digital Twin and web services for robotic deburring in intelligent manufacturing, {eid: 85130679554, doi: 10.1007/S10845-022-01928-X/FULLTEXT.HTML}&gt;, &lt;Digital Twin Driven Smart Home: A Feasibility Study, {eid: 85134169157, doi: 10.1007/978-3-031-09593-1-2/FULLTEXT.HTML}&gt;, &lt;Digital Twinbased Quality Management Method for the Assembly Process of Aerospace Products with the Grey-Markov Model and Apriori Algorithm, {eid: 85135783204, doi: 10.1186/S10033-022-00763-8/FULLTEXT.HTML}&gt;, &lt;Digital twindriven smart supply chain, {eid: 85128741822, doi: 10.1007/S42524-021-0186-9}&gt;, &lt;Digital twins and the ethics of health decision-making concerning children, {eid: 85127769340, doi: 10.1016/j.patter.2022.100469}&gt;, &lt;Digital Twins for Real-Time Scenario Analysis during Well Construction Operations, {eid: 85138801019, doi: 10.3390/en15186584}&gt;, &lt;Digital Twins in the Practice of High-Energy Physics Experiments: A Gas System for the Multipurpose Detector, {eid: 85122883017, doi: 10.3390/s22020678}&gt;, &lt;Digital Twins: State of the art theory and practice, challenges, and open research questions, {eid: 85137748309}&gt;, &lt;Dynamic Digital Twin: Diagnosis, Treatment, Prediction, and Prevention of Disease during the Life Course, {eid: 85138444816, doi: 10.2196/35675}&gt;, &lt;Exploring approaches for predictive cancer patient digital twins: Opportunities for collaboration and innovation, {eid: 85140287308, doi: 10.3389/fdgth.2022.1007784}&gt;, &lt;The health digital twin to tackle cardiovascular disease-A review of an emerging interdisciplinary field, {eid: 85137102205, doi: 10.1038/s41746-022-00640-7}&gt;, &lt;Toward a Practical Digital Twin Platform Tailored to the Requirements of Industrial Energy Systems, {eid: 85136374725, doi: 10.3390/app12146981}&gt;, &lt;Toward the Next Generation of Digitalization in Agriculture Based on Digital Twin Paradigm, {eid: 85122361207, doi: 10.3390/s22020498}&gt;, &lt;A Conceptual Framework of a Digital-Twin for a Circular Meat Supply Chain, {eid: 85141843441, doi: 10.1007/978-3-031-18326-3-19/FULLTEXT.HTML}&gt;, &lt;Digital twin for healthy indoor environment: A vision for the post-pandemic era, {eid: 85159272230, doi: 10.1007/S42524-022-0244-Y}&gt;, &lt;Management of Climate Resilience: Exploring the Potential of Digital Twin Technology, 3D City Modelling, and Early Warning Systems, {eid: 85149844114, doi: 10.3390/s23052659}&gt;, &lt;Overview of predictive maintenance based on digital twin technology, {eid: 85150842813, doi: 10.1016/j.heliyon.2023.e14534}&gt;, &lt;The challenges of using live-streamed data in a predictive digital twin, {eid: 85150714973, doi: 10.1080/19401493.2023.2187463}&gt;, &lt;Towards digital architecture, engineering, and construction (AEC) industry through virtual design and construction (VDC) and digital twin, {eid: 85119077016, doi: 10.1016/j.enbenv.2021.10.004}&gt;, &lt;Traffic flow digital twin generation for highway scenario based on radar-camera paired fusion, {eid: 85146194867, doi: 10.1038/S41598-023-27696-Z/FULLTEXT.HTML}&gt;, &lt;Vehicle system dynamics in digital twin studies in rail and road domains, {eid: 85149827450, doi: 10.1080/00423114.2023.2188228}&gt;, &lt;The adoption of urban digital twins, {eid: 85135952154, doi: 10.1016/j.cities.2022.103905}&gt;, &lt;Integrating BIM and IoT for Digital Twin Platform in Building Operation Management: Opportunities and Challenges, {eid: 85146366018, doi: 10.1061/9780784484562.031}&gt;, &lt;Digital Twins for the Basalt Fiber Production 4.0: Smart Digitalization in the Fiber Industry through Industrial IoT (IIoT), {eid: 85123643817, doi: 10.1109/EMCTECH53459.2021.9619180}&gt;, &lt;Developing a VR Simulator for Robotics Navigation and Human Robot Interactions employing Digital Twins, {eid: 85129678026, doi: 10.1109/VRW55335.2022.00036}&gt;, &lt;Digital Twin in smart manufacturing: Remote control and virtual machining using VR and AR technologies, {eid: 85140874013, doi: 10.1007/S00158-022-03426-3}&gt;, &lt;Digital twin with Machine learning for predictive monitoring of CO2 equivalent from existing buildings, {eid: 85150760522, doi: 10.1016/j.enbuild.2023.112851}&gt;, &lt;A Digital Twin System to Integrate Data Silos in Railway Infrastructure, {eid: 85148738888, doi: 10.1007/978-3-031-24291-5-12}&gt;, &lt;Differentiating Digital Twin from Digital Shadow: Elucidating a Paradigm Shift to Expedite a Smart, Sustainable Built Environment, {eid: 85104190401, doi: 10.3390/buildings11040151}&gt;</t>
  </si>
  <si>
    <t>2-s2.0-85177460118</t>
  </si>
  <si>
    <t>Digital Twin Approach for Operation and Maintenance of Transportation System—Systematic Review</t>
  </si>
  <si>
    <t>10.3390/s24186069</t>
  </si>
  <si>
    <r>
      <rPr>
        <u/>
        <sz val="11"/>
        <color rgb="FF1155CC"/>
        <rFont val="Calibri, sans-serif"/>
      </rPr>
      <t>https://www.doi.org/10.3390/s24186069</t>
    </r>
  </si>
  <si>
    <t>© 2024 by the authors.There is a growing need to implement modern technologies, such as digital twinning, to improve the efficiency of transport fleet maintenance processes and maintain company operational capacity at the required level. A comprehensive review of the existing literature is conducted to address this, offering an up-to-date analysis of relevant content in this field. The methodology employed is a systematic literature review using the Primo multi-search tool, adhering to the Preferred Reporting Items for Systematic Reviews and Meta-Analyses (PRISMA) guidelines. The selection criteria focused on English studies published between 2012 and 2024, resulting in 201 highly relevant papers. These papers were categorized into seven groups: (a) air transportation, (b) railway transportation, (c) land transportation (road), (d) in-house logistics, (e) water and intermodal transportation, (f) supply chain operation, and (g) other applications. A notable strength of this study is its use of diverse scientific databases facilitated by the multi-search tool. Additionally, a bibliometric analysis was performed, revealing the evolution of DT applications over the past decade and identifying key areas such as predictive maintenance, condition monitoring, and decision-making processes. This study highlights the varied levels of adoption across different transport sectors and underscores promising areas for future development, particularly in underrepresented domains like supply chains and water transport. Additionally, this paper identifies significant research gaps, including integration challenges, real-time data processing, and standardization needs. Future research directions are proposed, focusing on enhancing predictive diagnostics, automating maintenance processes, and optimizing inventory management. This study also outlines a framework for DT in transportation systems, detailing key components and functionalities essential for effective maintenance management. The findings provide a roadmap for future innovations and improvements in DT applications within the transportation industry. This study ends with conclusions and future research directions.</t>
  </si>
  <si>
    <t>air transportation, digital twin, in-house logistics, land transportation, operation and maintenance, PRISMA guidelines, railway transportation, supply chains operation, systematic review analysis, transportation system, water and intermodal transportation</t>
  </si>
  <si>
    <t>&lt;None, {eid: 85205242173}&gt;, &lt;The Digital Revolution of the Transportation Industry, {eid: 85159144901, doi: 10.1016/j.trpro.2023.02.014}&gt;, &lt;Practical Application of Digital Twins for Transportation Asset Data Management: Case Example of a Safety Hardware Asset, {eid: 85189142458, doi: 10.1177/03611981241231804}&gt;, &lt;Interaction between a Human and an AGV System in a Shared Workspace—A Literature Review Identifying Research Areas, {eid: 85184674605, doi: 10.3390/su16030974}&gt;, &lt;Risk Reduction in Transportation Systems: The Role of Digital Twins According to a Bibliometric-Based Literature Review, {eid: 85191388433, doi: 10.3390/su16083212}&gt;, &lt;A Systematic Literature Review of the Predictive Maintenance from Transportation Systems Aspect, {eid: 85141669124, doi: 10.3390/su142114536}&gt;, &lt;Environmental Sustainability in Maintenance Management of Public Transport Systems: Literature Review, {eid: 85061789158, doi: 10.1109/IEEM.2018.8607535}&gt;, &lt;Onboard Condition Monitoring Sensors, Systems and Techniques for Freight Railway Vehicles: A Review, {eid: 85054665564, doi: 10.1109/JSEN.2018.2875160}&gt;, &lt;Condition Monitoring Systems in the Railway Industry BT—Advances in Asset Management and Condition Monitoring, {eid: 85091295854}&gt;, &lt;A Survey on Audio-Video Based Defect Detection Through Deep Learning in Railway Maintenance, {eid: 85132784354, doi: 10.1109/ACCESS.2022.3183102}&gt;, &lt;Perspectives on Railway Axle Bearing Condition Monitoring, {eid: 85062626115, doi: 10.1177/0954409719831822}&gt;, &lt;Towards the Internet of Smart Trains: A Review on Industrial IoT-Connected Railways, {eid: 85021198458, doi: 10.3390/s17061457}&gt;, &lt;An Approach to the Legal Requirements Regarding Railway Transport Safety Monitoring in the European Union, {eid: 85062262700, doi: 10.3846/transport.2019.8528}&gt;, &lt;Offline and Online Measurement of the Geometries of Train Wheelsets: A Review, {eid: 85138451082, doi: 10.1109/TIM.2022.3205691}&gt;, &lt;Prognostics and Health Management: Current State-of-the-Art for Optimizing Aircraft Structural Maintenance, {eid: 85048856292, doi: 10.1109/EuroSimE.2018.8369957}&gt;, &lt;Preventive Maintenance of Transport Vehicles Is It Improving Production Stability of a Smelter? BT—Light Metals 2013, {eid: 85042485916}&gt;, &lt;The State-of-the-Art Review on Applications of Intrusive Sensing, Image Processing Techniques, and Machine Learning Methods in Pavement Monitoring and Analysis, {eid: 85107769598, doi: 10.1016/j.eng.2020.07.030}&gt;, &lt;Methods and Techniques Supporting Energy and Media Savings in Maintenance of Public Transport Buses—State of the Art and Recommendations, {eid: 85192685828, doi: 10.3390/en17092051}&gt;, &lt;State-of-the-Art Technologies in Fault Diagnosis of Electric Vehicles: A Component-Based Review, {eid: 85139409846, doi: 10.1109/TTE.2022.3209166}&gt;, &lt;The State of the Art in Fuel Cell Condition Monitoring and Maintenance, {eid: 84867924806}&gt;, &lt;A Systematic Literature Review of Technological Developments and Challenges for Inland Waterways Freight Transport in Intermodal Supply Chain Management, {eid: 85181246809, doi: 10.1108/BIJ-03-2023-0164}&gt;, &lt;Structural Health Monitoring of Inland Navigation Structures and Ports: A Review on Developments and Challenges, {eid: 85163043870, doi: 10.1177/14759217231170742}&gt;, &lt;Review of the Current State of Standardisation on Monitoring, Data-Informed Safety Assessment and Decision-Making Regarding Maintenance of the Transport Infrastructure, {eid: 85133529368}&gt;, &lt;A Review on the Implementation of the BIM Methodology in the Operation Maintenance and Transport Infrastructure, {eid: 85149909851, doi: 10.3390/app13053176}&gt;, &lt;On-Board Monitoring for Smart Assessment of Railway Infrastructure: A Systematic Review, {eid: 85134327347, doi: 10.1016/B978-0-12-817784-6.00015-1}&gt;, &lt;Aggregation and Fault Detection Techniques for Tracks Using Wireless Sensor Network, {eid: 85027442328}&gt;, &lt;State-of-the-Art Review of Railway Track Resilience Monitoring, {eid: 85049010063, doi: 10.3390/infrastructures3010003}&gt;, &lt;Civil Integrated Management (CIM) for Advanced Level Applications to Transportation Infrastructure: A State-of-the-Art Review, {eid: 85196787418, doi: 10.3390/infrastructures9060090}&gt;, &lt;Artificial Intelligence and Structural Health Monitoring of Bridges: A Review of the State-of-the-Art, {eid: 85136849644, doi: 10.1109/ACCESS.2022.3199443}&gt;, &lt;Intelligent Warehouse in Industry 4.0—Systematic Literature Review, {eid: 85153772096, doi: 10.3390/s23084105}&gt;, &lt;Synergizing Digital Twins for Enhanced Maintenance of Integrated Chargers in Electric Vehicles: A State-of-the-Art Analysis and Future Implications, {eid: 85186505157, doi: 10.1109/ICICIS56802.2023.10430311}&gt;, &lt;The PRISMA 2020 Statement: An Updated Guideline for Reporting Systematic Reviews, {eid: 85103451714, doi: 10.1136/bmj.n71}&gt;, &lt;Overview of Digital Twin, {eid: 85147835368}&gt;, &lt;Digital Twin: Origin to Future, {eid: 85107901610, doi: 10.3390/asi4020036}&gt;, &lt;Digital Twins: An Analysis Framework and Open Issues, {eid: 85136148334, doi: 10.1016/j.compind.2022.103763}&gt;, &lt;Digital Twins: State of the Art Theory and Practice, Challenges, and Open Research Questions, {eid: 85137748309, doi: 10.1016/j.jii.2022.100383}&gt;, &lt;Application of Digital Twin Technology in the Development of Logistics Process, {eid: 85145198053, doi: 10.32971/als.2021.002}&gt;, &lt;A Survey on Digital Twin: Definitions, Characteristics, Applications, and Design Implications, {eid: 85076680404, doi: 10.1109/ACCESS.2019.2953499}&gt;, &lt;None, {eid: 85100135883}&gt;, &lt;Industry Application of Digital Twin: From Concept to Implementation, {eid: 85134197450, doi: 10.1007/s00170-022-09632-z}&gt;, &lt;Digital Twins for the Designs of Systems: A Perspective, {eid: 85148696725, doi: 10.1007/s00158-023-03488-x}&gt;, &lt;Characterising the Digital Twin: A Systematic Literature Review, {eid: 85081219520, doi: 10.1016/j.cirpj.2020.02.002}&gt;, &lt;Digital Twins and the Emerging Science of Self: Implications for Digital Health Experience Design and “Small” Data, {eid: 85112129463, doi: 10.3389/fcomp.2020.00031}&gt;, &lt;Digital Twin: Values, Challenges and Enablers from a Modeling Perspective, {eid: 85081090770, doi: 10.1109/ACCESS.2020.2970143}&gt;, &lt;Digital Twin: From Concept to Practice, {eid: 85125910450, doi: 10.1061/(ASCE)ME.1943-5479.0001034}&gt;, &lt;Digital Twin Architecture and Standards, {eid: 85086995525}&gt;, &lt;Archetypes of Digital Twins, {eid: 85120559108, doi: 10.1007/s12599-021-00727-7}&gt;, &lt;The Role of AI, Machine Learning, and Big Data in Digital Twinning: A Systematic Literature Review, Challenges, and Opportunities, {eid: 85101961329, doi: 10.1109/ACCESS.2021.3060863}&gt;, &lt;Digital Twin in the IoT Context: A Survey on Technical Features, Scenarios, and Architectural Models, {eid: 85087488936, doi: 10.1109/JPROC.2020.2998530}&gt;, &lt;Digital Twins in Industry 5.0, {eid: 85152136583, doi: 10.34133/research.0071}&gt;, &lt;Digital Twins and Cyber–Physical Systems toward Smart Manufacturing and Industry 4.0: Correlation and Comparison, {eid: 85068798049, doi: 10.1016/j.eng.2019.01.014}&gt;, &lt;Extension of the System Boundary of the Digital Twin onto the Sensors of the Physical Twin through the Introduction of Redundant Soft Sensors, {eid: 85150440704, doi: 10.1007/s10010-023-00653-y}&gt;, &lt;Physics-Informed Machine Learning for Reliability and Systems Safety Applications: State of the Art and Challenges, {eid: 85142177714, doi: 10.1016/j.ress.2022.108900}&gt;, &lt;Approach of Simulation Data Management for the Application of the Digital Simulation Twin, {eid: 85107876683, doi: 10.1016/j.procir.2021.05.098}&gt;, &lt;Assessment of How Digital Twin Can Be Utilized in Manufacturing Companies to Create Business Value, {eid: 85139434151}&gt;, &lt;Digital Twin: Mitigating Unpredictable, Undesirable Emergent Behavior in Complex Systems, {eid: 85006339863}&gt;, &lt;Early Stage Digital Twins for Early Stage Engineering Design, {eid: 85079762726, doi: 10.1017/dsi.2019.262}&gt;, &lt;From Simulation to Experimentable Digital Twins: Simulation-Based Development and Operation of Complex Technical Systems, {eid: 85006371785, doi: 10.1109/SysEng.2016.7753162}&gt;, &lt;A Review of the Technology Standards for Enabling Digital Twin, {eid: 85132150422, doi: 10.12688/digitaltwin.17549.1}&gt;, &lt;Digital Twin Technology Challenges and Applications: A Comprehensive Review, {eid: 85126301082, doi: 10.3390/rs14061335}&gt;, &lt;Architectural Concerns of Digital Twins, {eid: 85125268994, doi: 10.1109/MS.2021.3130872}&gt;, &lt;Digital Twins: Artificial Intelligence and the IoT Cyber-Physical Systems in Industry 4.0, {eid: 85106413058, doi: 10.1007/s41315-021-00180-5}&gt;, &lt;Digital Twins in Industry 5.0: Challenges in Modeling and Communication, {eid: 85164658186}&gt;, &lt;Human Digital Twin in the Context of Industry 5.0, {eid: 85166028251, doi: 10.1016/j.rcim.2023.102626}&gt;, &lt;Digital Twins: A Brief Overview of Applications, Challenges and Enabling Technologies in the Last Decade, {eid: 85135186085, doi: 10.12688/digitaltwin.17581.1}&gt;, &lt;Digital Twin: Current Research Trends and Future Directions, {eid: 85142896868, doi: 10.1007/s13369-022-07459-0}&gt;, &lt;Autonomous, Context-Aware, Adaptive Digital Twins—State of the Art and Roadmap, {eid: 85116889271, doi: 10.1016/j.compind.2021.103508}&gt;, &lt;Digital Twin: A State-of-the-Art Review of Its Enabling Technologies, Applications and Challenges, {eid: 85120933499, doi: 10.1108/JIMSE-12-2020-010}&gt;, &lt;Digital Twin: Finding Common Ground—A Meta-Review, {eid: 85121621632, doi: 10.1016/j.procir.2021.11.206}&gt;, &lt;Digital Twin: A Comprehensive Survey of Security Threats, {eid: 85129610160, doi: 10.1109/COMST.2022.3171465}&gt;, &lt;Digital Twin Technology—A Bibliometric Study of Top Research Articles Based on Local Citation Score, {eid: 85134592646, doi: 10.1016/j.jmsy.2022.06.016}&gt;, &lt;Digital Twins: A Survey on Enabling Technologies, Challenges, Trends and Future Prospects, {eid: 85139416099, doi: 10.1109/COMST.2022.3208773}&gt;, &lt;Digital Twins: A Meta-Review on Their Conceptualization, Application, and Reference Architecture, {eid: 85144594619}&gt;, &lt;None, {eid: 27644567603}&gt;, &lt;Digital Twin: Benefits, Use Cases, Challenges, and Opportunities, {eid: 85147269761, doi: 10.1016/j.dajour.2023.100165}&gt;, &lt;Data Management in Digital Twins: A Systematic Literature Review, {eid: 85153108953, doi: 10.1007/s10115-023-01870-1}&gt;, &lt;Digital Twin Models in Industrial Operations: A Systematic Literature Review, {eid: 85084241025, doi: 10.1016/j.promfg.2020.02.084}&gt;, &lt;None, {eid: 44649122227}&gt;, &lt;State-of-the-Art Survey on Digital Twin Implementations, {eid: 85122317387, doi: 10.1007/s40436-021-00375-w}&gt;, &lt;Design, Modeling and Implementation of Digital Twins, {eid: 85135120136, doi: 10.3390/s22145396}&gt;, &lt;Implementation of Digital Twins in the Process Industry: A Systematic Literature Review of Enablers and Barriers, {eid: 85118569393, doi: 10.1016/j.compind.2021.103558}&gt;, &lt;Digital Twin Applications in Aviation Industry: A Review, {eid: 85135421849, doi: 10.1007/s00170-022-09717-9}&gt;, &lt;Architecting Digital Twins, {eid: 85130855388, doi: 10.1109/ACCESS.2022.3172964}&gt;, &lt;Digital Twin Development for Airport Management, {eid: 85089685663, doi: 10.69554/PZMM9316}&gt;, &lt;Digital Twin in Industry: State-of-the-Art, {eid: 85054374767, doi: 10.1109/TII.2018.2873186}&gt;, &lt;Digital Twin for Integration of Design-Manufacturing-Maintenance: An Overview, {eid: 85132574189, doi: 10.1186/s10033-022-00760-x}&gt;, &lt;Digital twins in aircraft production and MRO: Challenges and opportunities, {eid: 85192689749, doi: 10.1007/s13272-024-00740-y}&gt;, &lt;Applications of Digital Twin across Industries: A Review, {eid: 85131861164, doi: 10.3390/app12115727}&gt;, &lt;Review of Electric Vehicle Testing Procedures for Digital Twin Development: A Comprehensive Analysis, {eid: 85173880869, doi: 10.3390/en16196952}&gt;, &lt;Digital Twins in the Automotive Industry: The Road toward Physical-Digital Convergence, {eid: 85134039917, doi: 10.3390/asi5040065}&gt;, &lt;None, {eid: 85088300277}&gt;, &lt;Multi-dimensional Digital Twin of Energy Storage System for Electric Vehicles: A Brief Review, {eid: 85136710320, doi: 10.1002/est2.242}&gt;, &lt;Digital Twin of Electric Vehicle Battery Systems: Comprehensive Review of the Use Cases, Requirements, and Platforms, {eid: 85152416376, doi: 10.1016/j.rser.2023.113280}&gt;, &lt;Digital Twin-Enabled Monitoring of Mining Haul Trucks with Expert System Integration: A Case Study in an Experimental Open-Pit Mine, {eid: 85166481852}&gt;, &lt;Digital Twins for Logistics and Supply Chain Systems: Literature Review, Conceptual Framework, Research Potential, and Practical Challenges, {eid: 85178668468, doi: 10.1016/j.cie.2023.109768}&gt;, &lt;Digital Twins Driven Supply Chain Visibility within Logistics: A New Paradigm for Future Logistics, {eid: 85107015199, doi: 10.3390/asi4020029}&gt;, &lt;How Digital Twin Concept Supports Internal Transport Systems?—Literature Review, {eid: 85112708081, doi: 10.3390/en14164919}&gt;, &lt;Knowledge Mapping of Digital Twin and Physical Internet in Supply Chain Management: A Systematic Literature Review, {eid: 85120914637, doi: 10.1016/j.ijpe.2021.108381}&gt;, &lt;Digitalization in the Reverse Supply Chain: A Bibliometric Analysis, {eid: 85179969657, doi: 10.17270/J.LOG.2023.865}&gt;, &lt;Blockchain-Based Digital Twin for Supply Chain Management: State-of-The-Art Review and Future Research Directions, {eid: 85205235645, doi: 10.2139/ssrn.4113933}&gt;, &lt;The Application of Digital Twin Technology in Operations and Supply Chain Management: A Bibliometric Review, {eid: 85124370990, doi: 10.1108/SCM-01-2021-0053}&gt;, &lt;A Review on Simulation in Digital Twin for Aerospace, Manufacturing and Robotics, {eid: 85100450784, doi: 10.1016/j.matpr.2020.06.446}&gt;, &lt;Digital Twin in Safety-Critical Robotics Applications: Opportunities and Challenges, {eid: 85147141652}&gt;, &lt;Factors Influencing Adoption of Digital Twin Advanced Technologies for Smart City Development: Evidence from Malaysia, {eid: 85151646474, doi: 10.3390/buildings13030775}&gt;, &lt;Digital Twin Technology: A Review of Its Applications and Prominent Challenges, {eid: 85136575925}&gt;, &lt;Digital Twin for Civil Engineering Systems: An Exploratory Review for Distributed Sensing Updating, {eid: 85128378044, doi: 10.3390/s22093168}&gt;, &lt;The Use of Digital Twins in Healthcare: Socio-Ethical Benefits and Socio-Ethical Risks, {eid: 85109190568, doi: 10.1186/s40504-021-00113-x}&gt;, &lt;Viability of the Digital Twin in the Inventory of Educational Assets to Improve Maintenance Control, {eid: 85143716182, doi: 10.1109/CONIITI57704.2022.9953597}&gt;, &lt;Engineering Education and Cloud-Based Digital Twins for Electric Power Drive System Diagnostics, {eid: 85103839798}&gt;, &lt;Digital Twins Technology in the Educational Process of the Aviation Equipment Repair, {eid: 85174213279, doi: 10.11591/ijeecs.v32.i2.pp752-762}&gt;, &lt;A Training Concept Based on a Digital Twin for a Wafer Transportation System, {eid: 85123573623}&gt;, &lt;Body as Voice: Restorative Dance/Movement Psychotherapy with Survivors of Relational Trauma, {eid: 85065937682, doi: 10.4324/9781315159416}&gt;, &lt;Sequencing and Planning of Packaging Lines with Reliability and Digital Twin Concept Considerations—A Case Study of a Sugar Production Plant, {eid: 85139393418, doi: 10.17270/J.LOG.2022.762}&gt;, &lt;Advances of Digital Twins for Predictive Maintenance, {eid: 85127769577, doi: 10.1016/j.procs.2022.01.348}&gt;, &lt;Predictive Maintenance Using Digital Twins: A Systematic Literature Review, {eid: 85134599958, doi: 10.1016/j.infsof.2022.107008}&gt;, &lt;Overview of Predictive Maintenance Based on Digital Twin Technology, {eid: 85150842813, doi: 10.1016/j.heliyon.2023.e14534}&gt;, &lt;Deep Digital Twins for Detection, Diagnostics and Prognostics, {eid: 85078697900, doi: 10.1016/j.ymssp.2019.106612}&gt;, &lt;A Systematic Review of Digital Twin Systems for Improved Predictive Maintenance of Equipment in Smart Factories, {eid: 85175583222}&gt;, &lt;Maintenance Optimization in a Digital Twin for Industry 4.0, {eid: 85142922760, doi: 10.1007/s10479-022-05089-1}&gt;, &lt;A Classification Proposal of Digital Twin Applications in the Safety Domain, {eid: 85100026730, doi: 10.1016/j.cie.2021.107137}&gt;, &lt;The Digital Risk Twin—Enabling Model-Based RAMS, {eid: 85153286462, doi: 10.1109/RAMS51473.2023.10088269}&gt;, &lt;Digital Twins for Automotive Predictive Maintenance, {eid: 85196113709}&gt;, &lt;Digital Availability Twin—Targeted Risk Mitigation from Design to Operation, {eid: 85153310657, doi: 10.1109/RAMS51473.2023.10088191}&gt;, &lt;Using Digital Twin for Maintenance Applications in Manufacturing: State of the Art and Gap Analysis, {eid: 85071419741, doi: 10.1109/ICE.2019.8792613}&gt;, &lt;Digital Twin for Maintenance: A Literature Review, {eid: 85092055078, doi: 10.1016/j.compind.2020.103316}&gt;, &lt;Digital Twin in Intelligent Transportation Systems: A Review, {eid: 85134340435}&gt;, &lt;Towards Transportation Digital Twin Systems for Traffic Safety and Mobility Applications: A Review, {eid: 85205213806}&gt;, &lt;On Application of Digital Twin in Ship Operation and Performance, {eid: 85205216856}&gt;, &lt;Digitization in Ports: Application of Digital Twins to Complex Logistics, {eid: 85189256860}&gt;, &lt;Time and Space Discretization in the Digital Twin of the Airport Transport Network, {eid: 85114053086, doi: 10.2478/ttj-2021-0019}&gt;, &lt;IoT Approach for Intelligent Data Acquisition for Enabling Digital Twins in the Railway Sector, {eid: 85124155329, doi: 10.1109/ISCSIC54682.2021.00039}&gt;, &lt;The Fundamental Approach of the Digital Twin Application in Railway Turnouts with Innovative Monitoring of Weather Conditions, {eid: 85113575584, doi: 10.3390/s21175757}&gt;, &lt;Digital Twins in Rail Freight—The Foundations of a Future Innovation, {eid: 85185685859}&gt;, &lt;A Transportation Digital-Twin Approach for Adaptive Traffic Control Systems, {eid: 85125361861}&gt;, &lt;3D Digital Twin of Intelligent Transportation System Based on Road-Side Sensing, {eid: 85121533015, doi: 10.1088/1742-6596/2083/3/032022}&gt;, &lt;A Digital Twin in Transportation: Real-Time Synergy of Traffic Data Streams and Simulation for Virtualizing Motorway Dynamics, {eid: 85144529118, doi: 10.1016/j.aei.2022.101858}&gt;, &lt;Digital Twins: A Critical Discussion on Their Potential for Supporting Policy-making and Planning in Urban Logistics, {eid: 85098129074, doi: 10.3390/su122410623}&gt;, &lt;Digital Twins in the Intelligent Transport Systems, {eid: 85102420209, doi: 10.1016/j.trpro.2021.02.152}&gt;, &lt;Towards a Digital Twin Warehouse through the Optimization of Internal Transport, {eid: 85156105038, doi: 10.3390/app13084652}&gt;, &lt;Digital Twin Framework for Material Handling and Logistics in Manufacturing: Part 1, {eid: 85142261791}&gt;, &lt;Digital Twin for Automatic Transportation in Industry 4.0, {eid: 85105738714, doi: 10.3390/s21103344}&gt;, &lt;Digital Twin Technology Applications for Transportation Infrastructure—A Survey-Based Study, {eid: 85132582765}&gt;, &lt;Towards Resilient and Sustainable Rail and Road Networks: A Systematic Literature Review on Digital Twins, {eid: 85132758277, doi: 10.3390/su14127060}&gt;, &lt;Ship’s Digital Twin—A Review of Modelling Challenges and Applications, {eid: 85132577403, doi: 10.3390/app12126039}&gt;, &lt;State of the Art and Future Directions of Digital Twins for Production Logistics: A Systematic Literature Review, {eid: 85122746801, doi: 10.3390/app12020669}&gt;, &lt;Application of Digital Twins and Building Information Modeling in the Digitization of Transportation: A Bibliometric Review, {eid: 85141876578, doi: 10.3390/app122111203}&gt;, &lt;Performing Systematic Literature Reviews in Software Engineering, {eid: 34247123714, doi: 10.1145/1134285.1134500}&gt;, &lt;Systematic Reviews and Meta-Analyses: An Illustrated, Step-by-Step Guide, {eid: 2342587438}&gt;, &lt;Artificial Intelligence and Big Data Analytics for Supply Chain Resilience: A Systematic Literature Review, {eid: 85139252208, doi: 10.1007/s10479-022-04983-y}&gt;, &lt;The Systematic Review: An Overview, {eid: 84899139973, doi: 10.1097/01.NAJ.0000444496.24228.2c}&gt;, &lt;Towards a Methodology for Developing Evidence-Informed Management Knowledge by Means of Systematic Review, {eid: 0141888108, doi: 10.1111/1467-8551.00375}&gt;, &lt;Preferred Reporting Items for Systematic Reviews and Meta-Analyses: The PRISMA Statement, {eid: 77955171857, doi: 10.1016/j.ijsu.2010.02.007}&gt;, &lt;Analysis and Recommendation System-Based on PRISMA Checklist to Write Systematic Review, {eid: 85196761487, doi: 10.1016/j.asw.2024.100866}&gt;, &lt;None, {eid: 85205223434}&gt;, &lt;Digital Twin-Driven Machine Condition Monitoring: A Literature Review, {eid: 85135850251, doi: 10.1155/2022/6129995}&gt;, &lt;Maintenance Performance in the Age of Industry 4.0: A Bibliometric Performance Analysis and a Systematic Literature Review, {eid: 85147894201, doi: 10.3390/s23031409}&gt;, &lt;Extending the PRISMA Statement to Equity-Focused Systematic Reviews (PRISMA-E 2012): Explanation and Elaboration, {eid: 84957438969, doi: 10.1016/j.jclinepi.2015.09.001}&gt;, &lt;A Systematic Mapping Study of Digital Twins for Diagnosis in Transportation, {eid: 85179526031}&gt;, &lt;Digital Twin in Transportation Infrastructure Management: A Systematic Review, {eid: 85189082336, doi: 10.1093/iti/liad024}&gt;, &lt;Analysing the Past to Prepare for the Future: Writing a Literature Review a Roadmap for Release 2.0, {eid: 85088821578, doi: 10.1080/12460125.2020.1798591}&gt;, &lt;Bibliometric Analysis of Digital Twin Literature: A Review of Influencing Factors and Conceptual Structure, {eid: 85122816039, doi: 10.1080/09537325.2022.2026320}&gt;, &lt;Developing Knowledge on Digital Manufacturing to Digital Twin: A Bibliometric and Systemic Analysis, {eid: 85083534553, doi: 10.1016/j.promfg.2020.01.207}&gt;, &lt;Is Digital Twin Technology Supporting Safety Management? A Bibliometric and Systematic Review, {eid: 85103476362, doi: 10.3390/app11062767}&gt;, &lt;Reference Management Software for Systematic Reviews and Meta-Analyses: An Exploration of Usage and Usability, {eid: 84887524629, doi: 10.1186/1471-2288-13-141}&gt;, &lt;None, {eid: 85205254497}&gt;, &lt;None, {eid: 85205248913}&gt;, &lt;Software Survey: VOSviewer, a Computer Program for Bibliometric Mapping, {eid: 77953711904, doi: 10.1007/s11192-009-0146-3}&gt;, &lt;Augmented Digital Twin for Railway Systems Augmented Digital Twin for Railway Systems, {eid: 85152081532, doi: 10.1080/00423114.2023.2194543}&gt;, &lt;Prediction of Rail Surface Damage in Locomotive Traction Operations Using Laboratory-Field Measured and Calibrated Data, {eid: 85124907317, doi: 10.1016/j.engfailanal.2022.106165}&gt;, &lt;Development of a Digital Twin for Prediction of Rail Surface Damage in Heavy Haul Railway Operations, {eid: 85165429257, doi: 10.1080/00423114.2023.2237620}&gt;, &lt;Vehicle System Dynamics in Digital Twin Studies in Rail and Road Domains, {eid: 85149827450, doi: 10.1080/00423114.2023.2188228}&gt;, &lt;Efficient Distributed Association Management Method of Data, Model, and Knowledge for Digital Twin Railway, {eid: 85192093146, doi: 10.1080/17538947.2024.2340089}&gt;, &lt;Digital Twin in Aerospace Industry: A Gentle Introduction, {eid: 85122087744, doi: 10.1109/ACCESS.2021.3136458}&gt;, &lt;Airframe Digital Twin Technology Adaptability Assessment and Technology Demonstration, {eid: 85076709684, doi: 10.1016/j.engfracmech.2019.106793}&gt;, &lt;A Twin Data and Knowledge-Driven Intelligent Process Planning Framework of Aviation Parts, {eid: 85110915092, doi: 10.1080/00207543.2021.1951869}&gt;, &lt;Virtual Sensing of Wheel Direction from Redundant Sensors in Aircraft Ground—Steering Systems, {eid: 85118467442, doi: 10.1007/s13272-021-00557-z}&gt;, &lt;Heterogeneous Models Integration for Safety Critical Mechatronic Systems and Related Digital Twin Definition: Application to a Collaborative Workplace for Aircraft Assembly, {eid: 85126271904, doi: 10.3390/app12062787}&gt;, &lt;An AI-Based Digital Twin Case Study in the MRO Sector, {eid: 85117225023, doi: 10.1016/j.trpro.2021.09.007}&gt;, &lt;Method for Predictive Analysis of Failure and Pre-Failure Conditions of Aircraft Units Using Data Obtained during Their Operation, {eid: 85144695486, doi: 10.1007/s42401-022-00178-2}&gt;, &lt;Fleet Monitoring and Diagnostics Framework Based on Digital Twin of Aero-Engines, {eid: 85053863979}&gt;, &lt;Digital Twin—Driven Aero-Engine Intelligent Predictive Maintenance, {eid: 85105375338, doi: 10.1007/s00170-021-06976-w}&gt;, &lt;A Framework of Dynamic Data Driven Digital Twin for Complex Engineering Products: The Example of Aircraft Engine Health Management, {eid: 85120652016, doi: 10.1016/j.promfg.2021.10.020}&gt;, &lt;A Digital Twin-Enhanced Collaborative Maintenance Paradigm for Aero-Engine Fleet, {eid: 85195510793, doi: 10.1007/s42524-024-0299-z}&gt;, &lt;A Novel Digital Twin Framework for Aeroengine Performance Diagnosis, {eid: 85172155933, doi: 10.3390/aerospace10090789}&gt;, &lt;Digital Twin for Electronic Centralized Aircraft Monitoring by Machine Learning Algorithms, {eid: 85171998962, doi: 10.1016/j.energy.2023.129118}&gt;, &lt;A System-Level Failure Propagation Detectability Using ANFIS for an Aircraft Electrical Power System, {eid: 85084652779, doi: 10.3390/app10082854}&gt;, &lt;Development of an Information System of Digital Twins of Aviation Electrical Equipment as a Software Module of the Local Load Control Center, {eid: 85172220032}&gt;, &lt;A Digital Twin Method for Civil Aircraft Power Distribution System Based on Unity3D and Simulink, {eid: 85178364425, doi: 10.1088/1742-6596/2615/1/012017}&gt;, &lt;Intelligent Equipment Scenario for Aviation Maintenance VR System Based on Digital Twin Model, {eid: 85191226020}&gt;, &lt;Augmented Reality for Remote Collaboration in Aircraft Maintenance Tasks, {eid: 85068325555}&gt;, &lt;Towards an Extensible Model-Based Digital Twin Framework for Space Launch Vehicles, {eid: 85196825925, doi: 10.1016/j.jii.2024.100641}&gt;, &lt;Digital Twin for UAV-RIS Assisted Vehicular Communication Systems, {eid: 85181810585, doi: 10.1109/TWC.2023.3342991}&gt;, &lt;Aircraft Structural Design and Life-Cycle Assessment through Digital Twins, {eid: 85191747339, doi: 10.3390/designs8020029}&gt;, &lt;Digital Twins for Condition and Fleet Monitoring of Aircraft: Towards More-Intelligent Electrified Aviation Systems, {eid: 85186978127, doi: 10.1109/ACCESS.2024.3371902}&gt;, &lt;Digital Twins for Aircraft Maintenance and Operation: A Systematic Literature Review and an IoT-Enabled Modular Architecture, {eid: 85178913320, doi: 10.1016/j.iot.2023.100991}&gt;, &lt;Digital Twin of the Rotor-Shaft of a Lightweight Electric Motor during Aerobatics Loads, {eid: 85084226364, doi: 10.1108/AEAT-11-2019-0231}&gt;, &lt;Applying a 6 DoF Robotic Arm and Digital Twin to Automate Fan-Blade Reconditioning for Aerospace Maintenance, Repair, and Overhaul, {eid: 85089598722, doi: 10.3390/s20164637}&gt;, &lt;Probabilistic Methods for Risk Assessment of Airframe Digital Twin Structures, {eid: 85072572866, doi: 10.1016/j.engfracmech.2019.106674}&gt;, &lt;Preliminary Nose Landing Gear Digital Twin for Damage Detection, {eid: 85188668918, doi: 10.3390/aerospace11030222}&gt;, &lt;A Generalised Methodology for the Diagnosis of Aircraft Systems, {eid: 85099542639, doi: 10.1109/ACCESS.2021.3050877}&gt;, &lt;Digital Twin-Assisted Multiscale Residual-Self-Attention Feature Fusion Network for Hypersonic Flight Vehicle Fault Diagnosis, {eid: 85151793041, doi: 10.1016/j.ress.2023.109253}&gt;, &lt;Structural Health Management of Damaged Aircraft Structures Using the Digital Twin Concept, {eid: 85082761961}&gt;, &lt;Predictive Maintenance on Aircraft and Applications with Digital Twin, {eid: 85103844133}&gt;, &lt;A Blockchain-Based System to Enhance Aircraft Parts Traceability and Trackability for Inventory Management, {eid: 85105361519, doi: 10.1016/j.eswa.2021.115101}&gt;, &lt;Design and Simulation of a Digital Twin Mobility Concept: An Electric Aviation System Dynamics Case Study with Capacity Constraints, {eid: 85122889156, doi: 10.3390/app12020848}&gt;, &lt;Deep Reinforcement Learning for Flocking Motion of Multi-UAV Systems: Learn From a Digital Twin, {eid: 85133277179, doi: 10.1109/JIOT.2021.3127873}&gt;, &lt;Digital Twins: An Advanced Technology for Railways Maintenance Transformation, {eid: 85126681818}&gt;, &lt;Recent Research and Development Activities in Maintenance Technologies for Electric Railway Power Supply Systems, {eid: 85081746118, doi: 10.2219/rtriqr.61.1_6}&gt;, &lt;Recent Advances in Artificial Intelligence for Improving Railway Operations, {eid: 85147542419}&gt;, &lt;Integrating AI and DTs: Challenges and Opportunities in Railway Maintenance Application and Beyond, {eid: 85185910530, doi: 10.1177/00375497241229756}&gt;, &lt;El Digital Twin for Railway: A Comprehensive Survey, {eid: 85176328739, doi: 10.1109/ACCESS.2023.3327042}&gt;, &lt;PHM of Rail Vehicle Based on Digital Twin, {eid: 85123440642}&gt;, &lt;Digital Twin for Condition Based Maintenance within a Railway Infrastructure Testing Lab, {eid: 85205252908}&gt;, &lt;Designing Machine Learning Model for Predictive Maintenance of Railway Vehicle, {eid: 85116133564}&gt;, &lt;Supervised Machine Learning from Digital Twin Data for Railway Switch Fault Diagnosis, {eid: 85166487171}&gt;, &lt;Application of Machine Learning Techniques to Build Digital Twins for Long Train Dynamics Simulations, {eid: 85149268702, doi: 10.1080/00423114.2023.2174885}&gt;, &lt;Hybrid Models and Digital Twins for Condition Monitoring: HVAC System for Railway, {eid: 85205243882, doi: 10.11128/sne.31.tn.10572}&gt;, &lt;Methodology for the Integration of a High-Speed Train in Maintenance 4.0, {eid: 85121225282, doi: 10.1093/jcde/qwab064}&gt;, &lt;Using the Digital Shadow for a Prescriptive Optimization of Maintenance and Operation, {eid: 85093360614}&gt;, &lt;Key Technologies for Wireless Network Digital Twin towards Smart Railways, {eid: 85201521536, doi: 10.1016/j.hspr.2024.01.004}&gt;, &lt;Hybrid Model Development for HVAC System in Transportation, {eid: 85112401413, doi: 10.3390/technologies9010018}&gt;, &lt;Predictive Maintenance in Railway Systems: MBS- Based Wheel and Rail Life Prediction Exemplified for the Swedish Iron-Ore Line, {eid: 85145471795, doi: 10.1080/00423114.2022.2161920}&gt;, &lt;Data-Driven Condition Assessment and Life Cycle Analysis Methods for Dynamically and Fatigue-Loaded Railway Infrastructure Components, {eid: 85177656783, doi: 10.3390/infrastructures8110162}&gt;, &lt;Computers in Industry A Railway Track Reconstruction Method Using Robotic Vision on a Mobile Manipulator: A Proposed Strategy, {eid: 85150444328, doi: 10.1016/j.compind.2023.103900}&gt;, &lt;Evaluation of Numerical Simulation Approaches for Simulating Train—Track Interactions and Predicting Rail Damage in Railway Switches and Crossings (S&amp;Cs), {eid: 85107235677, doi: 10.3390/infrastructures6050063}&gt;, &lt;Digital Twin Hybrid Modeling for Enhancing Guided Wave Ultrasound Inspection Signals in Welded Rails, {eid: 85201737550, doi: 10.3390/mca28020058}&gt;, &lt;A Digital-Twin-Assisted Fault Diagnosis of Railway Point Machine, {eid: 85116102444, doi: 10.1109/DTPI52967.2021.9540118}&gt;, &lt;Predictive Maintenance for Switch Machine Based on Digital Twins, {eid: 85122930760, doi: 10.3390/info12110485}&gt;, &lt;Digital Twin Aided Sustainability-Based Lifecycle Management for Railway Turnout Systems, {eid: 85065500423, doi: 10.1016/j.jclepro.2019.04.156}&gt;, &lt;Railway Infrastructure Maintenance Efficiency Improvement Using Deep Reinforcement Learning Integrated with Digital Twin Based on Track Geometry and Component Defects, {eid: 85147893230, doi: 10.1038/s41598-023-29526-8}&gt;, &lt;A Digital Twin Framework and an Implementaion Method for Urban Rail Transit, {eid: 85123453342}&gt;, &lt;A Digital Twin System for Railway Infrastructure, {eid: 85205230664, doi: 10.17159/2309-8988/2023/v39a3}&gt;, &lt;Analysis of Maintenance Techniques for a Three-Dimensional Digital Twin-Based Railway Facility with Tunnels, {eid: 85179819186, doi: 10.3390/platforms1010002}&gt;, &lt;Towards AI-Assisted Digital Twins for Smart Railways: Preliminary Guideline and Reference Architecture, {eid: 85161629381, doi: 10.1007/s40860-023-00208-6}&gt;, &lt;Digital Twin for Equipment Management of Intelligent Railway Station, {eid: 85116082081, doi: 10.1109/DTPI52967.2021.9540153}&gt;, &lt;Performance Evaluation of Electro-Mechanical Railway Interlocking System for Digital Twin Application, {eid: 85189940645, doi: 10.1016/j.compeleceng.2024.109225}&gt;, &lt;Integration of Railway Bridge Structural Health Monitoring into the Internet of Things with a Digital Twin: A Case Study, {eid: 85190235884, doi: 10.3390/s24072115}&gt;, &lt;On the Digital Twinning of Load Tests in Railway Bridges. Case Study: High Speed Railway Network, Extremadura, Spain, {eid: 85184823444, doi: 10.1201/9781003322641-98}&gt;, &lt;Concept for a Digital Twin of Railway Bridges on the Example of the New Filstal Bridges, {eid: 85182430271, doi: 10.1002/cepa.2050}&gt;, &lt;Improving Safety Management in Railway Stations through a Simulation-Based Digital Twin Approach, {eid: 85180736816, doi: 10.1016/j.cie.2023.109839}&gt;, &lt;Overview of Digital Twin Platforms for EV Applications, {eid: 85147992220, doi: 10.3390/s23031414}&gt;, &lt;Energy Consumption Prediction of Electric Vehicles Based on Digital Twin Technology, {eid: 85116166173, doi: 10.3390/wevj12040160}&gt;, &lt;Digital Twin for Electric Vehicle Battery Management with Incremental Learning, {eid: 85160202665, doi: 10.1016/j.eswa.2023.120444}&gt;, &lt;Five-Layer IoT and Fog Computing Framework Towards Digital Twinning of Battery Management Systems for e-Transpo</t>
  </si>
  <si>
    <t>2-s2.0-85205218025</t>
  </si>
  <si>
    <t>Borderline (domain-specific)</t>
  </si>
  <si>
    <t>Digital Twins in Software Engineering—A Systematic Literature Review and Vision</t>
  </si>
  <si>
    <t>10.3390/app14030977</t>
  </si>
  <si>
    <r>
      <rPr>
        <u/>
        <sz val="11"/>
        <color rgb="FF1155CC"/>
        <rFont val="Calibri, sans-serif"/>
      </rPr>
      <t>https://www.doi.org/10.3390/app14030977</t>
    </r>
  </si>
  <si>
    <t>© 2024 by the authors.Featured Application: Secure Integration of the IoT and Digital Twins. Digital twins are a powerful consequence of digital transformation. In fact, they have been applied to many industries to enhance operations, predict needs, improve decision making, or optimize performance, even though the definition of digital twins is still evolving. However, their impact on the software industry is still limited. Thus, this work aims to analyze the current adoption of digital twins in the software industry as a potential path to integrate them into application lifecycle management. To achieve this objective, first, the significant characteristics of current digital twins are analyzed in their application to manufacturing to understand how the knowledge and the lessons learned can be transferred to the software industry. Second, a systematic literature review was conducted on Scopus, the Web of Science, and the ScienceDirect database. The literature review revealed 93 documents after data screening and cleaning 251 initial documents. Our main findings are that digital twins are already influencing and will significantly affect the software industry, revolutionizing various aspects of the software development lifecycle. This study tackles what identifies a digital twin in the software industry, the specific domains and areas where they can be applied in the software lifecycle, and the proposed approaches explored to build digital twins for developing, deploying, and maintaining software systems. Finally, this study proposes some guidelines for building digital twins in the context of application lifecycle management. Determining an appropriate roadmap shortly is essential to achieve a widespread applicability to building suitable digital twins and preparing organizations for the software industry.</t>
  </si>
  <si>
    <t>digital transformation, digital twin, software development, software engineering, software industry</t>
  </si>
  <si>
    <t>&lt;None, {eid: 84962306691}&gt;, &lt;Digital Twins and Cyber–Physical Systems toward Smart Manufacturing and Industry 4.0: Correlation and Comparison, {eid: 85068798049, doi: 10.1016/j.eng.2019.01.014}&gt;, &lt;Digital Twin Perspective of Fourth Industrial and Healthcare Revolution, {eid: 85125714236, doi: 10.1109/ACCESS.2022.3156062}&gt;, &lt;None, {eid: 85016450943}&gt;, &lt;A Critical View on PLM/ALM Convergence in Practice and Research, {eid: 85029874943, doi: 10.1016/j.protcy.2016.08.052}&gt;, &lt;PLM/ALM Integration with The Asset Administration Shell, {eid: 85100760400, doi: 10.1016/j.promfg.2020.11.040}&gt;, &lt;A Cross-Domain Systematic Mapping Study on Software Engineering for Digital Twins, {eid: 85135797712, doi: 10.1016/j.jss.2022.111361}&gt;, &lt;Digital Twin in manufacturing: A categorical literature review and classification, {eid: 85052915281, doi: 10.1016/j.ifacol.2018.08.474}&gt;, &lt;Steering Representations-Towards a Critical Understanding of Digital Twins, {eid: 85116856610, doi: 10.1007/s13347-021-00484-1}&gt;, &lt;Cyber-Physical Systems: A Literature Review, {eid: 85060302764, doi: 10.19044/esj.2017.v13n36p52}&gt;, &lt;The challenges, approaches, and used techniques of CPS for manufacturing in Industry 4.0: A literature review, {eid: 85101138866, doi: 10.1007/s00170-020-06572-4}&gt;, &lt;Mist and Edge Computing Cyber-Physical Human-Centered Systems for Industry 5.0: A Cost-Effective IoT Thermal Imaging Safety System, {eid: 85141630669, doi: 10.3390/s22218500}&gt;, &lt;Digital Twin-Driven Human Robot Collaboration Using a Digital Human, {eid: 85120820519, doi: 10.3390/s21248266}&gt;, &lt;Digital-twin-based testing for cyber–physical systems: A systematic literature review, {eid: 85145973213, doi: 10.1016/j.infsof.2022.107145}&gt;, &lt;Digital twin paradigm: A systematic literature review, {eid: 85105600759, doi: 10.1016/j.compind.2021.103469}&gt;, &lt;A collaborative network of digital twins for anomaly detection applications of complex systems, {eid: 85137654694}&gt;, &lt;Digital twin-enabled automated anomaly detection and bottleneck identification in complex manufacturing systems using a multi-agent approach, {eid: 85147847425, doi: 10.1016/j.jmsy.2023.02.008}&gt;, &lt;Digital Twin: Empowering Enterprises Towards a System-of-Systems Approach, {eid: 85075914851, doi: 10.1007/s12599-019-00624-0}&gt;, &lt;Quality-Oriented Digital Twin Modelling Method for Manufacturing Processes Based on A Multi-Agent Architecture, {eid: 85099833723, doi: 10.1016/j.promfg.2020.10.044}&gt;, &lt;Product Design for Matrix-Structured Manufacturing Systems, {eid: 85133539751, doi: 10.1016/j.procir.2022.05.270}&gt;, &lt;Digital Twin (DT) based methodology to support effective design of industrial production lines, {eid: 85163840712, doi: 10.1016/j.procs.2022.12.390}&gt;, &lt;Data Modeling and ML. Practice for Enabling Intelligent Digital Twins in Adaptive Production Planning and Control, {eid: 85163850852, doi: 10.1016/j.procs.2022.12.391}&gt;, &lt;Integrating PHM into production scheduling through a Digital Twin-based framework, {eid: 85142237214, doi: 10.1016/j.ifacol.2022.09.180}&gt;, &lt;Digital twin-driven decision support system for opportunistic preventive maintenance scheduling in manufacturing, {eid: 85120628031, doi: 10.1016/j.promfg.2021.10.060}&gt;, &lt;A decision-making framework for dynamic scheduling of cyber-physical production systems based on digital twins, {eid: 85104060789, doi: 10.1016/j.arcontrol.2021.04.008}&gt;, &lt;Digital Twins and Product-Service Systems: A Synergy with Challenges and Opportunities, {eid: 85131367213, doi: 10.1017/pds.2022.166}&gt;, &lt;Digital Twins—Definitions, classes and business scenarios for different industry sectors, {eid: 85117865511, doi: 10.1017/pds.2021.129}&gt;, &lt;Towards collaborative life cycle specification of digital twins in manufacturing value chains, {eid: 85102616373, doi: 10.1016/j.procir.2021.01.035}&gt;, &lt;Digital Twin for Plan and Make Using Semantic Web Technologies–Extending the JESSI/SEMATECH MIMAC Standard to the Digital Reference, {eid: 85086066640}&gt;, &lt;Manufacturing resilience and agility through processes digital twin: Design and testing applied in the LPBF case, {eid: 85118624438, doi: 10.1016/j.procir.2021.10.026}&gt;, &lt;SOAR4IoT: Securing IoT Assets with Digital Twins, {eid: 85136928295}&gt;, &lt;Exercise of digital kaizen activities based on ‘digital triplet’ concept, {eid: 85085523284, doi: 10.1016/j.promfg.2020.04.025}&gt;, &lt;Building a Digital Twin for network optimization using Graph Neural Networks, {eid: 85138086824, doi: 10.1016/j.comnet.2022.109329}&gt;, &lt;Digital twins for performance management in the built environment, {eid: 85149333148, doi: 10.1016/j.jii.2023.100445}&gt;, &lt;The development of standardized models of digital twin, {eid: 85107863832, doi: 10.1016/j.ifacol.2021.04.164}&gt;, &lt;Collaborative Modeling of Interoperable Digital Twins in a SoS Context, {eid: 85132298278, doi: 10.1016/j.procir.2022.05.113}&gt;, &lt;Method for the generation of use case related views for Digital Twins, {eid: 85121595255, doi: 10.1016/j.procir.2021.11.320}&gt;, &lt;A digital twin architecture for effective product lifecycle cost estimation, {eid: 85107883963, doi: 10.1016/j.procir.2021.05.111}&gt;, &lt;Digital Twin—A Tool for Project Management in Manufacturing, {eid: 85163867693, doi: 10.1016/j.procs.2022.12.268}&gt;, &lt;Systemic sustainability effects of contemporary digitalization: A scoping review and research agenda, {eid: 85151257657, doi: 10.1016/j.futures.2023.103142}&gt;, &lt;Enabling the twin transitions: Digital technologies support environmental sustainability through lean principles, {eid: 85151404805, doi: 10.1016/j.spc.2023.03.020}&gt;, &lt;Transfer learning as an enabler of the intelligent digital twin, {eid: 85107865746, doi: 10.1016/j.procir.2021.05.020}&gt;, &lt;Emotions-aware Digital Twins For Manufacturing, {eid: 85099813995, doi: 10.1016/j.promfg.2020.10.085}&gt;, &lt;Editorial: Intelligent manufacturing systems towards industry 4.0 era, {eid: 85103894210, doi: 10.1007/s10845-021-01769-0}&gt;, &lt;Digital Twin: Finding Common Ground—A Meta-Review, {eid: 85121621632, doi: 10.1016/j.procir.2021.11.206}&gt;, &lt;Multi-scale modelling of manufacturing systems using ontologies and delta-lenses, {eid: 85107540237, doi: 10.1016/j.cirp.2021.04.047}&gt;, &lt;A generic methodology and a digital twin for zero defect manufacturing (ZDM) performance mapping towards design for ZDM, {eid: 85103694293, doi: 10.1016/j.jmsy.2021.03.021}&gt;, &lt;Requirements for a Digital Twin for an Emergency Department, {eid: 85148752499}&gt;, &lt;Digital Twin for Monitoring Ergonomics during Manufacturing Production, {eid: 85095113417, doi: 10.3390/app10217758}&gt;, &lt;Towards Digital Twin Implementation for Assessing Production Line Performance and Balancing, {eid: 85077252931, doi: 10.3390/s20010097}&gt;, &lt;Contribution to the development of a digital twin based on CMM to support the inspection process, {eid: 85131252971, doi: 10.1016/j.measen.2022.100372}&gt;, &lt;Digital twin technology—External data resources in creating the model and classification of different digital twin types in manufacturing, {eid: 85113716719, doi: 10.1016/j.promfg.2021.07.032}&gt;, &lt;Features and defects characterisation for virtual verification and certification of composites: A review, {eid: 85138075303, doi: 10.1016/j.compositesb.2022.110282}&gt;, &lt;Conceptualizing Digital Twins, {eid: 85120045327, doi: 10.1109/MS.2021.3130755}&gt;, &lt;Networked Twins and Twins of Networks: An Overview on the Relationship Between Digital Twins and 6G, {eid: 85124171168, doi: 10.1109/MCOMSTD.0001.2000041}&gt;, &lt;A digital twin framework for product to-be-designed analysis based on operation data, {eid: 85133504417, doi: 10.1016/j.procir.2022.05.233}&gt;, &lt;Analyzing topics in social media for improving digital twinning based product development, {eid: 85188449954, doi: 10.1016/j.dcan.2022.04.016}&gt;, &lt;Case study for design optimization using the digital twin approach, {eid: 85107884595, doi: 10.1016/j.procir.2021.05.129}&gt;, &lt;Digital Twin-Driven Analysis of Design Constraints, {eid: 85091705377, doi: 10.1016/j.procir.2020.02.229}&gt;, &lt;Identifying enablers and relational ontology networks in design for digital fabrication, {eid: 85139590868}&gt;, &lt;Methodology for iterative system modeling in agile product development, {eid: 85107833765, doi: 10.1016/j.procir.2021.05.101}&gt;, &lt;A Framework for Digital Twins for Production Network Management, {eid: 85121598504, doi: 10.1016/j.procir.2021.11.213}&gt;, &lt;Qualitative and quantitative evaluation of reconfiguring an automation system using Digital Twin, {eid: 85092431385, doi: 10.1016/j.procir.2020.03.014}&gt;, &lt;Digital twin: Revealing potentials of real-time autonomous decisions at a manufacturing company, {eid: 85089087152, doi: 10.1016/j.procir.2020.05.033}&gt;, &lt;Integrated Planning and Scheduling for Customized Production using Digital Twins and Reinforcement Learning, {eid: 85120714661, doi: 10.1016/j.ifacol.2021.08.046}&gt;, &lt;A Digital Twin-based Predictive Strategy for Workload Control, {eid: 85120704726}&gt;, &lt;Procedure model for the development and launch of intelligent assistance systems, {eid: 85101779152, doi: 10.1016/j.procs.2021.01.348}&gt;, &lt;Using a systems approach to model a process digital twin, {eid: 85144583062, doi: 10.1016/j.ifacol.2022.09.677}&gt;, &lt;A digital twin based framework for detection, diagnosis, and improvement of throughput bottlenecks, {eid: 85143881517, doi: 10.1016/j.jmsy.2022.11.016}&gt;, &lt;Research on the Modelling and Development of Flexibility in Production System Design Phase Driven by Digital Twins, {eid: 85125786850, doi: 10.3390/app12052537}&gt;, &lt;A framework for manufacturing system reconfiguration and optimisation utilising digital twins and modular artificial intelligence, {eid: 85146635569, doi: 10.1016/j.rcim.2022.102524}&gt;, &lt;Implementation of digital twins in the process industry: A systematic literature review of enablers and barriers, {eid: 85118569393, doi: 10.1016/j.compind.2021.103558}&gt;, &lt;Real-time resilient scheduling by digital twin technology in a flow-shop manufacturing system, {eid: 85132286450, doi: 10.1016/j.procir.2022.05.043}&gt;, &lt;Smart manufacturing scheduling: A literature review, {eid: 85115371863, doi: 10.1016/j.jmsy.2021.09.011}&gt;, &lt;Development of a multidimensional conceptual model for job shop smart manufacturing scheduling from the Industry Industry 4.0 perspective, {eid: 85127121885, doi: 10.1016/j.jmsy.2022.03.011}&gt;, &lt;Extending the Intelligent Digital Twin with a context modeling service: A decision support use case, {eid: 85132258022, doi: 10.1016/j.procir.2022.05.009}&gt;, &lt;The Digital Twin in Order Processing, {eid: 85121663286, doi: 10.1016/j.procir.2021.11.145}&gt;, &lt;Feature investigation with Digital Twin for predictive maintenance following a machine learning approach, {eid: 85132208801, doi: 10.1016/j.ifacol.2022.04.182}&gt;, &lt;Overview of predictive maintenance based on digital twin technology, {eid: 85150842813, doi: 10.1016/j.heliyon.2023.e14534}&gt;, &lt;Cognitive digital twin: An approach to improve the maintenance management, {eid: 85132772982, doi: 10.1016/j.cirpj.2022.06.004}&gt;, &lt;Predictive maintenance using digital twins: A systematic literature review, {eid: 85134599958, doi: 10.1016/j.infsof.2022.107008}&gt;, &lt;Advances of Digital Twins for Predictive Maintenance, {eid: 85127769577, doi: 10.1016/j.procs.2022.01.348}&gt;, &lt;A Digital Twin Design for Maintenance Optimization, {eid: 85133553640, doi: 10.1016/j.procir.2022.05.268}&gt;, &lt;Digital-twin-based decision support of dynamic maintenance task prioritization using simulation-based optimization and genetic programming, {eid: 85140307034, doi: 10.1016/j.dajour.2022.100039}&gt;, &lt;Text mining techniques for the management of predictive maintenance, {eid: 85127764113, doi: 10.1016/j.procs.2022.01.276}&gt;, &lt;A decision support tool for operational planning: A Digital Twin using simulation and forecasting methods, {eid: 85101094714, doi: 10.1590/0103-6513.20200018}&gt;, &lt;Creating a Digital Twin of an Insider Threat Detection Enterprise Using Model-Based Systems Engineering, {eid: 85130829478}&gt;, &lt;Integrated Resource Management in the Digital Ecosystem of the Enterprise Based on Intelligent Consorts, {eid: 85144535684, doi: 10.1016/j.ifacol.2022.10.056}&gt;, &lt;Reinforcement learning based trustworthy recommendation model for digital twin-driven decision-support in manufacturing systems, {eid: 85151292486, doi: 10.1016/j.compind.2023.103884}&gt;, &lt;Digital Twin: Benefits, use cases, challenges, and opportunities, {eid: 85147269761, doi: 10.1016/j.dajour.2023.100165}&gt;, &lt;Digital Platforms as Enablers of Smart Product-Service Systems, {eid: 85120526945}&gt;, &lt;Designing solutions with the product-service systems digital twin: What is now and what is next?, {eid: 85124184608, doi: 10.1016/j.compind.2022.103629}&gt;, &lt;Digital Twin-driven Supply Chain Planning, {eid: 85092431344, doi: 10.1016/j.procir.2020.04.154}&gt;, &lt;Digital Twins, {eid: 85122403437, doi: 10.1080/08956308.2022.1999637}&gt;, &lt;Supply Chains in the Era of Digital Twins—A Review, {eid: 85142902028, doi: 10.1016/j.procs.2022.08.019}&gt;, &lt;The Application of Supply Chain Digital Twin to Measure Optimal Inventory Policy, {eid: 85144480187, doi: 10.1016/j.ifacol.2022.10.055}&gt;, &lt;The Digital Supply Chain Twin paradigm for enhancing resilience and sustainability against COVID-like crises, {eid: 85152066352, doi: 10.1016/j.procs.2022.12.394}&gt;, &lt;Digital twin-based optimiser for self-organised collaborative cyber-physical production systems, {eid: 85111804755, doi: 10.1016/j.mfglet.2021.07.007}&gt;, &lt;Deep learning and optimisation for quality of service modelling, {eid: 85124390854, doi: 10.1016/j.jksuci.2022.01.016}&gt;, &lt;Adaptive and Dynamic Feedback Loops between Production System and Production Network based on the Asset Administration Shell, {eid: 85142642053, doi: 10.1016/j.procir.2022.09.048}&gt;, &lt;Using the Process Digital Twin as a tool for companies to evaluate the Return of Investment of manufacturing automation, {eid: 85132283477, doi: 10.1016/j.procir.2022.05.052}&gt;, &lt;Digital twin and big data-driven sustainable smart manufacturing based on information management systems for energy-intensive industries, {eid: 85139083117, doi: 10.1016/j.apenergy.2022.119986}&gt;, &lt;Concept of hybrid modeled digital twins and its application for an energy management of manufacturing systems, {eid: 85142607424, doi: 10.1016/j.procir.2022.09.098}&gt;, &lt;An Implementation Approach for an Academic Learning Factory for the Metal Forming Industry with Special Focus on Digital Twins and Finite Element Analysis, {eid: 85085526547, doi: 10.1016/j.promfg.2020.04.103}&gt;, &lt;Usage of digital twins for gamification applications in manufacturing, {eid: 85132244062, doi: 10.1016/j.procir.2022.05.044}&gt;, &lt;Multimodal emotion detection from multiple data streams for improved decision-making, {eid: 85146117683}&gt;, &lt;The Digital Shadow: Developing a universal model for the automated optimization of cyber-physical production systems based on real-time data, {eid: 85092439297, doi: 10.1016/j.procir.2020.03.069}&gt;, &lt;Recollections of the first software company, {eid: 0003367478, doi: 10.1109/85.279238}&gt;, &lt;None, {eid: 0003885423}&gt;, &lt;None, {eid: 0037981717}&gt;, &lt;None, {eid: 85136136545}&gt;, &lt;None, {eid: 84954475453}&gt;, &lt;None, {eid: 85029739539}&gt;, &lt;Continuous engineering for Industry 4.0 architectures and systems, {eid: 85134979754, doi: 10.1002/spe.3124}&gt;, &lt;Continuous Systems and Software Engineering for Industry 4.0: A disruptive view, {eid: 85101936938, doi: 10.1016/j.infsof.2021.106562}&gt;, &lt;Towards integrated version control of virtual and physical artifacts in new product development: Inspirations from software engineering and the digital twin paradigm, {eid: 85107864528, doi: 10.1016/j.procir.2021.05.121}&gt;, &lt;None, {eid: 85021649971}&gt;, &lt;Declaración PRISMA 2020: Una guía actualizada para la publicación de revisiones sistemáticas, {eid: 85111067800, doi: 10.1016/j.recesp.2021.06.016}&gt;, &lt;Is Digital Thread/Digital Twin Affordable? A Systemic Assessment of the Cost of DoD’s Latest Manhattan Project, {eid: 85040008235, doi: 10.1016/j.procs.2017.09.003}&gt;, &lt;Development of an agile development method based on Kanban for distributed part-time teams and an introduction framework, {eid: 85052861030, doi: 10.1016/j.promfg.2018.03.159}&gt;, &lt;Towards Architecting Digital Twin-Pervaded Systems, {eid: 85074976546}&gt;, &lt;(Do Not) Trust in Ecosystems, {eid: 85072038581}&gt;, &lt;A Smart Product Co-design and Monitoring Framework Via Gamification and Complex Event Processing, {eid: 85067463407}&gt;, &lt;Rethinking Software Development for Collaboration Technologies, {eid: 85071465710}&gt;, &lt;Architectural Concerns for Digital Twin of the Organization, {eid: 85091502566}&gt;, &lt;Lifecycle information transformation and exchange for delivering and managing digital and physical assets, {eid: 85079834793, doi: 10.1016/j.autcon.2020.103090}&gt;, &lt;Digital Twin in the IoT Context: A Survey on Technical Features, Scenarios, and Architectural Models, {eid: 85087488936, doi: 10.1109/JPROC.2020.2998530}&gt;, &lt;Formal Representation of the Model of the Designed Software-Analytical Complex Based on the Principle of the Necessary Variety of Structural Relationships, {eid: 85196413412}&gt;, &lt;Digital Twin for Cybersecurity Incident Prediction: A Multivocal Literature Review, {eid: 85093088048}&gt;, &lt;TwinOps–DevOps meets model-based engineering and digital twins for the engineering of CPS, {eid: 85096747019, doi: 10.1145/3417990.3421446}&gt;, &lt;Towards a Model-Driven Architecture for Interactive Digital Twin Cockpits, {eid: 85097375593}&gt;, &lt;Dynamic Analysis of Digital Twin System Based on Five-Dimensional Model, {eid: 85088834720, doi: 10.1088/1742-6596/1486/7/072038}&gt;, &lt;Digital Twins as Software and Service Development Ecosystems in Industry 4.0: Towards a Research Agenda, {eid: 85090034812}&gt;, &lt;Lifecycle Governance for Effective Digital Twins: A Joint Systems Engineering and IT Perspective, {eid: 85098911428}&gt;, &lt;Building a right digital twin with model engineering, {eid: 85101656955, doi: 10.1016/j.jmsy.2021.02.009}&gt;, &lt;Digital Twins for the built environment: Learning from conceptual and process models in manufacturing, {eid: 85107992986, doi: 10.1016/j.aei.2021.101332}&gt;, &lt;AIDOaRt: AI-augmented Automation for DevOps, a model-based framework for continuous development in Cyber–Physical Systems, {eid: 85138071342, doi: 10.1016/j.micpro.2022.104672}&gt;, &lt;Supporting semantic PLM by using a lightweight engineering metadata mapping engine, {eid: 85107891540, doi: 10.1016/j.procir.2021.05.146}&gt;, &lt;Improving Digital Twin Experience Reports, {eid: 85103047036}&gt;, &lt;Team Analysis Based on Digital Twin Within RoboCup 2D Simulation, {eid: 85126427272}&gt;, &lt;Facebook’s Cyber–Cyber and Cyber–Physical Digital Twins, {eid: 85108913162}&gt;, &lt;Cognitive Ledger Project: Towards Building Personal Digital Twins Through Cognitive Blockchain, {eid: 85125329383}&gt;, &lt;Ethical AI-Powered Regression Test Selection, {eid: 85118765881}&gt;, &lt;Twinbase: Open-Source Server Software for the Digital Twin Web, {eid: 85117273763, doi: 10.1109/ACCESS.2021.3119487}&gt;, &lt;Process Prediction with Digital Twins, {eid: 85121810059}&gt;, &lt;Co-evolving Digital Architecture Twins (short paper), {eid: 85196412557}&gt;, &lt;Emerging Technical Debt in Digital Twin Systems, {eid: 85122936707}&gt;, &lt;A Methodology for Digital Twin Modeling and Deployment for Industry 4.0, {eid: 85098780861, doi: 10.1109/JPROC.2020.3032444}&gt;, &lt;Predict the Future: Preventing unanticipated changes is the ultimate challenge for self-adaptive systems, {eid: 85113527614}&gt;, &lt;ChaosTwin: A Chaos Engineering and Digital Twin Approach for the Design of Resilient IT Services, {eid: 85123406008}&gt;, &lt;Using UML and OCL Models to Realize High-Level Digital Twins, {eid: 85123990225}&gt;, &lt;ART for Agile—Autonomous Real-Time Testing in the Product Development Cycle, {eid: 85115108553}&gt;, &lt;Undulate: A framework for data-driven software engineering enabling soft computing, {eid: 85136061253, doi: 10.1016/j.infsof.2022.107039}&gt;, &lt;The OMiLAB Digital Innovation environment: Agile conceptual models to bridge business value with Digital and Physical Twins for Product-Service Systems development, {eid: 85125407746, doi: 10.1016/j.compind.2022.103631}&gt;, &lt;An optimal construction of smart aged homes based on SDLC using smart sensors and agent networks, {eid: 85139302284, doi: 10.1016/j.ijin.2022.09.003}&gt;, &lt;Lessons Learned to Improve the UX Practices in Agile Projects Involving Data Science and Process Automation, {eid: 85145568139, doi: 10.1016/j.infsof.2022.107106}&gt;, &lt;Lessons learn on responsible AI implementation: The ASSISTANT use case, {eid: 85144495935, doi: 10.1016/j.ifacol.2022.09.422}&gt;, &lt;Digital Twin-based Fault Analysis in Hybrid-cloud Applications, {eid: 85135190705}&gt;, &lt;Towards Digital Twin-enabled DevOps for CPS providing Architecture-Based Service Adaptation &amp; Verification at Runtime, {eid: 85134157307}&gt;, &lt;Toward Autonomic, Software-Intensive Digital Twin Systems, {eid: 85121376519, doi: 10.1109/MS.2021.3133913}&gt;, &lt;Knowledge Structures Over Simulation Units, {eid: 85138077746}&gt;, &lt;Concept of Quality Digital Twin in Agile Development, {eid: 85196414387}&gt;, &lt;A software engineering point of view on digital twin architecture, {eid: 85141387811}&gt;, &lt;Investigating Digital Twin: A Systematic Mapping Study, {eid: 85132800357}&gt;, &lt;The Digital Value Stream Twin, {eid: 85136832189, doi: 10.3390/systems10040102}&gt;, &lt;Integration Challenges for Digital Twin Systems-of-Systems, {eid: 85135174156}&gt;, &lt;Process-aware digital twin cockpit synthesis from event logs, {eid: 85131671533, doi: 10.1016/j.cola.2022.101121}&gt;, &lt;Learning to Adapt–Software Engineering for Uncertainty, {eid: 85125650506}&gt;, &lt;Digital twins in cyber effects modelling of IoT/CPS points of low resilience, {eid: 85150283448, doi: 10.1016/j.simpat.2023.102744}&gt;, &lt;A new quantitative digital twin maturity model for high-end equipment, {eid: 85145261979, doi: 10.1016/j.jmsy.2022.12.012}&gt;, &lt;Towards a method to quantitatively measure toolchain interoperability in the engineering lifecycle: A case study of digital hardware design, {eid: 85151417551, doi: 10.1016/j.csi.2023.103744}&gt;, &lt;The evolution of knowledge-based engineering from a design research perspective: Literature review 2012–2021, {eid: 85147251135, doi: 10.1016/j.aei.2023.101892}&gt;, &lt;Responsible-AI-by-Design: A Pattern Collection for Designing Responsible AI Systems, {eid: 85147223259, doi: 10.1109/MS.2022.3233582}&gt;, &lt;Implementing digital twins in existing infrastructures, {eid: 85150478254, doi: 10.1007/s10010-023-00639-w}&gt;, &lt;Human-Centered Software Engineering: Rethinking the Interplay of Human–Computer Interaction and Software Engineering in the Age of Digital Transformation, {eid: 85173028958}&gt;, &lt;Development of an Enterprise Digital Platform for Risk-Informed Design, {eid: 85146227745}&gt;, &lt;System engineering view on multi-agent technology for industrial applications: Barriers and prospects, {eid: 85087373508, doi: 10.35470/2226-4116-2020-9-1-13-30}&gt;, &lt;Methodology for Digital Twin Use Cases: Definition, Prioritization, and Implementation, {eid: 85135234011, doi: 10.1109/ACCESS.2022.3191427}&gt;, &lt;Evolve the Model Universe of a System Universe, {eid: 85179001869}&gt;, &lt;A digital shadow framework using distributed system concepts, {eid: 85138876103, doi: 10.1007/s10845-022-02028-6}&gt;, &lt;A Review, Focused on Data Transfer Standards of the Uncertainty Representation in the Digital Twin Context, {eid: 85082122459}&gt;, &lt;Virtualization of Production Using Digital Twin Technology, {eid: 85069883453}&gt;, &lt;Design and implementation of a holistic framework for data integration in industrial machine and sensor networks, {eid: 85121625808, doi: 10.1016/j.procir.2021.11.298}&gt;, &lt;Digital Twin Ecosystems: Potential Stakeholders and Their Requirements, {eid: 85142720963}&gt;, &lt;Process Model for Integrated Product Lifecycles Using Digital Twins and Predictive Analytics, {eid: 85112218914}&gt;, &lt;Towards Twin-Driven Engineering: Overview of the State-of-The-Art and Research Directions, {eid: 85115213298}&gt;, &lt;Virtual Commissioning of Manufacturing System Intelligent Control, {eid: 85068772212}&gt;, &lt;Integration of the Mape-K Loop in Digital Twins, {eid: 85138087172}&gt;, &lt;Digital Twins, {eid: 85125225499, doi: 10.1109/MS.2021.3133674}&gt;, &lt;Virtual Infrastructure Twin for Computing-Instrument Ecosystems: Software and Measurements, {eid: 85149391465, doi: 10.1109/ACCESS.2023.3246954}&gt;, &lt;Hybrid Digital Twins: A Primer on Combining Physics-Based and Data Analytics Approaches, {eid: 85121364587, doi: 10.1109/MS.2021.3134042}&gt;, &lt;Specification, stochastic modeling, and analysis of interactive service robotic applications, {eid: 85150413588, doi: 10.1016/j.robot.2023.104387}&gt;, &lt;Modeling cycle for simulation digital twins, {eid: 85104977520, doi: 10.1016/j.mfglet.2021.04.004}&gt;, &lt;Handling complex representations in visual modeling tools for MDSD/DSM by means of code generator languages, {eid: 85153077848, doi: 10.1016/j.cola.2023.101208}&gt;, &lt;BiDaML in Practice: Collaborative Modeling of Big Data Analytics Application Requirements, {eid: 85196357690}&gt;, &lt;Model-driven Digital Twin Construction: Synthesizing the Integration of Cyber-Physical Systems with Their Information Systems, {eid: 85096992990}&gt;, &lt;An Architecture Perspective, {eid: 85196361048}&gt;, &lt;A social–product–process framework for construction, {eid: 85075483751, doi: 10.1080/09613218.2019.1691487}&gt;, &lt;Heterogeneous requirement gathering for generative design of robotic manufacturing systems, {eid: 85121654337, doi: 10.1016/j.procir.2021.11.314}&gt;, &lt;Architecting Digital Twins, {eid: 85130855388, doi: 10.1109/ACCESS.2022.3172964}&gt;, &lt;Digital twins: An analysis framework and open issues, {eid: 85136148334, doi: 10.1016/j.compind.2022.103763}&gt;, &lt;Design and testing of a digital twin for monitoring and quality assessment of material extrusion process, {eid: 85123983472, doi: 10.1016/j.addma.2022.102633}&gt;, &lt;Model-Driven Engineering in Digital Thread Platforms: A Practical Use Case and Future Challenges, {eid: 85142743347}&gt;, &lt;Digital building twins and blockchain for performance-based (smart) contracts, {eid: 85116625685, doi: 10.1016/j.autcon.2021.103981}&gt;, &lt;Systems Architecture Design Pattern Catalog for Developing Digital Twins, {eid: 85090276654, doi: 10.3390/s20185103}&gt;, &lt;Web of Digital Twins, {eid: 85132159083, doi: 10.1145/3507909}&gt;, &lt;The vision of autonomic computing, {eid: 0037253062, doi: 10.1109/MC.2003.1160055}&gt;, &lt;None, {eid: 85196423618}&gt;, &lt;None, {eid: 1442346141}&gt;, &lt;None, {eid: 85118393461}&gt;, &lt;None, {eid: 72349086391}&gt;, &lt;None, {eid: 85196393585}&gt;, &lt;Application of Digital Twins in multiple fields, {eid: 85124832719, doi: 10.1007/s11042-022-12536-5}&gt;, &lt;Universal Digital Twin—A Dynamic Knowledge Graph, {eid: 85119090456, doi: 10.1017/dce.2021.10}&gt;, &lt;None, {eid: 85196382959}&gt;, &lt;None, {eid: 85086924024}&gt;, &lt;Towards Process-Oriented IIoT Security Management: Perspectives and Challenges, {eid: 85131293089}&gt;, &lt;Digitization, Digital Twins, Blockchain, and Industry 4.0 as Elements of Management Process in Enterprises in the Energy Sector, {eid: 85105108696, doi: 10.3390/en14071885}&gt;, &lt;Towards Blockchain-Driven, Secure, and Transparent Audit Logs, {eid: 85060019878}&gt;, &lt;None, {eid: 85064681436}&gt;</t>
  </si>
  <si>
    <t>2-s2.0-85196390166</t>
  </si>
  <si>
    <t>Leveraging generative AI for urban digital twins: a scoping review on the autonomous generation of urban data, scenarios, designs, and 3D city models for smart city advancement</t>
  </si>
  <si>
    <t>10.1007/s44212-024-00060-w</t>
  </si>
  <si>
    <r>
      <rPr>
        <u/>
        <sz val="11"/>
        <color rgb="FF1155CC"/>
        <rFont val="Calibri, sans-serif"/>
      </rPr>
      <t>https://www.doi.org/10.1007/s44212-024-00060-w</t>
    </r>
  </si>
  <si>
    <t>Focused on GenAI</t>
  </si>
  <si>
    <t>Systematic review of digital twin technology and applications</t>
  </si>
  <si>
    <t>Visual Computing for Industry, Biomedicine, and Art</t>
  </si>
  <si>
    <t>10.1186/s42492-023-00137-4</t>
  </si>
  <si>
    <r>
      <rPr>
        <u/>
        <sz val="11"/>
        <color rgb="FF1155CC"/>
        <rFont val="Calibri, sans-serif"/>
      </rPr>
      <t>https://www.doi.org/10.1186/s42492-023-00137-4</t>
    </r>
  </si>
  <si>
    <t>© 2023, The Author(s).As one of the most important applications of digitalization, intelligence, and service, the digital twin (DT) breaks through the constraints of time, space, cost, and security on physical entities, expands and optimizes the relevant functions of physical entities, and enhances their application value. This phenomenon has been widely studied in academia and industry. In this study, the concept and definition of DT, as utilized by scholars and researchers in various fields of industry, are summarized. The internal association between DT and related technologies is explained. The four stages of DT development history are identified. The fundamentals of the technology, evaluation indexes, and model frameworks are reviewed. Subsequently, a conceptual ternary model of DT based on time, space, and logic is proposed. The technology and application status of typical DT systems are described. Finally, the current technical challenges of DT technology are analyzed, and directions for future development are discussed.</t>
  </si>
  <si>
    <t>Digital twin, Digitalization, Information technology, Simulation, Virtual modeling</t>
  </si>
  <si>
    <t>&lt;Virtual carers for the elderly: A case study review of ethical responsibilities, {eid: 85053938603, doi: 10.1177/2055207616681173}&gt;, &lt;Digital master as an enabler for industry 4.0. In: Proceedings of the 23rd ISPE Inc, {eid: 84993949388}&gt;, &lt;Data quality program management for digital shadows of products, {eid: 85081546144, doi: 10.1016/j.procir.2020.01.027}&gt;, &lt;Digital twin-the simulation aspect, {eid: 85016457439}&gt;, &lt;A review of digital twin in product design and development, {eid: 85104781858, doi: 10.1016/j.aei.2021.101297}&gt;, &lt;Ten questions towards digital twin: analysis and thinking, {eid: 85081681305, doi: 10.13196/j.cims.2020.01.001}&gt;, &lt;Digital twin: Mitigating unpredictable, undesirable emergent behavior in complex systems, {eid: 85006339863}&gt;, &lt;A review of the roles of digital twin in CPS-based production systems, {eid: 85029833606, doi: 10.1016/j.promfg.2017.07.198}&gt;, &lt;Stargel D (2012) The digital twin paradigm for future NASA and U.S. air force vehicles, {eid: 84881426231}&gt;, &lt;Recent advances and trends in predictive manufacturing systems in big data environment, {eid: 84892717180, doi: 10.1016/j.mfglet.2013.09.005}&gt;, &lt;About the importance of autonomy and digital twins for the future of manufacturing, {eid: 84953861813, doi: 10.1016/j.ifacol.2015.06.141}&gt;, &lt;Connotation, architecture and trends of product digital twin, {eid: 85021844855, doi: 10.13196/j.cims.2017.04.010}&gt;, &lt;Digital twin-driven product design, manufacturing and service with big data, {eid: 85015707925, doi: 10.1007/s00170-017-0233-1}&gt;, &lt;Digital twin-proof of concept, {eid: 85044953148, doi: 10.1016/j.mfglet.2018.02.006}&gt;, &lt;Contextual knowledge in three-dimensional computer aided design (3D CAD) modeling: A literature review and conceptual framework, {eid: 84903469376}&gt;, &lt;Review of CAD visualization standards in PLM, {eid: 85082115274}&gt;, &lt;Analysis and perspective on digital twin technology, {eid: 85141505812}&gt;, &lt;The airframe digital twin: Some challenges to realization. In: Proceedings of the 53rd AIAA/ASME/ASCE/AHS/ASC Structures, Structural Dynamics and Materials Conference, AIAA, Honolulu, {eid: 84881397120}&gt;, &lt;(2015) Product avatar as digital counterpart of a physical individual product: Literature review and implications in an aircraft, {eid: 84975691204}&gt;, &lt;None, {eid: 85160778952}&gt;, &lt;Semantic enrichment approach for low-level CAD models managed in PLM context: Literature review and research prospect, {eid: 85121237071, doi: 10.1016/j.compind.2021.103575}&gt;, &lt;Modeling, extraction, and transformation of semantics in computer aided engineering systems, {eid: 84872933684, doi: 10.1016/j.aei.2012.12.001}&gt;, &lt;(2021) Application of computer software simulation technology in physics experiment teaching. In: Proceedings of the 2021 4th International Conference on Information Systems and Computer Aided Education, Association for Computing Machinery, Dalian, {eid: 85120522177}&gt;, &lt;Complexity problems handled by advanced computer simulation technology in smart cities 2021, {eid: 85124723093, doi: 10.1155/2022/9847249}&gt;, &lt;(2022) Design and implementation of financial learning system based on computer simulation technology. In: Proceedings of the 2021 3rd international conference on artificial intelligence and advanced manufacture, Association for Computing Machinery, Manchester, {eid: 85126725297}&gt;, &lt;Hardware acceleration of tensor-structured multilevel ewald summation method on MDGRAPE-4A, a special-purpose computer system for molecular dynamics simulations, {eid: 85119980567}&gt;, &lt;Extended reality applications in industry 4.0.-a systematic literature review, {eid: 85135101218, doi: 10.1016/j.tele.2022.101863}&gt;, &lt;Interactive defect quantification through extended reality, {eid: 85121243813, doi: 10.1016/j.aei.2021.101473}&gt;, &lt;Control system for an adaptive running platform for moving in virtual reality, {eid: 85128310077, doi: 10.1134/S0005117922030055}&gt;, &lt;User experiences of virtual reality technologies for healthcare in learning: an integrative review, {eid: 85087708619, doi: 10.1080/0144929X.2020.1788162}&gt;, &lt;Augmented reality calibration using feature triangulation iteration-based registration for surgical navigation, {eid: 85133833351, doi: 10.1016/j.compbiomed.2022.105826}&gt;, &lt;Deep learning-based object detection in augmented reality: A systematic review, {eid: 85127523174, doi: 10.1016/j.compind.2022.103661}&gt;, &lt;A meta-analysis and systematic literature review of mixed reality rehabilitation programs: Investigating design characteristics of augmented reality and augmented virtuality, {eid: 85123027872, doi: 10.1016/j.chb.2022.107197}&gt;, &lt;None, {eid: 85127048308}&gt;, &lt;Metaverse: current practices, trends and implications for future research, {eid: 85156120891}&gt;, &lt;User’s information behavior from the perspective of metaverse: framework and prospect, {eid: 85133213078, doi: 10.13365/j.jirm.2022.01.004}&gt;, &lt;Application of improved multi-verse optimization algorithm in model correction of aero-engine with unheating, {eid: 85129746212, doi: 10.13675/j.cnki.tjjs.200222}&gt;, &lt;Architecting digital twins, {eid: 85130855388, doi: 10.1109/ACCESS.2022.3172964}&gt;, &lt;Predictive manufacturing system - trends of next-generation production systems, {eid: 84881083947, doi: 10.3182/20130522-3-BR-4036.00107}&gt;, &lt;Product lifecycle management: the new paradigm for enterprises, {eid: 34047222275, doi: 10.1504/IJPD.2005.006669}&gt;, &lt;Product lifecycle management: Driving the next generation of lean thinking by Michael grieves, {eid: 85120805536, doi: 10.1111/j.1540-5885.2007.00250_2.x}&gt;, &lt;None, {eid: 84872740179}&gt;, &lt;Reengineering aircraft structural life prediction using a digital twin, {eid: 84855216556, doi: 10.1155/2011/154798}&gt;, &lt;Trend of digital product definition: from mock-up to twin, {eid: 85053885028, doi: 10.3724/SP.J.1089.2018.16831}&gt;, &lt;Overview of digital twins application and safe development, {eid: 85068467650, doi: 10.16182/j.issn1004731x.joss.19-0025}&gt;, &lt;Zhang Y (2019) Concept, method and application of digital twin technology, {eid: 85160778491}&gt;, &lt;(, {eid: 85160707514}&gt;, &lt;Big data in life cycle assessment, {eid: 84890315265, doi: 10.1111/jiec.12069}&gt;, &lt;Multiscale multiphysics and multidomain models - flexibility and rigidity, {eid: 84903362262, doi: 10.1063/1.4830404}&gt;, &lt;Evaluation index system for digital twin model, {eid: 85114715892, doi: 10.13196/j.cims.2021.08.001}&gt;, &lt;Digital twin maturity model, {eid: 85131225429, doi: 10.13196/j.cims.2022.05.001}&gt;, &lt;A consistency evaluation method for digital twin models, {eid: 85139203449, doi: 10.1016/j.jmsy.2022.09.006}&gt;, &lt;The air force digital thread/digital twin - life cycle integration and use of computational and experimental knowledge, {eid: 85007463616}&gt;, &lt;Digital twin service towards smart manufacturing, {eid: 85049560307, doi: 10.1016/j.procir.2018.03.103}&gt;, &lt;Digital twins of human robot collaboration in a production setting, {eid: 85060466179, doi: 10.1016/j.promfg.2018.10.047}&gt;, &lt;Intelligent manufacturing, digital twin and strategic scenario modeling, {eid: 85126679228, doi: 10.3969/j.issn.1672-8106.2019.02.007}&gt;, &lt;Digital twin workshop: a new paradigm for future workshop, {eid: 85016456422, doi: 10.13196/j.cims.2017.01.001}&gt;, &lt;Digital twin driven prognostics and health management for complex equipment, {eid: 85047291024, doi: 10.1016/j.cirp.2018.04.055}&gt;, &lt;Theories and technologies for cyber-physical fusion in digital twin shop-floor, {eid: 85031730152, doi: 10.13196/j.cims.2017.08.001}&gt;, &lt;Digital twin and its potential application exploration, {eid: 85046337978, doi: 10.13196/j.cims.2018.01.001}&gt;, &lt;Five-dimension digital twin model and its ten applications, {eid: 85064443425, doi: 10.13196/j.cims.2019.01.001}&gt;, &lt;Digital twin-driven product design framework, {eid: 85042921933, doi: 10.1080/00207543.2018.1443229}&gt;, &lt;Integration framework and key technologies of complex product design-manufacturing based on digital twin, {eid: 85072211287, doi: 10.13196/j.cims.2019.06.002}&gt;, &lt;None, {eid: 85160732257}&gt;, &lt;Application and implementation method of digital twin in electric equipment, {eid: 85107458545, doi: 10.13336/j.1003-6520.hve.20210456}&gt;, &lt;Dynamic Bayesian network for aircraft wing health monitoring digital twin, {eid: 85014566387, doi: 10.2514/1.J055201}&gt;, &lt;Signal-based metamodels for predictive reliability analysis and virtual testing, {eid: 85061708197, doi: 10.25046/aj030141}&gt;, &lt;Probabilistic methods for risk assessment of airframe digital twin structures, {eid: 85072572866, doi: 10.1016/j.engfracmech.2019.106674}&gt;, &lt;Use of gaming technology to bring bridge inspection to the office, {eid: 85066905181, doi: 10.1080/15732479.2019.1615962}&gt;, &lt;Development of a bridge maintenance system for prestressed concrete bridges using 3D digital twin model, {eid: 85066812168, doi: 10.1080/15732479.2019.1620789}&gt;, &lt;Health monitoring and prognosis of electric vehicle motor using intelligent-digital twin, {eid: 85072282683, doi: 10.1049/iet-epa.2018.5732}&gt;, &lt;Developing of phenomenological damage model for automotive low-carbon structural steel for using in validation of euroncap frontal impact, {eid: 85059361015, doi: 10.18720/MPM.4022018_13}&gt;, &lt;Optimization of frame mass in crash testing of off-road vehicles, {eid: 85082175619, doi: 10.3103/S1068798X19120116}&gt;, &lt;A novel cloud-based framework for the elderly healthcare services using digital twin, {eid: 85065103886, doi: 10.1109/ACCESS.2019.2909828}&gt;, &lt;Neuromusculoskeletal modeling-based prostheses for recovery after spinal cord injury, {eid: 85077115784, doi: 10.3389/fnbot.2019.00097}&gt;, &lt;A cyber-physical systems architecture for industry 4.0-based manufacturing systems, {eid: 84921300723, doi: 10.1016/j.mfglet.2014.12.001}&gt;, &lt;Survey on current research and future trends of smart manufacturing and its key technologies, {eid: 85074852102, doi: 10.13433/j.cnki.1003-8728.20180300}&gt;, &lt;Complex event processing of manufacturing enterprises based on smart items, {eid: 37749043772}&gt;, &lt;Dynamic evaluation method of machining process planning based on digital twin, {eid: 85062214330, doi: 10.1109/ACCESS.2019.2893309}&gt;, &lt;Digital twins as a modern approach to design of industrial processes, {eid: 85064730379, doi: 10.5604/01.3001.0013.0456}&gt;, &lt;IIoT-enabled production system for composite intensive vehicle manufacturing, {eid: 85026485773, doi: 10.4271/2017-01-0290}&gt;, &lt;Product redesign using functional backtrack with digital twin, {eid: 85111018396, doi: 10.1016/j.aei.2021.101361}&gt;, &lt;The effectiveness of virtual environments in developing collaborative strategies between industrial robots and humans, {eid: 85050539782, doi: 10.1016/j.rcim.2018.07.006}&gt;, &lt;Digital twin driven human–robot collaborative assembly, {eid: 85064665252, doi: 10.1016/j.cirp.2019.04.011}&gt;, &lt;Mutual information-enhanced digital twin promotes vision-guided robotic grasping, {eid: 85125147651, doi: 10.1016/j.aei.2022.101562}&gt;, &lt;Digital twin-driven deep reinforcement learning for adaptive task allocation in robotic construction, {eid: 85135829295, doi: 10.1016/j.aei.2022.101710}&gt;, &lt;A framework and method for human-robot cooperative safe control based on digital twin, {eid: 85134875719, doi: 10.1016/j.aei.2022.101701}&gt;, &lt;Sustainable primary aluminium production: technology status and future opportunities, {eid: 85065994375, doi: 10.1007/s12666-019-01699-9}&gt;, &lt;Simulation-based exergy analysis of large circular economy systems: zinc production coupled to CdTe photovoltaic module life cycle, {eid: 85076909050, doi: 10.1007/s40831-019-00255-5}&gt;, &lt;Period adaptation of real-time control tasks with fixed-priority scheduling in cyber-physical systems, {eid: 85076769539, doi: 10.1016/j.sysarc.2019.101691}&gt;, &lt;Cyber-physical system framework for measurement and analysis of physical activities, {eid: 85063520336, doi: 10.3390/electronics8020248}&gt;, &lt;Deep learning for hybrid 5g services in mobile edge computing systems: Learn from a digital twin, {eid: 85077264316, doi: 10.1109/TWC.2019.2927312}&gt;, &lt;Toward a digital twin for real-time geometry assurance in individualized production, {eid: 85018779245, doi: 10.1016/j.cirp.2017.04.038}&gt;, &lt;Automatic assembly planning based on digital product descriptions, {eid: 85041407539, doi: 10.1016/j.compind.2018.01.013}&gt;, &lt;Digital-twin-based job shop scheduling toward smart manufacturing, {eid: 85077250493, doi: 10.1109/TII.2019.2938572}&gt;, &lt;Ubiquitous knowledge empowers the smart factory: The impacts of a service-oriented digital twin on enterprises’ performance, {eid: 85061114150, doi: 10.1016/j.arcontrol.2019.01.001}&gt;, &lt;(, {eid: 85048229043}&gt;, &lt;Implementation of “digital twin” concept for modern project-based engineering education, {eid: 85058537175}&gt;, &lt;VR-CPES: A novel cyber-physical education systems for interactive VR services based on a mobile platform, {eid: 85053896821, doi: 10.1155/2018/8941241}&gt;, &lt;The FMS training center - a versatile learning environment for engineering education, {eid: 85052895346, doi: 10.1016/j.promfg.2018.04.006}&gt;, &lt;Robot online learning to lift weights: A way to expose students to robotics and intelligent technologies, {eid: 85026841647, doi: 10.3991/ijoe.v13i08.7270}&gt;, &lt;None, {eid: 85101325526}&gt;, &lt;Digital twin framework and its application to power grid online analysis, {eid: 85077253897, doi: 10.17775/CSEEJPES.2018.01460}&gt;, &lt;A software platform for second-order responsiveness power grid online analysis, {eid: 85091590535, doi: 10.13335/j.1000-3673.pst.2020.0083}&gt;, &lt;Opportunities and challenges of the digital twin in power system applications, {eid: 85086633400, doi: 10.13335/j.1000-3673.pst.2019.1983}&gt;, &lt;Smart city digital twin-enabled energy management: Toward real-time urban building energy benchmarking, {eid: 85075830608, doi: 10.1061/(ASCE)ME.1943-5479.0000741}&gt;, &lt;A novel digital twin-centric approach for driver intention prediction and traffic congestion avoidance, {eid: 85062692056, doi: 10.1007/s40860-018-0069-y}&gt;, &lt;Digital twin: Recent development and future trend from bibliometrics perspective, {eid: 85086302223, doi: 10.3969/j.issn.1004-132X.2020.07.005}&gt;</t>
  </si>
  <si>
    <t>2-s2.0-85160690565</t>
  </si>
  <si>
    <t>The convergence of Digital Twins and Distributed Ledger Technologies: A systematic literature review and an architectural proposal</t>
  </si>
  <si>
    <t>Journal of Network and Computer Applications</t>
  </si>
  <si>
    <t>10.1016/j.jnca.2024.103857</t>
  </si>
  <si>
    <r>
      <rPr>
        <u/>
        <sz val="11"/>
        <color rgb="FF1155CC"/>
        <rFont val="Calibri, sans-serif"/>
      </rPr>
      <t>https://www.doi.org/10.1016/j.jnca.2024.103857</t>
    </r>
  </si>
  <si>
    <t>© 2024 The AuthorsIn recent years, the emerging Digital Twin (DT) technology is playing a key role in fostering the transition towards the Industry 4.0. DTs, representing virtual replicas of physical objects, products or processes established thanks to a bidirectional continuous flow of information between the physical and the virtual world, are currently adopted in multiple domains such as manufacturing, aerospace, automotive, energy, construction, smart cities and smart mobility, etc. DTs live together with the physical system they replicate, receiving the same data and often triggering specific control actions that directly impact on the real system status. When dealing with DTs of complex Cyber-Physical Systems (CPSs), the data sources may be heterogeneous and untrustworthy, which requires the DT to be able to address security issues related to data in transit from/to the physical twin and data at rest. A possible way to address these data security issues consists in adopting Distributed Ledger Technologies (DLTs) which provide several security guarantees on data through cryptographic hashing techniques. In this work, we present a three-fold contribution: (i) we discuss the results of a Systematic Literature Review (SLR) on the state-of-the-art of the research related to the integration between DLT and Digital Twins, aimed at clarifying relevant aspects such as, among others, what is the favourite DLT choice in existing proposals or what is the type of DT-related information to store on-chain; (ii) leveraging the SLR results and other related research, we propose an architectural framework for the integration of DT and DLTs (more specifically, blockchains); (iii) we validate the proposed architecture by means of two proof-of-concept implementations leveraging different technological stacks and taking into account two different operational scenarios. Finally, we conduct a requirements coverage analysis and compare the PoCs through a coverage matrix.</t>
  </si>
  <si>
    <t>Blockchain, Data security, Data trustworthiness, Digital Twins, Distributed Ledger Technologies, Reference architecture</t>
  </si>
  <si>
    <t>&lt;A blockchain based system for healthcare digital twin, {eid: 85130853693}&gt;, &lt;Digital twin: A comprehensive survey of security threats, {eid: 85129610160}&gt;, &lt;Social internet of digital twins via distributed ledger technologies: application of predictive maintenance, {eid: 85079318646}&gt;, &lt;Finality binance academy glossary, {eid: 85186535459}&gt;, &lt;A developed distributed ledger technology architectural layer framework for decentralized governance implementation in virtual enterprise, {eid: 85150224229, doi: 10.1007/s10257-023-00634-2}&gt;, &lt;None, {eid: 85186504327}&gt;, &lt;Cognitive ledger project: Towards building personal digital twins through cognitive blockchain, {eid: 85125329383}&gt;, &lt;Blockchain supported BIM data provenance for construction projects, {eid: 85137046041}&gt;, &lt;Leveraging BIM and blockchain for digital twins, {eid: 85119075003}&gt;, &lt;CyberChain: Cybertwin empowered blockchain for lightweight and privacy-preserving authentication in internet of vehicles, {eid: 85121396001}&gt;, &lt;Digital technology-driven smart society governance mechanism and practice exploration, {eid: 85168253069}&gt;, &lt;Framework for block-chain deployment in assembly of an air-craft or a SpaceCraft, {eid: 85120701778}&gt;, &lt;Digital twin envisioned secure air-ground integrated networks: A blockchain-based approach, {eid: 85144675345}&gt;, &lt;Toward the adoption of secure cyber digital twins to enhance cyber-physical systems security, {eid: 85137982364}&gt;, &lt;Digital twins in healthcare: an architectural proposal and its application in a social distancing case study, {eid: 85137900898, doi: 10.1109/JBHI.2022.3205506}&gt;, &lt;Cloud and distributed architectures for data management in agriculture 4.0 : Review and future trends, {eid: 85118192615, doi: 10.1016/j.jksuci.2021.09.015}&gt;, &lt;A distributed ledger approach to digital twin secure data sharing, {eid: 85069511065}&gt;, &lt;Digital twins for cyber-physical systems security: State of the art and outlook, {eid: 85149551859}&gt;, &lt;The convergence of IoT and distributed ledger technologies (DLT): Opportunities, challenges, and solutions, {eid: 85099212763, doi: 10.1016/j.jnca.2020.102936}&gt;, &lt;Architecting digital twins, {eid: 85130855388, doi: 10.1109/ACCESS.2022.3172964}&gt;, &lt;Harnessing the power of smart and connected health to tackle COVID-19: IoT, AI, robotics, and blockchain for a better world, {eid: 85104588125, doi: 10.1109/JIOT.2021.3073904}&gt;, &lt;A blockchain-based approach for the creation of digital twins, {eid: 85080898974}&gt;, &lt;Security and privacy in vehicular digital twin networks: Challenges and solutions, {eid: 85136090712, doi: 10.1109/MWC.002.2200015}&gt;, &lt;BlockTwins: A blockchain-based digital twins framework, {eid: 85108428910, doi: 10.1007/978-3-030-65691-1_12}&gt;, &lt;Construction of virtual marketing interactive platform for digital twin innovation and entrepreneurship based on blockchain, {eid: 85140832235, doi: 10.1155/2022/7497323}&gt;, &lt;Blockchain-based data management for digital twin of product, {eid: 85079151075}&gt;, &lt;Digital building twins and blockchain for performance-based (smart) contracts, {eid: 85116625685}&gt;, &lt;A visionary model on blockchain-based accountability for secure and collaborative digital twin environments, {eid: 85076742071, doi: 10.1109/SMC.2019.8914304}&gt;, &lt;Digital twin of wireless systems: Overview, taxonomy, challenges, and opportunities, {eid: 85136678442, doi: 10.1109/COMST.2022.3198273}&gt;, &lt;Procedures for Performing Systematic Reviews, {eid: 27644567603}&gt;, &lt;Blockchain and deep learning for secure communication in digital twin empowered industrial IoT network, {eid: 85174343912}&gt;, &lt;Trusted and secure composite digital twin architecture for collaborative ecosystems, {eid: 85142808129}&gt;, &lt;RAFT consensus reliability in wireless networks: Probabilistic analysis, {eid: 85151376793}&gt;, &lt;Applications of distributed ledger technology (DLT) and Blockchain-enabled smart contracts in construction, {eid: 85115031911, doi: 10.1016/j.autcon.2021.103955}&gt;, &lt;Blockchain-based digital twin sharing platform for reconfigurable socialized manufacturing resource integration, {eid: 85109557763}&gt;, &lt;Synchronized provable data possession based on blockchain for digital twin, {eid: 85123362278}&gt;, &lt;Digital twin consensus for blockchain-enabled intelligent transportation systems in smart cities, {eid: 85122073273}&gt;, &lt;Blockchain-based secure communication of intelligent transportation digital twins system, {eid: 85133770721, doi: 10.1109/TITS.2022.3183379}&gt;, &lt;Digital twins for intelligent authorization in the B5G-enabled smart grid, {eid: 85106145872}&gt;, &lt;A WoT-based method for creating digital sentinel twins of IoT devices, {eid: 85112493067, doi: 10.3390/s21165531}&gt;, &lt;Low-latency federated learning and blockchain for edge association in digital twin empowered 6G networks, {eid: 85104195864, doi: 10.1109/TII.2020.3017668}&gt;, &lt;Creating an inter-hospital resilient network for pandemic response based on blockchain and dynamic digital twins, {eid: 85126150916}&gt;, &lt;Examining the effect of cyber twin and blockchain technologies for industrial applications using AI, {eid: 85126530535}&gt;, &lt;Evaluation of production of digital twins based on blockchain technology, {eid: 85128410939, doi: 10.3390/electronics11081268}&gt;, &lt;Blockchain empowered federated learning with edge computing for digital twin systems in urban air mobility, {eid: 85140468691}&gt;, &lt;Digital twins and blockchain – proof of concept, {eid: 85092432386, doi: 10.1016/j.procir.2020.04.104}&gt;, &lt;Blockchain as a transaction protocol for guaranteed transfer of values in cluster economic systems with digital twins, {eid: 85083668283, doi: 10.1109/PICST47496.2019.9061233}&gt;, &lt;SmartTwin: A blockchain-based software framework for digital twins using IoT, {eid: 85148702492}&gt;, &lt;Digital twin in industry 4.0: Technologies, applications and challenges, {eid: 85079042229}&gt;, &lt;Secure, mass web of things actuation using smart contracts-based digital twins, {eid: 85139418408}&gt;, &lt;(POSTER) SmartTwins: Secure and auditable DLT-based digital twins for the WoT, {eid: 85139394408, doi: 10.1109/DCOSS54816.2022.00027}&gt;, &lt;Ethertwin: Blockchain-based secure digital twin information management, {eid: 85096168791}&gt;, &lt;Enabling technologies and tools for digital twin, {eid: 85074335396, doi: 10.1016/j.jmsy.2019.10.001}&gt;, &lt;Can blockchain link the future?, {eid: 85122709618}&gt;, &lt;FedTwin: Blockchain-enabled adaptive asynchronous federated learning for digital twin networks, {eid: 85135749924}&gt;, &lt;Enable fair proof-of-work (PoW) consensus for blockchains in IoT by miner twins (MinT), {eid: 85122936598, doi: 10.3390/fi13110291}&gt;, &lt;Empowering digital twins with blockchain, {eid: 85090745248}&gt;, &lt;Personal digital twin: a close look into the present and a step towards the future of personalised healthcare industry, {eid: 85136340221}&gt;, &lt;Blockchain-based digital twins collaboration for smart pandemic alerting: decentralized COVID-19 pandemic alerting use case, {eid: 85123459652}&gt;, &lt;Blockchain-empowered digital twins collaboration: smart transportation use case, {eid: 85115127791}&gt;, &lt;A blockchain-enabled secure digital twin framework for early botnet detection in IIoT environment, {eid: 85137134704}&gt;, &lt;The quantum threat to blockchain: summary and timeline analysis, {eid: 85154041986, doi: 10.1007/s42484-023-00105-4}&gt;, &lt;Digital twin paradigm: A systematic literature review, {eid: 85105600759, doi: 10.1016/j.compind.2021.103469}&gt;, &lt;Secure sharing of big digital twin data for smart manufacturing based on blockchain, {eid: 85115888912}&gt;, &lt;Digital twin-based prediction for CNC machines inspection using blockchain for industry 4.0, {eid: 85115682919}&gt;, &lt;Digital twin: Origin to future, {eid: 85107901610, doi: 10.3390/asi4020036}&gt;, &lt;Distributed ledger technologies and their applications: A review, {eid: 85136958038, doi: 10.3390/app12157898}&gt;, &lt;On the design of a privacy-preserving communication scheme for cloud-based digital twin environments using blockchain, {eid: 85135247622}&gt;, &lt;Build a secure smart city by using blockchain and digital twin, {eid: 85125364934}&gt;, &lt;Development of a hybrid DLT cloud architecture for the automated use of finite element simulation as a service for fine blanking, {eid: 85087090929}&gt;, &lt;Trustworthy digital twins in the industrial internet of things with blockchain, {eid: 85101782099}&gt;, &lt;Blockchain-based digital twins: Research trends, issues, and future challenges, {eid: 85150384930, doi: 10.1145/3517189}&gt;, &lt;Towards situational aware cyber-physical systems: A security-enhancing use case of blockchain-based digital twins, {eid: 85130360185}&gt;, &lt;Data handling in industry 4.0: Interoperability based on distributed ledger technology, {eid: 85085904300}&gt;, &lt;Distributed ledger technology, {eid: 85097985841, doi: 10.1007/978-3-030-34957-8_9}&gt;, &lt;Performance evaluation of blockchains towards sharing of digital twins, {eid: 85129200415}&gt;, &lt;Digital twin modeling, {eid: 85134312462}&gt;, &lt;Adoption of blockchain technology through digital twins in the construction industry 4.0: a PESTELS approach, {eid: 85121618791}&gt;, &lt;Project data categorization, adoption factors, and non-functional requirements for blockchain based digital twins in the construction industry 4.0, {eid: 85121615910}&gt;, &lt;Software architecture and non-fungible tokens for digital twin decentralized applications in the built environment, {eid: 85138619782}&gt;, &lt;Archetypes of digital twins, {eid: 85120559108}&gt;, &lt;Digital twin-based intrusion detection for industrial control systems, {eid: 85130615468}&gt;, &lt;Convergence of distributed ledger technologies with digital twins, IoT, and AI for fresh food logistics: Challenges and opportunities, {eid: 85142682484, doi: 10.1016/j.jii.2022.100393}&gt;, &lt;Sustainable blockchain-based digital twin management architecture for IoT devices, {eid: 85152871469}&gt;, &lt;End-to-end latency analysis and optimal block size of proof-of-work blockchain applications, {eid: 85135752121}&gt;, &lt;Do you need a blockchain?, {eid: 85058290284}&gt;, &lt;A survey on the scalability of blockchain systems, {eid: 85071839864}&gt;, &lt;Forecasting and monitoring smart buildings with the internet of things, digital twins and blockchain, {eid: 85115821654}&gt;, &lt;Blockchain for digital twins: Recent advances and future research challenges, {eid: 85083770000, doi: 10.1109/MNET.001.1900661}&gt;, &lt;Manufacturing blockchain of things for the configuration of a data-and knowledge-driven digital twin manufacturing cell, {eid: 85091685980}&gt;, &lt;Solutions to scalability of blockchain: A survey, {eid: 85079765706}&gt;, &lt;Applications of distributed ledger technologies to the internet of things: A survey, {eid: 85075606103, doi: 10.1145/3359982}&gt;</t>
  </si>
  <si>
    <t>Academic Press</t>
  </si>
  <si>
    <t>2-s2.0-85186518800</t>
  </si>
  <si>
    <t>is related to blockchain</t>
  </si>
  <si>
    <t>The Role of Technology in Improving the Customer Experience in the Banking Sector: A Systematic Mapping Study</t>
  </si>
  <si>
    <t>10.1109/ACCESS.2022.3218010</t>
  </si>
  <si>
    <r>
      <rPr>
        <u/>
        <sz val="11"/>
        <color rgb="FF1155CC"/>
        <rFont val="Calibri, sans-serif"/>
      </rPr>
      <t>https://www.doi.org/10.1109/ACCESS.2022.3218010</t>
    </r>
  </si>
  <si>
    <t>© 2013 IEEE.Information Technology (IT) has revolutionized the way we manage our money. The adoption of innovative technologies in banking scenarios allows to access old and new financial services but in a faster and more secure, comfortable, rewarding and engaging way. The number, the performances and the seamless integration of these innovations is a driver for banks to retain their customers and avoid costly change of hearts. The literature is rich in works reporting on the use of technology with direct or indirect impact on the experience of banking customers. Some mapping studies about the adoption of technologies in the field exist, but they are specific to particular technologies (e.g., only Artificial Intelligence), or vice versa too generic (e.g., reviewing the adoption of technologies to support any kind of banking process). So a specific research effort on the crossed domain of technology and Customer Experience (CX) is missing. This paper aims to overcome the following gaps: the lack of a comprehensive map of the research made in the field in the past decade; a discussion on the current research trends of top publications and journals is missing; the next research challenges are yet to be identified. To face these limitations, we designed and submitted 7 different queries to pull papers out of 4 popular scientific databases. From an initial set of 6,756 results, we identified a set of 89 primary studies that we thoroughly analyzed. A selection of the top 20% works allowed us to seek the most performant technologies as well as other promising ones that have not been experimented yet in the field. Main results prove that the combined study of technology and CX in the banking sector is not approached systematically and thus the development of a new specific research line is needed.</t>
  </si>
  <si>
    <t>artificial intelligence, Banking, blockchains, computer security, disruptive innovation, financial services, information and communication technology, internet of things, product customization, user experience</t>
  </si>
  <si>
    <t>&lt;Determinants of customer experience in new format retail stores, {eid: 84860812471}&gt;, &lt;Customer experience-A review and research agenda, {eid: 85018677446, doi: 10.1108/JSTP-03-2015-0064}&gt;, &lt;The technical aplication of CRM in the retail sector during times of recession: The case of Spain, {eid: 84864119845, doi: 10.1007/978-3-642-30457-6_18}&gt;, &lt;None, {eid: 85143543364}&gt;, &lt;Customer experience, {eid: 77954987598}&gt;, &lt;Service research priorities: Managing and delivering service in turbulent times, {eid: 85109193385}&gt;, &lt;Moving the customer experience field forward: Introducing the touch-points, context, qualities (TCQ) nomenclature, {eid: 85085885644}&gt;, &lt;Gaining customer experience insights that matter, {eid: 85058864392}&gt;, &lt;Systematic mapping studies in software engineering, {eid: 85088075417}&gt;, &lt;Systematicmapping: Artificial intelligence techniques in software engineering, {eid: 85130778732}&gt;, &lt;Architecting digital twins, {eid: 85130855388}&gt;, &lt;Mapping customer experience: A taxonomical study using bibliometric visualization, {eid: 85086026749}&gt;, &lt;A systematic mapping study on customer loyalty and brand management, {eid: 85063228069}&gt;, &lt;Customer experience in e-learning: A systematic mapping study, {eid: 85088508479}&gt;, &lt;Datamining and machine learning techniques for bank customers segmentation: A systematic mapping study, {eid: 85090100271}&gt;, &lt;Use of data mining and machine learning techniques for fraud detection in financial statements: A systematic mapping study, {eid: 85080991647}&gt;, &lt;Insights into financial technology (FinTech): A bibliometric and visual study, {eid: 85116492141}&gt;, &lt;CiteSpace II: Detecting and visualizing emerging trends and transient patterns in scientific literature, {eid: 33644531603}&gt;, &lt;Digital competences, computer skills and information literacy in secondary education: Mapping and visualization of trends and concepts, {eid: 85058860749}&gt;, &lt;Software survey: VOSviewer, a computer program for bibliometric mapping, {eid: 77953711904}&gt;, &lt;The use of blockchain in financial area: A systematic mapping study, {eid: 85099000550}&gt;, &lt;The geography of banking: Evidence from branch closings, {eid: 85092097862}&gt;, &lt;Are credit markets still local? Evidence from bank branch closings, " Amer. Econ, {eid: 85061434060}&gt;, &lt;What drives interregional bank branch closure? The case of Japans regional banks in the post-deregulation period, {eid: 85039557572}&gt;, &lt;None, {eid: 85143524062}&gt;, &lt;None, {eid: 85143504771}&gt;, &lt;Time to close underperforming branches?, {eid: 85143523074}&gt;, &lt;None, {eid: 85143535880}&gt;, &lt;Make the invisible underbanked visible: Who are the underbanked?, {eid: 85133669007}&gt;, &lt;Influence of category attitudes on the relationship between SERVQUAL and satisfaction in Islamic banks; the role of disruptive societal-level events, {eid: 85098284155}&gt;, &lt;Innovations in digital banking service brand equity and millennial consumerism, {eid: 85137618864}&gt;, &lt;Value creation of Fintechs in the banking and financial services offer: Between deshumanisation and rehumanisation, {eid: 85099938628}&gt;, &lt;None, {eid: 85028978188}&gt;, &lt;Universal declaration of human rights, {eid: 85013638747}&gt;, &lt;Online privacy concerns and privacy management: A meta-analytical review, {eid: 85010896008}&gt;, &lt;Understanding trust, privacy and financial fears in online payment, {eid: 85051729594}&gt;, &lt;Payment systems and privacy, {eid: 85065702701}&gt;, &lt;An inquiry into money laundering tools in the bitcoin ecosystem, {eid: 84900790682}&gt;, &lt;Erays: Reverse engineering ethereums opaque smart contracts, {eid: 85058167698}&gt;, &lt;Payments are a-changinbut cash still rules, {eid: 85059219363}&gt;, &lt;On the possibility of a cash-like CBDC, {eid: 85122334993}&gt;, &lt;None, {eid: 85094115772}&gt;, &lt;The energy footprint of blockchain consensus mechanisms beyond Proof-of-Work, {eid: 85135483945}&gt;, &lt;None, {eid: 84884456874}&gt;, &lt;None, {eid: 84884464255}&gt;, &lt;None, {eid: 85046275598}&gt;, &lt;Fintech: Ecosystem, business models, investment decisions, and challenges, {eid: 85030678021}&gt;, &lt;Regulatory sandboxes, {eid: 85072042388}&gt;, &lt;None, {eid: 85109667302}&gt;, &lt;None, {eid: 85143525549}&gt;, &lt;HF-SCA: Hands-free strong customer authentication based on amemory-guided attention mechanisms, {eid: 85136613730}&gt;, &lt;None, {eid: 85136664927}&gt;, &lt;WoX+: A meta-model-driven approach to mine user habits and provide continuous authentication in the smart city, {eid: 85138429279}&gt;, &lt;Impact of customer experience on loyalty: A multichannel examination, {eid: 85019121584}&gt;, &lt;The interplay between customer experience and customer loyalty: Which touchpoints matter, {eid: 85125195059}&gt;, &lt;An analysis of the relationships between human, technological and physical factors in the retail banking sector, {eid: 85143491168}&gt;, &lt;Using intelligent prediction machine and dynamic workflow for banking customer satisfaction in IoT environment, {eid: 85104718852}&gt;, &lt;Design and implementation of secure ATM system using machine learning and crypto-stego methodology, {eid: 85100742233}&gt;, &lt;Automatic and multimodal nuisance activity detection inside ATM cabins in real time, {eid: 85146654207}&gt;, &lt;A novel design and implementation of IoT based real-time ATM surveillance and security system, {eid: 85143522197}&gt;, &lt;An efficient method for detecting covered face scenarios in ATM surveillance camera, {eid: 85126535620}&gt;, &lt;Automatic detection of relationships between banking operations using machine learning, {eid: 85061533268}&gt;, &lt;Proximity marketing in banking: lessons from retail and entertainment industries, {eid: 85078326899}&gt;, &lt;FIRST: F ace I dentity R ecognition in S mar T Bank, {eid: 85062151050}&gt;, &lt;Customer acceptance of frontline service robots in retail banking: A qualitative approach, {eid: 85124987378}&gt;, &lt;None, {eid: 85143517718}&gt;, &lt;Finger vein based bank security system, {eid: 85083892516}&gt;, &lt;Geldmaat: An example of ATM pooling in the Netherlands, {eid: 85127558281}&gt;, &lt;Phygital Banking-A Game Changer In Indian Banking Sector, {eid: 85070241143}&gt;, &lt;Using an augmented reality game to teach three junior high school students with intellectual disabilities to improve ATM use, {eid: 85075001086}&gt;, &lt;Hybrid customer interaction, {eid: 84958529610}&gt;, &lt;Continuous authentication using eye movement response of implicit visual stimuli, {eid: 85055329757}&gt;, &lt;A Novel NFC-Based Secure Protocol for Merchant Transactions, {eid: 85122287115}&gt;, &lt;A Novel NFC-Based Secure Protocol for Merchant Transactions, {eid: 85122287115}&gt;, &lt;Boosting Fraud Detection in Mobile Payment with Prior Knowledge, {eid: 85106598954}&gt;, &lt;Challenge of biométrie security for banks, {eid: 85082169249}&gt;, &lt;Validating data acquired with experimental multimodal biométrie system installed in bank branches, {eid: 85034649309}&gt;, &lt;Non-invasive challenge response authentication for voice transactions with smart home behavior, {eid: 85096238898}&gt;, &lt;IOT based architecture for banking cash logistics and ATM operations with sensors based networks, {eid: 85078759170}&gt;, &lt;Can a smartband be used for continuous implicit authentication in real life, {eid: 85083072875}&gt;, &lt;Dynamic array PIN: A novel approach to secure NFC electronic payment between ATM and smartphone, {eid: 85087546759}&gt;, &lt;Human Finger Vein Extraction and Authentication for ATM System, {eid: 85083844865}&gt;, &lt;Securing atm transactions through facial recognition using principal component analysis, {eid: 85083550817}&gt;, &lt;Biometrics based next generation ATM system using raspberry Pi, {eid: 85060487610}&gt;, &lt;An enhanced secured ATM system, {eid: 85007508477}&gt;, &lt;Framework for enhancing level of security to the ATM customers with DCT based palm print recognition, {eid: 84904539050}&gt;, &lt;ATM Terminal Design using Biological Technology, {eid: 84880670114}&gt;, &lt;Usability study of fingerprint and palmvein biometric technologies at the ATM, {eid: 84877882980}&gt;, &lt;ATM security by using fingerprint recognition, {eid: 84877695248}&gt;, &lt;Privacy-protected Multimodal Biometric-based Group Authentication Scheme for ATM, {eid: 84872189425}&gt;, &lt;Biometric high secure and cost effective finger vein authentication system for ATM, {eid: 84953449715}&gt;, &lt;None, {eid: 85069479185}&gt;, &lt;Color wheel pin: Usable and resilient ATM authentication, {eid: 84973467768}&gt;, &lt;High secure finger vein authentication system for ATM, {eid: 84951822046}&gt;, &lt;Personal information disclosure via voice assistants: the personalization-privacy paradox, {eid: 85101706494}&gt;, &lt;Conversational robo advisors as surrogates of trust: onboarding experience, firm perception, and consumer financial decision making, {eid: 85096041179}&gt;, &lt;Service development by using servqual and quality function deployment in private banking industry, {eid: 85073797562}&gt;, &lt;None, {eid: 79960832422}&gt;, &lt;Design concept and network reliability evaluation of ATM system, {eid: 84939984470}&gt;, &lt;Usability evaluation of a tag-based interface, {eid: 84937393800}&gt;, &lt;Designing mobile interfaces for novice and low-literacy users, {eid: 79955688388}&gt;, &lt;Pen-andpaper rituals in service interaction: Combining high-touch and hightech in financial advisory encounters. Proceedings of the, {eid: 85075050222}&gt;, &lt;Cognitive Chatbot for personalised contextual customer service: Behind the scene and beyond the hype, {eid: 85172828755}&gt;, &lt;Building a speech recognition system with privacy identification information based on Google Voice for social robots, {eid: 85128047922}&gt;, &lt;Next Generation e-Banking through Mobile Messengers, {eid: 85044155594}&gt;, &lt;AI-based chatbot service for financial industry, {eid: 85045267772}&gt;, &lt;Implementation ofFinancial Audited Robot Question and Answer Technology of Feature Processing and Improved Bi-LSTM, {eid: 85126386925}&gt;, &lt;Language matters: humanizing service robots through the use of language during the COVID-19 pandemic, {eid: 85128471471}&gt;, &lt;Chatbots for online banking services, {eid: 85076367340}&gt;, &lt;Why voice is getting stronger in financial services, {eid: 85010892524}&gt;, &lt;Bankings biometric future, {eid: 84994154363}&gt;, &lt;Analysis and design of voice assistant for Indonesian banking transaction, {eid: 85119284382}&gt;, &lt;Hands-Free Authentication for Virtual Assistants with Trusted IoT Device and Machine Learning, {eid: 85124170555}&gt;, &lt;Usability evaluation of voiceprint authentication in automated telephone banking: Sentences versus digits, {eid: 78650267408}&gt;, &lt;An ergonomics evaluation of certain ATM dimensions, {eid: 84884922755}&gt;, &lt;Atm Machine For Blind People, {eid: 85008500799}&gt;, &lt;Designing Talking ATM System for People with Visual Impairments, {eid: 85082350551}&gt;, &lt;Interaction with ATM for Blind, {eid: 85040461559}&gt;, &lt;Pin number theft recognition and cash transaction using sixth sense technology in ATM/CDM, {eid: 85047880749}&gt;, &lt;Virtual ATM: A Low Cost Secured Alternative to Conventional Mobile Banking, {eid: 84930586884}&gt;, &lt;Pick Someone Who Can Kick Your Ass-Moneywork in Financial Third Party Access, {eid: 85106745238}&gt;, &lt;Using unsupervised machine learning techniques for behavioral-based credit card users segmentation in africa, {eid: 85104246078}&gt;, &lt;Group recommendation based on financial social network for robo-advisor, {eid: 85054256487}&gt;, &lt;A big data mining approach of PSO-based BP neural network for financial risk management with IoT, {eid: 85077822855}&gt;, &lt;Human and computer interaction in information system design for managing business, {eid: 85089384728}&gt;, &lt;Big data analytics implementation in banking industry-Case study cross selling activity in Indonesias Commercial bank, {eid: 85073462492}&gt;, &lt;Corporate banking-risk management, regulatory and reporting framework in India: A Blockchain application-based approach, {eid: 85083763943}&gt;, &lt;KYC optimization using distributed ledger technology, {eid: 85042780983}&gt;, &lt;Risk Assessment and Regulation Algorithm for Financial Technology Platforms in Smart City, {eid: 85127492487}&gt;, &lt;Data analysis of personalized investment decision making using robo-advisers, {eid: 85088496726}&gt;, &lt;Determining Personal Credit Rating through Voice Analysis: Case of P2P Loan Borrowers, {eid: 85118968870}&gt;, &lt;CEBRA: A CasE-Based Reasoning Application to recommend banking products, {eid: 85107610901}&gt;, &lt;Fog computing architecture for personalized recommendation of banking products, {eid: 85071848820}&gt;, &lt;Credit Card Applications Pending-Who are Our Best Prospect Cardholders? Improved Decisions through Business Analytics and Business Intelligence, {eid: 85020756143}&gt;, &lt;Robotic process automation in banking industry: a case study on Deutsche Bank, {eid: 85126114492}&gt;, &lt;FinBrain: when finance meets AI 2.0, {eid: 85070396079}&gt;, &lt;GeoCredit: a novel fog assisted IoT based framework for credit risk assessment with behaviour scoring and geodemographic analysis, {eid: 85162612615}&gt;, &lt;IoT cyber risk: A holistic analysis of cyber risk assessment frameworks, risk vectors, and risk ranking process, {eid: 85085376319}&gt;, &lt;Resuscitating privacy-preserving mobile payment with customer in complete control, {eid: 84864577949}&gt;, &lt;A secure IoT-based micro-payment protocol for wearable devices, {eid: 85123203476}&gt;, &lt;Blockchain Implementation to Manage Banking Mobile Payments, {eid: 85122283551}&gt;, &lt;Development of Dialogue Management System for Banking Services, {eid: 85119998938}&gt;, &lt;Blockchain-based e-cheque clearing framework with trust based consensus mechanism, {eid: 85088865680}&gt;, &lt;Customer experience in omni-channel banking services, {eid: 85055685358}&gt;</t>
  </si>
  <si>
    <t>2-s2.0-85141528488</t>
  </si>
  <si>
    <t>not about dt engineering at all</t>
  </si>
  <si>
    <t>A Review on Aging-Aware System Simulation for Plug-In Hybrids</t>
  </si>
  <si>
    <t>IEEE Transactions on Transportation Electrification</t>
  </si>
  <si>
    <t>10.1109/TTE.2021.3104105</t>
  </si>
  <si>
    <r>
      <rPr>
        <u/>
        <sz val="11"/>
        <color rgb="FF1155CC"/>
        <rFont val="Calibri, sans-serif"/>
      </rPr>
      <t>https://www.doi.org/10.1109/TTE.2021.3104105</t>
    </r>
  </si>
  <si>
    <t>© 2015 IEEE.The lithium-ion battery is a vital powertrain component in plug-in hybrid electric vehicles (PHEVs). The fuel reduction potential and cost-effectiveness of these vehicles depend on the sizing of the powertrain components and their utilization, which is defined by the energy management system (EMS). The battery is affected by power and capacity reduction over the lifetime of the vehicle, which needs to be considered during the design process to ensure the performance goals throughout the vehicle's lifetime. Current literature regarding battery aging usually contains experimental results, which are not transformed into a useful aging model for system simulations. Consequently, battery aging is often neglected, which is why this article intends to help researchers understand the degradation process of batteries in PHEVs and consider this in their simulation and dimensioning process. First, PHEV powertrain topologies and components are presented. Afterward, battery degradation mechanisms and recent findings are explained, followed by appropriate modeling approaches for different simulation targets. Finally, current aging-aware EMS literature is systematically reviewed, and the integration of the aging models is analyzed, so researchers in system simulation areas can improve their powertrain models.</t>
  </si>
  <si>
    <t>Battery degradation modeling, energy management strategy (EMS), lithium-ion battery, plug-in hybrid electric vehicle (PHEV)</t>
  </si>
  <si>
    <t>&lt;The status of conventional world oil reserves-Hype or cause for concern?" Energy Policy, {eid: 77952871933}&gt;, &lt;Driving ban for diesel-powered vehicles in major cities: An appropriate penalty for exceeding the limit value for nitrogen dioxide?" Int. Arch. Occupational Environ. Health, {eid: 85042372220}&gt;, &lt;Well to wheel analysis of low carbon alternatives for road traffic, {eid: 84946102032}&gt;, &lt;Making the case for electrified transportation, {eid: 84963892549}&gt;, &lt;Battery requirements for HEVs, PHEVs, and EVs, {eid: 84884436571}&gt;, &lt;Review of design considerations and technological challenges for successful development and deployment of plug-in hybrid electric vehicles, {eid: 74449091581}&gt;, &lt;Multi-objective optimization design and control of plug-in hybrid electric vehicle powertrain for minimization of energy consumption, exhaust emissions and battery degradation, {eid: 85102260467}&gt;, &lt;On modeling the cost of ownership of plug-in vehicles, {eid: 85103244639}&gt;, &lt;Impact of battery size and energy cost on the market acceptance of blended plug-in hybrid electric vehicles, {eid: 85061276738}&gt;, &lt;Battery sizing for plug-in hybrid electric vehicles in Beijing: A TCO model based analysis, {eid: 84906895195}&gt;, &lt;An optimization and analysis framework for TCO minimization of plugin hybrid heavy-duty electric vehicles, {eid: 85076104804}&gt;, &lt;Catalysts for post euro 6 plug-in hybrid electric vehicles, {eid: 85083836363}&gt;, &lt;Are hybrid-powertrains the right solutions to meet the EU-emission-targets 2030?, {eid: 85128892452}&gt;, &lt;Pollutant emissions analysis of three plug-in hybrid electric vehicles using different modes of operation and driving conditions, {eid: 85085044706}&gt;, &lt;None, {eid: 85128882234}&gt;, &lt;Agingaware co-optimization of battery size, depth of discharge, and energy management for plug-in hybrid electric vehicles, {eid: 85076635402}&gt;, &lt;A data-driven power management strategy for plug-in hybrid electric vehicles including optimal battery depth of discharging, {eid: 85076629305}&gt;, &lt;Model predictive energy management for plug-in hybrid electric vehicles considering optimal battery depth of discharge, {eid: 85062270888}&gt;, &lt;Optimal sizing and energy management for cost-effective PEV hybrid energy storage systems, {eid: 85079764479}&gt;, &lt;Charging, power management, and battery degradation mitigation in plug-in hybrid electric vehicles: A unified cost-optimal approach, {eid: 84961219483}&gt;, &lt;Ageing mechanisms in lithium-ion batteries, {eid: 24044485109}&gt;, &lt;Why do batteries fail?" Science, {eid: 84978835464}&gt;, &lt;A review on lithium-ion battery ageing mechanisms and estimations for automotive applications, {eid: 84878860672}&gt;, &lt;A comprehensive review of lithium-ion batteries used in hybrid and electric vehicles at cold temperatures, {eid: 84949871319}&gt;, &lt;Thorough state-of-the-art analysis of electric and hybrid vehicle powertrains: Topologies and integrated energy management strategies, {eid: 85075891445}&gt;, &lt;A comprehensive analysis of energy management strategies for hybrid electric vehicles based on bibliometrics, {eid: 84926469098}&gt;, &lt;A review on hybrid electric vehicles architecture and energy management strategies, {eid: 84944080965}&gt;, &lt;Classification and review of control strategies for plug-in hybrid electric vehicles, {eid: 78751652652}&gt;, &lt;A survey of powertrain configuration studies on hybrid electric vehicles, {eid: 85079411541}&gt;, &lt;Powertrain design and control in electrified vehicles: A critical review, {eid: 85100778636}&gt;, &lt;Series hybrid electric vehicles (SHEVs), {eid: 85075902914}&gt;, &lt;Hybrid electric vehicles: Architecture and motor drives, {eid: 40449101964}&gt;, &lt;Comparison of power-split and parallel hybrid powertrain architectures with a single electric machine: Dynamic programming approach, {eid: 84957921935}&gt;, &lt;Parallel hybrid electric vehicles (parallel HEVs), {eid: 85075902914}&gt;, &lt;Series-parallel hybrid electric vehicles, {eid: 85075902914}&gt;, &lt;Review on the aging mechanisms in Li-ion batteries for electric vehicles based on the FMEA method, {eid: 84912104299}&gt;, &lt;Carbon anode materials for lithium ion batteries, {eid: 0037433632}&gt;, &lt;Recent progress on silicon-based anode materials for practical lithium-ion battery applications, {eid: 85050375986}&gt;, &lt;Pure silicon thin-film anodes for lithium-ion batteries: A review, {eid: 85059343030}&gt;, &lt;A comparative study of commercial lithium ion battery cycle life in electrical vehicle: Aging mechanism identification, {eid: 84890107251}&gt;, &lt;Review-SEI: Past, present and future, {eid: 85020924241}&gt;, &lt;Effect of anode film resistance on the charge/discharge capacity of a lithium-ion battery, {eid: 0242425850}&gt;, &lt;Understanding the crack formation of graphite particles in cycled commercial lithium-ion batteries by focused ion beam-scanning electron microscopy, {eid: 85028504342}&gt;, &lt;Correlation between lithium deposition on graphite electrode and the capacity loss for LiFePO4/graphite cells, {eid: 84929578923}&gt;, &lt;Main aging mechanisms in Li-ion batteries, {eid: 24944549062}&gt;, &lt;The formation and stability of the solid electrolyte interface on the graphite anode, {eid: 84903179959}&gt;, &lt;Physical characterization of the charging process of a Li-ion battery and prediction of Li plating by electrochemical modelling, {eid: 84880323437}&gt;, &lt;Influence of operational condition on lithium plating for commercial lithium-ion batteries-electrochemical experiments and post-mortem-analysis, {eid: 85028989892}&gt;, &lt;Lithium plating in a commercial lithium-ion battery-A low-temperature aging study, {eid: 84914689514}&gt;, &lt;Elucidating copper dissolution phenomenon in Li-ion cells under overdischarge extremes, {eid: 85049338323}&gt;, &lt;Origin of graphite exfoliation-An investigation of the important role of solvent cointercalation, {eid: 0034506267}&gt;, &lt;Economic implications of lithium ion battery degradation for vehicle-to-grid (V2X) services, {eid: 85049077673}&gt;, &lt;Nickel-rich layered cathode materials for automotive lithium-ion batteries: Achievements and perspectives, {eid: 85018862799}&gt;, &lt;Comparison of the structural and electrochemical properties of layered LiNix CoyMnzO2 (x = 1/3, 0.5, 0.6, 0.7, 0.8 and 0.85) cathode material for lithium-ion batteries, {eid: 84873642236}&gt;, &lt;Cobalt in lithium-ion batteries, {eid: 85080930879}&gt;, &lt;Olivine LiFePO4: Development and future, {eid: 79952402912}&gt;, &lt;Electrical safety of commercial Li-ion cells based on NMC and NCA technology compared to LFP technology, {eid: 84911394208}&gt;, &lt;Estimation of the critical external heat leading to the failure of lithium-ion batteries, {eid: 85087719588}&gt;, &lt;Evaluation of LiFePO4 batteries for electric vehicle applications, {eid: 84961288665}&gt;, &lt;Degradation mechanisms of C6/LiFePO4 batteries: Experimental analyses of calendar aging, {eid: 84955439030}&gt;, &lt;A review on the key issues of the lithium-ion battery degradation among the whole life cycle, {eid: 85079370954}&gt;, &lt;The cathode-electrolyte interface in the Li-ion battery, {eid: 9444296008}&gt;, &lt;Fundamental degradation mechanisms of layered oxide Li-ion battery cathode materials: Methodology, insights and novel approaches, {eid: 84926185868}&gt;, &lt;Advanced cathode materials for high-power applications, {eid: 24944497652}&gt;, &lt;Heat loss distribution: Impedance and thermal loss analyses in LiFePO4/graphite 18650 electrochemical cell, {eid: 84982187380}&gt;, &lt;Diagnosis of power fade mechanisms in high-power lithium-ion cells, {eid: 0037672352}&gt;, &lt;Realistic lifetime prediction approach for Li-ion batteries, {eid: 84946615963}&gt;, &lt;Combined cycling and calendar capacity fade modeling of a Nickel-manganese-cobalt oxide cell with real-life profile validation, {eid: 85019079175}&gt;, &lt;A holistic aging model for Li(NiMnCo)O2 based 18650 lithium-ion batteries, {eid: 84896811369}&gt;, &lt;Comprehensive modeling of temperature-dependent degradation mechanisms in lithium iron phosphate batteries, {eid: 85048703867}&gt;, &lt;Calendar and cycle life study of Li(NiMnCo)O2-based 18650 lithium-ion batteries, {eid: 84886790416}&gt;, &lt;Evaluation of cyclic aging tests of prismatic automotive Li(NiMnCo)O2-graphite cells considering influence of homogeneity and anode overhang, {eid: 85046645583}&gt;, &lt;Systematic aging of commercial LiFePO4|graphite cylindrical cells including a theory explaining rise of capacity during aging, {eid: 85012079907}&gt;, &lt;Lithium flow between active area and overhang of graphite anodes as a function of temperature and overhang geometry, {eid: 85066490068}&gt;, &lt;Investigation of capacity recovery during rest period at different states-of-charge after cycle life test for prismatic Li(Ni1/3Mn1/3Co1/3)O2-graphite cells, {eid: 85059768436}&gt;, &lt;Irreversible calendar aging and quantification of the reversible capacity loss caused by anode overhang, {eid: 85046621507}&gt;, &lt;Extensive aging analysis of high-power lithium titanate oxide batteries: Impact of the passive electrode effect, {eid: 85088533810}&gt;, &lt;Cycling capacity recovery effect: A Coulombic efficiency and post-mortem study, {eid: 85028704997}&gt;, &lt;Development of first principles capacity fade model for Li-ion cells, {eid: 1242287663}&gt;, &lt;Physics-based control-oriented reduced-order degradation model for Li(NiMnCo)O2-graphite cell, {eid: 85065241713}&gt;, &lt;A simplified electrochemical and thermal aging model of LiFePO4-graphite Li-ion batteries: Power and capacity fade simulations, {eid: 84875735093}&gt;, &lt;Physically-based reduced-order capacity loss model for graphite anodes in Li-ion battery cells, {eid: 85008601908}&gt;, &lt;Charge trajectory optimization of plug-in hybrid electric vehicles for energy cost reduction and battery health enhancement, {eid: 77957822759}&gt;, &lt;Reduction of an electrochemistry-based Li-ion battery model via quasi-linearization and Padé approximation, {eid: 78650738042}&gt;, &lt;Battery lifetime prognostics, {eid: 85079317746}&gt;, &lt;A comprehensive review of battery modeling and state estimation approaches for advanced battery management systems, {eid: 85087996211}&gt;, &lt;A review of the state of health for lithium-ion batteries: Research status and suggestions, {eid: 85082554866}&gt;, &lt;On the suitability of electrochemical-based modeling for lithium-ion batteries, {eid: 85028315779}&gt;, &lt;Data-driven nonparametric Li-ion battery ageing model aiming at learning from real operation data-Part A: Storage operation, {eid: 85083796719}&gt;, &lt;Data-driven nonparametric Li-ion battery ageing model aiming at learning from real operation data-Part B: Cycling operation, {eid: 85084940052}&gt;, &lt;Data-driven prediction of battery cycle life before capacity degradation, {eid: 85063567665}&gt;, &lt;None, {eid: 84864218356}&gt;, &lt;Prognostics of lithium-ion batteries based on Dempster-Shafer theory and the Bayesian Monte Carlo method, {eid: 80053570039}&gt;, &lt;Cloud-based battery digital twin middleware using modelbased development, {eid: 85128981880}&gt;, &lt;Digital twin for battery systems: Cloud battery management system with online state-of-charge and state-of-health estimation, {eid: 85086717434}&gt;, &lt;Lithium battery aging model based on Dakins degradation approach, {eid: 84974799213}&gt;, &lt;An accelerated calendar and cycle life study of Li-ion cells, {eid: 0035888402}&gt;, &lt;Cycle-life model for graphite-LiFePO4 cells, {eid: 79751529846}&gt;, &lt;Development of an empirical aging model for Li-ion batteries and application to assess the impact of vehicle-to-grid strategies on battery lifetime, {eid: 84963865298}&gt;, &lt;A control-oriented cycle-life model for hybrid electric vehicle lithium-ion batteries, {eid: 84958634672}&gt;, &lt;Analysis and modeling of cycle aging of a commercial LiFePO4/graphite cell, {eid: 85078152415}&gt;, &lt;Degradation of lithium ion batteries employing graphite negatives and nickel-cobalt-manganese oxide + spinel manganese oxide positives: Part 1, aging mechanisms and life estimation, {eid: 84907359093}&gt;, &lt;The French SIMCAL research network for modelling of calendar aging for energy storage system in EVs and HEVs-EIS analysis on LFP/C cells, {eid: 84885792542}&gt;, &lt;Experimental assessment of battery cycle life within the SIMSTOCK research program, {eid: 84878002733}&gt;, &lt;Analysis and modeling of calendar aging of a commercial LiFePO4/graphite cell, {eid: 85043466409}&gt;, &lt;Cycle ageing analysis of a LiFePO4/graphite cell with dynamic model validations: Towards realistic lifetime predictions, {eid: 84910614786}&gt;, &lt;Calendar ageing analysis of a LiFePO4/graphite cell with dynamic model validations: Towards realistic lifetime predictions, {eid: 84907187762}&gt;, &lt;Inhomogeneous temperature distribution affecting the cyclic aging of Li-ion cells. Part II: Analysis and correlation, {eid: 85079896520}&gt;, &lt;Inhomogeneous temperature distribution affecting the cyclic aging of Li-ion cells. Part I: Experimental investigation, {eid: 85079834297}&gt;, &lt;Calendar aging of Li-ion cells-experimental investigation and empirical correlation, {eid: 85106897446}&gt;, &lt;An experimentally validated capacity degradation model for Li-ion batteries in PHEVs applications, {eid: 84867047791}&gt;, &lt;Performance of 26650 Li-ion cells at elevated temperature under simulated PHEV drive cycles, {eid: 85013379936}&gt;, &lt;Calendar aging of commercial graphite/LiFePO4 cell-predicting capacity fade under time dependent storage conditions, {eid: 84893494210}&gt;, &lt;Development of a lifetime prediction model for lithium-ion batteries based on extended accelerated aging test data, {eid: 84861886623}&gt;, &lt;Cycle and calendar life study of a graphite|LiNi1/3Mn1/3Co1/3O2 Li-ion high energy system. Part A: Full cell characterization, {eid: 84886790193}&gt;, &lt;Capacity and power fade cycle-life model for plug-in hybrid electric vehicle lithium-ion battery cells containing blended spinel and layeredoxide positive electrodes, {eid: 84920108505}&gt;, &lt;Stochastic capacity loss and remaining useful life models for lithiumion batteries in plug-in hybrid electric vehicles, {eid: 85092505326}&gt;, &lt;Evaluating the degradation mechanism and state of health of LiFePO4 lithium-ion batteries in real-world plug-in hybrid electric vehicles application for different ageing paths, {eid: 85027399134}&gt;, &lt;Investigation of path dependence in commercial lithium-ion cells chosen for plug-in hybrid vehicle duty cycle protocols, {eid: 79251600229}&gt;, &lt;Optimal energy management of plug-in hybrid electric vehicles concerning the entire lifespan of lithium-ion batteries, {eid: 85086138199}&gt;, &lt;Research on influence of battery aging on energy management economy for plug-in hybrid electric vehicle, {eid: 85050279936}&gt;, &lt;Energy management strategy for HEVs including battery life optimization, {eid: 84988725559}&gt;, &lt;Comparison of decomposition levels for wavelet transform based energy management in a plug-in hybrid electric vehicle, {eid: 85057157423}&gt;, &lt;Wavelet transform based energy management strategies for plug-in hybrid electric vehicles considering temperature uncertainty, {eid: 85072727224}&gt;, &lt;A fuzzy logic based power management strategy for hybrid energy storage system in hybrid electric vehicles considering battery degradation, {eid: 84994357183}&gt;, &lt;Electric vehicle charge optimization including effects of lithium-ion battery degradation, {eid: 80155207453}&gt;, &lt;Plug-in hybrid electric buses total cost of ownership optimization at fleet level based on battery aging, {eid: 85091735279}&gt;, &lt;Advantages and marine applications of various lithium ion battery chemistries, {eid: 85096699013}&gt;, &lt;Battery-health conscious power management in plug-in hybrid electric vehicles via electrochemical modeling and stochastic control, {eid: 84876792721}&gt;, &lt;Battery life extending charging strategy for plug-in hybrid electric vehicles and battery electric vehicles, {eid: 84991107442}&gt;, &lt;Battery degradation minimization oriented energy management strategy for plug-in hybrid electric bus with multi-energy storage system, {eid: 85054621430}&gt;, &lt;Multi-objective optimization of a semi-active battery/ supercapacitor energy storage system for electric vehicles, {eid: 84907172093}&gt;, &lt;Research on energy management strategy considering battery life for plug-in hybrid electric vehicle, {eid: 85054144893}&gt;, &lt;Energy management strategy in consideration of battery health for PHEV via stochastic control and particle swarm optimization algorithm, {eid: 85036616114}&gt;, &lt;A new life estimation method for lithium-ion batteries in plug-in hybrid electric vehicles applications, {eid: 84870279601}&gt;, &lt;Policy iteration algorithm-based energy management with battery lifetime consideration for commute hybrid electric vehicles, {eid: 85008262301}&gt;, &lt;EV bus system control strategy design with consideration of battery lifetime model, {eid: 84880860458}&gt;, &lt;Plug-in hybrid electric vehicle charge pattern optimization for energy cost and battery longevity, {eid: 77956711903}&gt;, &lt;Optimal energy management strategy including battery health through thermal management for hybrid vehicles, {eid: 84885896071}&gt;, &lt;Impact of power split configurations on fuel consumption and battery degradation in plug-in hybrid electric city buses, {eid: 85006812918}&gt;, &lt;A comparison study of different semi-active hybrid energy storage system topologies for electric vehicles, {eid: 84908344924}&gt;, &lt;Optimization for a hybrid energy storage system in electric vehicles using dynamic programing approach, {eid: 84914165417}&gt;, &lt;PHEV hybrid vehicle system efficiency and battery aging optimization using A-ECMS based algorithms, {eid: 85083844208}&gt;, &lt;Multi-objective optimization of demand response in a datacenter with lithium-ion battery storage, {eid: 84982189692}&gt;, &lt;Recurrent neural network-based adaptive energy management control strategy of plug-in hybrid electric vehicles considering battery aging, {eid: 85077430690}&gt;, &lt;Optimal energy management of hybrid electric vehicles including battery aging, {eid: 84888594879}&gt;, &lt;Adaptively coordinated optimization of battery aging and energy management in plug-in hybrid electric buses, {eid: 85072271401}&gt;, &lt;Sensitivity analysis of the vehicle model mass for model predictive control based power management system of a plug-in hybrid electric vehicle, {eid: 85053832541}&gt;, &lt;Sensitivity analysis of the battery model for model predictive control: Implementable to a plug-in hybrid electric vehicle, {eid: 85059232688}&gt;, &lt;Pareto front analysis of the objective function in model predictive control based power management system of a plug-in hybrid electric vehicle, {eid: 85053828129}&gt;, &lt;Model predictive iterative learning control for energy management of plug-in hybrid electric vehicle, {eid: 85067389977}&gt;, &lt;Bi-level energy management of plug-in hybrid electric vehicles for fuel economy and battery lifetime with intelligent state-of-charge reference, {eid: 85090592084}&gt;, &lt;Real-time predictive energy management of plug-in hybrid electric vehicles for coordination of fuel economy and battery degradation, {eid: 85094569609}&gt;, &lt;A comprehensive study of the parameters impacting the fuel economy of plug-in hybrid electric vehicles, {eid: 85084743390}&gt;, &lt;Component sizing optimization of plug-in hybrid electric vehicles with the hybrid energy storage system, {eid: 85038237842}&gt;</t>
  </si>
  <si>
    <t>2-s2.0-85128942248</t>
  </si>
  <si>
    <t>battery simulation</t>
  </si>
  <si>
    <t>Digital twin in battery energy storage systems: Trends and gaps detection through association rule mining</t>
  </si>
  <si>
    <t>Energy</t>
  </si>
  <si>
    <t>10.1016/j.energy.2023.127086</t>
  </si>
  <si>
    <r>
      <rPr>
        <u/>
        <sz val="11"/>
        <color rgb="FF1155CC"/>
        <rFont val="Calibri, sans-serif"/>
      </rPr>
      <t>https://www.doi.org/10.1016/j.energy.2023.127086</t>
    </r>
  </si>
  <si>
    <t>© 2023 Elsevier LtdEnergy sector is being revolutionized with the introduction of digitalization technologies. Digitalization technologies converted conventional energy grids into smart grids. Therefore, the virtual representation of battery energy storage systems, known as a digital twin, has become a highly valuable tool in the energy industry. This technology seamlessly integrates battery energy storage systems into smart grids and facilitates fault detection and prognosis, real-time monitoring, temperature control, optimization, and parameter estimations. In general, the use of digital twin technology improves the efficiency of the battery system after a thorough assessment of the battery performance. Hence, this paper aims to review the advancements of digital twin technology in battery energy storage systems. In particular, this paper focuses on the different functions and architectures of the digital twin for battery energy storage systems. Then, this paper further analyzes the digital twin characteristics using the Formal Concept Analysis (FCA) algorithm. The FCA is run to find trends and gaps between the digital twin functions and architectures in the battery system. Exploring the trends and gaps from previous research associated with the integration of digital twin with battery energy systems is essential to pave the way for further enhancements in this field.</t>
  </si>
  <si>
    <t>Association rule mining, Battery energy storage system, Digital twin, Formal concept analysis, Unsupervised machine learning</t>
  </si>
  <si>
    <t>&lt;A review of the roles of digital twin in CPS-based production systems, {eid: 85029833606}&gt;, &lt;Digital Twin in manufacturing: a categorical literature review and classification, {eid: 85052915281}&gt;, &lt;Architecture of a digital twin for enabling digital services for battery systems, {eid: 85070853718}&gt;, &lt;The air force digital thread/digital twin-life cycle integration and use of computational and experimental knowledge, {eid: 85029863713}&gt;, &lt;Digital twin paradigm: a systematic literature review, {eid: 85105600759, doi: 10.1016/j.compind.2021.103469}&gt;, &lt;Hybrid modeling-based digital twin for performance optimization with flexible operation in the direct air-cooling power unit, {eid: 85132214513, doi: 10.1016/j.energy.2022.124492}&gt;, &lt;Aktueller begriff industrie 4.0,” Hg. V. Wissenschaftlicher dienst, {eid: 85058271255}&gt;, &lt;Implementation of battery digital twin: approach, functionalities and benefits, {eid: 85119837935}&gt;, &lt;Data-driven invariant modelling patterns for digital twin design, {eid: 85145781344, doi: 10.1016/j.jii.2022.100424}&gt;, &lt;Digital twin-driven simulation for a cyber-physical system in Industry 4.0, {eid: 85069042289}&gt;, &lt;Digital twin application in energy storage: trends and challenges, {eid: 85144013512, doi: 10.1016/j.est.2022.106347}&gt;, &lt;Hybrid modelling and simulation of thermal systems of in-service power plants for digital twin development, {eid: 85136102557, doi: 10.1016/j.energy.2022.125088}&gt;, &lt;Framework for a digital twin in manufacturing: scope and requirements, {eid: 85083292687}&gt;, &lt;Digital twin-driven manufacturing cyber-physical system for parallel controlling of smart workshop, {eid: 85049566739}&gt;, &lt;Digital twin and big data towards smart manufacturing and industry 4.0: 360 degree comparison, {eid: 85041173790}&gt;, &lt;Data-driven hybrid petri-net based energy consumption behaviour modelling for digital twin of energy-efficient manufacturing system, {eid: 85116242186, doi: 10.1016/j.energy.2021.122178}&gt;, &lt;Digital twin applications in aviation industry: a review, {eid: 85135421849}&gt;, &lt;The digital twin paradigm for aircraft review and outlook, {eid: 85091899249}&gt;, &lt;On risk of digital twin implementation in marine industry: learning from aviation industry, {eid: 85076700394}&gt;, &lt;Comparison of digital twin development in manufacturing and maritime domains, {eid: 85070640016}&gt;, &lt;Digital twins at work in maritime and energy, {eid: 85055552591}&gt;, &lt;Maritime digital twin architecture, {eid: 85120740119}&gt;, &lt;Development of a diesel engines digital twin for predicting propulsion system dynamics, {eid: 85079549852, doi: 10.1016/j.energy.2020.117126}&gt;, &lt;Digital twin for battery systems: cloud battery management system with online state-of-charge and state-of-health estimation, {eid: 85086717434}&gt;, &lt;Battery digital twins: perspectives on the fusion of models, data and artificial intelligence for smart battery management systems, {eid: 85106303125, doi: 10.1016/j.egyai.2020.100016}&gt;, &lt;Design of power lithium battery management system based on digital twin, {eid: 85120406904, doi: 10.1016/j.est.2021.103679}&gt;, &lt;Digital Twin-driven smart manufacturing: connotation, reference model, applications and research issues, {eid: 85070213247}&gt;, &lt;Digital twin in manufacturing: conceptual framework and case studies, {eid: 85123736057}&gt;, &lt;Digital twin-based sustainable intelligent manufacturing: a review, {eid: 85083639816}&gt;, &lt;Digital twins for information-sharing in remanufacturing supply chain: a review, {eid: 85099198017, doi: 10.1016/j.energy.2020.119712}&gt;, &lt;Challenges when creating a cohesive digital twin ship: a data modelling perspective, {eid: 85090299548}&gt;, &lt;Ships digital twin—a review of modelling challenges and applications, {eid: 85132577403}&gt;, &lt;A digital twin enabled maritime networking architecture, {eid: 85137808083}&gt;, &lt;Multi‐dimensional digital twin of energy storage system for electric vehicles: a brief review, {eid: 85136710320}&gt;, &lt;Towards the future of smart electric vehicles: digital twin technology, {eid: 85101382380, doi: 10.1016/j.rser.2021.110801}&gt;, &lt;Digital technology implementation in battery-management systems for sustainable energy storage: review, challenges, and recommendations, {eid: 85137777102}&gt;, &lt;Machine learning based modeling of power electronic converters, {eid: 85076737701}&gt;, &lt;Lithium-ion battery performance degradation evaluation in dynamic operating conditions based on a digital twin model, {eid: 85096161627}&gt;, &lt;The cyber security of battery energy storage systems and adoption of data-driven methods, {eid: 85102404704}&gt;, &lt;Challenges and prospects of lithium–sulfur batteries, {eid: 84874118004, doi: 10.1021/ar300179v}&gt;, &lt;Materials challenges and opportunities of lithium ion batteries, {eid: 79952978292}&gt;, &lt;Digital twin-driven product design, manufacturing and service with big data, {eid: 85015707925}&gt;, &lt;A digital twin model for the battery management systems of electric vehicles, {eid: 85132437667}&gt;, &lt;From ROM of electrochemistry to AI-based battery digital and hybrid twin, {eid: 85080982468}&gt;, &lt;None, {eid: 85122764347, doi: 10.1016/B978-0-12-815732-9.00076-0}&gt;, &lt;Application of digital twins to the product lifecycle management of battery packs of electric vehicles, {eid: 85104000805}&gt;, &lt;Management of used lead acid battery in China: secondary lead industry progress, policies and problems, {eid: 84910090387, doi: 10.1016/j.resconrec.2014.10.008}&gt;, &lt;Concept of a cloud state modeling system for lead-acid batteries: theory and prototyping, {eid: 85102967650}&gt;, &lt;A low cost flexible digital twin platform for spacecraft lithium-ion battery pack degradation assessment, {eid: 85072845801}&gt;, &lt;Battery monitoring and prognostics optimization techniques: challenges and opportunities, {eid: 85132711423, doi: 10.1016/j.energy.2022.124538}&gt;, &lt;Design and optimization of a novel microchannel battery thermal management system based on digital twin, {eid: 85124870546}&gt;, &lt;A digital twin-driven life prediction method of lithium-ion batteries based on adaptive model evolution, {eid: 85130633505}&gt;, &lt;Digital twin and cloud-side-end collaboration for intelligent battery management system, {eid: 85119971982, doi: 10.1016/j.jmsy.2021.11.006}&gt;, &lt;A digital twin of battery energy storage systems providing frequency regulation, {eid: 85130796762}&gt;, &lt;Development of a digital twin for improved ramp-up processes in the context of Li-Ion-Battery-Cell-Stack-Formation, {eid: 85127501715, doi: 10.1016/j.procir.2022.02.150}&gt;, &lt;Estimate e-golf battery state using diagnostic data and a digital twin, {eid: 85102290966}&gt;, &lt;Development of a digital twin for real-time simulation of a combustion engine-based power plant with battery storage and grid coupling, {eid: 85133967000, doi: 10.1016/j.enconman.2022.115793}&gt;, &lt;Synergistic halide-sulfide hybrid solid electrolytes for Ni-rich cathodes design guided by digital twin for all-solid-state Li batteries, {eid: 85150053181}&gt;, &lt;Cloud-based battery digital twin middleware using model-based development, {eid: 85128981880}&gt;, &lt;Reconfigurable battery systems: challenges and safety solutions using intelligent system framework based on digital twins, {eid: 85135921606}&gt;, &lt;Methods for lithium-based battery energy storage SOC estimation. Part I: overview, {eid: 85127663866}&gt;, &lt;Battery degradation diagnosis with field data, impedance-based modeling and artificial intelligence, {eid: 85138457292, doi: 10.1016/j.ensm.2022.08.021}&gt;, &lt;Structural performance prediction based on the digital twin model: a battery bracket example, {eid: 85139312312, doi: 10.1016/j.ress.2022}&gt;, &lt;Digital twin-driven estimation of state of charge for Li-ion battery, {eid: 85150027945}&gt;, &lt;Predicting capacity fading behaviors of lithium ion batteries: an electrochemical protocol-integrated digital-twin solution, {eid: 85139548477}&gt;, &lt;Study on two-phase permeation of oxygen and electrolyte in lithium air battery electrode based on digital twin, {eid: 85139795041}&gt;, &lt;Digital twin for operation of microgrid: optimal scheduling in virtual space of digital twin, {eid: 85093964366}&gt;, &lt;Battery energy storage systems and SWOT (strengths, weakness, opportunities, and threats) analysis of batteries in power transmission, {eid: 85130392576, doi: 10.1016/j.energy.2022.123987}&gt;, &lt;Review on battery thermal management systems for energy-efficient electric vehicles, {eid: 85113925222}&gt;, &lt;A hybrid self-heating method for batteries used at low temperature, {eid: 85104181295}&gt;, &lt;Surface cooling causes accelerated degradation compared to tab cooling for lithium-ion pouch cells, {eid: 84982757700}&gt;, &lt;The effect of thermal gradients on the performance of lithium-ion batteries, {eid: 84887053742}&gt;, &lt;Battery management system with dual-balancing mechanism for LiFePO 4 battery module, {eid: 84863014429}&gt;, &lt;Online multi-fault detection and diagnosis for battery packs in electric vehicles, {eid: 85077549318, doi: 10.1016/j.apenergy.2019.114170}&gt;, &lt;The influence of surface inhomogeneity on the overcharge and lithium plating of graphite electrodes, {eid: 85100421484}&gt;, &lt;Fuzzy clustering-based formal concept analysis for association rules mining, {eid: 84858011023}&gt;, &lt;Mining association rules between sets of items in large databases, {eid: 0027621699}&gt;, &lt;Why can concept lattices support knowledge discovery in databases?, {eid: 0036555925}&gt;, &lt;Formal concept analysis for knowledge discovery and data mining: the new challenges, {eid: 9444248155}&gt;, &lt;Cyber-Physical Systems, a new formal paradigm to model redundancy and resiliency, {eid: 85057303685}&gt;</t>
  </si>
  <si>
    <t>2-s2.0-85150011823</t>
  </si>
  <si>
    <t>battery twin</t>
  </si>
  <si>
    <t>Digital twin in energy industry: Proposed robust digital twin for power plant and other complex capital-intensive large engineering systems</t>
  </si>
  <si>
    <t>Energy Reports</t>
  </si>
  <si>
    <t>10.1016/j.egyr.2022.02.305</t>
  </si>
  <si>
    <r>
      <rPr>
        <u/>
        <sz val="11"/>
        <color rgb="FF1155CC"/>
        <rFont val="Calibri, sans-serif"/>
      </rPr>
      <t>https://www.doi.org/10.1016/j.egyr.2022.02.305</t>
    </r>
  </si>
  <si>
    <t>© 2022 The Author(s)The complex future power plants require digital twin (DT) architecture to achieve high reliability, availability and maintainability at lower cost. The available research on DT for power plants is limited and lacks details on DT comprehensiveness and robustness. The main focus of the present study is to propose a comprehensive and robust DT architecture for power plants that can also be used for other similar complex capital-intensive large engineering systems. First, overviews are conducted for DT key research and development for power plants and related energy savings applications to provide current status, guidelines and research gaps. Then, the requirements and rules for the power plant DT are established and the major DT components are determined. These components include the physics-based formulations; the statistical analysis of data from the sensor network; the real-time data; the pre-performed localized in-depth simulations to predict activities of the corresponding physical twin; and the system Genome with a digital thread that connects all these components together. Recommendations and future directions are made for the power plant DT development including the need for real data and physical description of the overall system focusing on each component individually and on the overall connections. Data-driven algorithms with capabilities to predict the system's dynamic behavior still need to be developed. The data-driven approach alone is not sufficient and a low-order physics based model should operate in tandem with the updated latest system parameters to allow interpretation and enhancing the results from the data-driven process. Discrepancies between the dynamic system models (DSM) and anomaly detection and deep learning (ADL) require in-depth localized off-line simulations. Furthermore, this paper demonstrates the advantages of the developed ADL algorithm approach and DSM prediction of the DT using vector autoregressive model for anomaly detection in utility gas turbines with data from an operational power plant.</t>
  </si>
  <si>
    <t>Anomaly Detection and deep Learning (ADL), Digital twin, Dynamic system model (DSM), Energy cyber–physical systems, Energy savings, Power plant, Sensor network</t>
  </si>
  <si>
    <t>&lt;A reliable and useful method to determine the saturation state from Helmholtz energy equations of state, {eid: 79952312135, doi: 10.1299/jtst.3.442}&gt;, &lt;Digital twin conceptual model within the context of internet of things, {eid: 85093837667, doi: 10.3390/fi12100163}&gt;, &lt;Blockchain technology in the energy sector: A systematic review of challenges and opportunities, {eid: 85055874134, doi: 10.1016/j.rser.2018.10.014}&gt;, &lt;Composition and application of power system digital twins based on ontological modeling, {eid: 85079066546, doi: 10.1109/INDIN41052.2019.8972267}&gt;, &lt;Cloud-based digital twin for robot integration in intelligent manufacturing systems, {eid: 85087010161, doi: 10.1007/978-3-030-48989-2_60}&gt;, &lt;Twin-control a digital twin approach to improve machine tools lifecycle. vol. 59, {eid: 85126373410, doi: 10.1097/01.fch.0000336108.22926.39}&gt;, &lt;The industry use cases for the digital twin idea, {eid: 85076597178, doi: 10.1016/bs.adcom.2019.10.008}&gt;, &lt;Concept of automated malfunction detection of large turbomachinery using machine learning on transient data, {eid: 85061502457, doi: 10.29354/diag/100399}&gt;, &lt;Signal-based metamodels for predictive reliability analysis and virtual testing, {eid: 85061708197, doi: 10.25046/aj030141}&gt;, &lt;Development of a diesel engines digital twin for predicting propulsion system dynamics, {eid: 85079549852, doi: 10.1016/j.energy.2020.117126}&gt;, &lt;Digital twin for tuning of server fan controllers, {eid: 85079073710, doi: 10.1109/INDIN41052.2019.8972291}&gt;, &lt;Embedded digital twins in future energy management systems: paving the way for automated grid control, {eid: 85092047837, doi: 10.1515/auto-2020-0086}&gt;, &lt;Recent and prospective developments in power system control centers: Adapting the digital twin technology for application in power system control centers, {eid: 85050252398, doi: 10.1109/ENERGYCON.2018.8398846}&gt;, &lt;Enhancing energy efficiency through industry partnership. vol. 4, {eid: 85079596128}&gt;, &lt;Energy-aware resources in digital twin: The case of injection moulding machines, {eid: 85070656949, doi: 10.1007/978-3-030-27477-1_14}&gt;, &lt;Improving the performance of centrifugal pumps in serial and parallel configurations using digital twins, {eid: 85078784177, doi: 10.1115/IMECE2019-12038}&gt;, &lt;Sensor reliability in cyber–physical systems using internet-of-things data: A review and case study, {eid: 85073410119, doi: 10.3390/rs11192252}&gt;, &lt;Energy-aware resources in digital twin: the case of injection molding machines to cite this version: HAL id: hal-02382494 energy-aware resources in digital twin: the case of injection molding machines to cite this version: HAL id: hal-02382494, {eid: 85126368668}&gt;, &lt;None, {eid: 85126377781}&gt;, &lt;Digital twin-based cyber physical system for sustainable project scheduling, {eid: 85079645451, doi: 10.1109/IEEM44572.2019.8978712}&gt;, &lt;Review of digital twin applications in manufacturing, {eid: 85073116667, doi: 10.1016/j.compind.2019.103130}&gt;, &lt;Release on the IAPWS formulation 2011 for the thermal conductivity of ordinary water substance, {eid: 84880948365}&gt;, &lt;Digital geometry to support a gas turbine digital twin, {eid: 85083944361, doi: 10.2514/6.2019-1715}&gt;, &lt;Deep learning for hybrid 5G services in mobile edge computing systems: Learn from a digital twin, {eid: 85077264316, doi: 10.1109/TWC.2019.2927312}&gt;, &lt;Challenges of developing a digital twin model of renewable energy generators, {eid: 85070581600, doi: 10.1109/ISIE.2019.8781529}&gt;, &lt;Directive 2012/27/EU of the European parliament and of the council of 25 2012 on energy efficiency, {eid: 84892997506}&gt;, &lt;International energy outlook 2019. Report 2020, {eid: 85126383632}&gt;, &lt;Digital twin for maintenance: A literature review, {eid: 85092055078, doi: 10.1016/j.compind.2020.103316}&gt;, &lt;Energy efficiency targets, {eid: 85112564292}&gt;, &lt;The viscosity of carbon dioxide, {eid: 0041175460, doi: 10.1063/1.556013}&gt;, &lt;Digital twin tackles design challenges, {eid: 85040288264, doi: 10.1016/s0262-1762(17)30139-6}&gt;, &lt;Digital twin: Enabling technologies, challenges and open research, {eid: 85087331367, doi: 10.1109/ACCESS.2020.2998358}&gt;, &lt;Toward the digital twin of additive manufacturing: Integrating thermal simulations, sensing, and analytics to detect process faults, {eid: 85078422822, doi: 10.1080/24725854.2019.1701753}&gt;, &lt;None, {eid: 84880829168, doi: 10.2514/6.2012-1818}&gt;, &lt;Use of vector autoregressive model for anomaly detection in utility gas turbines, {eid: 85075453407, doi: 10.1115/GT2019-90995}&gt;, &lt;Gt2020-15232 prediction of gas turbine performance using machine learning methods, {eid: 85099776722}&gt;, &lt;Investigating causal relations by econometric models and cross-spectral methods, {eid: 0000351727, doi: 10.2307/1912791}&gt;, &lt;Digital twin-based optimization for ultraprecision motion systems with backlash and friction, {eid: 85071068658, doi: 10.1109/ACCESS.2019.2928141}&gt;, &lt;Institute for the design of advanced energy systems process systems engineering framework (IDAES PSE framework), {eid: 85114511313, doi: 10.11578/dc.20181030.4}&gt;, &lt;Sustainable primary aluminium production: Technology status and future opportunities, {eid: 85065994375, doi: 10.1007/s12666-019-01699-9}&gt;, &lt;Multifunctional use of functional mock-up units for application in production engineering, {eid: 85041220724, doi: 10.1109/INDIN.2017.8104925}&gt;, &lt;Data architecture for digital twin of commercial greenhouse production, {eid: 85090274157, doi: 10.1109/RIVF48685.2020.9140726}&gt;, &lt;Digital twin framework for energy efficient greenhouse industry 4.0, {eid: 85091500082, doi: 10.1007/978-3-030-58356-9_34}&gt;, &lt;New international formulation for the viscosity of H2O, {eid: 67649172866, doi: 10.1063/1.3088050}&gt;, &lt;New international formulation for the thermal conductivity of H2O, {eid: 84866939089, doi: 10.1063/1.4738955}&gt;, &lt;Energy efficiency in China, IEA, Paris, {eid: 85126373608}&gt;, &lt;A digital twin approach for fault diagnosis in distributed photovoltaic systems, {eid: 85074215768, doi: 10.1109/TPEL.2019.2911594}&gt;, &lt;Characterising the digital twin: A systematic literature review, {eid: 85081219520, doi: 10.1016/j.cirpj.2020.02.002}&gt;, &lt;A digital-twin evaluation of net zero energy building for existing buildings, {eid: 85059346336, doi: 10.3390/su11010159}&gt;, &lt;Transdisciplinary perspectives on complex systems: New findings and approaches, {eid: 85006470377, doi: 10.1007/978-3-319-38756-7}&gt;, &lt;A digital twin for grinding wheel: An information sharing platform for sustainable grinding process, {eid: 85059482106, doi: 10.1115/1.4042076}&gt;, &lt;Digital twin for energy optimization in an SMT-PCB assembly line, {eid: 85061704099, doi: 10.1109/IOTAIS.2018.8600830}&gt;, &lt;Flexible operation of air separation units, {eid: 85093844268, doi: 10.1002/cite.202000054}&gt;, &lt;Asset management in grid companies using integrated diagnostic devices, {eid: 85072665322, doi: 10.2495/EQ-V4-N3-230-243}&gt;, &lt;Architecture of compressor equipment monitoring and control cyber–physical system based on influxdata platform, {eid: 85068783443, doi: 10.1109/ICIEAM.2019.8742963}&gt;, &lt;Iot-based mine ventilation control system architecture with digital twin, {eid: 85086763158, doi: 10.1109/ICIEAM48468.2020.9111995}&gt;, &lt;Digital twin for battery systems: Cloud battery management system with online state-of-charge and state-of-health estimation, {eid: 85086717434, doi: 10.1016/j.est.2020.101557}&gt;, &lt;Development and assessment of a nearly autonomous management and control system for advanced reactors, {eid: 85091738050, doi: 10.1016/j.anucene.2020.107861}&gt;, &lt;Review of digital twin about concepts, technologies, and industrial applications, {eid: 85087693875, doi: 10.1016/j.jmsy.2020.06.017}&gt;, &lt;Operation paradigm for remanufacturing shop-floor based on digital twin, {eid: 85072231424, doi: 10.13196/j.cims.2019.06.019}&gt;, &lt;Neural networks for gas turbine diagnosis, {eid: 85075525450, doi: 10.5772/63107}&gt;, &lt;Blockchain technology in the oil and gas industry: A review of applications, opportunities, challenges, and risks, {eid: 85064241149, doi: 10.1109/ACCESS.2019.2907695}&gt;, &lt;Digital twin-driven smart manufacturing: Connotation, reference model, applications and research issues, {eid: 85070213247, doi: 10.1016/j.rcim.2019.101837}&gt;, &lt;Digital twin-enabled anomaly detection for built asset monitoring in operation and maintenance, {eid: 85085247924, doi: 10.1016/j.autcon.2020.103277}&gt;, &lt;Digital twin interface for operating wind farms, {eid: 85126339353}&gt;, &lt;New introduction to multiple time series analysis, {eid: 84892292648, doi: 10.1007/978-3-540-27752-1}&gt;, &lt;Coupled simulation of thermally active building systems to support a digital twin, {eid: 85070203510, doi: 10.1016/j.enbuild.2019.07.015}&gt;, &lt;Leveraging digital twin technology in model-based systems engineering, {eid: 85111581098, doi: 10.3390/systems7010007}&gt;, &lt;Key pillars of successful energy saving projects in small and medium industrial enterprises, {eid: 85049338512, doi: 10.1016/j.energy.2018.06.018}&gt;, &lt;Industry 4.0 and the digital twin for building industry, {eid: 85110494720}&gt;, &lt;Drilling digital twin success stories the last 10 years, {eid: 85050356884}&gt;, &lt;Cloud-based battery digital twin middleware using model-based development, {eid: 85123040661, doi: 10.1145/3386164.3387296}&gt;, &lt;National energy efficiency action plan, {eid: 85088050151}&gt;, &lt;Boiler digital twin applying machine learning, {eid: 85121945661}&gt;, &lt;Insights into digital twin based on finite element simulation of a large hydro generator, {eid: 85061545027, doi: 10.1109/IECON.2018.8591653}&gt;, &lt;A digital twin for rapid qualification of 3D printed metallic components, {eid: 85056629776, doi: 10.1016/j.apmt.2018.11.003}&gt;, &lt;A machine state-based digital twin development methodology, {eid: 85081549339}&gt;, &lt;FMU-Supported simulation for CPS digital twin, {eid: 85070631431, doi: 10.1016/j.promfg.2018.12.033}&gt;, &lt;A review of the roles of digital twin in CPS-based production systems, {eid: 85029833606, doi: 10.1016/j.promfg.2017.07.198}&gt;, &lt;Mv cable modeling for application in the digital twin of a windfarm, {eid: 85075359740, doi: 10.1109/ICCEP.2019.8890166}&gt;, &lt;Integration of an energy management tool and digital twin for coordination and control of multi-vector smart energy systems, {eid: 85088661788, doi: 10.1016/j.scs.2020.102412}&gt;, &lt;A new concept of digital twin of artifact systems: synthesizing monitoring/inspections, physical/numerical models, 935 and social system models, {eid: 85065386802, doi: 10.1016/j.procir.2019.02.048}&gt;, &lt;Delivering energy efficiency in the middle east and north africa: Achieving energy efficiency potential in the industry, services and residential sectors, {eid: 85126371756}&gt;, &lt;The effectiveness of virtual environments in developing collaborative strategies between industrial robots and humans, {eid: 85050539782, doi: 10.1016/j.rcim.2018.07.006}&gt;, &lt;A digital twin for human-robot interaction, {eid: 85063979461, doi: 10.1109/HRI.2019.8673015}&gt;, &lt;Unraveling the limitations of solid oxide electrolytes for all-solid-state electrodes through 3D digital twin structural analysis, {eid: 85092608968, doi: 10.1016/j.nanoen.2020.105456}&gt;, &lt;Digital twin for operation of microgrid: Optimal scheduling in virtual space of digital twin, {eid: 85093964366, doi: 10.3390/en13205504}&gt;, &lt;Operation procedures of a work-center-level digital twin for sustainable and smart manufacturing, {eid: 85084487327, doi: 10.1007/s40684-020-00227-1}&gt;, &lt;A framework for an integrated nuclear digital environment, {eid: 84960884206, doi: 10.1016/j.pnucene.2015.11.009}&gt;, &lt;Application of digital twin concept in condition monitoring for DC-dc converter, {eid: 85076759989, doi: 10.1109/ECCE.2019.8912199}&gt;, &lt;A digital twin for cyber–physical energy systems, {eid: 85068844872, doi: 10.1109/MSCPES.2019.8738792}&gt;, &lt;Expectations and limitations of cyber–physical systems (CPS) for advanced manufacturing: A view from the grinding industry, {eid: 85092478362, doi: 10.3390/FI12090159}&gt;, &lt;Enabling technologies and tools for digital twin, {eid: 85074335396, doi: 10.1016/j.jmsy.2019.10.001}&gt;, &lt;Towards sustainability of manufacturing processes by multiobjective optimization: A case study on a submerged arc welding process, {eid: 85097135436, doi: 10.1109/ACCESS.2020.3040196}&gt;, &lt;Integrating virtual reality and digital twin in circular economy practices: A laboratory application case, {eid: 85082818983, doi: 10.3390/su12062286}&gt;, &lt;Iot-based digital twin for energy cyber-physical systems: Design and implementation, {eid: 85092237155, doi: 10.3390/en13184762}&gt;, &lt;On the implementation of IoT-based digital twin for networked microgrids resiliency against cyber attacks, {eid: 85094810910, doi: 10.1109/TSG.2020.3000958}&gt;, &lt;A novel co-simulation concept using interprocess communication in shared memory, {eid: 85079036584, doi: 10.1109/PESGM40551.2019.8973964}&gt;, &lt;Multi-level awareness of energy used in production processes, {eid: 85006377304, doi: 10.1016/j.jclepro.2016.11.019}&gt;, &lt;A review and methodology development for remaining useful life prediction of offshore fixed and floating wind turbine power converter with digital twin technology perspective, {eid: 85048368822, doi: 10.1109/ICGEA.2018.8356292}&gt;, &lt;The business potential of emerging technologies in the energy industry domain, {eid: 85054192484}&gt;, &lt;Direct-fired oxy-combustion supercritical-CO2 power cycle with novel preheating configurations -thermodynamic and exergoeconomic analyses, {eid: 85103432545, doi: 10.1016/j.energy.2021.120441}&gt;, &lt;A novel solar integrated distillation and cooling system – design and analysis, {eid: 85086020945, doi: 10.1016/j.solener.2020.05.107}&gt;, &lt;A combined thermo-mechanical refrigeration system with isobaric expander-compressor unit powered by low grade heat - design and analysis, {eid: 85092251627, doi: 10.1016/j.ijrefrig.2020.08.017}&gt;, &lt;Early gas kick detection in vertical wells via transient multiphase flow modelling: A review, {eid: 85085950824, doi: 10.1016/j.jngse.2020.103391}&gt;, &lt;Application of digital twin model in performance prediction of electro-optical detection system, {eid: 85072220954, doi: 10.13196/j.cims.2019.06.023}&gt;, &lt;A new equation of state for carbon dioxide covering the fluid region from the triple-point temperature to 1100 K at pressures up to 800 MPa, {eid: 0030355321, doi: 10.1063/1.555991}&gt;, &lt;Digital Twin. Int Acad Prod Eng Chatti S, Tolio T CIRP Encycl Prod Eng, {eid: 84990912817, doi: 10.1007/978-3-642-35950-7_16870-1}&gt;, &lt;Digital twin model for cutting tools in machining process, {eid: 85072219497, doi: 10.13196/j.cims.2019.06.015}&gt;, &lt;An architecture of an intelligent digital twin in a cyber-physical production system, {eid: 85073869890, doi: 10.1515/auto-2019-0039}&gt;, &lt;System of systems and big data analytics - bridging the gap, {eid: 84894902582, doi: 10.1016/j.compeleceng.2013.11.016}&gt;, &lt;Digital twin driven prognostics and health management for complex equipment, {eid: 85047291024, doi: 10.1016/j.cirp.2018.04.055}&gt;, &lt;Digital twin in industry: State-of-the-Art, {eid: 85054374767, doi: 10.1109/TII.2018.2873186}&gt;, &lt;Recent advances on industrial data-driven energy savings: Digital twins and infrastructures, {eid: 85089574345, doi: 10.1016/j.rser.2020.110208}&gt;, &lt;An approach for the implementation of the digital twin in the automotive wiring harness field, {eid: 85054926217, doi: 10.21278/idc.2018.0188}&gt;, &lt;Real-time machining data application and service based on IMT digital twin, {eid: 85074532176, doi: 10.1007/s10845-019-01500-0}&gt;, &lt;The digital twin: Realizing the cyber-physical production system for industry 4.0, {eid: 85019987476, doi: 10.1016/j.procir.2016.11.152}&gt;, &lt;The digital twin: Demonstrating the potential of real time data acquisition in production systems, {eid: 85020876167, doi: 10.1016/j.promfg.2017.04.043}&gt;, &lt;Advanced manufacturing office, {eid: 85098674866}&gt;, &lt;A digital twin-driven approach towards smart manufacturing: reduced energy consumption for a robotic cellular, {eid: 85087015237, doi: 10.1080/0951192X.2020.1775297}&gt;, &lt;The transport properties of carbon dioxide, {eid: 84953648860, doi: 10.1063/1.555875}&gt;, &lt;Gas turbine engine health management: Past, present, and future trends, {eid: 84891808087, doi: 10.1115/1.4026126}&gt;, &lt;Improved engine health monitoring using full flight data and companion engine information, {eid: 85042305545, doi: 10.4271/2016-01-2024}&gt;, &lt;The IAPWS industrial formulation 1997 for the thermodynamic properties of water and steam, {eid: 0033827831, doi: 10.1115/1.483186}&gt;, &lt;The IAPWS formulation 1995 for the thermodynamic properties of ordinary water substance for general and scientific use, {eid: 0036592296, doi: 10.1063/1.1461829}&gt;, &lt;Revised release on the {iapws} formulation 1995 for the thermodynamic properties of ordinary water substance for general and scientific use, {eid: 84905562097}&gt;, &lt;Event-driven online machine state decision for energy-efficient manufacturing system based on digital twin using Max-plus Algebra, {eid: 85072638218, doi: 10.3390/su11185036}&gt;, &lt;Digital twin for rotating machinery fault diagnosis in smart manufacturing, {eid: 85058187499, doi: 10.1080/00207543.2018.1552032}&gt;, &lt;Towards industry 4.0 - standardization as the crucial challenge for highly modular, multi-vendor production systems, {eid: 84953865217, doi: 10.1016/j.ifacol.2015.06.143}&gt;, &lt;New paradigm of green manufacturing for product life cycle based on digital twin, {eid: 85072181645, doi: 10.13196/j.cims.2019.06.018}&gt;, &lt;A case study of digital-twin-modelling analysis on power-plant-performance optimizations, {eid: 85075641925, doi: 10.1093/ce/zkz025}&gt;, &lt;Digital twin-based energy modeling of industrial robots, {eid: 85055628671, doi: 10.1007/978-981-13-2853-4_26}&gt;, &lt;Hybrid modelling and digital twin development of a steam turbine control stage for online performance monitoring, {eid: 85090240621, doi: 10.1016/j.rser.2020.110077}&gt;, &lt;A dynamic bayesian network approach for electro-optical system performance monitoring digital twin, {eid: 85085972257, doi: 10.1109/ICEMI46757.2019.9101414}&gt;, &lt;Time series behavior modeling with digital twin for internet of vehicles, {eid: 85076463745, doi: 10.1186/s13638-019-1589-8}&gt;, &lt;A big data driven analytical framework for energy-intensive manufacturing industries, {eid: 85048881731, doi: 10.1016/j.jclepro.2018.06.170}&gt;, &lt;Digital twin-based opti-state control method for a synchronized production operation system, {eid: 85075263269, doi: 10.1016/j.rcim.2019.101892}&gt;, &lt;Equipment energy consumption management in applications, {eid: 85115391310}&gt;, &lt;A review on gas turbine anomaly detection for implementing health management, {eid: 84991372922, doi: 10.1115/GT2016-58135}&gt;, &lt;Dynamic model-based digital twin, optimization, and control technologies for improving flexible power plant operations. 3rd annu. Connect, {eid: 85126352155}&gt;</t>
  </si>
  <si>
    <t>2-s2.0-85126345396</t>
  </si>
  <si>
    <t>model part is primary</t>
  </si>
  <si>
    <t>Construction 4.0, Industry 4.0, and Building Information Modeling (BIM) for Sustainable Building Development within the Smart City</t>
  </si>
  <si>
    <r>
      <rPr>
        <u/>
        <sz val="11"/>
        <color rgb="FF1155CC"/>
        <rFont val="Calibri, sans-serif"/>
      </rPr>
      <t>10.3390/su141610028</t>
    </r>
  </si>
  <si>
    <r>
      <rPr>
        <u/>
        <sz val="11"/>
        <color rgb="FF1155CC"/>
        <rFont val="Calibri, sans-serif"/>
      </rPr>
      <t>https://doi.org/10.3390/su141610028</t>
    </r>
  </si>
  <si>
    <t>mdpi paper</t>
  </si>
  <si>
    <t>Developing an efficient property valuation system using the LADM valuation information model: A Croatian case study</t>
  </si>
  <si>
    <r>
      <rPr>
        <u/>
        <sz val="11"/>
        <color rgb="FF1155CC"/>
        <rFont val="Calibri, sans-serif"/>
      </rPr>
      <t>10.1016/j.landusepol.2021.105368</t>
    </r>
  </si>
  <si>
    <r>
      <rPr>
        <u/>
        <sz val="11"/>
        <color rgb="FF1155CC"/>
        <rFont val="Calibri, sans-serif"/>
      </rPr>
      <t>https://doi.org/10.1016/j.landusepol.2021.105368</t>
    </r>
  </si>
  <si>
    <t>land valuation model</t>
  </si>
  <si>
    <t>Digitalizing planning culture: A change towards information model-based planning in Finland</t>
  </si>
  <si>
    <r>
      <rPr>
        <u/>
        <sz val="11"/>
        <color rgb="FF1155CC"/>
        <rFont val="Calibri, sans-serif"/>
      </rPr>
      <t>10.1016/j.jum.2022.12.001</t>
    </r>
  </si>
  <si>
    <r>
      <rPr>
        <u/>
        <sz val="11"/>
        <color rgb="FF1155CC"/>
        <rFont val="Calibri, sans-serif"/>
      </rPr>
      <t>https://doi.org/10.1016/j.jum.2022.12.001</t>
    </r>
  </si>
  <si>
    <t xml:space="preserve">survey </t>
  </si>
  <si>
    <t>How Can Digital Twins Support the Net Zero Vision</t>
  </si>
  <si>
    <t>A digital-twin evaluation of Net Zero Energy Building for existing buildings</t>
  </si>
  <si>
    <t>10.3390/su11010159</t>
  </si>
  <si>
    <t>https://www.doi.org/10.3390/su11010159</t>
  </si>
  <si>
    <t>Â© 2018 by the authors.With buildings around the world accounting for nearly one-third of global energy demand and the availability of fossil fuels constantly on the decline, there is a need to ensure that this energy demand is efficiently and effectively managed using renewable energy now more than ever. Most research and case studies have focused on energy efficiency of 'new' buildings. In this study, both technical and financial viability of Net Zero Energy Buildings (NZEB) for 'existing' buildings will be highlighted. A rigorous review of open literatures concerning seven principal areas that in themselves define the concept of NZEB building is carried out. In practice, a suitable option of the NZEB solutions is needed for the evaluation and improvement for a specific geographical area. The evaluation and improvement has been carried out using a novel hierarchy-flow chart coupled with a Building Information Model (BIM). This BIM or digital twin is then used to thoroughly visualize each option, promote collaboration among stakeholders, and accurately estimate associated costs and associated technical issues encountered with producing an NZEB in a pre-determined location. This paper also provides a future model for NZEB applications in existing buildings, which applies renewable technologies to the building by aiming to identify ultimate benefit of the building especially in terms of effectiveness and efficiency in energy consumption. It is revealed that the digital twin is proven to be feasible for all renewable technologies applied on the NZEB buildings. Based on the case study in the UK, it can be affirmed that the suitable NZEB solution for an existing building can achieve the 23 year return period.</t>
  </si>
  <si>
    <t>Building Information Model (BIM), Energy saving, Green Building, Net Zero Energy Building (NZEB), Sustainability</t>
  </si>
  <si>
    <t>&lt;Directive 2010/31/EU of the European Parliament and of the Council of 19 May 2010 on the energy performance of buildings (recast), {eid: 84855440065}&gt;, &lt;None, {eid: 78649784171}&gt;, &lt;Re (De) fining Net Zero Energy: Renewable Emergy Balance in environmental building design, {eid: 80052798303}&gt;, &lt;Case study of zero energy house design in UK, {eid: 69249208690}&gt;, &lt;None, {eid: 84858075740}&gt;, &lt;Net zero energy buildings: A consistent definition framework, {eid: 84858071872}&gt;, &lt;Getting to net zero, {eid: 70349634940}&gt;, &lt;None, {eid: 79957854089}&gt;, &lt;Zero Energy Building-A review of definitions and calculation methodologies, {eid: 79951517816}&gt;, &lt;Net Zero Energy Homes of the Future: A Case Study of the Ã©coTerraTM House in Canada, {eid: 79951510163}&gt;, &lt;Goal zero energy building-Exemplary experience based on the solar estate Solarsiedlung Freiburg am Schlierberg, {eid: 85059350562}&gt;, &lt;Net Zero Energy Solar Buildings: An Overview and Analysis onWorldwide Building Projects, {eid: 79955146310}&gt;, &lt;Check and evaluation system on heat metering and energy efficiency retrofit of existing residential buildings in northern heating areas of china based on multi-index comprehensive evaluation method, {eid: 64749088443}&gt;, &lt;None, {eid: 82055194442}&gt;, &lt;Renewable Substitutability Index: Maximizing Renewable Resource Use in Building, {eid: 84958761582}&gt;, &lt;Improving the renewable energy mix in a building toward the nearly zero energy status, {eid: 84886457808}&gt;, &lt;Evaluation of net-zero energy residential buildings in the MENA region, {eid: 84961784216}&gt;, &lt;None, {eid: 78349265716}&gt;, &lt;None, {eid: 85059349047}&gt;, &lt;Zero Energy Buildings: A Critical Look at the Definition Preprint, {eid: 37249010887}&gt;, &lt;Criteria for Definition of Net Zero Energy Buildings Criteria for Definition of Net Zero Energy Buildings, {eid: 84869864963}&gt;, &lt;None, {eid: 2242442162}&gt;, &lt;A CAD-based Approach to Embodied Energy Impact Modelling for Housing Design, {eid: 31044437419}&gt;, &lt;None, {eid: 31044449208}&gt;, &lt;Capital Energy Costs of Building and Recycling of Building Materials, {eid: 85059341810}&gt;, &lt;None, {eid: 85059348486}&gt;, &lt;None, {eid: 85059341528}&gt;, &lt;None, {eid: 85059345027}&gt;, &lt;Life cycle cost and energy analysis of a Net Zero Energy House with solar combisystem, {eid: 77957315695}&gt;, &lt;From net energy to zero energy buildings: Defining life cycle zero energy buildings (LC-ZEB), {eid: 77950299775}&gt;, &lt;How to define nearly net zero energy buildings nZEB, {eid: 84858075626}&gt;, &lt;A through-life evaluation of end-of-life rolling stocks considering asset recycling, energy recovering, and financial benefit, {eid: 85059297387}&gt;, &lt;Designing net-zero energy buildings for the future climate, not for the past, {eid: 84860435670}&gt;, &lt;None, {eid: 85059349691}&gt;, &lt;On-site or off-site renewable energy supply options? Life cycle cost analysis of a Net Zero Energy Building in Denmark, {eid: 84858280753}&gt;, &lt;Source Energy and Emission Factors for Energy Use in Buildings, {eid: 37249058140}&gt;, &lt;None, {eid: 85059353037}&gt;, &lt;A methodology for economic efficient design of Net Zero Energy Buildings, {eid: 84870590997}&gt;, &lt;None, {eid: 85009456951}&gt;, &lt;None, {eid: 85059353499}&gt;, &lt;None, {eid: 85059348880}&gt;, &lt;None, {eid: 85059348654}&gt;, &lt;Investigation of nZEB social housing built to the Passive House standard, {eid: 85054401213}&gt;, &lt;Energy and environmental payback times for an NZEB retrofit, {eid: 85055662148}&gt;, &lt;None, {eid: 85059343786}&gt;, &lt;None, {eid: 85059346855}&gt;, &lt;None, {eid: 85059352078}&gt;, &lt;None, {eid: 85059343905}&gt;, &lt;None, {eid: 85059347156}&gt;, &lt;Multi-axes sun-tracking system with PLC control for photovoltaic panels in Turkey, {eid: 56149107385}&gt;, &lt;None, {eid: 85059343797}&gt;, &lt;Characteristics of the UK wind resource: Long-term patterns and relationship to electricity demand, {eid: 33750149515}&gt;, &lt;None, {eid: 85059353174}&gt;, &lt;None, {eid: 85059350207}&gt;, &lt;Securing a bioenergy future without imports, {eid: 84896710758}&gt;, &lt;None, {eid: 85059348922}&gt;, &lt;None, {eid: 85059345913}&gt;, &lt;None, {eid: 85059345131}&gt;, &lt;None, {eid: 85059351648}&gt;, &lt;Inferring the thermal resistance and effective thermal mass of a wall using frequent temperature and heat flux measurements, {eid: 84899825197}&gt;, &lt;None, {eid: 85059350608}&gt;, &lt;None, {eid: 85059343035}&gt;, &lt;None, {eid: 85059345212}&gt;, &lt;None, {eid: 85059352987}&gt;, &lt;None, {eid: 85059353209}&gt;, &lt;Thermal Insulating Concrete Tiles, {eid: 85059353356}&gt;, &lt;None, {eid: 85059347212}&gt;, &lt;None, {eid: 84907721223}&gt;, &lt;Life Cycle Assessment of Railway Ground-Borne Noise and Vibration Mitigation Methods Using Geosynthetics, Metamaterials and Ground Improvement, {eid: 85055091878}&gt;, &lt;Grand challenges in transportation and transit systems, {eid: 84997615254}&gt;</t>
  </si>
  <si>
    <t>2-s2.0-85059346336</t>
  </si>
  <si>
    <t>Bullshit in the Sustainability and Transitions Literature: a Provocation</t>
  </si>
  <si>
    <t>Circular Economy and Sustainability</t>
  </si>
  <si>
    <t>10.1007/s43615-022-00175-9</t>
  </si>
  <si>
    <t>https://www.doi.org/10.1007/s43615-022-00175-9</t>
  </si>
  <si>
    <t>Â© 2022, The Author(s).Research on sustainability and transitions is burgeoning. Some of this research is helping to solve humankindâ€™s most pressing problems. However, as this provocation argues, up to 50% of the articles that are now being published in many interdisciplinary sustainability and transitions journals may be categorized as â€œscholarly bullshit.â€ These are articles that typically engage with the latest sustainability and transitions buzzword (e.g., circular economy), while contributing little to none to the scholarly body of knowledge on the topic. A typology of â€œscholarly bullshitâ€ is proposed which includes the following archetypes: boring question scholarship, literature review of literature reviews, recycled research, master thesis madness, and activist rants. Since â€œscholarly bullshitâ€ articles engage with the latest academic buzzwords, they also tend to accumulate significant citations and are thus welcomed by many journal editors. Citations matter most in the metric-driven logic of the academic system, and this type of scholarship, sadly, is thus unlikely to decrease in the coming years.</t>
  </si>
  <si>
    <t>Circular economy, Scholarly bullshit, Sustainability, Sustainability transitions, Sustainable development, Theory of bullshit</t>
  </si>
  <si>
    <t>&lt;On bullshit, {eid: 3042610478}&gt;, &lt;None, {eid: 27744471870, doi: 10.1515/9781400826537}&gt;, &lt;None, {eid: 85053410623}&gt;, &lt;Conceptualizing the circular economy: an analysis of 114 definitions, {eid: 85029397642, doi: 10.1016/j.resconrec.2017.09.005}&gt;</t>
  </si>
  <si>
    <t>Springer Nature</t>
  </si>
  <si>
    <t>2-s2.0-85171300560</t>
  </si>
  <si>
    <t>opinion paper not a review</t>
  </si>
  <si>
    <t>Digital Technologies in Built Environment Projects: Review and Future Directions</t>
  </si>
  <si>
    <t>Project Management Journal</t>
  </si>
  <si>
    <t>10.1177/87569728211070225</t>
  </si>
  <si>
    <t>https://www.doi.org/10.1177/87569728211070225</t>
  </si>
  <si>
    <t>Â© 2022 Project Management Institute, Inc.Through a systematic literature review we explore how digital technologies reshape and catalyze digital innovations in the built environmentâ€”a highly project-based setting. We analyzed circa 3,000 titles, further narrowed down to 87 articles. We synthesized an original framework for data analysis. The article presents implications for the deployment of digital technologies on three levels: individuals, organizations, and projects. Whereas most of these studies examined the impact of digital innovation in projects, recommendations focused on organizations, suggesting future directions for performance measurement, developing capabilities of firms to manage changes in dynamic environments and interorganizational settings.</t>
  </si>
  <si>
    <t>digital transformation, individuals, innovation, organizations, projects, systematic literature review</t>
  </si>
  <si>
    <t>&lt;Innovation: Mapping the winds of creative destruction, {eid: 46549097485}&gt;, &lt;Shades of grey: Guidelines for working with the grey literature in systematic reviews for management and organizational studies, {eid: 84964407503}&gt;, &lt;None, {eid: 85046129011}&gt;, &lt;Conceptualizing and operationalizing team task interdependences: BIM implementation assessment using effort distribution analytics, {eid: 85067789347}&gt;, &lt;Management research based on the paradigm of the design sciences: The quest for fieldâ€“tested and grounded technological rules, {eid: 1442306469}&gt;, &lt;Understanding systematic reviews and meta-analysis, {eid: 23144445021}&gt;, &lt;Clash detection or clash avoidance? An investigation into coordination problems in 3D BIM, {eid: 85027862004}&gt;, &lt;Bridging temporal and spatial â€œgapsâ€: The role of information and communication technologies in defining communities, {eid: 85050169075}&gt;, &lt;Production system design in construction. Paper presented at the Proceedings of the 9th Annual Conference of the International Group for Lean Construction, Kent Ridge Crescent, {eid: 85138189254}&gt;, &lt;How to measure the benefits of BIMâ€”A case study approach, {eid: 84860281943}&gt;, &lt;Wakes of innovation in project networks: The case of digital 3-D representations in architecture, engineering, and construction, {eid: 42649088776}&gt;, &lt;None, {eid: 85124332056}&gt;, &lt;Enacting integrated information technology: A human agency perspective, {eid: 14944380946}&gt;, &lt;None, {eid: 0041186644}&gt;, &lt;Selecting organizational partners for interorganizational projects: The dual but limited role of digital capabilities in the construction industry, {eid: 85068343816}&gt;, &lt;Using thematic analysis in psychology, {eid: 33750505977}&gt;, &lt;General purpose technologies â€˜Engines of growthâ€™?, {eid: 58149363587}&gt;, &lt;The project benefits of building information modelling (BIM), {eid: 84881611317}&gt;, &lt;None, {eid: 0004281843}&gt;, &lt;Developing owner information requirements for BIM-enabled project delivery and asset management, {eid: 85027396980}&gt;, &lt;Impact of building information modeling implementation on the acceptance of integrated delivery systems: Structural equation modeling analysis, {eid: 85019006850}&gt;, &lt;Ordering in disguise: Digital integration in built-environment practices, {eid: 85018668536}&gt;, &lt;Careers in print: Books, journals, and scholarly reputations, {eid: 84937286683}&gt;, &lt;RICS Futures: Turning disruption from technology to opportunity, {eid: 84937921928}&gt;, &lt;BIM And the small construction firm: A critical perspective, {eid: 85014488758}&gt;, &lt;Measurement and exploration of individual beliefs about the consequences of building information modelling use, {eid: 84890472517}&gt;, &lt;Developing design propositions through research synthesis, {eid: 38749120564}&gt;, &lt;Exploring the potential for the use of video to communicate safety information to construction workers: Case studies of organizational use, {eid: 84976321272}&gt;, &lt;Localizing and designing computer-based safety training solutions for Hispanic construction workers, {eid: 79959462167}&gt;, &lt;Innovation in project-based, service-enhanced firms: The construction of complex products and systems, {eid: 0000090984}&gt;, &lt;None, {eid: 85124261902}&gt;, &lt;Integrated sequential as-built and as-planned representation with D 4 AR tools in support of decision-making tasks in the AEC/FM industry, {eid: 84855950194}&gt;, &lt;3D-based crane evaluation system for mobile crane operation selection on modular-based heavy construction sites, {eid: 85020891498}&gt;, &lt;Emerging hybrid practices in construction design work: Role of mixed media, {eid: 77949706458}&gt;, &lt;Between narrative and number: The case of ARUPs 3D digital city model, {eid: 69249183328}&gt;, &lt;Towards an integrated set of design tools based on a common data format for building and services design, {eid: 0034831811}&gt;, &lt;Immersive virtual environments versus physical built environments: A benchmarking study for building design and user-built environment explorations, {eid: 84926326510}&gt;, &lt;Professionalism in digitally mediated project work, {eid: 84871635396}&gt;, &lt;Action research is similar to design science, {eid: 33845984032}&gt;, &lt;None, {eid: 85124299661}&gt;, &lt;Managing information complexity using system dynamics on construction projects, {eid: 84973098236}&gt;, &lt;None, {eid: 85082427532}&gt;, &lt;Digital architectural visualization, {eid: 0034216599}&gt;, &lt;A revision of Bloomâ€™s taxonomy: An overview, {eid: 0036762146}&gt;, &lt;Using BIM to integrate and achieve holistic future-proofing objectives in healthcare projects, {eid: 85010002102}&gt;, &lt;Safe construction through design: Perspectives from the site team, {eid: 84884279804}&gt;, &lt;Digital disruption of the AEC industry: Technology-oriented scenarios for possible future development paths, {eid: 85049219167}&gt;, &lt;When does technology use enable network change in organizations? A comparative study of feature use and shared affordances, {eid: 84887414060}&gt;, &lt;An Internet of Things-enabled BIM platform for on-site assembly services in prefabricated construction, {eid: 85041490568}&gt;, &lt;Blockchain in the built environment and construction industry: A systematic review, conceptual models and practical use cases, {eid: 85062655898}&gt;, &lt;Aligning and reconciling: Building project capabilities for digital delivery, {eid: 84994885224}&gt;, &lt;Corporate social responsibility in management research: Focus, nature, salience and sources of influence, {eid: 33645167569}&gt;, &lt;Future proofing PPPs: Life-cycle performance measurement and building information modelling, {eid: 84929092313}&gt;, &lt;Managing rail infrastructure for a digital future: Future-proofing of asset information, {eid: 85042776529}&gt;, &lt;Digital product innovation within four classes of innovation networks, {eid: 84949256960}&gt;, &lt;Robotics and automation in the city: A research agenda, {eid: 85078632218}&gt;, &lt;Doing a thematic analysis: A practical, step-by-step guide for learning and teaching scholars, {eid: 85051043213}&gt;, &lt;None, {eid: 84930766740}&gt;, &lt;Organizing for digitalization through mutual constitution: The case of a design firm, {eid: 85059955674}&gt;, &lt;Project management in the construction industry, {eid: 79953222550}&gt;, &lt;Design team stories: Exploring interdisciplinary use of 3D object models in practice, {eid: 77955715786}&gt;, &lt;Leaders and champions for construction innovation, {eid: 0000710194}&gt;, &lt;Digital innovation management: Reinventing innovation management research in a digital world, {eid: 85044469995}&gt;, &lt;A case study of the failure of digital communication to cross knowledge boundaries in virtual construction, {eid: 77953679663}&gt;, &lt;Collaboration in BIM-based construction networks: A bibliometric-qualitative literature review, {eid: 85024115642}&gt;, &lt;Using technology and constituting structures: A practice lens for studying technology in organizations, {eid: 0034416232}&gt;, &lt;Sociomaterial practices: Exploring technology at work, {eid: 34547877585}&gt;, &lt;Research commentary: Desperately seeking the â€œITâ€ in IT researchâ€”A call to theorizing the IT artifact, {eid: 0035611374}&gt;, &lt;10 Sociomateriality: Challenging the separation of technology, work and organization, {eid: 69549113229}&gt;, &lt;A framework for the utilization of building management system data in building information models for building design and operation, {eid: 84994571081}&gt;, &lt;The digital supply chain: Mobilising supply chain management philosophy to reconceptualise digital technologies and building information modelling (BIM), {eid: 85091680462}&gt;, &lt;Organising and managing boundaries: A structurational view of collaboration with building information modelling (BIM), {eid: 85061406205}&gt;, &lt;The interdependences of BIM and supply chain partnering: Empirical explorations, {eid: 84979966826}&gt;, &lt;Inter- and intra-organizational conditions for supply chain integration with BIM, {eid: 85015831713}&gt;, &lt;The structure and knowledge flow of building information modeling based on patent citation network analysis, {eid: 85038215841}&gt;, &lt;Is the construction sector sustainable? Definitions and reflections, {eid: 33646381625}&gt;, &lt;Digital and physical models for the validation of sustainable design strategies, {eid: 84891477045}&gt;, &lt;Understanding the impact of BIM on collaboration: A Canadian case study, {eid: 85019616028}&gt;, &lt;Introduction: Creative industries &amp; innovation policy, {eid: 79952731940}&gt;, &lt;The cybernetic imagination of computational architecture, {eid: 84962597434}&gt;, &lt;Paving the way to the vision of digital construction: A strategic roadmap, {eid: 33745301709}&gt;, &lt;Utilisation and development of systematic reviews in management research: What do we know and where do we go from here?, {eid: 85100049136}&gt;, &lt;None, {eid: 85124256778}&gt;, &lt;â€˜CHASTEâ€™: Construction hazard assessment with spatial and temporal exposure, {eid: 70449348754}&gt;, &lt;None, {eid: 61149305668}&gt;, &lt;Data commercialisation: Extracting value from smart buildings, {eid: 85033702037}&gt;, &lt;None, {eid: 47249105227}&gt;, &lt;Diffusion of digital innovation in construction: A case study of a UK engineering firm, {eid: 84941796088}&gt;, &lt;Models of construction innovation, {eid: 85001837095}&gt;, &lt;A cognitive-affective model of organizational communication for designing IT, {eid: 0037522028}&gt;, &lt;Creating business models for smart cities: A practical framework, {eid: 85078958068}&gt;, &lt;Towards a methodology for developing evidenceâ€“informed management knowledge by means of systematic review, {eid: 0141888108}&gt;, &lt;Digital divide research, achievements and shortcomings, {eid: 33746511630}&gt;, &lt;Built environment and management: Exploring grand challenges and management issues in built environment, {eid: 85091019520}&gt;, &lt;Analyzing the past to prepare for the future: Writing a literature review, {eid: 0012903874}&gt;, &lt;How digital information transforms project delivery models, {eid: 85061482710}&gt;, &lt;From CAD to virtual reality: Modelling approaches, data exchange and interactive 3D building design tools, {eid: 0034325024}&gt;, &lt;Information management and the management of projects, {eid: 84924943290}&gt;, &lt;Coordination and control in projectâ€“based work: Digital objects and infrastructures for delivery, {eid: 77955868768}&gt;, &lt;Managing change in the delivery of complex projects: Configuration management, asset information and â€˜big data.â€™, {eid: 84952861548}&gt;, &lt;Zephyrs of creative destruction: Understanding the management of innovation in construction, {eid: 0001722616}&gt;, &lt;The role of digital networks in supply chain development, {eid: 0033849937}&gt;, &lt;Research commentaryâ€”The new organizing logic of digital innovation: An agenda for information systems research, {eid: 78650630327}&gt;, &lt;Automating progress measurement of construction projects, {eid: 58949088479}&gt;</t>
  </si>
  <si>
    <t>2-s2.0-85124262048</t>
  </si>
  <si>
    <t>review of building environment</t>
  </si>
  <si>
    <t>Digital Twin for Accelerating Sustainability in Positive Energy District: A Review of Simulation Tools and Applications</t>
  </si>
  <si>
    <t>Frontiers in Sustainable Cities</t>
  </si>
  <si>
    <t>10.3389/frsc.2021.663269</t>
  </si>
  <si>
    <t>https://www.doi.org/10.3389/frsc.2021.663269</t>
  </si>
  <si>
    <t>Copyright Â© 2021 Zhang, Shen, Saini, Lovati, Han, Huang and Huang.A digital twin is regarded as a potential solution to optimize positive energy districts (PED). This paper presents a compact review about digital twins for PED from aspects of concepts, working principles, tools/platforms, and applications, in order to address the issues of both how a digital PED twin is made and what tools can be used for a digital PED twin. Four key components of digital PED twin are identified, i.e., a virtual model, sensor network integration, data analytics, and a stakeholder layer. Very few available tools now have full functions for digital PED twin, while most tools either have a focus on industrial applications or are designed for data collection, communication and visualization based on building information models (BIM) or geographical information system (GIS). Several observations gained from successful application are that current digital PED twins can be categorized into three tiers: (1) an enhanced version of BIM model only, (2) semantic platforms for data flow, and (3) big data analysis and feedback operation. Further challenges and opportunities are found in areas of data analysis and semantic interoperability, business models, data security, and management. The outcome of the review is expected to provide useful information for further development of digital PED twins and optimizing its sustainability.</t>
  </si>
  <si>
    <t>application, digital twin, positive energy district, review, simulation tool</t>
  </si>
  <si>
    <t>&lt;Data security, privacy, availability and integrity in cloud computing: issues and current solutions, {eid: 85019206410, doi: 10.14569/IJACSA.2016.070464}&gt;, &lt;SPHERE: BIM digital twin platform, {eid: 85081081915, doi: 10.3390/proceedings2019020009}&gt;, &lt;A survey on data confidentiality and privacy in cloud computing, {eid: 85030468877, doi: 10.1145/3102304.3102314}&gt;, &lt;Modeling of data security in cloud computing, {eid: 84979238831, doi: 10.1109/SYSCON.2016.7490658}&gt;, &lt;Towards a semantic construction digital twin: directions for future research, {eid: 85082386834, doi: 10.1016/j.autcon.2020.103179}&gt;, &lt;None, {eid: 85123065556}&gt;, &lt;Data security and privacy protection issues in cloud computing, {eid: 84861072527, doi: 10.1109/ICCSEE.2012.193}&gt;, &lt;None, {eid: 85123086519}&gt;, &lt;None, {eid: 85123062640}&gt;, &lt;None, {eid: 85123103896}&gt;, &lt;None, {eid: 85123110758}&gt;, &lt;Digital twin: mitigating unpredictable, undesirable emergent behavior in complex systems, {eid: 85006339863}&gt;, &lt;An approach to data acquisition for urban building energy modeling using a gaussian mixture model and expectation-maximization algorithm, {eid: 85099990916, doi: 10.3390/buildings11010030}&gt;, &lt;None, {eid: 85123082674}&gt;, &lt;Towards the next generation of smart grids: semantic and holonic multiagent management of distributed energy resources, {eid: 85017566936, doi: 10.1016/j.rser.2017.03.107}&gt;, &lt;None, {eid: 85123104373}&gt;, &lt;None, {eid: 85123078152}&gt;, &lt;None, {eid: 85123071433}&gt;, &lt;None, {eid: 84968669593}&gt;, &lt;Fair P2P energy trading between residential and commercial multi-energy systems enabling integrated demand-side management, {eid: 85078962304, doi: 10.1016/j.apenergy.2020.114551}&gt;, &lt;Digital twin: vision, benefits, boundaries, and creation for buildings, {eid: 85077738936, doi: 10.1109/ACCESS.2019.2946515}&gt;, &lt;None, {eid: 85077118399, doi: 10.1145/3359997.3365734}&gt;, &lt;None, {eid: 85104498118}&gt;, &lt;None, {eid: 85123074391}&gt;, &lt;None, {eid: 85123064251}&gt;, &lt;None, {eid: 85023614860}&gt;, &lt;None, {eid: 85111421396}&gt;, &lt;None, {eid: 85123088972}&gt;, &lt;None, {eid: 85123086618}&gt;, &lt;Enabling technologies and tools for digital twin, {eid: 85074335396, doi: 10.1016/j.jmsy.2019.10.001}&gt;, &lt;Selection of energy performance contracting business models: a behavioral decision-making approach, {eid: 85009468569, doi: 10.1016/j.rser.2017.01.058}&gt;, &lt;Data security challenges and its solutions in cloud computing, {eid: 84938915179, doi: 10.1016/j.procs.2015.04.171}&gt;, &lt;None, {eid: 85123081657}&gt;, &lt;Business model innovation for sustainable energy: German utilities and renewable energy, {eid: 84884983829, doi: 10.1016/j.enpol.2013.05.038}&gt;, &lt;A comparison of arrangements for increasing self-consumption and maximising the value of distributed photovoltaics on apartment buildings, {eid: 85072750095, doi: 10.1016/j.solener.2019.09.067}&gt;, &lt;None, {eid: 85082387061}&gt;, &lt;None, {eid: 85085171158}&gt;, &lt;None, {eid: 85097752653}&gt;, &lt;None, {eid: 85123092752}&gt;, &lt;None, {eid: 85123071433}&gt;, &lt;None, {eid: 85112079295}&gt;, &lt;None, {eid: 85123092089}&gt;, &lt;None, {eid: 85123091342}&gt;, &lt;Peer-to-peer energy trading in a microgrid, {eid: 85044466952, doi: 10.1016/j.apenergy.2018.03.010}&gt;</t>
  </si>
  <si>
    <t>2-s2.0-85115005557</t>
  </si>
  <si>
    <t>borderline i would say, not directly about MBSE</t>
  </si>
  <si>
    <t>Potential reconstruction design of an existing townhouse in Washington DC for approaching net zero energy building goal</t>
  </si>
  <si>
    <t>10.3390/su11236631</t>
  </si>
  <si>
    <t>https://www.doi.org/10.3390/su11236631</t>
  </si>
  <si>
    <t>Â© 2019 by the authors.The concept of the Net Zero Energy Building (NZEB) has received more interest from researchers due to global warming concerns. This paper proposes to illustrate optional solutions to allow existing buildings to achieve NZEB goals. The aim of this study is to investigate factors that can improve existing building performance to be in line with the NZEB concept and be more sustainable. An existing townhouse inWashington, DC was chosen as the research target to study how to retrofit or reconstruct the design of a building according to the NZEB concept. The methodology of this research is modeling an existing townhouse to assess the current situation and creating optional models for improving energy efficiency of the townhouse in Revit and utilising renewable energy technology for energy supply. This residential building was modeled in three versions to compare changes in energy performance including improving thermal efficiency of building envelope, increasing thickness of the wall, and installing smart windows (switchable windows). These solutions can reduce energy and cost by approximately 8.16%, 10.16%, and 14.65%, respectively, compared to the original townhouse. Two renewable energy technologies that were considered in this research were photovoltaic and wind systems. The methods can be applied to reconstruct other existing buildings in the future.</t>
  </si>
  <si>
    <t>BIM, Digital twin, Existing building, Net Zero Energy Building, Sustainability</t>
  </si>
  <si>
    <t>&lt;Inventory of U.S. Greenhouse Gas Emissions and Sinks: 1990-2017, {eid: 84894378197}&gt;, &lt;Towards Nearly Zero-Energy Buildings Definition of Common Principles under the EPBD-Final Report, {eid: 84906815954}&gt;, &lt;A Digital-Twin Evaluation of Net Zero Energy Building for Existing Buildings., {eid: 85059346336}&gt;, &lt;Zero Energy Buildings: A Critical Look at the Definition, {eid: 37249010887}&gt;, &lt;Net zero energy buildings: A consistent definition framework., {eid: 84858071872}&gt;, &lt;Energy efficient design of building: A review., {eid: 84860223899}&gt;, &lt;Design of a Sustainable Building: A Conceptual Framework for Implementing Sustainability in the Building Sector., {eid: 85077711816}&gt;, &lt;Energy and Sustainable Strategies in the renovation of existing buildings: An Italian Case Study., {eid: 85197038195}&gt;, &lt;Integrated life cycle assessment and thermodynamic simulation of a public buildings envelope renovation: Conventional vs. Passivhaus proposal, {eid: 85040317509}&gt;, &lt;Regenerative Design of Existing Buildings for Net-Zero Energy Use., {eid: 84948443104}&gt;, &lt;Optical and thermal characterization of multiple glazed windows with low U-values., {eid: 0028413030}&gt;, &lt;Annual thermal evaluation of a double pane window using glazing available in the Mexican market., {eid: 85050146968}&gt;, &lt;Thermal analysis of triple and quadruple windows using partitioning radiant energy veils? with different physical and optical properties, {eid: 85055081957}&gt;, &lt;None, {eid: 85082943441}&gt;, &lt;None, {eid: 85082946648}&gt;, &lt;None, {eid: 85082929946}&gt;, &lt;None, {eid: 85082969997}&gt;, &lt;None, {eid: 85082946095}&gt;, &lt;None, {eid: 85082962564}&gt;, &lt;Zero Energy Building-A review of definitions and calculation methodologies., {eid: 79951517816}&gt;, &lt;Integration of renewable energy technology in building., {eid: 80055005162}&gt;, &lt;Integrating renewable energy technologies to support building trigeneration-A multi-criteria analysis., {eid: 84155166959}&gt;, &lt;Comprehensive use of renewable energy in building., {eid: 84884810513}&gt;, &lt;Improving the renewable energy mix in a building toward the nearly zero energy status., {eid: 84886457808}&gt;, &lt;None, {eid: 85082974517}&gt;, &lt;None, {eid: 85082946262}&gt;, &lt;None, {eid: 85082963190}&gt;, &lt;None, {eid: 85082953929}&gt;, &lt;None, {eid: 85082975916}&gt;, &lt;Control system and energy saving potential for switchable windows, {eid: 0011876305}&gt;, &lt;None, {eid: 85082974334}&gt;, &lt;None, {eid: 85082965652}&gt;, &lt;None, {eid: 85082958499}&gt;, &lt;None, {eid: 85082943998}&gt;, &lt;None, {eid: 85082962096}&gt;, &lt;None, {eid: 85082975572}&gt;, &lt;None, {eid: 85082926162}&gt;, &lt;Thermal properties optimization of envelope in energy-saving renovation of existing public buildings., {eid: 84896530062}&gt;, &lt;None, {eid: 85082925511}&gt;, &lt;None, {eid: 85082922233}&gt;, &lt;None, {eid: 85082932259}&gt;, &lt;None, {eid: 85082961571}&gt;, &lt;None, {eid: 85082974641}&gt;, &lt;None, {eid: 85082933534}&gt;, &lt;None, {eid: 85082927574}&gt;, &lt;None, {eid: 85082942378}&gt;, &lt;Grand challenges in transportation and transit systems., {eid: 84997615254}&gt;</t>
  </si>
  <si>
    <t>2-s2.0-85082879525</t>
  </si>
  <si>
    <t>The 'Digital Twin' to enable the vision of precision cardiology</t>
  </si>
  <si>
    <t>European Heart Journal</t>
  </si>
  <si>
    <t>10.1093/eurheartj/ehaa159</t>
  </si>
  <si>
    <t>https://www.doi.org/10.1093/eurheartj/ehaa159</t>
  </si>
  <si>
    <t>Â© The Author(s) 2020.Providing therapies tailored to each patient is the vision of precision medicine, enabled by the increasing ability to capture extensive data about individual patients. In this position paper, we argue that the second enabling pillar towards this vision is the increasing power of computers and algorithms to learn, reason, and build the 'digital twin' of a patient. Computational models are boosting the capacity to draw diagnosis and prognosis, and future treatments will be tailored not only to current health status and data, but also to an accurate projection of the pathways to restore health by model predictions. The early steps of the digital twin in the area of cardiovascular medicine are reviewed in this article, together with a discussion of the challenges and opportunities ahead. We emphasize the synergies between mechanistic and statistical models in accelerating cardiovascular research and enabling the vision of precision medicine.</t>
  </si>
  <si>
    <t>Artificial intelligence, Computational modelling, Digital twin, Precision medicine</t>
  </si>
  <si>
    <t>&lt;Precision medicine in cardiology, {eid: 84976448008}&gt;, &lt;From genetics to smart watches: developments in precision cardiology, {eid: 85058940139}&gt;, &lt;A new initiative on precision medicine, {eid: 84923762812}&gt;, &lt;Promises, promises, and precision medicine, {eid: 85062423215}&gt;, &lt;Precision medicine vs preventive medicine, {eid: 85060593774}&gt;, &lt;Evolution beyond neo-Darwinism: a new conceptual framework, {eid: 84924264935}&gt;, &lt;Integrating machine learning and multiscale modeling-perspectives, challenges, and opportunities in the biological, biomedical, and behavioral sciences, {eid: 85135599036}&gt;, &lt;Digital twin-driven product design, manufacturing and service with big data, {eid: 85015707925}&gt;, &lt;Teaching cardiovascular medicine to machines, {eid: 85050918165}&gt;, &lt;Length-dependent tension in the failing heart and the efficacy of cardiac resynchronization therapy, {eid: 78751507006}&gt;, &lt;Differentiating electromechanical from non-electrical substrates of mechanical discoordination to identify responders to cardiac resynchronization therapy, {eid: 84955475978}&gt;, &lt;SMOD - Data Augmentation Based on Statistical Models of Deformation to Enhance Segmentation in 2D Cine Cardiac MRI, {eid: 85067176547, doi: 10.1007/978-3-030-21949-9-39}&gt;, &lt;Machine-learning integration of complex echocardiographic patterns and clinical parameters from cohorts and trials, {eid: 85092288720, doi: 10.1093/eurheartj/ehz745.0147}&gt;, &lt;Machine learning in cardiovascular medicine: are we there yet?, {eid: 85047537837}&gt;, &lt;Big data analytics to improve cardiovascular care: promise and challenges, {eid: 84961393205}&gt;, &lt;Artificial intelligence in cardiovascular imaging: JACC state-of-the-art review, {eid: 85062806342}&gt;, &lt;Computational models in cardiology, {eid: 85055544890}&gt;, &lt;Enabling precision cardiology through multiscale biology and systems medicine, {eid: 85033597806}&gt;, &lt;Recent developments in using mechanistic cardiac modelling for drug safety evaluation, {eid: 84959289711}&gt;, &lt;None, {eid: 0004110543}&gt;, &lt;Computational modelling of 1D blood flow with variable mechanical properties and its application to the simulation of wave propagation in the human arterial system, {eid: 0242497983}&gt;, &lt;Random forest for automatic assessment of heart failure severity in a telemonitoring scenario, {eid: 84886524376}&gt;, &lt;Gaussian process robust regression for noisy heart rate data, {eid: 50049125217}&gt;, &lt;Variability in pulmonary vein electrophysiology and fibrosis determines arrhythmia susceptibility and dynamics, {eid: 85048201970}&gt;, &lt;Patient-specific computer modeling to predict aortic regurgitation after transcatheter aortic valve replacement, {eid: 84959872264}&gt;, &lt;Patient-specific cardiovascular computational modeling: diversity of personalization and challenges, {eid: 85049612985}&gt;, &lt;The role of computational modeling and simulation in the total product life cycle of peripheral vascular devices, {eid: 85018379109}&gt;, &lt;Multi-modality image-based computational analysis of haemodynamics in aortic dissection, {eid: 84944603147}&gt;, &lt;"Virtual" (computed) fractional flow reserve, {eid: 84937739100}&gt;, &lt;The estimation of patient-specific cardiac diastolic functions from clinical measurements, {eid: 84883865079}&gt;, &lt;Left ventricular diastolic myocardial stiffness and end-diastolic myofibre stress in human heart failure using personalised biomechanical analysis, {eid: 85049665722}&gt;, &lt;A finite-element approach to the direct computation of relative cardiovascular pressure from time-resolved MR velocity data, {eid: 84861976269}&gt;, &lt;Non-invasive pressure difference estimation from PC-MRI using the work-energy equation, {eid: 84942257432}&gt;, &lt;Beyond Bernoulli: improving the accuracy and precision of non-invasive estimation of peak pressure drops, {eid: 85009860323}&gt;, &lt;Diagnostic performance of noninvasive fractional flow reserve derived from coronary computed tomography angiography in suspected coronary artery disease, {eid: 84896972430}&gt;, &lt;Noninvasive fractional flow reserve derived from coronary CT angiography, {eid: 84944041048}&gt;, &lt;Non-invasive fractional flow reserve using computed tomographic angiography: where are we now and where are we going?, {eid: 85024487439}&gt;, &lt;Advancing regulatory science with computational modeling for medical devices at the FDAs Office of Science and Engineering Laboratories, {eid: 85062702939, doi: 10.3389/fmed.2018.00241}&gt;, &lt;Noninvasive panoramic mapping of human atrial fibrillation mechanisms: a feasibility report noninvasive panoramic mapping of human atrial fibrillation mechanisms. Introduction, {eid: 84878573448}&gt;, &lt;Avoiding non-responders to cardiac resynchronization therapy: a practical guide, {eid: 85026201933}&gt;, &lt;Personalized virtual-heart technology for guiding the ablation of infarct-related ventricular tachycardia, {eid: 85053341969}&gt;, &lt;Investigating a novel activation-repolarisation time metric to predict localised Vulnerability to reentry using computational modelling, {eid: 84960868416, doi: 10.1371/journal.pone.0149342}&gt;, &lt;Clinical significance of giant negative T waves in hypertrophic cardiomyopathy, {eid: 0025260662}&gt;, &lt;Outcomes in athletes with marked ECG repolarization abnormalities, {eid: 38049158283}&gt;, &lt;Recommendations for participation in competitive sport and leisure-time physical activity in individuals with cardiomyopathies, myocarditis and pericarditis, {eid: 33845387219}&gt;, &lt;Mechanisms of pro-arrhythmic abnormalities in ventricular repolarisation and anti-arrhythmic therapies in human hypertrophic cardiomyopathy, {eid: 84969716688}&gt;, &lt;Electrocardiogram phenotypes in hypertrophic cardiomyopathy caused by distinct mechanisms: apico-basal repolarization gradients vs. Purkinje-myocardial coupling abnormalities, {eid: 85057169840}&gt;, &lt;Distinct ECG phenotypes identified in hypertrophic cardiomyopathy using machine learning associate with arrhythmic risk markers, {eid: 85043516149}&gt;, &lt;Arrhythmia risk stratification of patients after myocardial infarction using personalized heart models, {eid: 84966318336, doi: 10.1038/ncomms11437}&gt;, &lt;Machine learning of three-dimensional right ventricular motion enables outcome prediction in pulmonary hypertension: a cardiac MR imaging study, {eid: 85018193366}&gt;, &lt;An asymmetric wall-thickening pattern predicts response to cardiac resynchronization therapy, {eid: 85043538542}&gt;, &lt;Uncertainty and variability in computational and mathematical models of cardiac physiology, {eid: 84977557545}&gt;, &lt;Ensuring reliability of safety-critical clinical applications of computational cardiac models, {eid: 84891690363}&gt;, &lt;Computational medicine: translating models to clinical care, {eid: 84868281562}&gt;, &lt;Sex hormonal regulation of cardiac ion channels in drug-induced QT syndromes, {eid: 84995426536}&gt;, &lt;ABCB1 gene variants, digoxin and risk of sudden cardiac death in a general population, {eid: 84951785965}&gt;, &lt;Design characteristics of studies reporting the performance of artificial intelligence algorithms for diagnostic analysis of medical images: results from recently published papers, {eid: 85062058434}&gt;, &lt;Uncertainty quantification reveals the importance of data variability and experimental design considerations for in silico proarrhythmia risk assessment, {eid: 85034647629}&gt;, &lt;Data sharing and cardiology, {eid: 85037368430}&gt;, &lt;Science without publication paywalls: cOAlition S for the realisation of full and immediate open access, {eid: 85054656158}&gt;, &lt;Experimentally calibrated population of models predicts and explains intersubject variability in cardiac cellular electrophysiology, {eid: 84878734095}&gt;, &lt;Inter-subject variability in human atrial action potential in sinus rhythm versus chronic atrial fibrillation, {eid: 84925486450}&gt;, &lt;Human in silico drug trials demonstrate higher accuracy than animal models in predicting clinical pro-arrhythmic cardiotoxicity, {eid: 85029678625, doi: 10.3389/fphys.2017.00668}&gt;, &lt;Atrial fibrillation dynamics and ionic block effects in six heterogeneous human 3D virtual atria with distinct repolarization dynamics, {eid: 85059825751}&gt;, &lt;A machine learning approach to investigate the relationship between shape features and numerically predicted risk of ascending aortic aneurysm, {eid: 85017118283}&gt;, &lt;Validating the physiologic model HumMod as a substitute for clinical trials involving acute normovolemic hemodilution, {eid: 85038358502}&gt;, &lt;Using big data to emulate a target trial when a randomized trial is not available: table 1, {eid: 84964378350}&gt;, &lt;The Comprehensive in Vitro Proarrhythmia Assay (CiPA) initiative- update on progress, {eid: 84977593290}&gt;, &lt;CiPA: ongoing testing, future qualification procedures, and pending issues, {eid: 84938125586}&gt;, &lt;In silico clinical trials: concepts and early adoptions, {eid: 85050138707}&gt;, &lt;In silico clinical trials: how computer simulation will transform the biomedical industry, {eid: 85017132820}&gt;, &lt;Incorporation of stochastic engineering models as prior information in Bayesian medical device trials, {eid: 85015742696}&gt;, &lt;An FDA viewpoint on unique considerations for medicaldevice clinical trials, {eid: 85017319103}&gt;, &lt;In silico preclinical trials: a proof of concept in closed-loop control of type 1 diabetes, {eid: 69949146908}&gt;, &lt;Computational assessment of drug-induced effects on the electrocardiogram: from ion channel to body surface potentials, {eid: 84872373202}&gt;, &lt;Patient-specific computer simulation to elucidate the role of contact pressure in the development of new conduction abnormalities after catheter-based implantation of a self-expanding aortic valve, {eid: 85047195238}&gt;, &lt;3D delayed-enhanced magnetic resonance sequences improve conducting channel delineation prior to ventricular tachycardia ablation, {eid: 84942090219}&gt;, &lt;Fast personalized electrophysiological models from computed tomography images for ventricular tachycardia ablation planning, {eid: 85057141050}&gt;, &lt;Natural language processing systems for capturing and standardizing unstructured clinical information: a systematic review, {eid: 85028620561}&gt;, &lt;Forgetting personal data and revoking consent under the GDPR: challenges and proposed solutions, {eid: 85063284903, doi: 10.1093/cybsec/tyy001}&gt;, &lt;Machine learning and the profession of medicine, {eid: 84957921914}&gt;, &lt;Expert systems with applications knowledge discovery in medicine: current issue and future trend, {eid: 84894093068}&gt;, &lt;A fairer way forward for AI in health care, {eid: 85072661304}&gt;, &lt;Comprehensive uncertainty quantification and sensitivity analysis for cardiac action potential models, {eid: 85069231537}&gt;, &lt;Deep patient: an unsupervised representation to predict the future of patients from the electronic health records, {eid: 84968813824}&gt;, &lt;Verification of cardiac mechanics software: benchmark problems and solutions for testing active and passive material behaviour, {eid: 84956864422}&gt;, &lt;Verification of cardiac tissue electrophysiology simulators using an N-version benchmark, {eid: 80955172186}&gt;, &lt;Medical student preparedness for an era of personalized medicine: findings from one US medical school, {eid: 84962090118}&gt;</t>
  </si>
  <si>
    <t>2-s2.0-85099325483</t>
  </si>
  <si>
    <t>Model-based Trustworthiness Evaluation of Autonomous CyberPhysical Production Systems A Systematic Mapping Study</t>
  </si>
  <si>
    <t>A Semantic Framework with Humans in the Loop for Vulnerability-Assessment in Cyber-Physical Production Systems</t>
  </si>
  <si>
    <t>14th International Conference on Risks and Security of Internet and Systems, CRiSIS 2019</t>
  </si>
  <si>
    <t>10.1007/978-3-030-41568-6_9</t>
  </si>
  <si>
    <t>https://www.doi.org/10.1007/978-3-030-41568-6_9</t>
  </si>
  <si>
    <t>Â© Springer Nature Switzerland AG 2020.Critical manufacturing processes in smart networked systems such as Cyber-Physical Production Systems (CPPSs) typically require guaranteed quality-of-service performances, which is supported by cyber-security management. Currently, most existing vulnerability-assessment techniques mostly rely on only the security department due to limited communication between different working groups. This poses a limitation to the security management of CPPSs, as malicious operations may use new exploits that occur between successive analysis milestones or across departmental managerial boundaries. Thus, it is important to study and analyse CPPS networksâ€™ security, in terms of vulnerability analysis that accounts for humans in the production process loop, to prevent potential threats to infiltrate through cross-layer gaps and to reduce the magnitude of their impact. We propose a semantic framework that supports the collaboration between different actors in the production process, to improve situation awareness for cyberthreats prevention. Stakeholders with different expertise are contributing to vulnerability assessment, which can be further combined with attack-scenario analysis to provide more practical analysis. In doing so, we show through a case study evaluation how our proposed framework leverages crucial relationships between vulnerabilities, threats and attacks, in order to narrow further the risk-window induced by discoverable vulnerabilities.</t>
  </si>
  <si>
    <t>Cyber-physical production system security, Human-in-the-Loop, Reference model, Semantic model, Vulnerability assessment</t>
  </si>
  <si>
    <t>&lt;Cybersecurity for digital manufacturing, {eid: 85044852236}&gt;, &lt;A brief study of Wannacry Threat: Ransomware attack 2017, {eid: 85042754144}&gt;, &lt;None, {eid: 85082104455}&gt;, &lt;A survey of approaches to automatic schema matching, {eid: 0035657983}&gt;, &lt;Cyber-physical systems security-a survey, {eid: 85029396841}&gt;, &lt;An integrated cyber security risk management approach for a cyber-physical system, {eid: 85047820238}&gt;, &lt;A language and repository for cyber security of smart grids, {eid: 85059076918}&gt;, &lt;SECTET: An extensible framework for the realization of secure inter-organizational workflows, {eid: 33750453781}&gt;, &lt;Quantitative information security risk estimation using probabilistic attack graphs, {eid: 85018370233}&gt;, &lt;A cyber-physical attack taxonomy for production systems: A quality control perspective, {eid: 85043396479}&gt;</t>
  </si>
  <si>
    <t>2-s2.0-85082136847</t>
  </si>
  <si>
    <t>A Survey on Resilience in the IoT: Taxonomy, Classification, and Discussion of Resilience Mechanisms</t>
  </si>
  <si>
    <t>10.1145/3462513</t>
  </si>
  <si>
    <t>https://www.doi.org/10.1145/3462513</t>
  </si>
  <si>
    <t>Â© 2021 Owner/Author.Internet-of-Things (IoT) ecosystems tend to grow both in scale and complexity, as they consist of a variety of heterogeneous devices that span over multiple architectural IoT layers (e.g., cloud, edge, sensors). Further, IoT systems increasingly demand the resilient operability of services, as they become part of critical infrastructures. This leads to a broad variety of research works that aim to increase the resilience of these systems. In this article, we create a systematization of knowledge about existing scientific efforts of making IoT systems resilient. In particular, we first discuss the taxonomy and classification of resilience and resilience mechanisms and subsequently survey state-of-the-art resilience mechanisms that have been proposed by research work and are applicable to IoT. As part of the survey, we also discuss questions that focus on the practical aspects of resilience, e.g., which constraints resilience mechanisms impose on developers when designing resilient systems by incorporating a specific mechanism into IoT systems.</t>
  </si>
  <si>
    <t>dependability, Internet of Things, resilience, security</t>
  </si>
  <si>
    <t>&lt;A resilient internet of things architecture for smart cities, {eid: 84975127016}&gt;, &lt;The cloud application modelling and execution language, {eid: 85075664856}&gt;, &lt;Blockchain-based smart-iot trust zone measurement architecture, {eid: 85066796089}&gt;, &lt;Shadow honeypots, {eid: 84910683998}&gt;, &lt;None, {eid: 0004048154}&gt;, &lt;A distilled characterization of resilience and its embraced properties based on state-spaces, {eid: 85072873722}&gt;, &lt;Internet of Things: Security vulnerabilities and challenges, {eid: 84961943315}&gt;, &lt;A supervised intrusion detection system for smart home IoT devices, {eid: 85073455917}&gt;, &lt;Modeling and analyzing MAPE-K feedback loops for self-adaptation, {eid: 84953309690}&gt;, &lt;The N-version approach to fault-tolerant software, {eid: 0022252695}&gt;, &lt;A visit to the jungle of terminology, {eid: 85031753623}&gt;, &lt;None, {eid: 0004141256}&gt;, &lt;Basic concepts and taxonomy of dependable and secure computing, {eid: 12344308304}&gt;, &lt;Automating efficient variable-grained resiliency for low-power IoT systems, {eid: 85052762439}&gt;, &lt;Chameleon: A hybrid, proactive auto-scaling mechanism on a level-playing field, {eid: 85053342911}&gt;, &lt;ECDSA on things: IoT integrity protection in practise, {eid: 85005977709}&gt;, &lt;A novel honeypot based security approach for real-time intrusion detection and prevention systems, {eid: 85049025295}&gt;, &lt;Self-adaptation to device distribution in the internet of things, {eid: 85030239458}&gt;, &lt;Cyber resilience in IoT network: Methodology and example of assessment through epidemic spreading approach, {eid: 85070398242}&gt;, &lt;FireDeX: A prioritized IoT data exchange middleware for emergency response, {eid: 85060371184}&gt;, &lt;State machine replication for the masses with BFTSMaRt, {eid: 84912085288}&gt;, &lt;From Byzantine fault tolerance to intrusion tolerance (a position paper), {eid: 80052157228}&gt;, &lt;Resilience is more than availability, {eid: 84855681890}&gt;, &lt;HADES-IoT: A practical host-based anomaly detection system for IoT devices, {eid: 85069961553}&gt;, &lt;None, {eid: 77957941325}&gt;, &lt;The primary-backup approach, {eid: 0001556566}&gt;, &lt;Practical Byzantine fault tolerance, {eid: 0001038609}&gt;, &lt;Soteria: Automated IoT safety and security analysis, {eid: 85077468095}&gt;, &lt;Verifying internet of things safety and security in physical spaces, {eid: 85067055097}&gt;, &lt;Bringing the cloud to the edge, {eid: 84904465488}&gt;, &lt;N-version programming: A fault-tolerance approach to reliability of software operation, {eid: 0003052123}&gt;, &lt;Metrics and measurement of trustworthy systems, {eid: 85011890975}&gt;, &lt;Blockchains and smart contracts for the internet of things, {eid: 84979828304}&gt;, &lt;OnboardICNg: A secure protocol for on-boarding IoT devices in ICN, {eid: 84994082446}&gt;, &lt;Dependable and secure voting mechanism in edge comp, {eid: 85079620256}&gt;, &lt;Diversity on state machine replication, {eid: 85051068561}&gt;, &lt;A model for correlated failures in N-version programming, {eid: 8344241193}&gt;, &lt;On resilience of IoT systems: The internet of things (Ubiquity symposium), {eid: 85045955626}&gt;, &lt;CASCA: A design automation approach for designing hardware countermeasures against side-channel attacks, {eid: 85056373026}&gt;, &lt;A pattern-language for selfhealing internet-of-things systems, {eid: 85115445032}&gt;, &lt;None, {eid: 85058395908}&gt;, &lt;A ZigBee honeypot to assess IoT cyberattack behaviour, {eid: 85027862740}&gt;, &lt;Resilient, crowd-sourced LPWAN infrastructure using blockchain, {eid: 85051634028}&gt;, &lt;Towards a robust, self-organizing IoT platform for secure and dependable service execution, {eid: 85099733793}&gt;, &lt;A new metric to quantify resiliency in networking, {eid: 84867848116}&gt;, &lt;A review on the use of blockchain for the internet of things, {eid: 85047783561}&gt;, &lt;Fog-based secure comm. For low-power IoT devices, {eid: 85063964715}&gt;, &lt;Brokering policies and execution monitors for IoT middleware, {eid: 85067194685}&gt;, &lt;Operational resilience: Concepts, design and analysis, {eid: 84955567691}&gt;, &lt;Lazarus: Automaticmanagement of diversity in BFT systems, {eid: 85077991526}&gt;, &lt;A virtual machine introspection based architecture for intrusion detection, {eid: 85080362568}&gt;, &lt;Verifiable and resource-aware component model for IoT devices, {eid: 85047260370}&gt;, &lt;Fault tolerant and scalable IoT-based architecture for health monitoring, {eid: 84939447410}&gt;, &lt;Incorporating graceful degradation into embedded system design, {eid: 70350062092}&gt;, &lt;A. M. B. R. O. S. I. A: Providing performant virtual resiliency for distributed applications, {eid: 85086264186}&gt;, &lt;Efficient and secure group key management in IoT using multistage interconnected PUF, {eid: 85051478445}&gt;, &lt;Siphon: Towards scalable high-interaction physical honeypots, {eid: 85022199373}&gt;, &lt;Evaluating blockchains for IoT, {eid: 85050984813}&gt;, &lt;Making edgecomputing resilient, {eid: 85095417569}&gt;, &lt;Optimizing multipath routing with guaranteed fault tolerance in internet of things, {eid: 85028463284}&gt;, &lt;Toward a lightweight authentication and authorization framework for smart objects, {eid: 84928015480}&gt;, &lt;None, {eid: 85038377166}&gt;, &lt;DARPA: Device attestation resilient to physical attacks, {eid: 84985037095}&gt;, &lt;An experimental performance evaluation of autoscalers for complex workflows, {eid: 85058277561}&gt;, &lt;None, {eid: 84961657650}&gt;, &lt;Resilience principles for engineered systems, {eid: 84876486494}&gt;, &lt;MAPE-K/MAPE-SAC: An interaction framework for adaptive systems with security assurance cases, {eid: 85082851934}&gt;, &lt;SoK: Introspections on trust and the semantic gap, {eid: 84914124212}&gt;, &lt;CEFIoT: A fault-tolerant IoT architecture for edge and cloud, {eid: 85050399012}&gt;, &lt;IoTEF: A federated edge-cloud architecture for fault-tolerant IoT applications, {eid: 85077679245}&gt;, &lt;Authenticating smart home devices via home limited channels, {eid: 85115441284}&gt;, &lt;Resilient privacy protection for location-based services through decentralization, {eid: 85073114023}&gt;, &lt;CheapBFT: Resource-efficient byzantine fault tolerance, {eid: 84860593656}&gt;, &lt;The vision of autonomic computing, {eid: 0037253062}&gt;, &lt;A Trust-Based Resilient Routing Mechanism for the Internet of Things, {eid: 85205870262}&gt;, &lt;Towards correcting input data errors probabilistically using integrity constraints, {eid: 33750901630}&gt;, &lt;An architectural mechanism for resilient IoT services, {eid: 85041416599}&gt;, &lt;Resilient authentication and authorization for the internet of Things (IoT) using edge computing, {eid: 85087202664}&gt;, &lt;Achieving critical system survivability through software architectures, {eid: 35048863443}&gt;, &lt;Checkpointing and rollback-recovery for distributed systems, {eid: 0023090161}&gt;, &lt;Erlang as an enabling technology for resilient general-purpose applications on edge IoT networks, {eid: 85072342415}&gt;, &lt;Valid. IoT: A framework for sensor data quality analysis and interpolation, {eid: 85050658219}&gt;, &lt;Smart, autonomous and reliable internet of things, {eid: 84896960268}&gt;, &lt;The Byzantine generals problem, {eid: 84976699318}&gt;, &lt;Dependable computing and fault-tolerance, {eid: 0022250464}&gt;, &lt;From dependability to resilience, {eid: 70350027029}&gt;, &lt;A lightweight authentication protocol for internet of things, {eid: 84903851734}&gt;, &lt;Touch well before use: Intuitive and secure authentication for IoT devices, {eid: 85131945095}&gt;, &lt;T2Pair: Secure and usable pairing for heterogeneous IoT devices, {eid: 85096186706}&gt;, &lt;Data repair for Distributed, eventbased IoT applications, {eid: 85074405742}&gt;, &lt;Data privacy based on IoT device behavior control using blockchain, {eid: 85101664692}&gt;, &lt;None, {eid: 85045838810}&gt;, &lt;From the Edge to the Cloud: Enabling reliable IoT applications, {eid: 85079341004}&gt;, &lt;Use of elliptic curves in cryptography, {eid: 85015402934}&gt;, &lt;Multilevel IoT model for smart cities resilience, {eid: 85025808610}&gt;, &lt;Fault-tolerant IoT, {eid: 85205836457}&gt;, &lt;Towards quantifying the cost of a secure IoT: Overhead and energy consumption of ECC signatures on an ARMbased device, {eid: 84983735845}&gt;, &lt;Self-Adaptive IoT Architectures: An emergency handling case study, {eid: 85055700857}&gt;, &lt;A graceful degradation framework for distributed embedded systems, {eid: 70350051099}&gt;, &lt;A product family approach to graceful degradation, {eid: 84904255741}&gt;, &lt;None, {eid: 0038582149}&gt;, &lt;IoTSan: Fortifying the safety of IoT systems, {eid: 85060399835}&gt;, &lt;A malicious pattern detection engine for embedded security systems in the Internet of Things, {eid: 84919351220}&gt;, &lt;Frontier: Resilient edge processing for the internet of things, {eid: 85063940165}&gt;, &lt;Resilience of stateful IoT applications in a dynamic fog environment, {eid: 85060048417}&gt;, &lt;IoTPOT: A novel honeypot for revealing current IoT threats, {eid: 84968831131}&gt;, &lt;DEMISe: Interpretable deep extraction and mutual information selection techniques for IoT intrusion detection, {eid: 85071726306}&gt;, &lt;JSON sensor signatures (JSS): End-to-end integrity protection from constrained device to IoT application, {eid: 84959263348}&gt;, &lt;Roll-forward checkpointing scheme: A novel fault-tolerant architecture, {eid: 0028518423}&gt;, &lt;CHARIOT: Goal-Driven orchestration middleware for resilient IoT systems, {eid: 85067935788}&gt;, &lt;Auto-Scalingweb applications in clouds: A taxonomy and survey, {eid: 85052373674}&gt;, &lt;A roadmap toward the resilient internet of things for cyber-physical systems, {eid: 85061343060}&gt;, &lt;SVELTE: Real-time intrusion detection in the internet of things, {eid: 84885328301}&gt;, &lt;None, {eid: 84866367303}&gt;, &lt;A method for obtaining digital signatures and public-key cryptosystems, {eid: 0017930809}&gt;, &lt;Security hardening of automotive networks through the implementation of attribute-based plausibility checks, {eid: 85072292435}&gt;, &lt;Feedback control as MAPE-K loop in autonomic computing, {eid: 85041857174}&gt;, &lt;Implementing fault-tolerant services using the state machine approach: A tutorial, {eid: 0025564050}&gt;, &lt;Optimally self-healing IoT choreographies, {eid: 85092373553}&gt;, &lt;Attack and system modeling applied to IoT, cloud, and mobile ecosystems: Embedding security by design, {eid: 85087875378}&gt;, &lt;Kaa: Evaluating elasticity of cloudhosted DBMS, {eid: 85079059326}&gt;, &lt;Conflict-free replicated data types, {eid: 80054700972}&gt;, &lt;An ultra-lightweight white-box encryption scheme for securing resource-constrained IoT devices, {eid: 85020028228}&gt;, &lt;The extended cloud: Review and analysis of mobile edge computing and fog from a security and resilience perspective, {eid: 85031824407}&gt;, &lt;Assessing redundancy models for IoT reliability, {eid: 85053784306}&gt;, &lt;Advanced lightweight encryption algorithms for IoT devices: Survey, challenges and solutions, {eid: 85063794784}&gt;, &lt;Networklevel security and privacy control for smart-home IoT devices, {eid: 84964221810}&gt;, &lt;Highly available intrusion-tolerant services with proactive-reactive recovery, {eid: 77649269780}&gt;, &lt;Resilience and survivability in communication networks: Strategies, principles, and survey of disciplines, {eid: 77953248995}&gt;, &lt;Fault tolerance and resilience: Meanings, measures and assessment, {eid: 84884329973}&gt;, &lt;K-anonymity: A model for protecting privacy, {eid: 0036811662}&gt;, &lt;Design-Level and code-level security analysis of IoT devices, {eid: 85065778968}&gt;, &lt;A roadmap to the programmable world: Software challenges in the IoT Era, {eid: 85010433150}&gt;, &lt;Disposable Botnets: Examining the anatomy of IoT botnet infrastructure, {eid: 85117541783}&gt;, &lt;HCAP: A history-based capability system for IoT devices, {eid: 85049312433}&gt;, &lt;Model-based testing IoT communication via active automata learning, {eid: 85018671468}&gt;, &lt;Toward a new approach to IoT fault tolerance, {eid: 84986212668}&gt;, &lt;A new resilience taxonomy, {eid: 85014910229}&gt;, &lt;A low overhead checkpointing and rollback recovery scheme for distributed systems, {eid: 0024882129}&gt;, &lt;Towards resilient Internet of Things: Vision, challenges, and research roadmap, {eid: 85073871910}&gt;, &lt;Resilience benchmarking, {eid: 84922633759}&gt;, &lt;A resilience assessment framework for infrastructure and economic systems: Quantitative and qualitative resilience analysis of petrochemical supply chains to a hurricane, {eid: 79961168992}&gt;, &lt;The quest for scalable blockchain fabric: Proof-of-work vs. BFT replication, {eid: 84979792898}&gt;, &lt;On resilience in cloud computing: A survey of techniques across the Cloud Domain, {eid: 85089419802}&gt;, &lt;QoS-by-Design in reconfigurable IoT ecosystems, {eid: 85072773542}&gt;, &lt;A secure and privacy-preserving internet of things framework for smart city, {eid: 85062906270}&gt;, &lt;Extend cloud to edge with kubeedge, {eid: 85060224033}&gt;, &lt;Distilling at the edge: A local differential privacy obfuscation framework for IoT data analytics, {eid: 85051956982}&gt;, &lt;A survey on security and privacy issues in Internet-of-Things, {eid: 85030314760}&gt;, &lt;IoT-CAD: Context-aware adaptive anomaly detection in IoT Systems through Sensor Association, {eid: 85097950695}&gt;, &lt;Switching and data injection attacks on stochastic cyberphysical systems: Modeling, resilient estimation, and attack mitigation, {eid: 85066511951}&gt;, &lt;VirtualDrone: Virtual sensing, actuation, and communication for attack-resilient unmanned aerial systems, {eid: 85019045873}&gt;, &lt;A survey of intrusion detection in Internet of Things, {eid: 85013472578}&gt;, &lt;Supporting service adaptation in fault tolerant internet of things, {eid: 84964911265}&gt;</t>
  </si>
  <si>
    <t>2-s2.0-85115446129</t>
  </si>
  <si>
    <t>IoT Resilience, nothing in DTs</t>
  </si>
  <si>
    <t>A systematic literature review of model-driven security engineering for cyber-physical systems</t>
  </si>
  <si>
    <t>Journal of Systems and Software</t>
  </si>
  <si>
    <t>10.1016/j.jss.2020.110697</t>
  </si>
  <si>
    <t>https://www.doi.org/10.1016/j.jss.2020.110697</t>
  </si>
  <si>
    <t>Â© 2020 Elsevier Inc.The last years have elevated the importance of cyberâ€“physical systems like IoT applications, smart cars, or industrial control systems, and, therefore, these systems have also come into the focus of attackers. In contrast to software products running on PCs or smartphones, updating and maintaining cyberâ€“physical systems presents a major challenge. This challenge, combined with the often decades-long lifetime of cyberâ€“physical systems, and with their deployment in often safety-critical contexts, makes it particularly important to consider their security already at design time. When aiming to obtain a provably secure design, model-driven security approaches are key, as they allow to identify and mitigate threats in early phases of the development. As attacks may exploit both code-level as well as physical vulnerabilities, such approaches must consider not just the cyber layer but the physical layer as well. To find out which model-driven security approaches for cyberâ€“physical systems exist considering both layers, we conducted a systematic literature review. From a set of 1160 initial papers, we extracted 69 relevant publications describing 17 candidate approaches. We found seven approaches specifically developed for cyberâ€“physical systems. We provide a comprehensive description of these approaches, discuss them in particular detail, and determine their limitations. We found out that model-driven security is a relevant research area but most approaches focus only on specific security properties and even for CPS-specific approaches the platform is only rarely taken into account.</t>
  </si>
  <si>
    <t>Cyber-physical systems, Literature survey, Model-driven security, Platform-specific, Security modeling, Systematic literature review</t>
  </si>
  <si>
    <t>&lt;Design methodologies for securing cyber-physical systems, {eid: 84963735979}&gt;, &lt;None, {eid: 84981484936}&gt;, &lt;None, {eid: 85086707753}&gt;, &lt;Towards the model-driven engineering of secure yet safe embedded systems, {eid: 84938678794}&gt;, &lt;None, {eid: 85007566152}&gt;, &lt;DREMS ML: A wide spectrum architecture design language for distributed computing platforms, {eid: 84930180339}&gt;, &lt;Ensuring safety, security, and sustainability of mission-critical cyberâ€“physical systems, {eid: 84155165352}&gt;, &lt;None, {eid: 33750960661}&gt;, &lt;A tutorial on uppaal, {eid: 35048862279}&gt;, &lt;Secure Computer Systems: Mathematical Foundations: Technical Report, {eid: 0003400251}&gt;, &lt;Integrity Considerations for Secure Computer Systems: Technical Report, {eid: 0003400255}&gt;, &lt;Towards verified synthesis of ProCom, a component model for real-time embedded systems, {eid: 79960534876}&gt;, &lt;Pride-an environment for component-based development of distributed real-time embedded systems, {eid: 84902154783}&gt;, &lt;Model-driven software engineering in practice, {eid: 84878326137}&gt;, &lt;ProCom â€“ The Progress Component Model Reference Manual, {eid: 70350650120}&gt;, &lt;Functional modeling compiler for system-level design of automotive cyber-physical systems, {eid: 84936887971}&gt;, &lt;Addressing software security in the federal acquisition process, {eid: 84995800777}&gt;, &lt;On the security of public key protocols, {eid: 0020720357}&gt;, &lt;Analysis for security attacks in cyber-physical systems, {eid: 85086074073}&gt;, &lt;None, {eid: 34250158136}&gt;, &lt;Taming heterogeneity - the Ptolemy approach, {eid: 0242444222}&gt;, &lt;The EVITA project webpage, {eid: 85086705424}&gt;, &lt;Model-based security testing: a taxonomy and systematic classification, {eid: 84958867836}&gt;, &lt;From embedded to cyber-physical systems: Challenges and future directions, {eid: 84956559487}&gt;, &lt;Replication package for the literature review, {eid: 85086709257, doi: 10.5281/zenodo.3843478}&gt;, &lt;A tool-supported method for the design and implementation of secure distributed applications, {eid: 79551530717}&gt;, &lt;SECTET: an extensible framework for the realization of secure inter-organizational workflows, {eid: 33750453781}&gt;, &lt;CoCoME - the common component modeling example, {eid: 54249117804}&gt;, &lt;An ontology of information security, {eid: 85001799494}&gt;, &lt;A Requirement Engineering Driven Approach to Security Architecture Design for Distributed Embedded Systems, {eid: 84938694373}&gt;, &lt;None, {eid: 85086733219}&gt;, &lt;None, {eid: 0024663847}&gt;, &lt;Security in model driven development: A survey, {eid: 80455173460}&gt;, &lt;Secure Systems Development with UML, {eid: 84891477511}&gt;, &lt;None, {eid: 84949203155}&gt;, &lt;Procedures for Performing Systematic Reviews, Vol. 33, No. TR/SE-0401, {eid: 27644567603}&gt;, &lt;Guidelines for performing Systematic Literature Reviews in Software Engineering, Vol. 2: Technical Report, {eid: 44649122227}&gt;, &lt;A survey of approaches combining safety and security for industrial control systems, {eid: 84961342778}&gt;, &lt;Cyber physical systems: Design challenges, {eid: 49649119406}&gt;, &lt;German steel mill cyber attack, {eid: 84979967732}&gt;, &lt;DREMS: A model-driven distributed secure information architecture platform for managed embedded systems, {eid: 84897082425}&gt;, &lt;Safe and Secure Model-Driven Design for Embedded Systems, {eid: 85078197691}&gt;, &lt;None, {eid: 85043324734}&gt;, &lt;Security modeling for embedded system design, {eid: 85043346656}&gt;, &lt;SysML models and model transformation for security, {eid: 84970045832}&gt;, &lt;Cyber-physical systems security: a systematic mapping study, {eid: 85023636879}&gt;, &lt;A general theory of composition for a class of â€œpossibilisticâ€ properties, {eid: 0002426876}&gt;, &lt;Mendeley desktop, {eid: 85086720665}&gt;, &lt;None, {eid: 70349673753}&gt;, &lt;Engineering Secure Software Architectures: Patterns, Models and Analysis, {eid: 85086733779}&gt;, &lt;None, {eid: 84887684517}&gt;, &lt;Domain specific and model based systems engineering in the smart grid as prerequesite for security by design, {eid: 84973889966}&gt;, &lt;Model-based security engineering for cyber-physical systems: A systematic mapping study, {eid: 85006307160}&gt;, &lt;An extensive systematic review on the Model-Driven Development of secure systems, {eid: 84942611940}&gt;, &lt;A UML Profile for MARTE: Modeling and Analysis of Real-Time Embedded systems (2008-06-08), Vol. 2: Technical Report ptc/2008-06-09, {eid: 85086718756}&gt;, &lt;System Design, Modeling, and Simulation. Using Ptolemy II, {eid: 84903125444}&gt;, &lt;Cyber-physical systems: the next computing revolution, {eid: 77956217277}&gt;, &lt;Security and design challenges in cyber-physical systems, {eid: 84936797256}&gt;, &lt;CSP and determinism in security modelling, {eid: 0029232082}&gt;, &lt;SysML-Sec: A model driven approach for designing safe and secure systems, {eid: 84939500992}&gt;, &lt;None, {eid: 85086728502}&gt;, &lt;An integrated security and systems engineering process and modelling framework, {eid: 84943427876}&gt;, &lt;Guidelines for conducting and reporting case study research in software engineering, {eid: 61849169018}&gt;, &lt;Modeling security aspects in distributed real-time component-based embedded systems, {eid: 84863908276}&gt;, &lt;ModelSec: a generative architecture for model-driven security, {eid: 73149125546}&gt;, &lt;Attack trees, {eid: 0002670359}&gt;, &lt;Threat Modeling: Designing for Security, {eid: 84943192699}&gt;, &lt;Threat Modeling: Designing for Security, {eid: 84943192699}&gt;, &lt;None, {eid: 84951750779}&gt;, &lt;Engineering security into distributed systems: A survey of methodologies, {eid: 84874788713}&gt;, &lt;Security in Embedded Systems: A Model-Based Approach with Risk Metrics, {eid: 85066633926}&gt;, &lt;Integrating security mechanisms into embedded systems by domain-specific modelling, {eid: 84911899842}&gt;, &lt;Model-Driven Software Development: Technology, Engineering, Management, {eid: 33748331276}&gt;, &lt;Security-aware functional modeling of cyber-physical systems, {eid: 84952922399}&gt;, &lt;Functional model-based design methodology for automotive cyber-physical systems, {eid: 85027001100}&gt;, &lt;Functional model-based design methodology for automotive cyber-physical systems, {eid: 85027001100}&gt;, &lt;None, {eid: 84903220294}&gt;, &lt;Systems Engineering with SysML/UML: Modeling, Analysis, Design, {eid: 85143558202}&gt;, &lt;Guidelines for snowballing in systematic literature studies and a replication in software engineering, {eid: 84907829939}&gt;, &lt;Cyber-Physical Systems: Computation, Communication, and Control, {eid: 85086714085}&gt;, &lt;A code generation framework for actor-oriented models with partial evaluation, {eid: 38749122525}&gt;</t>
  </si>
  <si>
    <t>Elsevier Inc.</t>
  </si>
  <si>
    <t>2-s2.0-85086721259</t>
  </si>
  <si>
    <t>Secondary but Model-driven security engineering for CPS, no DTs</t>
  </si>
  <si>
    <t>A Systematic Mapping Study on the Role of Software Engineering in Enabling Society 5.0</t>
  </si>
  <si>
    <t>9th IEEE International Smart Cities Conference, ISC2 2023</t>
  </si>
  <si>
    <t>10.1109/ISC257844.2023.10293672</t>
  </si>
  <si>
    <t>https://www.doi.org/10.1109/ISC257844.2023.10293672</t>
  </si>
  <si>
    <t>Â© 2023 IEEE.Society 5.0 is a visionary project aimed at creating sustainable smart societies, which relies on advanced computer science and software engineering techniques. Hence, software engineering plays a critical role in enabling Society 5.0 by providing the necessary technological advances and practices to address societal issues. This paper presents a systematic mapping study that focuses on identifying the key software engineering technologies and challenges that are critical for achieving the goals of Society 5.0. The study begins with an initial set of 1646 peer-reviewed publications, from which a final set of 29 primary studies was selected through a rigorous selection process. The selected studies were subjected to meticulous data extraction, analysis, and synthesis. The primary studies identified 13 software engineering technologies that act as enablers of Society 5.0. However, the application of these technologies also comes with technical challenges. The selected primary studies identified ten software engineering open challenges that hamper the realisation of Society 5.0. The findings of this study have important implications for software engineering researchers and practitioners involved in developing sustainable smart societies. The identification of the key technologies and challenges in Society 5.0 can help guide future research and development efforts in this field.</t>
  </si>
  <si>
    <t>Industry 5.0, Society 5.0, Software engineering, systematic mapping study</t>
  </si>
  <si>
    <t>&lt;Enabling unmanned aerial vehicle borne secure communication with classification framework for industry 5.0, {eid: 85178322633}&gt;, &lt;A humancyber-physical system toward intelligent wind turbine operation and maintenance, {eid: 85099170111}&gt;, &lt;Known unknowns in an era of technological and viral disruptions-implications for theory, policy, and practice, {eid: 85100500171}&gt;, &lt;Industry 4.0 and industry 5.0-inception, conception and perception, {eid: 85117209815}&gt;, &lt;Modeling in industry 5.0: What is there and what is missing: Special session 1: Languages for industry 5.0, {eid: 85118867778}&gt;, &lt;Birth of industry 5.0: Making sense of big data with artificial intelligence, "the internet of things" and next-generation technology policy, {eid: 85045445268}&gt;, &lt;Development of a cloudbased computational framework for an empathetic robot, {eid: 85064612068}&gt;, &lt;Design of productive sociotechnical systems by human-system co-creation for super-smart society, {eid: 85107808588}&gt;, &lt;Towards a resilient society-technology 5.0, risks and ethics, {eid: 85092018391}&gt;, &lt;6g vision: Toward future collaborative cognitive communication (3c) systems, {eid: 85112558120}&gt;, &lt;Green industrial internet of things from a smart industry perspectives, {eid: 85096834712}&gt;, &lt;Long-range real-time monitoring strategy for precision irrigation in urban and rural farming in society 5.0, {eid: 85125470147}&gt;, &lt;B2h: Enabling delay-tolerant blockchain network in healthcare for society 5.0, {eid: 85129071266}&gt;, &lt;None, {eid: 85178353005}&gt;, &lt;Cracau: Byzantine machine learning meets industrial edge computing in industry 5.0, {eid: 85110872217}&gt;, &lt;A home for principal component analysis (pca) as part of a multiagent safety system (mass) for human-robot collaboration (hrc) within the industry 5.0 enterprise architecture (ea), {eid: 85142699679}&gt;, &lt;User-centric blockchain for industry 5.0 applications, {eid: 85134756177}&gt;, &lt;I2m: Intelligent information management for rendering ioe services in society 5.0, {eid: 85130474539}&gt;, &lt;Sustainable smart city to society 5.0: State-of-the-art and research challenges, {eid: 85143397676}&gt;, &lt;Robot companion, an intelligent interactive robot coworker for the industry 5.0, {eid: 85146357942}&gt;, &lt;Adaptive mobile vr content delivery for industrial 5.0, {eid: 85144213893}&gt;, &lt;Uav based long range environment monitoring system with industry 5.0 perspectives for smart city infrastructure, {eid: 85126070588}&gt;, &lt;Federated split learning model for industry 5.0: A data poisoning defense for edge computing, {eid: 85136825782}&gt;, &lt;Enhancing wisdom manufacturing as industrial metaverse for industry and society 5.0, {eid: 85182304448}&gt;, &lt;Marl based resource allocation scheme leveraging vehicular cloudlet in automotive-industry 5.0, {eid: 85162584066}&gt;, &lt;Industry 5.0: Prospect and retrospect, {eid: 85139280032}&gt;, &lt;The role of digital technologies in supporting and improving fishery and aquaculture across the supply chain-quo vadis?, {eid: 85164255169}&gt;, &lt;Using machine learning for industry 5.0 efficiency prediction based on security and proposing models to enhance efficiency, {eid: 85149759582}&gt;, &lt;Building digital twins of cyber physical systems with metaverse for industry 5.0 and beyond, {eid: 85147451988}&gt;, &lt;None, {eid: 85178373732}&gt;, &lt;None, {eid: 85112283114}&gt;, &lt;None, {eid: 85148560515}&gt;, &lt;None, {eid: 85146860659}&gt;, &lt;Systematic mapping studies in software engineering, {eid: 85088075417}&gt;, &lt;Evaluating strategies for study selection in systematic literature studies, {eid: 84907816749}&gt;, &lt;Guidelines for snowballing in systematic literature studies and a replication in software engineering, {eid: 84907829939}&gt;, &lt;The goal question metric approach, {eid: 0003219646}&gt;, &lt;A systematic review of systematic review process research in software engineering, {eid: 84885174213}&gt;, &lt;Recommended steps for thematic synthesis in software engineering, {eid: 84858743104}&gt;, &lt;None, {eid: 85178321079}&gt;, &lt;Testing methodological guidance on the conduct of narrative synthesis in systematic reviews: Effectiveness of interventions to promote smoke alarm ownership and function, {eid: 58149505623}&gt;, &lt;None, {eid: 84949178783}&gt;, &lt;None, {eid: 85092800887}&gt;, &lt;None, {eid: 85178321643}&gt;, &lt;Architecting digital twins, {eid: 85130855388}&gt;, &lt;The enabling technologies of industry 4.0: Examining the seeds of the fourth industrial revolution, {eid: 85118693444}&gt;, &lt;The applications of industry 4.0 technologies in manufacturing context: A systematic literature review, {eid: 85093949784}&gt;, &lt;Industry 5.0: A survey on enabling technologies and potential applications, {eid: 85125862007}&gt;, &lt;Industry 4.0: Towards future industrial opportunities and challenges, {eid: 84966558951}&gt;, &lt;Analysing interoperability in digital twin software architectures for manufacturing, {eid: 85178363998}&gt;, &lt;None, {eid: 85178355329}&gt;, &lt;None, {eid: 85178362849}&gt;, &lt;None, {eid: 85111457464}&gt;, &lt;None, {eid: 85178385733}&gt;, &lt;None, {eid: 85104945391}&gt;, &lt;None, {eid: 85178353005}&gt;</t>
  </si>
  <si>
    <t>2-s2.0-85178358578</t>
  </si>
  <si>
    <t>Study of SE for Society 5.0, briefly mentions DTs</t>
  </si>
  <si>
    <t>Artificial intelligence-based decision-making algorithms, internet of things sensing networks, and deep learning-assisted smart process management in cyber-physical production systems</t>
  </si>
  <si>
    <t>Electronics (Switzerland)</t>
  </si>
  <si>
    <t>10.3390/electronics10202497</t>
  </si>
  <si>
    <t>https://www.doi.org/10.3390/electronics10202497</t>
  </si>
  <si>
    <t>Â© 2021 by the authors. Licensee MDPI, Basel, Switzerland.With growing evidence of deep learning-assisted smart process planning, there is an essen-tial demand for comprehending whether cyber-physical production systems (CPPSs) are adequate in managing complexity and flexibility, configuring the smart factory. In this research, prior findings were cumulated indicating that the interoperability between Internet of Things-based real-time production logistics and cyber-physical process monitoring systems can decide upon the progression of operations advancing a system to the intended state in CPPSs. We carried out a quantitative literature review of ProQuest, Scopus, and the Web of Science throughout March and August 2021, with search terms including â€œcyber-physical production systemsâ€, â€œcyber-physical manufacturing systemsâ€, â€œsmart process manufacturingâ€, â€œsmart industrial manufacturing processesâ€, â€œnetworked manufacturing systemsâ€, â€œindustrial cyber-physical systems,â€ â€œsmart industrial production processesâ€, and â€œsustainable Internet of Things-based manufacturing systemsâ€. As we analyzed research published between 2017 and 2021, only 489 papers met the eligibility criteria. By removing controversial or unclear findings (scanty/unimportant data), results unsupported by replication, undetailed content, or papers having quite similar titles, we decided on 164, chiefly empirical, sources. Subsequent analyses should develop on real-time sensor networks, so as to configure the importance of artificial intelligence-driven big data analytics by use of cyber-physical production networks.</t>
  </si>
  <si>
    <t>Algorithm, Artificial intelligence, Cyber-physical, Internet of Things, Production, System</t>
  </si>
  <si>
    <t>&lt;A hybrid modeling methodology for cyber physical production systems: Framework and key techniques, {eid: 85107491506}&gt;, &lt;A method for supporting the transformation of an existing production system with its integrated Enterprise Information Systems (EISs) into a Cyber Physical Production System (CPPS), {eid: 85107309265}&gt;, &lt;Smart manufacturing based on cyber-physical systems and beyond, {eid: 85039543349}&gt;, &lt;A problem-solving ontology for human-centered cyber physical production systems, {eid: 85050807312}&gt;, &lt;Ontology-assisted engineering of cyberâ€“physical production systems in the field of process technology, {eid: 85041839357}&gt;, &lt;Automatic parameter estimation for reusable software components of modular and reconfigurable cyber-physical production systems in the domain of discrete manufacturing, {eid: 85023741399}&gt;, &lt;A function block based cyber-physical production system for physical humanâ€“robot interaction, {eid: 85046138377}&gt;, &lt;Safe and secure cyber-physical systems, {eid: 85102532880}&gt;, &lt;Data cleansing for energy-saving: A case of cyber-physical machine tools health monitoring system, {eid: 85032655008}&gt;, &lt;An improved cyber-physical systems architecture for Industry 4.0 smart factories, {eid: 85049975291}&gt;, &lt;Cyber-physical production system approach for energy and resource efficient planning and operation of plating process chains, {eid: 85096880581}&gt;, &lt;Cognitive automation, big data-driven manufacturing, and sustainable industrial value creation in Internet of Things-based real-time production logistics, {eid: 85099155947}&gt;, &lt;Cognitive automation, business process optimization, and sustainable industrial value creation in artificial intelligence data-driven Internet of Things systems, {eid: 85091833996}&gt;, &lt;Internet of Things-enabled smart sustainable cities: Big data-based urban governance, wireless sensor networks, and automated algorithmic decision-making processes, {eid: 85094626561}&gt;, &lt;Product decision-making information systems, real-time big data analytics, and deep learning-enabled smart process planning in sustainable Industry 4.0, {eid: 85091867716}&gt;, &lt;Urban Internet of Things systems and interconnected sensor networks in sustainable smart city governance, {eid: 85094601042}&gt;, &lt;Automated data analysis in organizations: Sensory algorithmic devices, intrusive workplace monitoring, and employee surveillance, {eid: 85085891962}&gt;, &lt;Sensing, smart, and sustainable technologies in big data-driven manufacturing, {eid: 85091825114}&gt;, &lt;Autonomous vehicle decision-making algorithms and data-driven mobilities in networked transport systems, {eid: 85113213091}&gt;, &lt;Machine learning-based natural language processing algorithms and electronic health records data, {eid: 85085615497}&gt;, &lt;Smart industrial value creation, cyber-physical production networks, and real-time big data analytics in sustainable Internet of Things-based manufacturing systems, {eid: 85099119509}&gt;, &lt;Towards effective workforce management: Hiring algorithms, big data-driven accountability systems, and organizational performance, {eid: 85083722408}&gt;, &lt;Internet of Things-enabled sustainability, industrial big data analytics, and deep learning-assisted smart process planning in cyber-physical manufacturing systems, {eid: 85099148416}&gt;, &lt;Addressing the COVID-19 crisis by harnessing Internet of Things sensors and machine learning algorithms in data-driven smart sustainable cities, {eid: 85094575873}&gt;, &lt;Interconnected sensor networks and decision-making self-driving car control algorithms in smart sustainable urbanism, {eid: 85096444326}&gt;, &lt;The algorithmic governance of data driven-processing employment: Evidence-based management practices, artificial intelligence recruiting software, and automated hiring decisions, {eid: 85083708826}&gt;, &lt;Industrial artificial intelligence, smart connected sensors, and big data-driven decision-making processes in Internet of Things-based real-time production logistics, {eid: 85091868444}&gt;, &lt;The automatability of male and female jobs: Technological unemployment, skill shift, and precarious work, {eid: 85070636734}&gt;, &lt;Artificial intelligence-supported workplace decisions: Big data algorithmic analytics, sensory and tracking technologies, and metabolism monitors, {eid: 85084243034}&gt;, &lt;Cyber-physical production networks, artificial intelligence-based decision-making algorithms, and big data-driven innovation in Industry 4.0-based manufacturing systems, {eid: 85091821574}&gt;, &lt;Automating gender roles at work: How digital disruption and artificial intelligence alter industry structures and sex-based divisions of labor, {eid: 85070618424}&gt;, &lt;Big data analytics in human resource management: Automated decision-making processes, predictive hiring algorithms, and cutting-edge workplace surveillance technologies, {eid: 85087366004}&gt;, &lt;Networked, smart, and responsive devices in Industry 4.0 manufacturing systems, {eid: 85091883345}&gt;, &lt;Digital data aggregation, analysis, and infrastructures in fintech operations, {eid: 85091821338}&gt;, &lt;Big data-driven algorithmic decision-making in selecting and managing employees: Advanced predictive analytics, workforce metrics, and digital innovations for enhancing organizational human capital, {eid: 85085610147}&gt;, &lt;Cognitive decision-making algorithms, real-time sensor networks, and Internet of Things smart devices in cyber-physical manufacturing systems, {eid: 85091818118}&gt;, &lt;Industrial big data, automated production systems, and Internet of Things sensing networks in cyber-physical system-based manufacturing, {eid: 85091821543}&gt;, &lt;Autonomous vehicle driving algorithms and smart mobility technologies in big data-driven transportation planning and engineering, {eid: 85113242763}&gt;, &lt;Exploiting visual cues for safe and flexible cyber-physical production systems, {eid: 85077312258}&gt;, &lt;Challenges for the cyber-physical manufacturing enterprises of the future, {eid: 85061639439}&gt;, &lt;Deep learning-assisted smart process planning, cognitive automation, and industrial big data analytics in sustainable cyber-physical production systems, {eid: 85112486794}&gt;, &lt;Smart city software systems and Internet of Things sensors in sustainable urban governance networks, {eid: 85112485989}&gt;, &lt;Sensing and computing technologies, intelligent vehicular networks, and big data-driven algorithmic decision-making in smart sustainable urbanism, {eid: 85113225821}&gt;, &lt;From a literature review to a conceptual framework of enablers for smart manufacturing control, {eid: 85066996966}&gt;, &lt;Product decision-making information systems, real-time sensor networks, and artificial intelligence-driven big data analytics in sustainable Industry 4.0, {eid: 85112547610}&gt;, &lt;Cyber-physical systems for cognitive industrial Internet of Things: Sensory big data, smart mobile devices, and automated manufacturing processes, {eid: 85078248528}&gt;, &lt;Medical wearables and biosensor technologies as tools of Internet of Things-based health monitoring systems, {eid: 85091836485}&gt;, &lt;Artificial intelligence data-driven Internet of Things systems, real-time process monitoring, and sustainable industrial value creation in smart networked factories, {eid: 85112482981}&gt;, &lt;Computationally networked urbanism and data-driven planning technologies in smart and environmentally sustainable cities, {eid: 85112485406}&gt;, &lt;Autonomous vehicle interaction control software and smart sustainable urban mobility behaviors in network connectivity systems, {eid: 85113196633}&gt;, &lt;Subject-orientation as design language for integration across organisational control layers, {eid: 84975246118}&gt;, &lt;A comparison of fog and cloud computing cyber-physical interfaces for Industry 4.0 real-time embedded machine learning engineering applications, {eid: 85065718296}&gt;, &lt;Multi-sensor process analysis and performance characterisation in CNC turning-a cyber physical system approach, {eid: 85014530400}&gt;, &lt;Scheduling research contributions to smart manufacturing, {eid: 85038817876}&gt;, &lt;Cyber-physical production networks, Internet of Things-enabled sustainability, and smart factory performance in Industry 4.0-based manufacturing systems, {eid: 85112539596}&gt;, &lt;Deep learning algorithms and big health care data in clinical natural language processing, {eid: 85085590507}&gt;, &lt;Business process optimization, cognitive decision-making algorithms, and artificial intelligence data-driven Internet of Things systems in sustainable smart manufacturing, {eid: 85099162729}&gt;, &lt;The intelligent industry of the future: A survey on emerging trends, research challenges and opportunities in Industry 4.0, {eid: 85017503754}&gt;, &lt;Real-time advanced analytics, automated production systems, and smart industrial value creation in sustainable manufacturing Internet of Things, {eid: 85112485943}&gt;, &lt;Interconnected sensor networks and machine learning-based analytics in data-driven smart sustainable cities, {eid: 85112484210}&gt;, &lt;Autonomous vehicle algorithms, big geospatial data analytics, and interconnected sensor networks in urban transportation systems, {eid: 85113263831}&gt;, &lt;Real-time big data analytics, sustainable Industry 4.0 wireless networks, and Internet of Things-based decision support systems in cyber-physical smart manufacturing, {eid: 85112539463}&gt;, &lt;Governing self-driving cars: Do autonomous vehicles pose a significant regulatory problem?, {eid: 85073378486}&gt;, &lt;Internet of Things-based smart healthcare systems: Real-time patient-generated medical data from networked wearable devices, {eid: 85091817370}&gt;, &lt;Internet of Things sensing networks, digitized mass production, and sustainable organizational performance in cyber-physical system-based smart factories, {eid: 85112487910}&gt;, &lt;Internet of Things sensing infrastructures and urban big data analytics in smart sustainable city governance and management, {eid: 85112487841}&gt;, &lt;Networked driverless technologies, autonomous vehicle algorithms, and transportation analytics in smart urban mobility systems, {eid: 85113243451}&gt;, &lt;Reference architectures for smart manufacturing: A critical review, {eid: 85056448761}&gt;, &lt;Robotic wireless sensor networks, big data-driven decision-making processes, and cyber-physical system-based real-time monitoring in sustainable product lifecycle management, {eid: 85113221777}&gt;, &lt;Big data governance of automated algorithmic decision-making processes, {eid: 85073381102}&gt;, &lt;Networked and integrated sustainable urban technologies in Internet of Things-enabled smart cities, {eid: 85094618467}&gt;, &lt;Real-time sensor networks, advanced robotics, and product decision-making information systems in data-driven sustainable smart manufacturing, {eid: 85099125961}&gt;, &lt;Data-driven Internet of Things systems and urban sensing technologies in integrated smart city planning and management, {eid: 85112487237}&gt;, &lt;Autonomous driving perception algorithms and urban mobility technologies in smart transportation systems, {eid: 85113260101}&gt;, &lt;Remote maintenance support with the aid of cyber-physical systems and cloud technology, {eid: 85047389495}&gt;, &lt;Towards the co-evolution of industrial products and its production systems by combining models from development and hardware/software deployment in cyber-physical systems, {eid: 85032007925}&gt;, &lt;Cyber-physical production systems for data-driven, decentralized, and secure manufacturingâ€”A perspective, {eid: 85117056326}&gt;, &lt;Internet of Things smart devices, sustainable industrial big data, and artificial intelligence-based decision-making algorithms in cyber-physical system-based manufacturing, {eid: 85113225620}&gt;, &lt;Semantically enriched Internet of Things sensor data in smart networked environments, {eid: 85078292017}&gt;, &lt;Medical Internet of Things-based healthcare systems: Wearable sensor-based devices, patient-Generated big data, and real-time clinical monitoring, {eid: 85091837131}&gt;, &lt;Scheduling status update for optimizing age of information in the context of industrial cyber-physical system, {eid: 85070248650}&gt;, &lt;Modeling, planning, and scheduling of shop-floor assembly process with dynamic cyber-physical interactions: A case study for CPS-based smart industrial robot production, {eid: 85068756165}&gt;, &lt;Trustworthiness modeling and analysis of cyber-physical manufacturing systems, {eid: 85035760899}&gt;, &lt;Formal modeling and control of cyber-physical manufacturing systems, {eid: 85033496460}&gt;, &lt;Sustainable product lifecycle management, industrial big data, and Internet of Things sensing networks in cyber-physical system-based smart factories, {eid: 85103317278}&gt;, &lt;Sustainable governance networks and urban Internet of Things systems in big data-driven smart cities, {eid: 85112487900}&gt;, &lt;Real-world connected vehicle data, deep learning-based sensing technologies, and decision-making self-driving car control algorithms in autonomous mobility systems, {eid: 85113218754}&gt;, &lt;A connective framework to support the lifecycle of cyberâ€“physical production systems, {eid: 85099599444}&gt;, &lt;Cyberâ€“physical systems: Extending pervasive sensing from control theory to the Internet of Things, {eid: 85021623562}&gt;, &lt;Resilient architecture for cyber-physical production systems, {eid: 85047300837}&gt;, &lt;Interoperability in the cyber-physical manufacturing enterprise, {eid: 85103577481}&gt;, &lt;Optimal scheduling for maximizing information freshness and system performance in industrial cyberâ€“physical systems, {eid: 85100053670}&gt;, &lt;Cyber-physical systems architectures for industrial internet of things applications in Industry 4.0: A literature review, {eid: 85097644468}&gt;, &lt;Big data-driven innovation, deep learning-assisted smart process planning, and product decision-making information systems in sustainable Industry 4.0, {eid: 85106618438}&gt;, &lt;Industrial big data analytics for cognitive Internet of Things: Wireless sensor networks, smart computing algorithms, and machine learning techniques, {eid: 85078272508}&gt;, &lt;Wearable Internet of Things healthcare systems: Smart biomedical sensors, wireless connected devices, and real-time patient monitoring, {eid: 85109415551}&gt;, &lt;Application cases of biological transformation in manufacturing technology, {eid: 85095798599}&gt;, &lt;A function-behaviour-structure design methodology for adaptive production systems, {eid: 85066040335}&gt;, &lt;Organizing self-organizing systems: A terminology, taxonomy, and reference model for entities in cyber-physical production systems, {eid: 85074583512}&gt;, &lt;Connected and autonomous vehicle mobility: Socially disruptive technologies, networked transport systems, and big data algorithmic analytics, {eid: 85096449840}&gt;, &lt;Networked and integrated sustainable urban technologies in Internet of Things-enabled smart city governance, {eid: 85112485880}&gt;, &lt;The algorithmic governance of connected autonomous vehicles: Data-driven decision support systems and smart sustainable urban mobility behaviors, {eid: 85096431354}&gt;, &lt;Dynamic reconfiguration of service-oriented resources in cyberâ€“physical production systems by a process-independent approach with multiple criteria and multiple resource management operations, {eid: 85048770008}&gt;, &lt;Fault detection and diagnosis of cyber-physical system using the computer vision and image processing, {eid: 85143085934}&gt;, &lt;A cyber-physical machine tools platform using OPC UA and MTConnect, {eid: 85064397986}&gt;, &lt;Artificial intelligence data-driven Internet of Things systems, real-time advanced analytics, and cyber-physical production networks in sustainable smart manufacturing, {eid: 85106606548}&gt;, &lt;Big data, blockchain, and artificial intelligence in cloud-based accounting information systems, {eid: 85078228206}&gt;, &lt;Healthcare body sensor networks and smart wearable devices in Internet of Medical Things, {eid: 85098546299}&gt;, &lt;A cloud-based cyber-physical system for adaptive shop-floor scheduling and condition-based mainte-nance, {eid: 85046843510}&gt;, &lt;Real-time big data analytics, smart industrial value creation, and robotic wireless sensor networks in Internet of Things-based decision support systems, {eid: 85106635815}&gt;, &lt;Artificial intelligence-based decision-making algorithms, sustainable organizational performance, and automated production systems in big data-driven smart urban economy, {eid: 85103325601}&gt;, &lt;Real-time medical data analytics in Internet of Things-based smart healthcare systems, {eid: 85091841790}&gt;, &lt;Interconnected sensor networks and digital urban governance in data-driven smart sustainable cities, {eid: 85112485125}&gt;, &lt;Smart transportation systems: Sustainable mobilities, autonomous vehicle decision-making algorithms, and networked driverless technologies, {eid: 85096434873}&gt;, &lt;Restoring public trust in digital platform operations: Machine learning algorithmic structuring of social media content, {eid: 85091869460}&gt;, &lt;Cyber-physical system-based real-time monitoring, industrial big data analytics, and smart factory performance in sustainable manufacturing Internet of Things, {eid: 85106574209}&gt;, &lt;Internet of Things-enabled sustainability, big data-driven decision-making processes, and digitized mass production in Industry 4.0-based manufacturing systems, {eid: 85103332805}&gt;, &lt;Sustainable urban governance networks: Data-driven planning technologies and smart city software systems, {eid: 85094624660}&gt;, &lt;Urban mobility technologies, algorithm-driven sensing devices, and machine learning-based ethical judgments in a connected vehicle environment, {eid: 85096433693}&gt;, &lt;Robotic process automation, deep learning, and natural language processing in algorithmic data-driven accounting information systems, {eid: 85096546991}&gt;, &lt;A dynamic processing methodology of manufacturing data for the automated throughput analysis in cyber-physical production environment, {eid: 85064814254}&gt;, &lt;Cyber-physical production systems architecture based on multi-agentâ€™s design patternâ€”comparison of selected approaches mapping four agent patterns, {eid: 85069730064}&gt;, &lt;A cyber-physical attack taxonomy for production systems: A quality control perspective, {eid: 85043396479}&gt;, &lt;Data analytics-based decision support workflow for high-mix low-volume production systems, {eid: 85064550516}&gt;, &lt;Cognitive decision-making algorithms, Internet of Things smart devices, and sustainable organizational performance in Industry 4.0-based manufacturing systems, {eid: 85099144124}&gt;, &lt;COVID-19 response and recovery in smart sustainable city governance and management: Data-driven Internet of Things systems and Machine learning-based analytics, {eid: 85094626186}&gt;, &lt;Sustainable and smart urban transport systems: Sensing and computing technologies, intelligent vehicular networks, and data-driven automated decision-making, {eid: 85096445118}&gt;, &lt;Cyber physical systems for predictive production systems, {eid: 85015680017}&gt;, &lt;Virtual engineering of cyber-physical automation systems: The case of control logic, {eid: 85059050409}&gt;, &lt;A knowledge-based tool for designing cyber physical production systems, {eid: 84994156501}&gt;, &lt;Method of tasks and resources matching and analysis for cyber-physical production system, {eid: 85048012728}&gt;, &lt;Solving partner selection problem in cyber-physical production networks using the HUMANT algorithm, {eid: 84987916043}&gt;, &lt;Artificial intelligence-based decision-making algorithms, automated production systems, and big data-driven innovation in sustainable Industry 4.0, {eid: 85099168252}&gt;, &lt;Smart industrial Internet of Things devices, services, and applications: Ubiquitous sensing and sensory data, predictive analytics algorithms, and cognitive computing technologies, {eid: 85078665458}&gt;, &lt;Industrial artificial intelligence, sustainable product lifecycle management, and Internet of Things sensing networks in cyber-physical smart manufacturing systems, {eid: 85099138027}&gt;, &lt;Augmented reality-assisted intelligent window for cyber-physical machine tools, {eid: 85018391158}&gt;, &lt;(Re)deployment of Smart Algorithms in Cyberâ€“Physical Production Systems Using DSL4hDNCS, {eid: 85099706353}&gt;, &lt;Multi-scale approach from mechatronic to cyber-physical systems for the design of manufacturing systems, {eid: 85010832458}&gt;, &lt;Feature-based control and information framework for adaptive and distributed manufacturing in cyber-physical systems, {eid: 85009518088}&gt;, &lt;A new method for autonomous control of complex job shopsâ€”Integrating order release, sequencing and capacity control to meet due dates, {eid: 84997270872}&gt;, &lt;Big data-driven decision-making processes, Industry 4.0 wireless networks, and digitized mass production in cyber-physical system-based smart factories, {eid: 85099136069}&gt;, &lt;Big data analytics and sustainable urbanism in Internet of Things-enabled smart governance, {eid: 85094572435}&gt;, &lt;Connected and autonomous transport systems: Deep learning-based sensing technologies, data-driven mobilities, and intelligent vehicular networks, {eid: 85096428850}&gt;, &lt;Distributed control with rationally bounded agents in cyber-physical production systems, {eid: 85046775483}&gt;, &lt;Distributed dynamic scheduling for cyber-physical production systems based on a multi-agent system, {eid: 85038399981}&gt;, &lt;Cyber physical process monitoring systems, {eid: 84949993153}&gt;, &lt;BIOSOARM: A bio-inspired self-organising architecture for manufacturing cyber-physical shopfloors, {eid: 84986268581}&gt;, &lt;Cloud-based smart manufacturing for personalized candy packing application, {eid: 84988422263}&gt;, &lt;Internet of Things-based real-time production logistics, cyber-physical process monitoring systems, and industrial artificial intelligence in sustainable smart manufacturing, {eid: 85112485464}&gt;, &lt;Smart connected sensors, industrial big data, and real-time process monitoring in cyber-physical system-based manufacturing, {eid: 85099151096}&gt;, &lt;Internet of Things-enabled smart devices in medical practice: Healthcare big data, wearable biometric sensors, and real-time patient monitoring, {eid: 85091814433}&gt;, &lt;Using autonomous intelligence to build a smart shop floor, {eid: 85019115095}&gt;, &lt;An analytical approach to improving due-date and lead-time dynamics in production systems, {eid: 85034732846}&gt;, &lt;Algorithmic decision-making in organizations: Network data mining, measuring and monitoring work performance, and managerial control, {eid: 85085618512}&gt;, &lt;Internet of Things smart devices, industrial artificial intelligence, and real-time sensor networks in sustainable cyber-physical production systems, {eid: 85103341443}&gt;, &lt;Data-driven automated decision-making in assessing employee performance and productivity: Designing and implementing workforce metrics and analytics, {eid: 85085594465}&gt;, &lt;Developing an engineering tool for cyber-physical production systems, {eid: 85111171012}&gt;, &lt;Application of intelligent engineering in the planning of cyber-physical production systems, {eid: 85105165391}&gt;, &lt;Decision support systems in the context of cyber-physical systems: Influencing factors and challenges for the adoption in production scheduling, {eid: 85105213158}&gt;, &lt;A systematic mapping of semi-formal and formal methods in requirements engineering of industrial cyber-physical systems, {eid: 85133334204}&gt;, &lt;Medical big data, body sensor networks, and online patient engagement in artificial intelligence-enabled healthcare delivery, {eid: 85091879024}&gt;, &lt;Urban big data and Internet of Things sensing infrastructures in smart and environmentally sustainable cities, {eid: 85094572148}&gt;, &lt;Connected and networked driving: Smart mobility technologies, urban transportation systems, and big data-driven algorithmic decision-making, {eid: 85096454082}&gt;, &lt;Middleware for providing activity-driven assistance in cyber-physical production systems, {eid: 85100760215}&gt;, &lt;What makes an AI device human-like? The role of interaction quality, empathy and perceived psychological anthropomorphic characteristics on the acceptance of artificial intelligence in the service industry, {eid: 85106517247}&gt;, &lt;Changes in consumersâ€™ purchase patterns as a consequence of the COVID-19 pandemic, {eid: 85111756485}&gt;, &lt;Quantitative approach to project portfolio management: Proposal for Slovak companies, {eid: 85083512917}&gt;, &lt;Earnings management in V4 countries: The evidence of earnings smoothing and inflating, {eid: 85093120984}&gt;, &lt;The impact of national economic development on the shadow economy, {eid: 85107928866}&gt;, &lt;New paradigms of quantification of economic efficiency in the transport sector, {eid: 85105057005}&gt;, &lt;Community of practice: Converting IT graduate students into specialists via professional knowledge sharing, {eid: 85126968862}&gt;</t>
  </si>
  <si>
    <t>2-s2.0-85116965192</t>
  </si>
  <si>
    <t>AI for Cyber-physical production systems. Seem to scratch some DT topics (without using the term) but still out of topic</t>
  </si>
  <si>
    <t>Attack Path Analysis for Cyber Physical Systems</t>
  </si>
  <si>
    <t>6th International Workshop on Security of Industrial Control Systems and Cyber-Physical Systems, CyberICPS 2020, 2nd International Workshop on Security and Privacy Requirements Engineering, SECPRE 2020, and 3rd International Workshop on Attacks and Defenses for Internet-of-Things, ADIoT 2020, held in conjunction with 25th European Symposium on Research in Computer Security, ESORICS 2020</t>
  </si>
  <si>
    <t>10.1007/978-3-030-64330-0_2</t>
  </si>
  <si>
    <t>https://www.doi.org/10.1007/978-3-030-64330-0_2</t>
  </si>
  <si>
    <t>Â© 2020, Springer Nature Switzerland AG.The identification and analysis of potential paths that an adversary may exploit to attack Cyber Physical Systems comprising sub-systems enables the comprehensive understanding of the attacks and the impact that may have to the overall system, thus facilitating the definition of appropriate countermeasures that will satisfy the pertinent security requirements. To this end, several attack modelling techniques can be employed, the attack graph being the most prevalent among them. Unfortunately, the discovery and analysis of all possible attack paths in an attack graph is not possible in systems even of a moderate size. In this work we propose a novel systematic method for discovering and analyzing attack paths in real-world scale interconnected Cyber Physical Systems. The method considers the criticality of each sub-system in discovering paths and the risk to the overall system that each path presents to analyze and prioritize paths. We illustrate the workings of the method by applying to the navigational Cyber Physical Systems of the Cyber-Enabled Ship to identify and analyze highly critical attack paths originating from the Automatic Identification System (AIS) and targeting the Autonomous Navigation System (ANS).</t>
  </si>
  <si>
    <t>Attack path analysis, Autonomous ships, Cyber physical systems, Navigational system</t>
  </si>
  <si>
    <t>&lt;Cyber-security incidents: A review cases in cyber-physical systems, {eid: 85049515128}&gt;, &lt;None, {eid: 85082400346}&gt;, &lt;Shipping 4.0 and training seafarers for the future autonomous and unmanned ships, {eid: 85098252363}&gt;, &lt;Evaluating cybersecurity risks in the maritime industry: A literature review, {eid: 85098259890}&gt;, &lt;None, {eid: 85086449047}&gt;, &lt;Cyber security issues in navigation systems of marine vessels from a control perspective, {eid: 85032224560}&gt;, &lt;None, {eid: 85061375749}&gt;, &lt;A survey of attack models for cyber-physical security assessment in electricity grid, {eid: 85076807960}&gt;, &lt;A review of attack graph and attack tree visual syntax in cyber security, {eid: 85083098928}&gt;, &lt;Cyber-attack modeling analysis techniques: An overview, {eid: 85009788830}&gt;, &lt;None, {eid: 84920885575}&gt;, &lt;Evaluating network security with two-layer attack graphs, {eid: 77950788192}&gt;, &lt;A scalable approach to attack graph generation, {eid: 34547239511}&gt;, &lt;Automated generation and analysis of attack graphs, {eid: 44049089202}&gt;, &lt;None, {eid: 85098250142}&gt;, &lt;None, {eid: 4243503824}&gt;, &lt;None, {eid: 85098248781}&gt;, &lt;A graph-based system for network-vulnerability analysis, {eid: 84988504967}&gt;, &lt;Finding optimal attack path using attack graphs: A survey, {eid: 84865284443}&gt;, &lt;Quantitative security risk assessment of enterprise networks, {eid: 85099430113}&gt;, &lt;Computer-attack graph generation tool, {eid: 84964504906}&gt;, &lt;MulVAL: A logic-based network security analyzer, {eid: 85076884574}&gt;, &lt;Topological analysis of network attack vulnerability, {eid: 20444498659}&gt;, &lt;Scalable, graph-based network vulnerability analysis, {eid: 0038687692}&gt;, &lt;Survey of attack graph analysis methods from the perspective of data and knowledge processing, {eid: 85077756860}&gt;, &lt;None, {eid: 58749097495}&gt;, &lt;Practical attack graph generation for network defense, {eid: 39049104457}&gt;, &lt;Distributed attack graph generation, {eid: 84987619351}&gt;, &lt;K maximum probability attack paths dynamic generation algorithm, {eid: 84977568617}&gt;, &lt;Dynamic security risk management using Bayesian attack graphs, {eid: 81455142742}&gt;, &lt;Scalable attack graph for risk assessment, {eid: 83755177309}&gt;, &lt;Exploring risk flow attack graph for security risk assessment, {eid: 84944080112}&gt;, &lt;Finding dependencies between cyber-physical domains for security testing of industrial control systems, {eid: 85060062319}&gt;, &lt;Cyber-attack path discovery in a dynamic supply chain maritime risk management system, {eid: 85029482846}&gt;, &lt;A security analysis method for industrial internet of things, {eid: 85046349771}&gt;, &lt;Attack graph implementation and visualization for cyber physical systems, {eid: 85079057706}&gt;, &lt;Safety related cyber-attacks identification and assessment for autonomous inland ships, {eid: 85079890165}&gt;, &lt;Identifying critical components in large scale cyber physical systems, {eid: 85093114845}&gt;, &lt;None, {eid: 84943192699}&gt;, &lt;None, {eid: 85098252952}&gt;, &lt;A practical approach to stakeholder-driven determination of security requirements based on the GDPR and common criteria, {eid: 85083037726}&gt;, &lt;None, {eid: 85098246820}&gt;, &lt;None, {eid: 0347227352}&gt;, &lt;Shipping 4.0: Security requirements for the cyber-enabled ship, {eid: 85079907992}&gt;</t>
  </si>
  <si>
    <t>2-s2.0-85098235746</t>
  </si>
  <si>
    <t>Primary, out of scope</t>
  </si>
  <si>
    <t>Cyber-physical security evaluation in manufacturing systems with a Bayesian game model</t>
  </si>
  <si>
    <t>30th International Conference on Flexible Automation and Intelligent Manufacturing, FAIM 2021</t>
  </si>
  <si>
    <t>10.1016/j.promfg.2020.10.163</t>
  </si>
  <si>
    <t>https://www.doi.org/10.1016/j.promfg.2020.10.163</t>
  </si>
  <si>
    <t>Â© 2020 The Authors. Published by Elsevier Ltd. This is an open access article under the CC BY-NC-ND license (https://creativecommons.org/licenses/by-nc-nd/4.0/) Peer-review under responsibility of the scientific committee of the FAIM 2021.Cyber-physical security has been taken more seriously recently in manufacturing systems because of highly increasing integration of cyber and network systems with physical production known as cyber-physical manufacturing systems (CPMS). This paper presents a novel proactive approach to forecast the interrelation of attackers and cyber-physical manufacturing systems to suggest a proper defense strategy to the system managerial. In this research, the zero-sum game payoff function developed in our previous studies is transformed into an epistemic type Bayesian game that addresses uncertainties on types of players. The risk preference behavior also is considered as a characteristic of different types of players and to form the Bayesian utility function. Finally, a numerical example is analyzed with a structured method by developing the Bayesian game, computing Bayes-Nash equilibria, and finding quantal response equilibrium. This approach enables managers to decide a proper defense strategy in advance of experiencing cyber-physical dilemma when there are not enough previous data.</t>
  </si>
  <si>
    <t>Bayesian game, Best strategy for defense, Cybersecurity in manufacturing, Game theory, Optimization, Quantal response equilibrium, Risk analysis</t>
  </si>
  <si>
    <t>&lt;Cyber-physical manufacturing systems (CPMS), {eid: 85019605932}&gt;, &lt;Cyber-physical manufacturing cloud: Architecture, virtualization, communication, and testbed, {eid: 85018178147}&gt;, &lt;Security challenges in cyber-physical production systems, {eid: 85041117989}&gt;, &lt;None, {eid: 80455177510}&gt;, &lt;Bad parts: Are our manufacturing systems at risk of silent cyberattacks?, {eid: 84933052293}&gt;, &lt;A cyberattack has caused confirmed physical damage for the second time ever, {eid: 85099847544}&gt;, &lt;None, {eid: 85099849867}&gt;, &lt;Understand your cybersecurity threats, {eid: 85099797313}&gt;, &lt;None, {eid: 85052869179}&gt;, &lt;ICS-CERT reports increase in FY2015 infrastructure attacks, {eid: 85099828248}&gt;, &lt;Review of cybersecurity issues in industrial critical infrastructure: Manufacturing in perspective, {eid: 85206595975}&gt;, &lt;Cyber-physical security challenges in manufacturing systems, {eid: 84899102995}&gt;, &lt;Integration of supervisory control with SCADA system for a flexible manufacturing cell, {eid: 84914145588}&gt;, &lt;Cyber-security concerns for total productive maintenance in smart manufacturing systems, {eid: 85083532801}&gt;, &lt;Cyber-physical vulnerabilities in additive manufacturing systems: A case study attack on the. STL file with human subjects, {eid: 85019560405}&gt;, &lt;Manufacturing and security challenges in 3D printing, {eid: 84966711818}&gt;, &lt;Security of additive manufacturing: Attack taxonomy and survey, {eid: 85045057711}&gt;, &lt;Cybersecurity risks and mitigation strategies in additive manufacturing, {eid: 85059983982}&gt;, &lt;Towards data-driven cyber attack damage and vulnerability estimation for manufacturing enterprises, {eid: 85063267731}&gt;, &lt;A simulation-based platform for assessing the impact of cyber-threats on smart manufacturing systems, {eid: 85052885684}&gt;, &lt;None, {eid: 85083534454}&gt;, &lt;Enhancing cyber-physical security in manufacturing through game-theoretic analysis, {eid: 85062660909}&gt;, &lt;A game theory based cybersecurity assessment model for advanced manufacturing systems, {eid: 85052853671}&gt;, &lt;Cybersecurity analysis of smart manufacturing system using game theory approach and quantal response equilibrium, {eid: 85060488502}&gt;, &lt;None, {eid: 85099833796}&gt;, &lt;Risk assessment for cyber security of manufacturing systems: A game theory approach, {eid: 85070070006}&gt;, &lt;Lifetime portfolio selection by dynamic stochastic programming, {eid: 85056142368}&gt;, &lt;None, {eid: 85099838170}&gt;, &lt;Types of cyber attackers, {eid: 85099871153}&gt;, &lt;Essentials of game theory: A concise multidisciplinary introduction, {eid: 70849113602}&gt;, &lt;None, {eid: 85099817712}&gt;, &lt;An economic analysis of the optimal information security investment in the case of a risk-averse firm, {eid: 46849085979}&gt;, &lt;An adversarial risk analysis framework for cybersecurity, {eid: 85100642858}&gt;, &lt;Lifetime portfolio selection under uncertainty: The continuous-time case, {eid: 0000314740}&gt;, &lt;Cyber risk-aversion and threat preparedness, {eid: 85099814033}&gt;, &lt;None, {eid: 85099800108}&gt;, &lt;Cybercrime damages $6 trillion by 2021, {eid: 85099801288}&gt;, &lt;None, {eid: 84875228804}&gt;, &lt;None, {eid: 85099833958}&gt;</t>
  </si>
  <si>
    <t>2-s2.0-85099800003</t>
  </si>
  <si>
    <t>Guidelines for including grey literature and conducting multivocal literature reviews in software engineering</t>
  </si>
  <si>
    <t>Information and Software Technology</t>
  </si>
  <si>
    <t>10.1016/j.infsof.2018.09.006</t>
  </si>
  <si>
    <t>https://www.doi.org/10.1016/j.infsof.2018.09.006</t>
  </si>
  <si>
    <t>Â© 2018Context: A Multivocal Literature Review (MLR) is a form of a Systematic Literature Review (SLR) which includes the grey literature (e.g., blog posts, videos and white papers) in addition to the published (formal) literature (e.g., journal and conference papers). MLRs are useful for both researchers and practitioners since they provide summaries both the state-of-the art and â€“practice in a given area. MLRs are popular in other fields and have recently started to appear in software engineering (SE). As more MLR studies are conducted and reported, it is important to have a set of guidelines to ensure high quality of MLR processes and their results. Objective: There are several guidelines to conduct SLR studies in SE. However, several phases of MLRs differ from those of traditional SLRs, for instance with respect to the search process and source quality assessment. Therefore, SLR guidelines are only partially useful for conducting MLR studies. Our goal in this paper is to present guidelines on how to conduct MLR studies in SE. Method: To develop the MLR guidelines, we benefit from several inputs: (1) existing SLR guidelines in SE, (2), a literature survey of MLR guidelines and experience papers in other fields, and (3) our own experiences in conducting several MLRs in SE. We took the popular SLR guidelines of Kitchenham and Charters as the baseline and extended/adopted them to conduct MLR studies in SE. All derived guidelines are discussed in the context of an already-published MLR in SE as the running example. Results: The resulting guidelines cover all phases of conducting and reporting MLRs in SE from the planning phase, over conducting the review to the final reporting of the review. In particular, we believe that incorporating and adopting a vast set of experience-based recommendations from MLR guidelines and experience papers in other fields have enabled us to propose a set of guidelines with solid foundations. Conclusion: Having been developed on the basis of several types of experience and evidence, the provided MLR guidelines will support researchers to effectively and efficiently conduct new MLRs in any area of SE. The authors recommend the researchers to utilize these guidelines in their MLR studies and then share their lessons learned and experiences.</t>
  </si>
  <si>
    <t>Evidence-based software engineering, Grey literature, Guidelines, Literature study, Multivocal literature review, Systematic literature review, Systematic mapping study</t>
  </si>
  <si>
    <t>&lt;Evidence-based software engineering, {eid: 4544225764}&gt;, &lt;Systematic literature reviews in software engineeringâ€“a systematic literature review, {eid: 56649086628}&gt;, &lt;Guidelines for conducting systematic mapping studies in software engineering: an update, {eid: 84929464206}&gt;, &lt;Using systematic review methods within a Ph.D. dissertation in political science: challenges and lessons learned from practice, {eid: 84901686086}&gt;, &lt;Software test-code engineering: a systematic mapping, {eid: 84914181487}&gt;, &lt;Including systematic reviews in PhD programmes and candidatures in nursing â€“ â€˜Hobsons choiceâ€™?, {eid: 84897595016}&gt;, &lt;Systematic reviews and Meta-analysis: understanding the best evidence in primary healthcare, {eid: 84939214241}&gt;, &lt;The role of systematic reviews in evidence-based practice, research, and development, {eid: 49049110198}&gt;, &lt;What we know about testing embedded software, {eid: 85049807004}&gt;, &lt;Software Creativity 2.0, {eid: 80053507768}&gt;, &lt;Experimentation in Software Engineering, {eid: 84949178783}&gt;, &lt;Towards rigor in reviews of multivocal literatures: applying the exploratory case study method, {eid: 84970133401}&gt;, &lt;Towards utility in reviews of multivocal literatures, {eid: 84970277709}&gt;, &lt;The use of grey literature in health sciences: a preliminary survey, {eid: 0025202504}&gt;, &lt;Grey literature searching for Health Sciences Systematic Reviews: a prospective study of time spent and resources utilized, {eid: 84907152613}&gt;, &lt;Grey literature in meta-analyses of randomized trials of health care interventions, {eid: 35549006513}&gt;, &lt;Shades of grey: guidelines for working with the grey literature in systematic reviews for management and organizational studies, {eid: 85031698784}&gt;, &lt;An exploration of technical debt, {eid: 84876410801}&gt;, &lt;None, {eid: 85053865931}&gt;, &lt;Does the inclusion of grey literature influence estimates of intervention effectiveness reported in meta-analyses?, {eid: 0034619036}&gt;, &lt;Systematic mapping studies in software engineering, {eid: 85088075417}&gt;, &lt;None, {eid: 85057390331}&gt;, &lt;Grey literature, {eid: 84856535970}&gt;, &lt;Searching for studies, {eid: 84883710616}&gt;, &lt;Finding the hard to finds: searching for grey (Gray) literature, {eid: 85053884408}&gt;, &lt;Global epidemiology of injecting drug use and HIV among people who inject drugs: a systematic review, {eid: 55749095381}&gt;, &lt;Evidence-Based Software Engineering and Systematic Reviews, {eid: 85140160476}&gt;, &lt;Investigating bias in the search phase of Software Engineering secondary studies, {eid: 84936076379}&gt;, &lt;A systematic literature review of literature reviews in software testing, {eid: 84987968030}&gt;, &lt;Citations, research topics and active countries in software engineering: a bibliometrics study, {eid: 84959387510}&gt;, &lt;A bibliometric analysis of the Turkish software engineering research community, {eid: 84942987899}&gt;, &lt;Quantity versus impact of software engineering papers: a quantitative study, {eid: 85020729509}&gt;, &lt;What we know about testing embedded software, {eid: 85049807004}&gt;, &lt;A systematic mapping study of web application testing, {eid: 84878316262}&gt;, &lt;Graphical User Interface (GUI) Testing: systematic Mapping and Repository, {eid: 84880786120}&gt;, &lt;UML-Driven Software Performance Engineering: a Systematic Mapping and Trend Analysis, {eid: 84943001475}&gt;, &lt;A grey literature review of special events for promoting cancer screenings, {eid: 84902702380}&gt;, &lt;Why children are not vaccinated: a review of the grey literature, {eid: 84870248721}&gt;, &lt;A grey literature review of the cultural Olympiad, {eid: 85048901603}&gt;, &lt;Reconceptualizing cultural participation in Europe: grey literature review, {eid: 84884500365}&gt;, &lt;The need for multivocal literature reviews in software engineering: complementing systematic literature reviews with grey literature, {eid: 84978496329}&gt;, &lt;Choosing the right test automation tool: a grey literature review, {eid: 85039445491}&gt;, &lt;Software test maturity assessment and test process improvement: a multivocal literature review, {eid: 85009743225}&gt;, &lt;When and what to automate in software testing? A multivocal literature review, {eid: 84969529104}&gt;, &lt;Comment on â€œTowards rigor in reviews of multivocal Literatures: applying the exploratory case study methodâ€, {eid: 84970099528}&gt;, &lt;Introducing automated GUI testing and observing its benefits: an industrial case study in the context of law-practice management software, {eid: 85050982708}&gt;, &lt;When to automate software testing? decision support based on system dynamics â€“ an industrial case study, {eid: 84902449606}&gt;, &lt;A search-based approach for cost-effective software test automation decision support and an industrial case study, {eid: 84903640661}&gt;, &lt;When to automate software testing? a decision-support approach based on process simulation, {eid: 84962598494}&gt;, &lt;Master Thesis, {eid: 85053869326}&gt;, &lt;Using argumentation theory to analyses software practitionersâ€™ defeasible evidence, inference and belief, {eid: 85011582035}&gt;, &lt;Argumentation Schemes, {eid: 84926223476}&gt;, &lt;iOS applications testing, {eid: 84969508907}&gt;, &lt;Gamification of software testing - An MLR, {eid: 84999041073}&gt;, &lt;Relationship of DevOps to agile, lean and continuous deployment: a multivocal literature review study, {eid: 84999040028}&gt;, &lt;Characterizing DevOps by hearing multiple voices, {eid: 85025452099}&gt;, &lt;Threat intelligence sharing platforms: an exploratory study of software vendors and research perspectives, {eid: 85034437663}&gt;, &lt;A multivocal literature review on serious games for software process standards education, {eid: 85034108454}&gt;, &lt;Smells in software test code: a survey of knowledge in industry and academia, {eid: 85039428979}&gt;, &lt;How do software startups pivot? Empirical results from a multiple case study, {eid: 84976644849}&gt;, &lt;A systematic literature review of software process improvement in small and medium web companies, {eid: 78049406187}&gt;, &lt;What we know about software test maturity and test process improvement, {eid: 85040311203}&gt;, &lt;On the pragmatic design of literature studies in software engineering: an experience-based guideline, {eid: 85008429791}&gt;, &lt;Web application testing: a systematic literature reviewr, {eid: 84900597825}&gt;, &lt;Software test-code engineering: a systematic mapping, {eid: 85053886265}&gt;, &lt;Development of scientific software: a systematic mapping, bibliometrics Study and a paper repository, {eid: 84880970555}&gt;, &lt;Classification and trend analysis of UML books (1997-2009), {eid: 84914114309}&gt;, &lt;Cost, benefits and quality of software development documentation: a systematic mapping, {eid: 85053887423}&gt;, &lt;A response to commentaries on â€œTowards rigor in reviews of multivocal literatures.. â€, {eid: 84970174122}&gt;, &lt;AACODS checklist, {eid: 85076861392}&gt;, &lt;Advancing rigorous methodologies: a review of â€œTowards rigor in reviews of multivocal literatures.. â€, {eid: 84970277669}&gt;, &lt;Applying systematic review search methods to the grey literature: a case study examining guidelines for school-based breakfast programs in Canada, {eid: 84944898238}&gt;, &lt;Between black and white: examining grey literature in Meta-analyses of psychological research, {eid: 84916925460}&gt;, &lt;Blog posts and tweets: the next frontier for grey literature, {eid: 84882022979}&gt;, &lt;Grey literature and systematic reviews, {eid: 84889407182}&gt;, &lt;Grey Literature in Meta-Analyses, {eid: 0041629419}&gt;, &lt;Grey literature in the health sciences: evaluating it, {eid: 85053937226}&gt;, &lt;Review of grey literature on drug prevention among young people, {eid: 84999274039}&gt;, &lt;Searching and synthesising â€˜grey literatureâ€™ and â€˜grey informationâ€™ in public health: critical reflections on three case studies, {eid: 84989352574}&gt;, &lt;Searching for grey literature for systematic reviews: challenges and benefits, {eid: 84937144758}&gt;, &lt;State-of-the-Evidence reviews: advantages and challenges of including grey literature, {eid: 33745071521}&gt;, &lt;Where is the evidence: realising the value of grey literature for public policy and practice, {eid: 84926660128}&gt;, &lt;Mini-SLR on MLR experience and guideline papers, {eid: 85053865727}&gt;, &lt;What works for whom, where, why, for what, and when? Using evaluation evidence to take action in local contexts, {eid: 84859498765}&gt;, &lt;Context in industrial software engineering research, {eid: 72449183585}&gt;, &lt;The case for context-driven software engineering research: generalizability is overrated, {eid: 85030571593}&gt;, &lt;Context in industrial software engineering research, {eid: 72449183585}&gt;, &lt;What works for whom, where, when, and why? On the role of context in empirical software engineering, {eid: 84867531768}&gt;, &lt;Software-engineering research revisited, {eid: 0009629259}&gt;, &lt;None, {eid: 85053874646}&gt;, &lt;Selecting empirical methods for software engineering research, {eid: 84890243406}&gt;, &lt;Guidelines for snowballing in systematic literature studies and a replication in software engineering, {eid: 84907829939}&gt;, &lt;World quality report 2016â€“17, {eid: 85050182674}&gt;, &lt;State of Agile report, {eid: 85053907584}&gt;, &lt;None, {eid: 85053908786}&gt;, &lt;Turkish quality report, {eid: 85053903245}&gt;, &lt;Guide to the software engineering body of knowledge (SWEBOK), version 3.0, {eid: 9644284871}&gt;, &lt;Standard glossary of terms used in software testing, Version 3.1, {eid: 85053925633}&gt;, &lt;None, {eid: 84937440373}&gt;, &lt;Checklists for software engineering case study research, {eid: 47949125955}&gt;, &lt;Six years of systematic literature reviews in software engineering: an updated tertiary study, {eid: 79958214321}&gt;, &lt;Experience-based guidelines for effective and efficient data extraction in systematic reviews in software engineering, {eid: 85025479499}&gt;, &lt;Synthesizing evidence in software engineering research, {eid: 78149245463}&gt;, &lt;Using surveys and web-scraping to select tools for software testing consultancy, {eid: 84998636508}&gt;, &lt;Qualitative Data Analysis: A Methods Sourcebook, {eid: 84890804101}&gt;, &lt;Enhancing the practical relevance of research, {eid: 84963973460}&gt;, &lt;Developing, verifying and maintaining high-quality automated test scripts, {eid: 84968919489}&gt;, &lt;What should you write for a practitioner journal?, {eid: 85053923945}&gt;, &lt;Titles that talk: how to create a title for your article or manuscript, {eid: 85053881237}&gt;, &lt;What do we know about knowledge management? Practical implications for software engineering, {eid: 65749092889}&gt;, &lt;What do we know about software development in startups?, {eid: 84907435826}&gt;, &lt;What do we know about test-driven development?, {eid: 77958165614}&gt;, &lt;What do we know about agile software development?, {eid: 70049104316}&gt;, &lt;What do we know about developer motivation?, {eid: 47149112933}&gt;, &lt;Worlds apart: industrial and academic focus areas in software testing, {eid: 85030549597}&gt;, &lt;Search based software engineering: introduction to the special issue of the IEEE transactions on software engineering, {eid: 78649914527}&gt;, &lt;Search-based software engineering: trends, techniques and applications, {eid: 84866935116}&gt;, &lt;Search-based software engineering online repository, {eid: 85053903106}&gt;, &lt;A guide for writing scholarly articles or reviews for the educational research review, {eid: 85053883977}&gt;</t>
  </si>
  <si>
    <t>2-s2.0-85053877709</t>
  </si>
  <si>
    <t>Completely out of scope, but interesting to learn how to build MLRs</t>
  </si>
  <si>
    <t>Lightweight Mutual Authentication and Privacy-Preservation Scheme for Intelligent Wearable Devices in Industrial-CPS</t>
  </si>
  <si>
    <t>10.1109/TII.2020.3043802</t>
  </si>
  <si>
    <t>https://www.doi.org/10.1109/TII.2020.3043802</t>
  </si>
  <si>
    <t>Â© 2005-2012 IEEE.Industry 5.0 is the digitalization, automation, and data exchange of industrial processes that involve artificial intelligence, industrial Internet of Things (IIoT), and industrial cyber-physical systems (I-CPS). In healthcare, I-CPS enables the intelligent wearable devices to gather data from the real-world and transmit to the virtual world for decision-making. I-CPS makes our lives comfortable with the emergence of innovative healthcare applications. Similar to any other IIoT paradigm, I-CPS capable healthcare applications face numerous challenging issues. The resource-constrained nature of wearable devices and their inability to support complex security mechanisms provide an ideal platform to malevolent entities for launching attacks. To preserve the privacy of wearable devices and their data in an I-CPS environment, in this article we propose a lightweight mutual authentication scheme. Our scheme is based on client-server interaction model that uses symmetric encryption for establishing secured sessions among the communicating entities. After mutual authentication, the privacy risk associated with a patient data is predicted using an AI-enabled hidden Markov model. We analyzed the robustness and security of our scheme using Burrows-Abadi-Needham logic. This analysis shows that the use of lightweight security primitives for the exchange of session keys makes the proposed scheme highly resilient in terms of security, efficiency, and robustness. Finally, the proposed scheme incurs nominal overhead in terms of processing, communication and storage and is capable to combat a wide range of adversarial threats.</t>
  </si>
  <si>
    <t>Artificial intelligence (AI), authentication, client-server model, industrial cyber-physical systems (I-CPS), Industrial Internet of Things (IIoT), privacy, security</t>
  </si>
  <si>
    <t>&lt;Next-generation big data analytics: State of the art, challenges, and future research topics, {eid: 85019731149}&gt;, &lt;Privacy-preserving data integrity verification by using lightweight streaming authenticated data structures for healthcare cyber-physical system, {eid: 85046370453}&gt;, &lt;Context-sensitive access in industrial internet of things (IIoT) healthcare applications, {eid: 85042384639}&gt;, &lt;Privacyprotector: Privacy-protected patient data collection in IoT-based healthcare systems, {eid: 85042190860}&gt;, &lt;Secured data collection with hardware-based ciphers for IoT-based healthcare, {eid: 85049792907}&gt;, &lt;A lightweight anonymous user authentication and key establishment scheme for wearable devices, {eid: 85056888201}&gt;, &lt;A realistic lightweight anonymous authentication protocol for securing real-time application data access in wireless sensor networks, {eid: 84994469267}&gt;, &lt;Cloud centric authentication for wearable healthcare monitoring system, {eid: 85045756993}&gt;, &lt;A provably secure, efficient, and flexible authentication scheme for ad hoc wireless sensor networks, {eid: 84962198336}&gt;, &lt;End-to-end security scheme for mobility enabled healthcare Internet of Things, {eid: 84961223694}&gt;, &lt;Certificateless remote anonymous authentication schemes forwirelessbody area networks, {eid: 84891804845}&gt;, &lt;Design of secure and lightweight authentication protocol for wearable devices environment, {eid: 85030632828}&gt;, &lt;The random oracle methodology, revisited, {eid: 4243180376}&gt;, &lt;A logic of authentication, {eid: 0000523051}&gt;, &lt;Privacy-preserving scoring of tree ensembles:Anovel framework for ai in healthcare, {eid: 85062592145}&gt;, &lt;Ai in healthcare: Ethical and privacy challenges, {eid: 85068346761}&gt;, &lt;Modelchain: Decentralized privacypreserving healthcare predictive modeling framework on private blockchain networks, {eid: 85048289322}&gt;, &lt;A fast CP-ABE system for cyber-physical security and privacy in mobile healthcare network, {eid: 85086994476}&gt;, &lt;Functional correctness proofs of encryption algorithms, {eid: 33745433697}&gt;, &lt;Incognito: A method for obfuscating web data, {eid: 85075033657}&gt;, &lt;PPFA: Privacy preserving fog-enabled aggregation in smart grid, {eid: 85041516118}&gt;, &lt;Chaotic map-based anonymous user authentication scheme with user biometrics and fuzzy extractor for crowdsourcing Internet of Things, {eid: 85054018028}&gt;, &lt;Anonymous mutual authentication and key agreement scheme for wearable sensors inwireless body area networks, {eid: 85016030664}&gt;</t>
  </si>
  <si>
    <t>2-s2.0-85097943880</t>
  </si>
  <si>
    <t>Multi-paradigm modeling for cyberâ€“physical systems: A systematic mapping review</t>
  </si>
  <si>
    <t>10.1016/j.jss.2021.111081</t>
  </si>
  <si>
    <t>https://www.doi.org/10.1016/j.jss.2021.111081</t>
  </si>
  <si>
    <t>Â© 2021 Elsevier Inc.Cyberâ€“Physical Systems (CPS) are heterogeneous and require cross-domain expertise to model. The complexity of these systems leads to questions about prevalent modeling approaches, their ability to integrate heterogeneous models, and their relevance to the application domains and stakeholders. The methodology for Multi-Paradigm Modeling (MPM) of CPS is not yet fully established and standardized, and researchers apply existing methods for modeling of complex systems and introducing their own. No systematic review has been previously performed to create an overview of the field on the methods used for MPM of CPS. In this paper, we present a systematic mapping study that determines the models, formalisms, and development processes used over the last decade. Additionally, to determine the knowledge necessary for developing CPS, our review studied the background of actors involved in modeling and authors of surveyed studies. The results of the survey show a tendency to reuse multiple existing formalisms and their associated paradigms, in addition to a tendency towards applying transformations between models. These findings suggest that MPM is becoming a essential approach to model CPS, and highlight the importance of future integration of models, standardization of development process and education.</t>
  </si>
  <si>
    <t>Cyberâ€“Physical System, Development process, Formalism, Model, Modeling paradigm, Systematic review</t>
  </si>
  <si>
    <t>&lt;Using model driven engineering to support multi-paradigms security analysis, {eid: 84955284071, doi: 10.1007/978-3-319-27869-8_16}&gt;, &lt;Industrial use cases of cyber physical systems in EU projects: Preliminary study., {eid: 85117728800}&gt;, &lt;State-of-the-art on Current Formalisms used in Cyber-Physical Systems Development 1201234567891-0 1: Tech. rep., {eid: 85117700093}&gt;, &lt;Towards a formal specification of multi-paradigm modelling, {eid: 85075937334, doi: 10.1109/MODELS-C.2019.00067}&gt;, &lt;Multi-paradigm modelling for cyberâ€“physical systems: a descriptive framework, {eid: 85107508780, doi: 10.1007/s10270-021-00876-z}&gt;, &lt;Designing safe and secure embedded and cyber-physical systems with sysml-sec, {eid: 84955298267, doi: 10.1007/978-3-319-27869-8_17}&gt;, &lt;Design and verification of cyber-physical systems using truetime, evolutionary optimization and UPPAAL, {eid: 84969352242, doi: 10.1016/J.MICPRO.2015.12.006}&gt;, &lt;Ensuring safety, security, and sustainability of mission-critical cyberâ€“physical systems, {eid: 84155165352, doi: 10.1109/JPROC.2011.2165689}&gt;, &lt;Defining formalisms for performance evaluation with simthesys, {eid: 80055014024, doi: 10.1016/j.entcs.2011.09.004}&gt;, &lt;Exploiting cloudsim in a multiformalism modeling approach for cloud based systems, {eid: 85054447089}&gt;, &lt;Exploiting product forms solution techniques in multiformalism modeling, {eid: 84873339776, doi: 10.1016/j.entcs.2013.07.005}&gt;, &lt;STSM Report: Systematic literature review on multi-paradigm modeling for CPS systems, {eid: 85117726728, doi: 10.5281/zenodo.1454531}&gt;, &lt;Usability driven DSL development with USE-ME, {eid: 85028946457, doi: 10.1016/j.cl.2017.06.005}&gt;, &lt;None, {eid: 85117718213}&gt;, &lt;Sustainability in Modelling of Cyber-Physical Systems: A Systematic Literature Review - Intermediate Technical Report, {eid: 85117688496, doi: 10.5281/ZENODO.1481946}&gt;, &lt;Systematic Literature Review on Multi-Paradigm Modelling for Cyber-Physical Systems: Tech. Rep. WG4.4, {eid: 85085624388, doi: 10.5281/zenodo.2528953}&gt;, &lt;Modeling a tool for conducting systematic reviews iteratively, {eid: 85052024846}&gt;, &lt;None, {eid: 85117709629}&gt;, &lt;Rigorous design of cyber-physical systems: Linking physicality and computation, {eid: 85038123992, doi: 10.1007/s10270-017-0642-5}&gt;, &lt;Preliminary interdependency analysis: An approach to support critical-infrastructure risk-assessment, {eid: 85020275746, doi: 10.1016/j.ress.2017.05.030}&gt;, &lt;Formal methods for aerospace systems, {eid: 85033330724, doi: 10.1007/978-981-10-4436-6_6}&gt;, &lt;Temporal issues in cyber-physical systems, {eid: 84886662382}&gt;, &lt;Viewpoints, formalisms, languages, and tools for cyber-physical systems, {eid: 84883027106, doi: 10.1145/2508443.2508452}&gt;, &lt;Modelling multi-criticality vehicular software systems: evolution of an industrial component model, {eid: 85084214048}&gt;, &lt;Smart maintenance decision support systems (SMDSS) based on corporate big data analytics, {eid: 85027974417, doi: 10.1016/j.eswa.2017.08.025}&gt;, &lt;Using specification and description language for life cycle assesment in buildings, {eid: 85020714795, doi: 10.3390/su9061004}&gt;, &lt;High-level frameworks for the specification and verification of scheduling problems, {eid: 85028865826, doi: 10.1007/s10009-017-0466-1}&gt;, &lt;Agent-based cyber-physical system development with sea-ml++, {eid: 85150120159, doi: 10.1016/b978-0-12-819105-7.00013-1}&gt;, &lt;Faults and adaptation policy modeling method for self-adaptive robots, {eid: 79955077637, doi: 10.1007/978-3-642-20975-8_17}&gt;, &lt;Metamodeling of smart environments: from design to implementation, {eid: 85007449444, doi: 10.1016/J.AEI.2016.11.005}&gt;, &lt;None, {eid: 85117718894}&gt;, &lt;None, {eid: 70450014827}&gt;, &lt;A multi-paradigm modeling foundation for collaborative multi-view model/system development, {eid: 85013391459}&gt;, &lt;Foundations for streaming model transformations by complex event processing, {eid: 84970021764, doi: 10.1007/s10270-016-0533-1}&gt;, &lt;Towards inconsistency tolerance by quantification of semantic inconsistencies, {eid: 84996679181}&gt;, &lt;DEVS For AUTOSAR-based system deployment modeling and simulation, {eid: 85018998026, doi: 10.1177/0037549716684552}&gt;, &lt;Structure and classification of unified energy agents as a base for the systematic development of future energy grids, {eid: 84926383490, doi: 10.1016/J.ENGAPPAI.2014.10.005}&gt;, &lt;Modeling cyber-physical systems, {eid: 84155172767, doi: 10.1109/JPROC.2011.2160929}&gt;, &lt;Modeling cyber-physical systems, {eid: 84155172767, doi: 10.1109/JPROC.2011.2160929}&gt;, &lt;A model-driven approach for vulnerability evaluation of modern physical protection systems, {eid: 85007223357, doi: 10.1007/s10270-016-0572-7}&gt;, &lt;Contract-based modeling and verification of timed safety requirements within sysml, {eid: 84936803675, doi: 10.1007/s10270-015-0481-1}&gt;, &lt;â€œSystem-of-systemsâ€ approach for interdependent critical infrastructures, {eid: 79953691099, doi: 10.1016/J.RESS.2010.12.010}&gt;, &lt;Model-driven performance prediction of systems of systems, {eid: 84979255879, doi: 10.1007/s10270-016-0547-8}&gt;, &lt;Collaborative development of dependable cyber-physical systems by co-modeling and co-simulation, {eid: 84945366299, doi: 10.4018/978-1-4666-6194-3.ch001}&gt;, &lt;A knowledge-based tool for designing cyber physical production systems, {eid: 84994156501, doi: 10.1016/J.COMPIND.2016.08.001}&gt;, &lt;Integration of facility modeling capabilities for nuclear nonproliferation analysis, {eid: 81355146834, doi: 10.1016/j.pnucene.2011.07.007}&gt;, &lt;None, {eid: 85117682766}&gt;, &lt;The COMPLEX reference framework for HW/SW co-design and power management supporting platform-based design-space exploration, {eid: 84888299402, doi: 10.1016/j.micpro.2013.09.001}&gt;, &lt;A survey on concepts, applications, and challenges in cyber-physical systems, {eid: 84920971178, doi: 10.3837/tiis.2014.12.001}&gt;, &lt;Multiparadigm languages, {eid: 84939752105, doi: 10.1109/MS.1986.232426}&gt;, &lt;The next evolution of MDE: A seamless integration of machine learning into domain modeling, {eid: 85040582253, doi: 10.1109/MODELS.2017.32}&gt;, &lt;A model based systems engineering approach to resiliency analysis of a cyberphysical system, {eid: 85009799978, doi: 10.1109/ISSREW.2016.51}&gt;, &lt;Design, modelling, simulation and integration of cyber physical systems: Methods and applications, {eid: 84992337524, doi: 10.1016/J.COMPIND.2016.05.006}&gt;, &lt;Application and evaluation in the healthcare domain, {eid: 85016190545, doi: 10.1007/978-3-642-34614-9_15}&gt;, &lt;Model-transformation-based computational design synthesis for mission architecture optimization, {eid: 85021249921, doi: 10.1109/AERO.2017.7943953}&gt;, &lt;A framework for reliability-aware embedded system design on multiprocessor platforms, {eid: 84906327253, doi: 10.1016/J.MICPRO.2014.02.007}&gt;, &lt;None, {eid: 85117718033}&gt;, &lt;Energy-aware model-driven development of a wearable healthcare device, {eid: 85028056505, doi: 10.1007/978-3-319-63194-3_4}&gt;, &lt;A framework for rapid configuration of collaborative aviation system-of-systems simulations, {eid: 85117683634}&gt;, &lt;Guidelines for performing Systematic Literature Reviews in Software Engineering: Tech. Rep. EBSE 2007-001, {eid: 44649122227, doi: 10.1016/j.scico.2013.03.017}&gt;, &lt;Systematic literature reviews in software engineeringâ€“a systematic literature review, {eid: 56649086628, doi: 10.1016/j.infsof.2008.09.009}&gt;, &lt;MDA Explained: The Model Driven Architecture: Practice and Promise, {eid: 0344990694}&gt;, &lt;A multi-level data-centric model of system of systems engineering, {eid: 85064131726, doi: 10.1109/ACIT.2018.8672676}&gt;, &lt;Matters of (meta-) modeling, {eid: 34248658631, doi: 10.1007/s10270-006-0017-9}&gt;, &lt;Towards semantically integrated models and tools for cyber-physical systems design, {eid: 84994030148, doi: 10.1007/978-3-319-47169-3_13}&gt;, &lt;Disciplined heterogeneous modeling, {eid: 78349280824, doi: 10.1007/978-3-642-16129-2_20}&gt;, &lt;The past, present and future of cyber-physical systems: a focus on models, {eid: 84928667408, doi: 10.3390/s150304837}&gt;, &lt;Design-space exploration tool for the HIPAO methodology, {eid: 84992520805, doi: 10.1016/J.IFACOL.2015.08.114}&gt;, &lt;State of the art of cyber-physical systems security: An automatic control perspective, {eid: 85058033875, doi: 10.1016/j.jss.2018.12.006}&gt;, &lt;State of the art of cyber-physical systems security: An automatic control perspective, {eid: 85058033875, doi: 10.1016/j.jss.2018.12.006}&gt;, &lt;On synergies of cyber and physical security modelling in vulnerability assessment of railway systems, {eid: 84939487175, doi: 10.1016/j.compeleceng.2015.07.011}&gt;, &lt;Where is the proof?- a review of experiences from applying MDE in industry, {eid: 70349858084, doi: 10.1007/978-3-540-69100-6_31}&gt;, &lt;Solution workflows for model-based analysis of complex systems, {eid: 84855349761, doi: 10.1109/TASE.2011.2161981}&gt;, &lt;A conceptual reference model of modeling and verification concepts for hybrid systems, {eid: 84909589825}&gt;, &lt;Multi-perspective process variability: A case for smart green buildings (short paper), {eid: 84894179567, doi: 10.1109/SOCA.2013.40}&gt;, &lt;None, {eid: 85117700795}&gt;, &lt;A procedural and flexible approach for specification, modeling, definition, and analysis for self-adaptive systems, {eid: 85101911254, doi: 10.1002/spe.2962}&gt;, &lt;Systematic Reviews in the Social Sciences: A Practical Guide, {eid: 84889440265}&gt;, &lt;Unified meta-modeling framework using bond graph grammars for conceptual modeling, {eid: 84937517511, doi: 10.1016/j.robot.2015.05.003}&gt;, &lt;Cyber-physical systems engineering, {eid: 84960376882, doi: 10.1007/978-3-319-29628-9_5}&gt;, &lt;None, {eid: 85117686926}&gt;, &lt;Toward an execution system for self-healing workflows in cyber-physical systems, {eid: 84982867320, doi: 10.1007/s10270-016-0551-z}&gt;, &lt;The pragmatics of model-driven development, {eid: 0141725660, doi: 10.1109/MS.2003.1231146}&gt;, &lt;Composition and compositionality in CPS, {eid: 85021998355, doi: 10.1016/B978-0-12-803773-7.00002-4}&gt;, &lt;None, {eid: 85117718710}&gt;, &lt;Hybrid models as transdisciplinary research enablers, {eid: 85094945863, doi: 10.1016/j.ejor.2020.10.010}&gt;, &lt;Adaptive numerical algorithms in space weather modeling, {eid: 82455175271, doi: 10.1016/J.JCP.2011.02.006}&gt;, &lt;Ensuring safe and consistent coengineering of cyber-physical production systems: A case study, {eid: 85089583239, doi: 10.1002/smr.2308}&gt;, &lt;Architecting dynamic cyber-physical spaces, {eid: 84983806510, doi: 10.1007/s00607-016-0509-6}&gt;, &lt;An introduction to multi-paradigm modelling and simulation, {eid: 0012303245}&gt;, &lt;None, {eid: 85117730946}&gt;, &lt;Model transformations for round-trip engineering in control deployment co-design, {eid: 84928167945}&gt;, &lt;A behavioral coordination operator language (bcool), {eid: 84961627845, doi: 10.1109/MODELS.2015.7338249}&gt;, &lt;Road to a reactive and incremental model transformation platform: three generations of the VIATRA framework, {eid: 84966700829, doi: 10.1007/s10270-016-0530-4}&gt;, &lt;Development and application of a real-time test bed for cyber-physical system, {eid: 85027001214, doi: 10.1109/JSYST.2015.2476367}&gt;, &lt;A relational abstraction of structure and behavior for cyber-physical system design, {eid: 85102616150, doi: 10.1109/ACCESS.2021.3064249}&gt;, &lt;The state of practice in model-driven engineering, {eid: 84899687758, doi: 10.1109/MS.2013.65}&gt;, &lt;Modeling languages in industry 4.0: an extended systematic mapping study, {eid: 85074431675}&gt;, &lt;Combining DEVS and model-checking: Concepts and tools for integrating simulation and analysis, {eid: 85015311022, doi: 10.1504/IJSPM.2017.082781}&gt;, &lt;View oriented approach to specify and model aerospace cyber-physical systems, {eid: 84904461569, doi: 10.1109/DASC.2013.78}&gt;, &lt;Uncertainty-wise cyber-physical system test modeling, {eid: 85025841433, doi: 10.1007/s10270-017-0609-6}&gt;</t>
  </si>
  <si>
    <t>2-s2.0-85117711462</t>
  </si>
  <si>
    <t>Modelling CPS, but no DT</t>
  </si>
  <si>
    <t>Optimal replacement model for the physical component of safety critical smart-world CPSs</t>
  </si>
  <si>
    <t>Journal of Ambient Intelligence and Humanized Computing</t>
  </si>
  <si>
    <t>10.1007/s12652-021-03137-5</t>
  </si>
  <si>
    <t>https://www.doi.org/10.1007/s12652-021-03137-5</t>
  </si>
  <si>
    <t>Â© 2021, The Author(s), under exclusive licence to Springer-Verlag GmbH Germany, part of Springer Nature.Nowadays CPSs have drawn an upsurge of interests for their enormous potential towards the next generation smart systems where safety is a critical issue. In CPS, large number of IoT devices (sensors, actuators, etc.) are deployed to collect data to support safety critical smart-world CPS infrastructures such as smart city, smart health, smart manufacturing, and smart transportation. The degradation of physical components of safety critical smart-world CPSs would deteriorate the performance of the smart system and lead to loss of human life with significant damage to properties. Hence, planned preventive maintenance replacement of physical components of the system is vital to extend the lifetime of the system, to reduce maintenance cost and to avoid risks that may cause major harm to life and property. In this study, we focus on cost effective preventive replacement strategy that recovers failure of physical components of safety critical smart-world CPSs by mainly considering the deterioration state of the physical component on the availability of the system. In view of the degraded physical component of CPSs, we demonstrate the effects of involving maintenance actions during the deterioration state of physical components of CPSs on its availability. Since timely preventive replacement is crucial to support continuous and effective system operation, we compute the optimum time of the constant-interval of preventive replacement strategy for the physical components of CPSs. In this study, we use Weibull distribution as it is a generalized failure model that has been widely used for process equipment life data analyses. At last, the effects of the shape and the scale parameters on the optimal preventive replacement interval of the physical component are also demonstrated.</t>
  </si>
  <si>
    <t>Availability, IoT, Preventive maintenance, Safety critical smart-world CPS, Weibull distribution</t>
  </si>
  <si>
    <t>&lt;The new Weibull handbook, 2nd edn, {eid: 85103254300}&gt;, &lt;Cyber physical systems role in manufacturing technologies, {eid: 85046118545, doi: 10.1063/1.5034337}&gt;, &lt;Dependability analysis of cyber-physical systems, {eid: 85033466417, doi: 10.1049/iet-cdt.2016.0164}&gt;, &lt;Optimum preventive replacement interval for the physical component of cyber physical systems, {eid: 85103269365}&gt;, &lt;A review of the Weibull distribution, {eid: 0000859680, doi: 10.1080/00224065.1993.11979431}&gt;, &lt;Optimal replacement policy under a general failure and repair model: minimal versus worse than old repair, {eid: 85052125046, doi: 10.1016/j.ress.2018.07.032}&gt;, &lt;Optimal preventive maintenance policies, {eid: 0002362385, doi: 10.1287/opre.8.1.90}&gt;, &lt;ICT Agriculture support system for chili pepper harvesting, {eid: 85088264692}&gt;, &lt;Optimization of dynamic preventive maintenance for multicomponent systems, {eid: 85067874407}&gt;, &lt;Optimal spare ordering policy for preventive replacement under cost effective-ness criterion, {eid: 70350354678, doi: 10.1016/j.apm.2009.06.017}&gt;, &lt;Reliability variation and optimal age replacement schedule of compensated discrete multi-state systems, {eid: 85066603727}&gt;, &lt;A multi-stage imperfect maintenance strategy for multi-state systems with variable user demands, {eid: 85084576349, doi: 10.1016/j.cie.2020.106508Accessed29June2020}&gt;, &lt;The present status of maintenance strategies and the impact of maintenance on reliability, {eid: 0035505636, doi: 10.1109/59.962408}&gt;, &lt;An integrated logistics model of spare parts maintenance planning within the aviation industry, {eid: 84892417708}&gt;, &lt;Emerging technologies for sustainable smart city network security: issues, challenges, and countermeasures, {eid: 85074951546}&gt;, &lt;A review on maintenance optimization, {eid: 85072727242, doi: 10.1016/j.ejor.2019.09.047}&gt;, &lt;Basic research for smart community center planning by applying the concept of CPS (Cyber-Physical System) of smart city, {eid: 85103293382}&gt;, &lt;A periodic maintenance model with used equipment and random minimal repair, {eid: 0025539912, doi: 10.1002/1520-6750(199012)37:6&lt;855::AID-NAV3220370605&gt;3.0.CO;2-U}&gt;, &lt;None, {eid: 0003411445}&gt;, &lt;Cyber physical systems: Design challenges, {eid: 49649119406}&gt;, &lt;Replacement and maintenance decision analysis for hydraulic machinery facilities at reservoirs under imperfect maintenance, {eid: 85086024528, doi: 10.3390/en13102507}&gt;, &lt;Manufacturing system maintenance based on dynamic programming model with prognostics information, {eid: 85014002548, doi: 10.1007/s10845-017-1314-6}&gt;, &lt;None, {eid: 77953911961}&gt;, &lt;Application of dynamic reconfiguration in the design of fault-tolerant production cell, {eid: 0008537730}&gt;, &lt;Health and wellness monitoring using intelligent sensing technique, {eid: 85077228232}&gt;, &lt;None, {eid: 2142685609}&gt;, &lt;Generalized reliability centered maintenance modeling through modified semi-Markov chain in power system, {eid: 84863011635, doi: 10.5370/JEET.2011.6.1.025}&gt;, &lt;S-mote: SMART home framework for common household appliances in IoT network, {eid: 85065072484}&gt;, &lt;None, {eid: 0003752181}&gt;, &lt;Decision mapping and optimal inspection models for plant maintenance: some case studies, {eid: 84890880899}&gt;, &lt;Periodic replacement strategy: optimality conditions and numerical performance comparisons, {eid: 85023164173, doi: 10.1080/00207543.2017.1349953}&gt;, &lt;A repair and replacement policy for repairable systems based on probability and mean of profits, {eid: 85056943510, doi: 10.1016/j.ress.2018.11.012}&gt;, &lt;Integrated production and maintenance planning in cyber-physical production systems, {eid: 85065396080, doi: 10.1016/j.procir.2019.02.095}&gt;, &lt;The generalized age maintenance policies with random working times, {eid: 85031039569, doi: 10.1016/j.ress.2017.09.003}&gt;, &lt;A Study on the development and effect of smart manufacturing system in PCB Line, {eid: 85065075156}&gt;, &lt;Preventive and corrective maintenanceâ€“cost comparison and costâ€“benefit analysis, {eid: 84957845906, doi: 10.1080/15732479.2015.1032983}&gt;, &lt;Adjusting Markov models to changes in maintenance policy for reliability analysis, {eid: 85015188370}&gt;, &lt;A combined structural and dynamic modelling approach for dependability analysis in smart grid, {eid: 84877963216}&gt;, &lt;Reliability variation of multi-state components with inertial effect of deteriorating output performances, {eid: 85062569408, doi: 10.1016/j.ress.2019.02.018}&gt;, &lt;A two-phase preventive maintenance policy considering imperfect repair and postponed replacement, {eid: 85056719241, doi: 10.1016/j.ejor.2018.10.049}&gt;</t>
  </si>
  <si>
    <t>2-s2.0-85103271677</t>
  </si>
  <si>
    <t>Orthogonal Uncertainty Modeling in the Engineering of Cyber-Physical Systems</t>
  </si>
  <si>
    <t>IEEE Transactions on Automation Science and Engineering</t>
  </si>
  <si>
    <t>10.1109/TASE.2020.2980726</t>
  </si>
  <si>
    <t>https://www.doi.org/10.1109/TASE.2020.2980726</t>
  </si>
  <si>
    <t>Â© 2004-2012 IEEE.Software-intensive cyber-physical systems (CPS) perform essential tasks such as controlling automated production processes in industrial production plants. The required levels of autonomy, openness, and self-adaptation, as well as the dynamic nature of the context of such CPS, result in challenging tasks for their engineering. During operation, unexpected situations in which the system has insufficient knowledge about the current state of the system itself as well as its context may occur. Engineering CPS, e.g., for industrial production sites, must account for such uncertainties the system will have to cope with during its lifetime in a structured and systematic way. Since the development of CPS requires consideration of different system perspectives, current uncertainty modeling approaches cannot be applied right away, as they do not explicitly consider uncertainty aspects that affect different artifacts. To aid the engineering of CPS, this article presents a model-based approach to document uncertainty. We propose 'Orthogonal Uncertainty Models,' which closely integrate with other engineering artifacts from different perspectives, as a means for capturing a dedicated uncertainty viewpoint. Our approach has been evaluated in the industry automation domain. The application shows that the idea of regarding uncertainty within a dedicated perspective is highly beneficial. Particularly, our approach helps to uncover and document uncertainties related to behavioral, functional, and structural properties of a system, as well as uncertainties related to business models that would otherwise possibly remain covert. Note to Practitioners-Identifying and documenting uncertainties, which may occur during operation of a system, is a common problem in engineering processes. Such uncertainties may lead to severe damage, and thus need to be mitigated appropriately. It is crucial to account for these uncertainties during engineering, especially in the early phases. Depending on the specific project characteristics, a multitude of different diagram types are used to model a system. Uncertainties thus reflect in many artifacts, which leads to: 1) redundancies in the specified uncertainty attached to diagram elements and 2) uncertainty information (e.g., about the cause or effect of uncertainty) that is spread across different diagrams. The latter makes it difficult to structure uncertainty information and trace it throughout the engineering process so that uncertainty can be systematically considered. Our approach provides a graphical modeling language that employs a dedicated perspective on uncertainty in separate diagrams that can be linked to any engineering artifact.</t>
  </si>
  <si>
    <t>Cyber-physical systems, industry automation case study, model-based engineering, orthogonal modeling, uncertainty, uncertainty modeling</t>
  </si>
  <si>
    <t>&lt;Let us work together-task planning of multiple mobile robots, {eid: 0030408703}&gt;, &lt;Smart factory of industry 4.0: Key technologies, application case, and challenges, {eid: 85038869974}&gt;, &lt;A taxonomy of uncertainty for dynamically adaptive systems, {eid: 84865127075}&gt;, &lt;Cyber-physical systems challenges: A needs analysis for collaborating embedded software systems, {eid: 85013764660}&gt;, &lt;Software engineering for self-adaptive systems: A second research roadmap, {eid: 84879852118}&gt;, &lt;Model-based documentation of context uncertainty for cyber-physical systems, {eid: 85059975857}&gt;, &lt;On the use of orthogonal context uncertainty models in the engineering of collaborative embedded systems, {eid: 85044366725}&gt;, &lt;Fostering concurrent engineering of cyber-physical systems a proposal for an ontological context framework, {eid: 84980395713}&gt;, &lt;The 4+1 View Model of architecture, {eid: 0029408391}&gt;, &lt;Requirements engineering metamodel: An integrated view of requirements, {eid: 80655137959}&gt;, &lt;Research directions in requirements engineering, {eid: 34748841665}&gt;, &lt;Spes xt context modeling framework, {eid: 85030241532}&gt;, &lt;Autonomous indoor exploration via polygon map construction and graph-based slam using directional endpoint features, {eid: 85058665882}&gt;, &lt;Obstacle persistent adaptive map maintenance for autonomous mobile robots using spatio-temporal reasoning, {eid: 85072983958}&gt;, &lt;Optimized multiagent routing for a class of guidepath-based transport systems, {eid: 85042109689}&gt;, &lt;Autonomous robotic exploration by incremental road map construction, {eid: 85076803387}&gt;, &lt;Cooperative transport by multiple mobile robots in unknown static environments associated with real-time task assignment, {eid: 0036817712}&gt;, &lt;A survey of inter-vehicle communication protocols and their applications, {eid: 67650790153}&gt;, &lt;A meta-model for representing variability in product family development, {eid: 27644561199}&gt;, &lt;Variability management in software product lines: A systematic review, {eid: 77954470596}&gt;, &lt;Variability management in software product line engineering, {eid: 34247141998}&gt;, &lt;Bridging metamodels and ontologies in software engineering, {eid: 78650609681}&gt;, &lt;Understanding uncertainty in cyber-physical systems: A conceptual model, {eid: 84977479326}&gt;, &lt;Uncertainty-wise cyber-physical system test modeling, {eid: 85025841433}&gt;, &lt;Hazard relation diagrams: A diagrammatic representation to increase validation objectivity of requirements-based hazard mitigations, {eid: 85018728153}&gt;, &lt;A goal-based modeling approach to develop requirements of an adaptive system with environmental uncertainty, {eid: 77249105104}&gt;, &lt;Understanding the scope of uncertainty in dynamically adaptive systems, {eid: 77955449058}&gt;, &lt;Elements underlying the specification of requirements, {eid: 0031506469}&gt;, &lt;Requirements Viewpoint, {eid: 84908254104}&gt;, &lt;A sensor failure detection framework for autonomous mobile robots, {eid: 0031387831}&gt;, &lt;The basic principles of uncertain information fusion. An organised review of merging rules in different representation frameworks, {eid: 85009839085}&gt;, &lt;Conflict-free motion of multiple mobile robots based on decentralized motion planning and negotiation, {eid: 0030651505}&gt;, &lt;Cooperative multi-robot path planning by heuristic priority adjustment, {eid: 34250646167}&gt;, &lt;Concept of decentralized cooperative path conflict resolution for heterogeneous mobile robots, {eid: 85001124011}&gt;, &lt;Planning paths for package delivery in heterogeneous multirobot teams, {eid: 84960814405}&gt;, &lt;Guidelines for conducting and reporting case study research in software engineering, {eid: 61849169018}&gt;, &lt;Optimal planning of plant flexibility: Problem formulation and performance analysis, {eid: 85006921215}&gt;, &lt;Production as a service: A digital manufacturing framework for optimizing utilization, {eid: 85049126592}&gt;, &lt;A methodological approach to model-driven design and development of automation systems, {eid: 84975770137}&gt;, &lt;Functional graphical models for manufacturing process modeling, {eid: 85019028503}&gt;, &lt;Conflict between energy, stability, and robustness in production schedules, {eid: 85010695787}&gt;, &lt;Information quality dimensions for identifying and handling inaccuracy and uncertainty in production planning and control, {eid: 85057277562}&gt;, &lt;The smart factory: Exploring adaptive and flexible manufacturing solutions, {eid: 84899105439}&gt;, &lt;Industry 4.0 and lean management: A proposed integration model and research propositions, {eid: 85056142183}&gt;, &lt;Using view-based architecture descriptions to aid in automated runtime planning for a smart factory, {eid: 85066487738}&gt;, &lt;Context-sensitive modeling and analysis of cyber-physical manufacturing systems for anomaly detection and diagnosis, {eid: 85074852388}&gt;, &lt;Ontology building for cyber-physical systems: A domain expert-centric approach, {eid: 85055502867}&gt;, &lt;EURECA: Epistemic uncertainty classification scheme for runtime information exchange in collaborative system groups, {eid: 85075255054}&gt;, &lt;A survey of traceability in requirements engineering and model-driven development, {eid: 77956264581}&gt;, &lt;Dealing with uncertainty: A survey of theories and practices, {eid: 84884760583}&gt;, &lt;Aleatory or epistemic? Does it matter?, {eid: 56949085602}&gt;, &lt;Reasoning about uncertain contexts in pervasive computing environments, {eid: 3042647442}&gt;, &lt;Multisensor data fusion: A review of the state-of-the-art, {eid: 84867336190}&gt;, &lt;RELAX: Incorporating uncertainty into the specification of self-adaptive systems, {eid: 73549119249}&gt;, &lt;MAV-Vis: A notation for model uncertainty, {eid: 84891314650}&gt;, &lt;Specifying uncertainty in use case models, {eid: 85050809144}&gt;, &lt;Cross-cutting concerns, {eid: 85059982288}&gt;, &lt;Viewpoints: A framework for integrating multiple perspectives in system development, {eid: 0003112251}&gt;, &lt;None, {eid: 33751002702}&gt;, &lt;SPES XT modeling framework, {eid: 85030236347}&gt;, &lt;Quality-aware analysis in product line engineering with the orthogonal variability model, {eid: 84865635115}&gt;, &lt;Alignment of misuse cases with security risk management, {eid: 45849117958}&gt;</t>
  </si>
  <si>
    <t>2-s2.0-85087542794</t>
  </si>
  <si>
    <t>Scanning the Industry 4.0: A Literature Review on Technologies for Manufacturing Systems</t>
  </si>
  <si>
    <t>Engineering Science and Technology, an International Journal</t>
  </si>
  <si>
    <t>10.1016/j.jestch.2019.01.006</t>
  </si>
  <si>
    <t>https://www.doi.org/10.1016/j.jestch.2019.01.006</t>
  </si>
  <si>
    <t>Â© 2019 Karabuk UniversityIndustry 4.0 leads to the digitalization era. Everything is digital; business models, environments, production systems, machines, operators, products and services. It's all interconnected inside the digital scene with the corresponding virtual representation. The physical flows will be mapped on digital platforms in a continuous manner. On a higher level of automation, many systems and software are enabling factory communications with the latest trends of information and communication technologies leading to the state-of-the-art factory, not only inside but also outside factory, achieving all elements of the value chain on a real-time engagement. Everything is smart. This disruptive impact on manufacturing companies will allow the smart manufacturing ecosystem paradigm. Industry 4.0 is the turning point to the end of the conventional centralized applications. The Industry 4.0 environment is scanned on this paper, describing the so-called enabling technologies and systems over the manufacturing environment.</t>
  </si>
  <si>
    <t>Cyber-Physical Systems (CPS), Enabling technologies, Frameworks, Industry 4.0, Smart Factory (SF)</t>
  </si>
  <si>
    <t>&lt;None, {eid: 85018499538, doi: 10.1016/j.compind.2017.04.002}&gt;, &lt;Industry 4.0 Impacts on Lean Production Systems, {eid: 85028664452}&gt;, &lt;Industry 4.0: A survey on technologies, applications and open research issues, {eid: 85020118455}&gt;, &lt;None, {eid: 85029866531, doi: 10.1016/j.promfg.2017.07.190}&gt;, &lt;None, {eid: 85029868201, doi: 10.1016/j.promfg.2017.07.282}&gt;, &lt;None, {eid: 84953865217, doi: 10.1016/j.ifacol.2015.06.143}&gt;, &lt;None, {eid: 85029850765, doi: 10.1016/j.promfg.2017.07.182}&gt;, &lt;None, {eid: 85039899921, doi: 10.15439/2017F365}&gt;, &lt;Learning Factory: The Path to Industry 4.0, {eid: 85020934245, doi: 10.1016/j.promfg.2017.04.022}&gt;, &lt;None, {eid: 85029856553, doi: 10.1016/j.promfg.2017.07.248}&gt;, &lt;Santa-Eulalia, Business Intelligence in Industry 4.0: State of the art and research opportunities, {eid: 85092925113}&gt;, &lt;Communication Technology for Industry 4.0, 2017 Progress in Electromagnetics Research Symposium-Spring (PIERS), {eid: 85044931302, doi: 10.1109/PIERS.2017.8262021}&gt;, &lt;A Systematic Approach to OPC UA Information Model Design, {eid: 85007016275, doi: 10.1016/j.procir.2016.11.056}&gt;, &lt;Industry 4.0 Concept: Background and Overview, {eid: 85040972472, doi: 10.3991/ijim.v11i5.7072}&gt;, &lt;None, {eid: 85007014753, doi: 10.1016/j.ifacol.2016.12.002}&gt;, &lt;A Conceptual Framework for Industry 4.0, In Industry 4.0: Managing the Digital Transformation, Springer Series in Advanced Manufacturing, {eid: 85151510500}&gt;, &lt;None, {eid: 85046639856, doi: 10.1007/978-3-319-58409-6_38}&gt;, &lt;Industry 4.0 framework for management and operations: a review, {eid: 85048326559, doi: 10.1007/s12652-017-0533-1}&gt;, &lt;None, {eid: 85181385491, doi: 10.1007/978-1-4842-2047-4_13}&gt;, &lt;Internet of Things (IoT): A Literature Review, {eid: 84992136290, doi: 10.4236/jcc.2015.35021}&gt;, &lt;Context-Aware Computing Learning, and Big Data in Internet of Things: A Survey, {eid: 85042097088, doi: 10.1109/JIOT.2017.2773600}&gt;, &lt;Enhanced time-slotted channel hopping scheduling with quick setup time for industrial Internet of Things networks, {eid: 85021664533, doi: 10.1177/1550147717713629}&gt;, &lt;Industrial Internet of Things, {eid: 85043535432, doi: 10.7324/IJASRE.2017.32538}&gt;, &lt;None, {eid: 85031791393, doi: 10.1016/j.ifacol.2017.08.1121}&gt;, &lt;The Internet of Things: A Survey, {eid: 84925468156, doi: 10.1007/s10796-014-9492-7}&gt;, &lt;A review of essential standards and patent landscapes for the Internet of Things: a key enabler for Industry 4.0, {eid: 85008471395, doi: 10.1016/j.aei.2016.11.007}&gt;, &lt;Challenges and Research Directions for Internet of Things, {eid: 85024498032, doi: 10.1007/s11235-017-0343-y}&gt;, &lt;Z, Bahroun, Internet of things and supply chain management: a literature review, {eid: 85034268451, doi: 10.1080/00207543.2017.1402140}&gt;, &lt;A multi-case study on Industry 4.0 for SMEs in Brandenburg, Germany, {eid: 85097718696}&gt;, &lt;Key issues for the Successful Adoption of Cloud Computing, {eid: 85040225878, doi: 10.1016/j.procs.2017.11.016}&gt;, &lt;The Use of Cloud Computing in SMEs, {eid: 84971326426, doi: 10.1016/j.procs.2016.04.250}&gt;, &lt;Serverless Computing and Scheduling Tasks on Cloud: A Review, {eid: 85060291348}&gt;, &lt;From cloud computing to cloud manufacturing, {eid: 80052032966, doi: 10.1016/j.rcim.2011.07.002}&gt;, &lt;Cloud computing research: A review of research themes, frameworks, methods and future directions, {eid: 85040971887, doi: 10.1016/j.ijinfomgt.2017.07.007}&gt;, &lt;Cloud computing in manufacturing: the next industrial revolution in Malaysia?, {eid: 85032013618, doi: 10.1016/j.eswa.2017.10.009}&gt;, &lt;Manufacturing System on the Cloud: A Case Study on the Cloud-based Process Planning, {eid: 85028633039, doi: 10.1016/j.procir.2017.03.103}&gt;, &lt;Ubiquitous manufacturing systems based on Cloud: a robotics application, {eid: 84956865298, doi: 10.1016/j.rcim.2016.01.007}&gt;, &lt;Cloud manufacturing based service encapsulation and optimal configuration for injection molding machine, {eid: 85016612536, doi: 10.1007/s10845-017-1322-6}&gt;, &lt;Cloud manufacturing: a service-oriented manufacturing paradigm. A review paper, {eid: 85055765852, doi: 10.1515/emj-2018-0002}&gt;, &lt;Development of a Novel Solution to Enable Integration and Interoperability for Cloud Manufacturing, {eid: 84992560128, doi: 10.1016/j.procir.2016.07.056}&gt;, &lt;A hierarchical and configurable reputation evaluation model for cloud manufacturing services based on collaborative filtering, {eid: 85021748667, doi: 10.1007/s00170-017-0662-x}&gt;, &lt;Scheduling in cloud manufacturing: state-of-the-art and research challenges, {eid: 85044223996, doi: 10.1080/00207543.2018.1449978}&gt;, &lt;Cloud manufacturing service platform for small-and medium-sized enterprises, {eid: 84880573553, doi: 10.1007/s00170-012-4255-4}&gt;, &lt;Cloud manufacturing: a new manufacturing paradigm, {eid: 84892430418, doi: 10.1080/17517575.2012.683812}&gt;, &lt;Diverse task scheduling for individualized requirements in cloud manufacturing, {eid: 85027835676, doi: 10.1080/17517575.2017.1364428}&gt;, &lt;Customized production based on distributed 3D printing services in cloud manufacturing, {eid: 84944589126, doi: 10.1007/s00170-015-7871-y}&gt;, &lt;Cloud-based manufacturing process monitoring for smart diagnosis services, {eid: 85041123011, doi: 10.1080/0951192X.2018.1425552}&gt;, &lt;An Overview of Cloud Implementation in the Manufacturing Process Life Cycle, {eid: 85028667589, doi: 10.1088/1757-899X/226/1/012023}&gt;, &lt;Interoperability in cloud manufacturing: a case study on private cloud structure for SMEs, {eid: 85034808283, doi: 10.1080/0951192X.2017.1407962}&gt;, &lt;Digital Twin and Big Data Towards Smart Manufacturing and Industry 4.0: 360 Degree Comparison, {eid: 85041173790}&gt;, &lt;Big Data and virtualization for manufacturing cyber-physical systems: a survey on the current status and future outlook, {eid: 84977950760, doi: 10.1016/j.compind.2016.02.004}&gt;, &lt;Digital Twin-driven product design, manufacturing and service with big data, {eid: 85015707925, doi: 10.1007/s00170-017-0233-1}&gt;, &lt;Big Data for Modern Industry: Challenges and Trends Point of View, {eid: 84926319635, doi: 10.1109/JPROC.2015.2388958}&gt;, &lt;Industrial Cyberphysical Systems: Realizing Cloud-Based Big Data Infrastructures, {eid: 85044426538, doi: 10.1109/MIE.2017.2788850}&gt;, &lt;Big Data as a promoter of industry 4.0: Lessons of the semiconductor industry, {eid: 85041218551}&gt;, &lt;Beyond the hype: Big data concepts, methods, and analytics, {eid: 84919389514, doi: 10.1016/j.ijinfomgt.2014.10.007}&gt;, &lt;An Overview of Big Data for Growth in SMEs, {eid: 85045271422, doi: 10.1016/j.sbspro.2016.11.011}&gt;, &lt;Industrial Big Data as a Result of IoT Adoption in Manufacturing, {eid: 84998579475, doi: 10.1016/j.procir.2016.07.038}&gt;, &lt;None, {eid: 85040599054, doi: 10.1016/j.jmsy.2018.01.006}&gt;, &lt;Simulation in Manufacturing: Review and Challenges, {eid: 84923292798, doi: 10.1016/j.procir.2014.10.032}&gt;, &lt;Industry 4.0 and the New Simulation Modelling Paradigm, {eid: 85028767217, doi: 10.1515/orga-2017-0017}&gt;, &lt;Integrating simulation-based optimization, lean, and the concepts of industry 4.0, 2017 Winter Simulation Conference (WSC), {eid: 85044501080}&gt;, &lt;Simulation of Production Processes Involving Cyber-Physical Systems, {eid: 85020725629, doi: 10.1016/j.procir.2016.06.074}&gt;, &lt;None, {eid: 84940507698, doi: 10.1109/WSC.2014.7020063}&gt;, &lt;Simulation for manufacturing system design and operation: literature review and analysis, {eid: 84897115618, doi: 10.1016/j.jmsy.2013.12.007}&gt;, &lt;Introduction to simulation, 2015 Winter Simulation Conference (WSC), {eid: 84962803611, doi: 10.1109/WSC.2015.7408292}&gt;, &lt;The role of simulation in digital manufacturing: applications and outlook, {eid: 84911363153, doi: 10.1080/0951192X.2013.800234}&gt;, &lt;Simulation optimization in the era of Industrial 4.0 and the Industrial Internet, {eid: 85016223611, doi: 10.1057/s41273-016-0037-6}&gt;, &lt;Developing smart services by internet of things in manufacturing business, {eid: 85046621810, doi: 10.17270/J.LOG.2018.268}&gt;, &lt;None, {eid: 84940473375, doi: 10.1109/WSC.2014.7019949}&gt;, &lt;Manufacturing data analytics using a virtual factory representation, {eid: 85021925713, doi: 10.1080/00207543.2017.1321799}&gt;, &lt;None, {eid: 85041300657, doi: 10.1080/23311916.2018.1426676}&gt;, &lt;Augmented Reality System for Virtual Training of Parts Assembly, {eid: 84937039591, doi: 10.1016/j.proeng.2015.01.422}&gt;, &lt;None, {eid: 85017441376, doi: 10.1016/j.procir.2016.10.001}&gt;, &lt;A Review on Industrial Augmented Reality Systems for the Industry 4.0 Shipyard, {eid: 85042378227}&gt;, &lt;A systematic review of augmented reality application in maintenance, {eid: 85022209022, doi: 10.1016/j.rcim.2017.06.002}&gt;, &lt;Augmented Reality Application to Support Remote Maintenance as a Service in the Robotics Industry, {eid: 85028635691, doi: 10.1016/j.procir.2017.03.154}&gt;, &lt;Augmented Reality for Human-based Assembly: Using Product and Process Semantics, {eid: 84885764138, doi: 10.3182/20130811-5-US-2037.00053}&gt;, &lt;Visual Assembling Guidance Using Augmented Reality, {eid: 85041510616, doi: 10.1016/j.promfg.2015.09.068}&gt;, &lt;Support Systems on the Industrial Shop-floor of the Future â€“ Operators Perspective on Augmented Reality, {eid: 84994098517, doi: 10.1016/j.procir.2016.02.017}&gt;, &lt;A Practical Evaluation of Commercial Industrial Augmented Reality Systems in an Industry 4.0 Shipyard, {eid: 85041519745, doi: 10.1109/ACCESS.2018.2802699}&gt;, &lt;Augmented Reality Smart Glasses in the Smart Factory: Product Evaluation Guidelines and Review of Available Products, {eid: 85028751835, doi: 10.1109/ACCESS.2017.2703952}&gt;, &lt;Augmented Reality as a Tool for Production and Quality Monitoring, {eid: 84964056744, doi: 10.1016/j.procs.2015.12.250}&gt;, &lt;Application of Augmented Reality Techniques in Through-life Engineering Services, {eid: 84964036761, doi: 10.1016/j.procir.2015.07.044}&gt;, &lt;A review on quality control in additive manufacturing, {eid: 85044692290, doi: 10.1108/RPJ-03-2017-0048}&gt;, &lt;Predicting the future of additive manufacturing: A Delphi study on economic and societal implications of 3D printing for 2030, {eid: 85009827332, doi: 10.1016/j.techfore.2017.01.006}&gt;, &lt;Additive manufacturing and the global factory: Disruptive technologies and the location of the international business, {eid: 85046795660, doi: 10.1016/j.ibusrev.2018.04.003}&gt;, &lt;A review of digital manufacturing-based hybrid additive manufacturing processes, {eid: 85034647182, doi: 10.1007/s00170-017-1345-3}&gt;, &lt;Additive manufacturing: scientific and technological challenges, market update and opportunities, {eid: 85026328884, doi: 10.1016/j.mattod.2017.07.001}&gt;, &lt;None, {eid: 85068807996, doi: 10.17226/23646}&gt;, &lt;Advanced material Strategies for Next-Generation Additive Manufacturing, Materials 2018 11 (1), {eid: 85040810906, doi: 10.3390/ma11010166}&gt;, &lt;None, {eid: 85044477572}&gt;, &lt;None, {eid: 84964514378, doi: 10.1007/978-3-319-32799-0_10}&gt;, &lt;Visual Computing as a Key Enabling Technology for Industrie 4.0 and Industrial Internet, {eid: 84948614424}&gt;, &lt;Opportunities of Sustainable Manufacturing in Industry 4.0, {eid: 84966671373}&gt;, &lt;Implementing Smart Factory of Industry 4.0: An Outlook, {eid: 84958581089}&gt;, &lt;Robot skills for manufacturing: from concept to industrial deployment, {eid: 84943820679, doi: 10.1016/j.rcim.2015.04.002}&gt;, &lt;None, {eid: 85065900598, doi: 10.1051/itmconf/20181703019}&gt;, &lt;Robots and Their Application, in Elements of Robotics, {eid: 85066862576, doi: 10.1007/978-3-319-62533-1_1}&gt;, &lt;Simultaneous area partitioning and allocation for complete coverage by multiple autonomous industrial robots, {eid: 85017478385, doi: 10.1007/s10514-017-9631-3}&gt;, &lt;Multi-robot grasp planning for sequential assembly operations, {eid: 85045481333, doi: 10.1007/s10514-018-9748-z}&gt;, &lt;A Skill-based Robot Co-worker for Industrial Maintenance Tasks, {eid: 85029860838, doi: 10.1016/j.promfg.2017.07.141}&gt;, &lt;User Experience of a Smart Factory Robot: Assembly line workers demand adaptative robots, in 5th International Symposium on New Frontiers in Human-Robot Interaction, {eid: 85016424428}&gt;, &lt;Working with Walt: How a Cobot Was Developed and Inserted on an Auto Assembly Line, {eid: 85047014400, doi: 10.1109/MRA.2018.2815947}&gt;, &lt;Systems of Signal Synchronization, Generating and Processing in Telecommunications (SINKHROINFO), {eid: 85028550529, doi: 10.1109/SINKHROINFO.2017.7997540}&gt;, &lt;None, {eid: 85008262658, doi: 10.1109/CEC.2016.7743900}&gt;, &lt;Future Prospects of Cyber Security in Manufacturing: Findings from a Delphi Study, {eid: 85060748863}&gt;, &lt;Virtual incident response functions in control systems, {eid: 85042349646, doi: 10.1016/j.comnet.2018.01.040}&gt;, &lt;Review of cybersecurity issues in industrial critical infrastructure: manufacturing in perspective, {eid: 85206595975, doi: 10.1080/23742917.2016.1252211}&gt;, &lt;None, {eid: 85040771709, doi: 10.23919/SEEDA-CECNSM.2017.8088234}&gt;, &lt;Software Defined Networking Firewall for Industry 4.0 Manufacturing Systems, {eid: 85045140221, doi: 10.3926/jiem.2534}&gt;, &lt;A cyber-physical attack taxonomy for production systems: a quality control perspective, {eid: 85043396479, doi: 10.1007/s10845-018-1408-9}&gt;, &lt;Security framework for industrial collaborative robotic cyber-physical systems, {eid: 85042714903, doi: 10.1016/j.compind.2018.02.009}&gt;, &lt;Levering Software-Defined Networking for Incident Response in Industrial Control Systems, {eid: 85040333067, doi: 10.1109/MS.2017.4541054}&gt;, &lt;Mitigating risks of digitalization through managed industrial security services, {eid: 85041841762, doi: 10.1007/s00146-018-0812-1}&gt;, &lt;improved Cyber-Physical Systems architecture for Industry 4.0 smart factories, {eid: 85028538568, doi: 10.1109/ICASI.2017.7988589}&gt;, &lt;None, {eid: 85181385491, doi: 10.1007/978-1-4842-2047-4_14}&gt;, &lt;None, {eid: 84952946497, doi: 10.1109/ETFA.2015.7301606}&gt;, &lt;Industry 4.0 and Cloud Manufacturing: A Comparative Analysis, ASME, {eid: 84994056562, doi: 10.1115/1.4034667}&gt;, &lt;Cyber-physical systems in manufacturing, {eid: 84990841502, doi: 10.1016/j.cirp.2016.06.005}&gt;, &lt;Current status and advancement of cyber-physical systems in manufacturing, {eid: 84928606583, doi: 10.1016/j.jmsy.2015.04.008}&gt;, &lt;A Review of Technology Standards and Patent Portfolios for Enabling Cyber-Physical Systems in Advanced Manufacturing, {eid: 85013237609, doi: 10.1109/ACCESS.2016.2619360}&gt;, &lt;None, {eid: 84994844532, doi: 10.1016/j.ifacol.2016.10.602}&gt;, &lt;None, {eid: 85028506510, doi: 10.1109/ICNSC.2017.8000159}&gt;, &lt;None, {eid: 84905844055, doi: 10.1109/AQTR.2014.6857843}&gt;, &lt;Engineering Methods and Tools for Cyber-Physical Automation Systems, {eid: 84961880750, doi: 10.1109/JPROC.2015.2510665}&gt;, &lt;Cyber-Physical Systems Security â€“ A Survey, {eid: 85029396841, doi: 10.1109/JIOT.2017.2703172}&gt;, &lt;Design of a Cyber-Physical Production System for a Semiconductor Manufacturing, {eid: 85044348960}&gt;, &lt;Enabling Connectivity of Cyber-physical Production Systems: A Conceptual Framework, {eid: 85029848471, doi: 10.1016/j.promfg.2017.07.184}&gt;, &lt;Cyber-physical Machine Tool â€“ The Era of Machine Tool 4.0, {eid: 85028665818}&gt;, &lt;Factory for Industry 4.0: A Review, {eid: 84933529521}&gt;, &lt;A Categorical Framework of Manufacturing for Industry 4.0 and Beyond, {eid: 84992579469}&gt;, &lt;A Cyber-Physical Systems architecture for Industry 4.0-based manufacturing systems, {eid: 84921300723}&gt;, &lt;None, {eid: 84975454820, doi: 10.1109/HICSS.2016.488}&gt;, &lt;A Maturity Model for Assessing Industry 4.0 readiness and Maturity of Manufacturing Enterprises, {eid: 84992560375}&gt;, &lt;None, {eid: 85068811340}&gt;, &lt;None, {eid: 85068810093}&gt;, &lt;INVITED Lasers in additive manufacturing, {eid: 84954402299, doi: 10.1016/j.optlastec.2015.09.025}&gt;, &lt;None, {eid: 85068811650}&gt;, &lt;None, {eid: 84921764207, doi: 10.1109/RAAD.2014.7002249}&gt;</t>
  </si>
  <si>
    <t>2-s2.0-85060756114</t>
  </si>
  <si>
    <t>Secondary, mentions DT but not focused on DT or MBSE</t>
  </si>
  <si>
    <t>Self-Adaptive Traffic Control Model With Behavior Trees and Reinforcement Learning for AGV in Industry 4.0</t>
  </si>
  <si>
    <t>10.1109/TII.2021.3059676</t>
  </si>
  <si>
    <t>https://www.doi.org/10.1109/TII.2021.3059676</t>
  </si>
  <si>
    <t>Â© 2021 IEEE.Automated guided vehicles (AGVs) are considered as an enabling technology to realize smart manufacturing in the upcoming Industrial 4.0 era. However, several challenges including efficiency, timeliness, and safety still exist in AGVs system in discrete manufacturing shopfloor. To address these challenges, a self-adaptive traffic control model combining behavior trees (BTs) and reinforcement learning (RL) is proposed to implement optimal decisions according to diverse, dynamic and complex situations in Industry 4.0 environments. A cyber-physical systems using multiagent system technology is designed in which components such as AGVs and traffic commander are defined as specific agent that cooperates autonomously with each other. Then, the behavior construction model is constructed by BTs to enumerate all the possible states in AGVs traffic control. An RL model is further developed based on the BTs. By using this approach, in this article, AGVs have the ability to adaptively choose the optimal rule-based strategy from existing optional strategies. The case study of the scenario avoiding collisions at intersections illustrates that the proposed model can enhance self-adaptive capability of AGVs traffic control and simultaneously guarantees efficiency, timeliness, and safety.</t>
  </si>
  <si>
    <t>Automated guided vehicle (AGV), behavior trees (BTs), Industrial 4.0, reinforcement learning (RL), self-adaptive control</t>
  </si>
  <si>
    <t>&lt;Data-driven sustainable intelligent manufacturing based on demand response for energy-intensive industries, {eid: 85088900199}&gt;, &lt;A decision support system for fuzzy multi-attribute selection of material handling equipments, {eid: 22144491205}&gt;, &lt;Decentralized autonomous AGV system for material handling, {eid: 0037109624}&gt;, &lt;An optimization method for shopfloor material handling based on real-time and multi-source manufacturing data, {eid: 84929502166}&gt;, &lt;A radio frequency identification based optimal material delivery method for digital plant production, {eid: 79957483556}&gt;, &lt;CPS-based smart control model for shopfloor material handling, {eid: 85031778396}&gt;, &lt;A cooperative control modelformultiagent-basedmaterialhandlingsystems, {eid: 53849129937}&gt;, &lt;Reinforcement learning: A survey, {eid: 0029679044}&gt;, &lt;Data-driven flotation industrial process operational optimal control based on reinforcement learning, {eid: 85031899344}&gt;, &lt;Decoupled visual servoing with fuzzy Q-Learning, {eid: 85040669019}&gt;, &lt;Motion segmentation and balancing for a biped robots imitation learning, {eid: 85020626163}&gt;, &lt;Human-level control through deep reinforcement learning, {eid: 84924051598}&gt;, &lt;Mastering the game of go with deep neural networks and tree search, {eid: 84963949906}&gt;, &lt;Smart agents in industrial cyber-physical systems, {eid: 84977992593}&gt;, &lt;Modeling multi-cellular behavior in epidermal tissue homeostasis via finite state machines in multiagent systems, {eid: 68549140311}&gt;, &lt;Agent and cyber-physical system based self-organizing and self-adaptive intelligent shopfloor, {eid: 85014892131}&gt;, &lt;Simulation-based optimisation of logistics distribution system for an assembly line with path constraints, {eid: 84898028834}&gt;, &lt;An ant colony algorithm (ACA) for solving the new integrated model of job shop scheduling and conflict-free routing of AGVs, {eid: 84952864376}&gt;, &lt;Survey of research in the design and control of automated guided vehicle systems, {eid: 27744600972}&gt;, &lt;Application of AI to AGV control-Agent control of AGVs, {eid: 0035836310}&gt;, &lt;A design for a tandem AGVS with multi-load AGVs, {eid: 0347504541}&gt;, &lt;Dynamic-zone strategy for vehicle-collision prevention and load balancing in an AGV system with a single-loop guide path, {eid: 0033729519}&gt;, &lt;The dynamic window approach to collision avoidance, {eid: 0031098777}&gt;, &lt;Anti-collision method for AGV using RFID and zigbee network, {eid: 84893577223}&gt;, &lt;Behavior trees for evolutionary robotics, {eid: 84958949972}&gt;, &lt;Robot soccer control using behaviour trees and fuzzy logic, {eid: 84999635830}&gt;, &lt;Trained behavior trees: Programming by demonstration to support AI game designers, {eid: 85088896514}&gt;, &lt;Building behavior trees from observations in real-time strategy games, {eid: 84969217062}&gt;, &lt;The GPU computing era, {eid: 77951154340}&gt;, &lt;Deep learning, {eid: 84930630277}&gt;, &lt;An adaptive decision-making method with fuzzy Bayesian reinforcement learning for robot soccer, {eid: 85041465903}&gt;, &lt;Evolutionary dynamics of multi-agent learning: A survey, {eid: 84940397349}&gt;, &lt;Q-learning, {eid: 34249833101}&gt;, &lt;Real-time scheduling for a smart factory using a reinforcement learning approach, {eid: 85044791956}&gt;, &lt;Behavior trees: From systems engineering to software engineering, {eid: 78650494936}&gt;, &lt;Decentralized motion planning and scheduling of AGVs in an FMS, {eid: 85030787755}&gt;, &lt;Study of SOM-based intelligent multi-controller for real-time scheduling, {eid: 80053570821}&gt;, &lt;None, {eid: 85091509540}&gt;, &lt;None, {eid: 85088323858}&gt;, &lt;Hierarchical Bayesian inverse reinforcement learning, {eid: 85027940635}&gt;</t>
  </si>
  <si>
    <t>2-s2.0-85100915241</t>
  </si>
  <si>
    <t>Standardisation in Digital Twin Architectures in Manufacturing</t>
  </si>
  <si>
    <t>20th IEEE International Conference on Software Architecture, ICSA 2023</t>
  </si>
  <si>
    <t>10.1109/ICSA56044.2023.00015</t>
  </si>
  <si>
    <t>https://www.doi.org/10.1109/ICSA56044.2023.00015</t>
  </si>
  <si>
    <t>Â© 2023 IEEE.Engineering digital twins following standardised reference architectures is an upcoming requirement for ensuring their adoption and facilitating their creation, processing, and integration. The ISO 23247 standard proposes a reference architecture for digital twins in manufacturing, including an entity-based reference model and a functional view specified in terms of functional entities. During our experience with projects in the field, we noticed that standards, and in particular the ISO 23247 standard, are not completely followed. In this paper, we analyse to what extent digital twin architectures documented in the literature are aligned with the reference architecture presented in the ISO 23247 standard. We achieved this through a mixed-methods research methodology that includes the analysis of 29 digital twin architectures in the manufacturing domain resulting from a systematic literature review of 140 peer-reviewed studies, a survey with 33 respondents, and four semi-structured, in-depth expert interviews. On the basis of our findings, practitioners and researchers can reflect, discuss, and plan actions for future research and development activities.</t>
  </si>
  <si>
    <t>Digital Twin, ISO 23247, Reference Architecture, Software Architecture</t>
  </si>
  <si>
    <t>&lt;A Connective Framework to Support the Lifecycle of Cyber-Physical Production Systems, {eid: 85099599444}&gt;, &lt;A generic tri-model-based approach for product-level digital twin development in a smart manufacturing environment, {eid: 85079352073}&gt;, &lt;A Methodology for Digital Twin Modeling and Deployment for Industry 4.0, {eid: 85098780861}&gt;, &lt;A Microservice-based Middleware for the Digital Factory, {eid: 85029892628}&gt;, &lt;A six-layer architecture for the digital twin: a manufacturing case study implementation, {eid: 85076271545}&gt;, &lt;An open source approach to the design and implementation of Digital Twins for Smart Manufacturing, {eid: 85064532610}&gt;, &lt;Cyber Twins Supporting Industry 4.0 Application Development, {eid: 85100465730}&gt;, &lt;Digital Twin as a Service (DTaaS) in Industry 4.0: An Architecture Reference Model, {eid: 85097743225}&gt;, &lt;Digital twin-driven 3D visualization monitoring and traceability system for general parts in continuous casting machine, {eid: 85096033427}&gt;, &lt;Industrial IoT and Digital Twins for a Smart Factory: An open source toolkit for application design and benchmarking, {eid: 85087431079}&gt;, &lt;Information modeling for cyber-physical production system based on digital twin and AutomationML, {eid: 85081887346}&gt;, &lt;JARVIS, A Hardware/Software Framework for Resilient Industry 4.0 Systems, {eid: 85072861981}&gt;, &lt;REPLICA: A solution for next generation iot and digital twin based fault diagnosis and predictive maintenance, {eid: 85096361851}&gt;, &lt;TiLA: Twin-in-the-loop architecture for cyber-physical production systems, {eid: 85081154595}&gt;, &lt;A digital twin framework for the simulation and optimization of production systems, {eid: 85121663225}&gt;, &lt;A digital-twin visualized architecture for Flexible Manufacturing System, {eid: 85107675373}&gt;, &lt;A Distributed Digital Twin Architecture for Shop Floor Monitoring Based on Edge-Cloud Collaboration, {eid: 85115128690}&gt;, &lt;A virtual commissioning based methodology to integrate digital twins into manufacturing systems, {eid: 85101807483}&gt;, &lt;An approach for Industrie 4.0-compliant and data-sovereign Digital Twins Realization of the Industrie 4.0 Asset Administration Shell with a data-sovereignty extension, {eid: 85120725195}&gt;, &lt;Concept and Architecture for Information Exchange between Digital Twins of the Product (CPS) and the Production System (CPPS), {eid: 85121609187}&gt;, &lt;Decision Support Based on Digital Twin Simulation: A Case Study, {eid: 85103445604}&gt;, &lt;Digital Twin based What-if Simulation for Energy Management, {eid: 85112395893}&gt;, &lt;Digital Twin Integration in Multi-Agent Cyber Physical Manufacturing Systems, {eid: 85120686175}&gt;, &lt;Digital Twin-based Prediction for CNC Machines Inspection using Blockchain for Industry 4.0, {eid: 85115682919}&gt;, &lt;Edge computing enhanced digital twins for smart manufacturing, {eid: 85112529078}&gt;, &lt;imseStudio: blockchain-enabled secure digital twin platform for service manufacturing, {eid: 85161198263}&gt;, &lt;Real-time event-based platform for the development of digital twin applications, {eid: 85112607942}&gt;, &lt;Towards a digital twin platform for industrie 4.0, {eid: 85112348850}&gt;, &lt;Utilising web-based digital twin to promote assembly line sustainability, {eid: 85112350537}&gt;, &lt;Architecting digital twins, {eid: 85130855388}&gt;, &lt;The current and future challenges for virtual commissioning and digital twins of production lines, {eid: 85172137396}&gt;, &lt;Reference architectures modelling and compliance checking, {eid: 85135725017}&gt;, &lt;Representation of reference architectures: A systematic review, {eid: 84855556832}&gt;, &lt;None, {eid: 85135713682}&gt;, &lt;Technical architectures for automotive systems, {eid: 85085950011}&gt;, &lt;Framework for a digital twin in manufacturing: Scope and requirements, {eid: 85083292687}&gt;, &lt;None, {eid: 85122935749}&gt;, &lt;Experimentation in Software Engineering, ser, {eid: 84937867646}&gt;, &lt;None, {eid: 85159231503}&gt;, &lt;What is a digital twin?-definitions and insights from an industrial case study in technical product development, {eid: 85105562648}&gt;, &lt;None, {eid: 85118393461}&gt;, &lt;None, {eid: 0004025223}&gt;, &lt;None, {eid: 61849103581}&gt;, &lt;A systematic review of systematic review process research in software engineering, {eid: 84885174213}&gt;, &lt;None, {eid: 79953271155}&gt;, &lt;Evaluating strategies for study selection in systematic literature studies, {eid: 84907816749}&gt;, &lt;Research synthesis in software engineering: A tertiary study, {eid: 79952446954}&gt;, &lt;Empirical research methods in software engineering, {eid: 35248860817}&gt;, &lt;Grounded theory in software engineering research: a critical review and guidelines, {eid: 84971452302}&gt;, &lt;A method for evaluating rigor and industrial relevance of technology evaluations, {eid: 79951812889}&gt;, &lt;Digital twin in manufacturing: A categorical literature review and classification, {eid: 85052915281}&gt;, &lt;Reconfigurable manufacturing systems: Key to future manufacturing, {eid: 0034250590}&gt;, &lt;None, {eid: 85074450188}&gt;, &lt;An open source approach to the design and implementation of digital twins for smart manufacturing, {eid: 85064532610}&gt;, &lt;Conceptualizing digital twins, {eid: 85127867928}&gt;, &lt;Digital twin-driven smart manufacturing: Connotation, reference model, applications and research issues, {eid: 85070213247}&gt;, &lt;An architecture of an intelligent digital twin in a cyber-physical production system, {eid: 85073869890}&gt;, &lt;Increasing flexibility and productivity in industry 4.0 production networks with autonomous mobile robots and smart intralogistics, {eid: 85122414817}&gt;, &lt;None, {eid: 85159152930}&gt;, &lt;The digital thread in industry 4.0, {eid: 85076955350}&gt;, &lt;Aligning architecture with business goals in the automotive domain, {eid: 85107002319}&gt;, &lt;Significance of continuous compliance in automotive, {eid: 85132378917}&gt;, &lt;Iso/ieee 11073 personal health device (x73-phd) standards compliant systems: A systematic literature review, {eid: 85058900256}&gt;, &lt;Iso 11783-compatible industrial sensor and control systems and related research: A review, {eid: 85067692524}&gt;, &lt;Software safety analysis to support iso 26262-6 compliance in agile development, {eid: 85091680056}&gt;, &lt;Automotive safety and machine learning: Initial results from a study on how to adapt the iso 26262 safety standard, {eid: 85051137851}&gt;, &lt;None, {eid: 84983103828}&gt;</t>
  </si>
  <si>
    <t>2-s2.0-85159222904</t>
  </si>
  <si>
    <t>Discusses standardization in DT solutions, interesting for our work</t>
  </si>
  <si>
    <t>Towards trustworthy autonomous systems: A survey of taxonomies and future perspectives</t>
  </si>
  <si>
    <t>10.1109/TETC.2022.3227113</t>
  </si>
  <si>
    <r>
      <rPr>
        <u/>
        <sz val="11"/>
        <color rgb="FF1155CC"/>
        <rFont val="Calibri, sans-serif"/>
      </rPr>
      <t>https://www.doi.org/10.1109/TETC.2022.3227113</t>
    </r>
  </si>
  <si>
    <t>The class of Trustworthy Autonomous Systems (TAS) includes cyber-physical systems leveraging on self-x technologies that make them capable to learn, adapt to changes, and reason under uncertainties in possibly critical applications and evolving environments. In the last decade, there has been a growing interest in enabling artificial intelligence technologies, such as advanced machine learning, new threats, such as adversarial attacks, and certification challenges, due to the lack of sufficient explainability. However, in order to be trustworthy, those systems also need to be dependable, secure, and resilient according to well-established taxonomies, methodologies, and tools. Therefore, several aspects need to be addressed for TAS, ranging from proper taxonomic classification to the identification of research opportunities and challenges. Given such a context, in this paper address relevant taxonomies and research perspectives in the field of TAS. We start from basic definitions and move towards future perspectives, regulations, and emerging technologies supporting development and operation of TAS.</t>
  </si>
  <si>
    <t>Maybe: DIGITAL TWINS FOR TAS, only a chapter discusses DTs</t>
  </si>
  <si>
    <t>Model-driven system performance engineering for cyber-physical systems</t>
  </si>
  <si>
    <t>A survey of timing verification techniques for multi-core real-time systems</t>
  </si>
  <si>
    <t>10.1145/3323212</t>
  </si>
  <si>
    <t>https://www.doi.org/10.1145/3323212</t>
  </si>
  <si>
    <t>Â© 2019 Association for Computing Machinery. All rights reserved.This survey provides an overview of the scientific literature on timing verification techniques for multi-core real-time systems. It reviews the key results in the field from its origins around 2006 to the latest research published up to the end of 2018. The survey highlights the key issues involved in providing guarantees of timing correctness for multi-core systems. A detailed review is provided covering four main categories: full integration, temporal isolation, integrating interference effects into schedulability analysis, and mapping and allocation. The survey concludes with a discussion of the advantages and disadvantages of these different approaches, identifying open issues, key challenges, and possible directions for future research.</t>
  </si>
  <si>
    <t>Architecture, Co-runner interference, Multi-core, Real-time systems, Schedulability analysis, Timing analysis, WCET</t>
  </si>
  <si>
    <t>&lt;Contention-aware dynamic memory bandwidth isolation with predictability in cots multicores: An avionics case study, {eid: 85033605450}&gt;, &lt;Analysis of dynamic memory bandwidth regulation in multi-core real-time systems, {eid: 85061547103}&gt;, &lt;Schedulability analysis of global memory-predictable scheduling, {eid: 84910147661}&gt;, &lt;Time-predictable execution of multithreaded applications on multicore systems, {eid: 84903848201}&gt;, &lt;Memory efficient global scheduling of real-time tasks, {eid: 84944676463}&gt;, &lt;A generic and compositional framework for multicore response time analysis, {eid: 84959480018}&gt;, &lt;Real-time scheduling on multicore platforms, {eid: 84884363844}&gt;, &lt;Finding an upper bound on the increase in execution time due to contention on the memory bus in COTS-based multicore systems, {eid: 79951780238}&gt;, &lt;Schedulability analysis of tasks with corunner-dependent execution times, {eid: 85061533967}&gt;, &lt;Predictable implementation of real-time applications on multiprocessor systems-on-chip, {eid: 47649131240}&gt;, &lt;Mixed-criticality scheduling with memory bandwidth regulation, {eid: 85048758454}&gt;, &lt;Worst-case stall analysis for multicore architectures with two memory controllers, {eid: 85049333646}&gt;, &lt;Uneven memory regulation for scheduling IMA applications on multi-core platforms, {eid: 85056751244}&gt;, &lt;Memory-aware scheduling of multicore task sets for real-time systems, {eid: 84869006602}&gt;, &lt;Contention-free execution of automotive applications on a clustered many-core platform, {eid: 84989911785}&gt;, &lt;Multi-core composability in the face of memory-bus contention, {eid: 84906716913}&gt;, &lt;Deterministic execution model on COTS hardware, {eid: 84857392612}&gt;, &lt;Reducing timing interferences in real-time applications running on multicore architectures, {eid: 85054999705}&gt;, &lt;From dataflow specification to multiprocessor partitioned time-triggered real-time implementation, {eid: 85051944290}&gt;, &lt;None, {eid: 85028561676}&gt;, &lt;Real-time task scheduling on island-based multi-core platforms, {eid: 84921407763}&gt;, &lt;Partitioned scheduling for real-time tasks on multiprocessor embedded systems with programmable shared srams, {eid: 84869014229}&gt;, &lt;A unified WCET analysis framework for multicore platforms, {eid: 84905734416}&gt;, &lt;A unified WCET analysis framework for multi-core platforms, {eid: 84862001438}&gt;, &lt;Static bus schedule aware scratchpad allocation in multiprocessors, {eid: 79955656987}&gt;, &lt;Modeling shared cache and bus in multi-cores for timing analysis, {eid: 77955134392}&gt;, &lt;Memory bank partitioning for fixed-priority tasks in a multi-core system, {eid: 85046357241}&gt;, &lt;Many-core real-time task scheduling with scratchpad memory, {eid: 84987927704}&gt;, &lt;Reconciling the tension between hardware isolation and data sharing in mixed-criticality, multicore systems, {eid: 85011684811}&gt;, &lt;Cache sharing and isolation tradeoffs in multicore mixed-criticality systems, {eid: 84964598973}&gt;, &lt;Conservative modeling of shared resource contention for dependent tasks in partitioned multi-core systems, {eid: 84973606498}&gt;, &lt;Identifying the sources of unpredictability in COTS-based multicore systems, {eid: 84885416097}&gt;, &lt;Response time analysis of COTS-based multicores considering the contention on the shared memory bus, {eid: 84862958680}&gt;, &lt;An analysis of the impact of bus contention on the WCET in multicores, {eid: 84870470347}&gt;, &lt;A framework for memory contention analysis in multi-core platforms, {eid: 84997428246}&gt;, &lt;A framework for memory contention analysis in multi-core platforms, {eid: 84930607657}&gt;, &lt;An extensible framework for multicore response time analysis, {eid: 85024505011}&gt;, &lt;A survey of hard real-time scheduling for multiprocessor systems, {eid: 79960204163}&gt;, &lt;Shared cache aware task mapping for WCRT minimization, {eid: 84877733553}&gt;, &lt;Deterministic memory abstraction and supporting multicore system architecture, {eid: 85049324363}&gt;, &lt;Virtual timing isolation for mixed-criticality systems, {eid: 85049327701}&gt;, &lt;Timed model checking with abstractions: Towards worst-case response time analysis in resource-sharing manycore systems, {eid: 84869071944}&gt;, &lt;Scheduling of mixed-criticality applications on resource-sharing multicore systems, {eid: 84892630881}&gt;, &lt;Mapping mixed-criticality applications on multi-core architectures, {eid: 84903840411}&gt;, &lt;Mixed-criticality scheduling on cluster-based manycores with shared communication and storage resources, {eid: 84929648848}&gt;, &lt;A survey on cache management mechanisms for real-time embedded systems, {eid: 84954326956}&gt;, &lt;On the influence of shared memory contention in real-time multicore applications, {eid: 85019549159}&gt;, &lt;Cache-aware scheduling and analysis for multicores, {eid: 72249098329}&gt;, &lt;A comparative study of predictable DRAM controllers, {eid: 85042549652}&gt;, &lt;Work-in-progress: Cache-aware partitioned EDF scheduling for multi-core real-time systems, {eid: 85046360030}&gt;, &lt;Towards WCET analysis of multicore architectures using UPPAAL, {eid: 84880118832}&gt;, &lt;Enabling compositionality for multicore timing analysis, {eid: 84997109051}&gt;, &lt;Towards compositionality in execution time analysis - Definition and challenges, {eid: 84958221440}&gt;, &lt;Using bypass to tighten WCET estimates for multi-core processors with shared instruction caches, {eid: 77649302111}&gt;, &lt;On the off-chip memory latency of real-time systems: Is DDR DRAM really the best option?, {eid: 85061555818}&gt;, &lt;Predictable cache coherence for multi-core real-time systems, {eid: 85021831674}&gt;, &lt;Bounding DRAM interference in COTS heterogeneous MPSoCs for mixed criticality systems, {eid: 85055278844}&gt;, &lt;Shedding the shackles of time-division multiplexing, {eid: 85061530791}&gt;, &lt;Survey on real-time networks-on-chip, {eid: 85018158686}&gt;, &lt;Mirror: Symmetric timing analysis for real-time tasks on multicore platforms with shared resources, {eid: 84977098176}&gt;, &lt;Compositional analysis for the multi-resource server, {eid: 84952939182}&gt;, &lt;WCET analysis for multi-core processors with shared buses and event-driven bus arbitration, {eid: 84959550064}&gt;, &lt;A framework for the derivation of WCET analyses for multi-core processors, {eid: 84989949041}&gt;, &lt;Dynamic shared SPM reuse for real-time multicore embedded systems, {eid: 84930176454}&gt;, &lt;WCET-aware scheduling optimizations for multi-core real-time systems, {eid: 84907890147}&gt;, &lt;Bus-aware multicore WCET analysis through TDMA offset bounds, {eid: 80052979914}&gt;, &lt;Static analysis of multi-core TDMA resource arbitration delays, {eid: 84896396512}&gt;, &lt;Evaluation of resource arbitration methods for multi-core real-time systems, {eid: 84893248758}&gt;, &lt;Parallelism analysis: Precise WCET values for complex multi-core systems, {eid: 84929629191}&gt;, &lt;Mathematical formalisms for performance evaluation of networks-on-chip, {eid: 84880103807}&gt;, &lt;Bounding memory interference delay in COTS-based multi-core systems, {eid: 84937545029}&gt;, &lt;Bounding and reducing memory interference in COTS-based multi-core systems, {eid: 84959176441}&gt;, &lt;A coordinated approach for practical OS-level cache management in multi-core real-time systems, {eid: 84885202083}&gt;, &lt;Integrated modular avionics (IMA) partition scheduling with conflict-free I/O for multicore avionics systems, {eid: 84928595574}&gt;, &lt;Optimized scheduling of multi-IMA partitions with exclusive region for synchronized real-time multi-core systems, {eid: 84885646626}&gt;, &lt;WCET-aware dynamic code management on scratchpads for software-managed multicores, {eid: 84937554213}&gt;, &lt;A formal approach to the WCRT analysis of multicore systems with memory contention under phase-structured task sets, {eid: 84910111811}&gt;, &lt;Timing analysis of concurrent programs running on shared cache multi-cores, {eid: 77649293394}&gt;, &lt;Timing analysis of concurrent programs running on shared cache multi-cores, {eid: 84869091130}&gt;, &lt;Exploiting multi-level scratchpad memories for time-predictable multicore computing, {eid: 84872069545}&gt;, &lt;Scratchpad memory architectures and allocation algorithms for hard real-time multicore processors, {eid: 85008251751}&gt;, &lt;Combining abstract interpretation with model checking for timing analysis of multicore software, {eid: 79951799430}&gt;, &lt;WCET (m) estimation in multi-core systems using single core equivalence, {eid: 84953375153}&gt;, &lt;WCET derivation under single core equivalence with explicit memory budget assignment, {eid: 85037745750}&gt;, &lt;Memory-processor co-scheduling in fixed priority systems, {eid: 84959502239}&gt;, &lt;Fast and precise worst-case interference placement for shared cache analysis, {eid: 84960962279}&gt;, &lt;Real-time application mapping for many-cores using a limited migrative model, {eid: 84930485933}&gt;, &lt;Worst-case memory traffic analysis for many-cores using a limited migrative model, {eid: 84899461586}&gt;, &lt;Quality of service capabilities for hard real-time applications on multi-core processors, {eid: 84893444231}&gt;, &lt;Multi-core interference-sensitive WCET analysis leveraging runtime resource capacity enforcement, {eid: 84910034675}&gt;, &lt;None, {eid: 78449271228}&gt;, &lt;Bus-aware static instruction SPM allocation for multicore hard real-time systems, {eid: 85037731675}&gt;, &lt;Automated generation of time-predictable executables on multicore, {eid: 85056707901}&gt;, &lt;A hard real-time capable multi-core SMT processor, {eid: 84878479430}&gt;, &lt;IA3: An interference aware allocation algorithm for multicore hard real-time systems, {eid: 79957627298}&gt;, &lt;A predictable execution model for COTS-based embedded systems, {eid: 79957583292}&gt;, &lt;Coscheduling of CPU and I/O transactions in COTS-based embedded systems, {eid: 67249152411}&gt;, &lt;Worst case delay analysis for memory interference in multicore systems, {eid: 77953092559}&gt;, &lt;Memory servers for multicore systems, {eid: 84971273102}&gt;, &lt;Mapping hard real-time applications on many-core processors, {eid: 84997132417}&gt;, &lt;Predictable composition of memory accesses on many-core processors, {eid: 85021806030}&gt;, &lt;Temporal isolation of hard real-time applications on many-core processors, {eid: 84971328530}&gt;, &lt;WCET analysis in shared resources real-time systems with TDMA buses, {eid: 84959460650}&gt;, &lt;Response time analysis of synchronous data flow programs on a many-core processor, {eid: 84997428775}&gt;, &lt;Bus access optimization for predictable implementation of real-time applications on multiprocessor systems-on-chip, {eid: 48649100636}&gt;, &lt;Exploiting locality for the performance analysis of shared memory systems in MPSoCs, {eid: 85061537965}&gt;, &lt;Real-time performance analysis of multiprocessor systems with shared memory, {eid: 78751476770}&gt;, &lt;Bounding the shared resource load for the performance analysis of multiprocessor systems, {eid: 77953112504}&gt;, &lt;Reliable performance analysis of a multicore multithreaded system-on-chip, {eid: 63349110729}&gt;, &lt;System level performance analysis for real-time automotive multicore and network architectures, {eid: 67650921132}&gt;, &lt;T-crest: Time-predictable multi-core architecture for embedded systems, {eid: 84938494470}&gt;, &lt;Timing analysis for TDMA arbitration in resource sharing systems, {eid: 77953862527}&gt;, &lt;Worst-case response time analysis of resource access models in multi-core systems, {eid: 77956222606}&gt;, &lt;Timing analysis for resource access interference on adaptive resource arbiters, {eid: 79957599441}&gt;, &lt;None, {eid: 0142204066}&gt;, &lt;Worst-case execution time analysis for many-core architectures with NoC, {eid: 84984906749}&gt;, &lt;Near-optimal deployment of dataflow applications on many-core platforms with real-time guarantees, {eid: 85020172413}&gt;, &lt;Overhead-aware schedulability evaluation of semi-partitioned real-time schedulers, {eid: 84962783639}&gt;, &lt;Memory-aware genetic algorithms for task mapping on hard real-time networks-on-chip, {eid: 85048748739}&gt;, &lt;Integrated scratchpad memory optimization and task scheduling for mpsoc architectures, {eid: 34547183989}&gt;, &lt;Scratchpad allocation for concurrent embedded software, {eid: 77951490831}&gt;, &lt;A real-time scratchpad-centric OS for multi-core embedded systems, {eid: 84971254358}&gt;, &lt;Taming non-blocking caches to improve isolation in multicore real-time systems, {eid: 84971320416}&gt;, &lt;Addressing isolation challenges of non-blocking caches for multicore real-time systems, {eid: 85019686285}&gt;, &lt;Hiding memory latency using fixed priority scheduling, {eid: 84937557787}&gt;, &lt;Schedulability analysis of non-preemptive real-time scheduling for multicore processors with shared caches, {eid: 85046338278}&gt;, &lt;Analysis and implementation of global preemptive fixed-priority scheduling with dynamic cache allocation, {eid: 84971265166}&gt;, &lt;WCET analysis for multi-core processors with shared L2 instruction caches, {eid: 51249094583}&gt;, &lt;Memory-centric scheduling for multicore hard real-time systems, {eid: 84869096276}&gt;, &lt;Global real-time memory-centric scheduling for multicore systems, {eid: 84982095761}&gt;, &lt;Schedulability analysis for memory bandwidth regulated multicore real-time systems, {eid: 84962052761}&gt;, &lt;Optimizing tunable WCET with shared resource allocation and arbitration in hard real-time multicore systems, {eid: 84863024647}&gt;, &lt;Palloc: DRAM bank-aware memory allocator for performance isolation on multicore platforms, {eid: 84928040716}&gt;, &lt;Parallelism-aware memory interference delay analysis for cots multicore systems, {eid: 84953375049}&gt;, &lt;Memory access control in multiprocessor for real-time systems with mixed criticality, {eid: 84866464961}&gt;, &lt;Memguard: Memory bandwidth reservation system for efficient performance isolation in multi-core platforms, {eid: 84881104524}&gt;, &lt;Accurately estimating worst-case execution time for multi-core processors with shared direct-mapped instruction caches, {eid: 72349094830}&gt;, &lt;Integrating cache-related preemption delay into GEDF analysis for multiprocessor scheduling with on-chip cache, {eid: 85032367558}&gt;, &lt;Integrating task scheduling and cache locking for multicore real-time embedded systems, {eid: 85029509993}&gt;</t>
  </si>
  <si>
    <t>2-s2.0-85068038532</t>
  </si>
  <si>
    <t>An Empirical Survey-based Study into Industry Practice in Real-time Systems</t>
  </si>
  <si>
    <t>41st IEEE Real-Time Systems Symposium, RTSS 2020</t>
  </si>
  <si>
    <t>10.1109/RTSS49844.2020.00012</t>
  </si>
  <si>
    <t>https://www.doi.org/10.1109/RTSS49844.2020.00012</t>
  </si>
  <si>
    <t>Â© 2020 IEEE.This paper presents results and observations from a survey of 120 industry practitioners in the field of real-time embedded systems. The survey provides insights into the characteristics of the systems being developed today and identifies important trends for the future. The survey aims to inform both academics and practitioners, helping to avoid divergence between industry practice and fundamental academic research.</t>
  </si>
  <si>
    <t>Industry Practice, Real-time systems, Survey</t>
  </si>
  <si>
    <t>&lt;Status of empirical research in software engineering, {eid: 34748846450}&gt;, &lt;Experimentation in software engineering, {eid: 84949178783}&gt;, &lt;Personal opinion surveys, {eid: 84890134031}&gt;, &lt;Systems engineering research methods, {eid: 84898768752}&gt;, &lt;Where is the proof?-A review of experiences from applying mde in industry, {eid: 70349858084}&gt;, &lt;Relevance, benefits, and problems of software modelling and model driven techniques-A survey in the italian industry, {eid: 84880144133}&gt;, &lt;Model-based engineering in the embedded systems domain: An industrial survey on the state-of-practice, {eid: 84962207101}&gt;, &lt;Model-driven engineering practices in industry: Social, organizational and managerial factors that lead to success or failure, {eid: 84900499307}&gt;, &lt;Problems and opportunities for model-centric versus code-centric software development: A survey of software professionals, {eid: 79959222837}&gt;, &lt;What is the benefit of a model-based design of embedded software systems in the car industry?", {eid: 84873894657}&gt;, &lt;The state of practice in model-driven engineering, {eid: 84899687758}&gt;, &lt;On the benefits and barriers when adopting software modelling and model driven techniques-An external, differentiated replication, {eid: 84961613961}&gt;, &lt;Domain-specific languages in practice: A user study on the success factors, {eid: 77249142214}&gt;, &lt;A taxonomy of tool-related issues affecting the adoption of model-driven engineering, {eid: 84939838754}&gt;, &lt;An exploratory study of forces and frictions affecting large-scale model-driven development, {eid: 84867637248}&gt;, &lt;Fixed priority pre-emptive scheduling: An historical perspective, {eid: 0029267687}&gt;, &lt;Real time scheduling theory: A historical perspective, {eid: 6944244346}&gt;, &lt;A survey of hard real-time scheduling for multiprocessor systems, {eid: 79960204163}&gt;, &lt;Limited preemptive scheduling for real-time systems. A survey, {eid: 84871766409}&gt;, &lt;A survey of research into mixed criticality systems, {eid: 85037361246}&gt;, &lt;A survey and comparative study of hard and soft real-time dynamic resource allocation strategies for multi-/many-core systems, {eid: 85017465854}&gt;, &lt;The worst-case execution-time problem-overview of methods and survey of tools, {eid: 43949126892}&gt;, &lt;A survey of timing verification techniques for multi-core realtime systems, {eid: 85068038532}&gt;, &lt;A survey of probabilistic schedu-lability analysis techniques for real-time systems, {eid: 85074204901}&gt;, &lt;A survey of probabilistic timing analysis techniques for real-time systems, {eid: 85074204901}&gt;, &lt;None, {eid: 85101978636}&gt;, &lt;None, {eid: 85101969169}&gt;, &lt;None, {eid: 85101992402}&gt;, &lt;None, {eid: 85101975115}&gt;, &lt;None, {eid: 85101987001}&gt;, &lt;None, {eid: 85101999861}&gt;</t>
  </si>
  <si>
    <t>2-s2.0-85101615395</t>
  </si>
  <si>
    <t>Big data for cyber physical systems in industry 4.0: a survey</t>
  </si>
  <si>
    <t>Enterprise Information Systems</t>
  </si>
  <si>
    <t>10.1080/17517575.2018.1442934</t>
  </si>
  <si>
    <t>https://www.doi.org/10.1080/17517575.2018.1442934</t>
  </si>
  <si>
    <t>Â© 2018, Â© 2018 Informa UK Limited, trading as Taylor &amp; Francis Group.With the technology development in cyber physical systems and big data, there are huge potential to apply them to achieve personalization and improve resource efficiency in Industry 4.0. As Industry 4.0 is the relatively new concept originated from an advanced manufacturing vision supported by the German government in 2011, there are only several existing surveys on either cyber physical systems or big data in Industry 4.0. In addition, there are much less surveys related to the intersection between cyber physical systems and big data in Industry 4.0. However, cyber physical systems are closely related to big data in nature. For example, cyber physical systems will continuously generate a large amount of data which requires the big data techniques to process and help to improve system scalability, security, and efficiency. Therefore, we conduct this survey to bring more attention to this critical intersection and highlight the future research direction to achieve the fully autonomy in Industry 4.0.</t>
  </si>
  <si>
    <t>big data, cloud computing, cyber-physical systems, data science, industrial information integration engineering, Industry 4.0, IoT</t>
  </si>
  <si>
    <t>&lt;Fast Algorithms for Mining Association Rules, {eid: 0001882616}&gt;, &lt;Thermal and Mechanical Behaviour of an RFID Based Smart System Embedded in a Transmission Belt Determined by FEM Simulations for Industry 4.0 Applications, {eid: 84944810046}&gt;, &lt;PM 10 Metal Concentrations and Source Identification Using Positive Matrix Factorization and Wind Sectoring in a French Industrial Zone, {eid: 77952548273, doi: 10.1016/j.atmosres.2010.02.008}&gt;, &lt;Security Challenges in Next Generation Cyber Physical Systems, {eid: 84868104508}&gt;, &lt;What Consistency Does Your Key-Value Store Actually Provide?, {eid: 85092793821}&gt;, &lt;OPTICS: Ordering Points to Identify the Clustering Structure, {eid: 0347172110}&gt;, &lt;Towards Resilient Cyber-Physical Systems: The ADREAM Project, {eid: 84905041338}&gt;, &lt;Partial Correlation and Conditional Correlation as Measures of Conditional Independence, {eid: 11844293410, doi: 10.1111/j.1467-842X.2004.00360.x}&gt;, &lt;Implementing Discrete Wavelet Transform and Artificial Neural Networks for Acoustic Condition Monitoring of Gearbox, {eid: 84865115015}&gt;, &lt;None, {eid: 85059175012}&gt;, &lt;A Model-Driven QoS Provisioning Engine for Cyber Physical Systems, {eid: 79957443806}&gt;, &lt;A Bayesian Neural Network Method for Adverse Drug Reaction Signal Generation, {eid: 0031871338, doi: 10.1007/s002280050466}&gt;, &lt;None, {eid: 84890245567}&gt;, &lt;Multi-Objective PSO Algorithm for Mining Numerical Association Rules without a Priori Discretization, {eid: 84893315486, doi: 10.1016/j.eswa.2013.12.043}&gt;, &lt;None, {eid: 34547932110}&gt;, &lt;ST-DBSCAN: An Algorithm for Clustering Spatialâ€“Temporal Data, {eid: 33846024749, doi: 10.1016/j.datak.2006.01.013}&gt;, &lt;None, {eid: 85059202791}&gt;, &lt;Latent Dirichlet Allocation, {eid: 0141607824}&gt;, &lt;A Cyber-Physical Systems Approach to Personalized Medicine: Challenges and Opportunities for Noc-Based Multicore Platforms, {eid: 84945939062}&gt;, &lt;A Training Algorithm for Optimal Margin Classifiers, {eid: 0026966646}&gt;, &lt;Clustering via Concave Minimization, {eid: 84898974025}&gt;, &lt;Bagging Predictors, {eid: 0030211964, doi: 10.1007/BF00058655}&gt;, &lt;How Virtualization, Decentralization and Network Building Change the Manufacturing Landscape: An Industry 4.0 Perspective, {eid: 84904464337}&gt;, &lt;Dynamic Itemset Counting and Implication Rules for Market Basket Data, {eid: 0031162961}&gt;, &lt;Modeling Security in Cyberâ€“Physical Systems, {eid: 84870383435, doi: 10.1016/j.ijcip.2012.08.002}&gt;, &lt;ART 3: Hierarchical Search Using Chemical Transmitters in Self-Organizing Pattern Recognition Architectures, {eid: 0025235219, doi: 10.1016/0893-6080(90)90085-Y}&gt;, &lt;A Survey on Feature Selection Methods, {eid: 84894903349, doi: 10.1016/j.compeleceng.2013.11.024}&gt;, &lt;Support Vector Machine Soft Margin Classifiers: Error Analysis, {eid: 84879394399}&gt;, &lt;Theoretical Foundations for Cyber Physical Systems-A Literature Review, {eid: 85150674966, doi: 10.1142/S2424862217500130}&gt;, &lt;Applications of Cyber Physical Systems-A Literature Review, {eid: 85141252047, doi: 10.1142/S2424862217500129}&gt;, &lt;Mining Association Rules in Big Data with NGEP, {eid: 84939953266, doi: 10.1007/s10586-014-0419-3}&gt;, &lt;Big Data Analytics and Big Data Science: A Survey, {eid: 85006920071, doi: 10.1080/23270012.2016.1141332}&gt;, &lt;None, {eid: 80053414450}&gt;, &lt;Locally Weighted Regression: An Approach to Regression Analysis by Local Fitting, {eid: 84947318637, doi: 10.1080/01621459.1988.10478639}&gt;, &lt;Some Methods for Strengthening the Common Tests, {eid: 0000642942, doi: 10.2307/3001616}&gt;, &lt;A Relational Model of Data for Large Shared Data Banks, {eid: 0014797273, doi: 10.1145/362384.362685}&gt;, &lt;Big Data and Analytics in Higher Education: Opportunities and Challenges, {eid: 84939571007, doi: 10.1111/bjet.2015.46.issue-5}&gt;, &lt;A Formal Definition of Big Data Based on Its Essential Features, {eid: 84961566695, doi: 10.1108/LR-06-2015-0061}&gt;, &lt;A Fast and Elitist Multiobjective Genetic Algorithm: NSGA-II, {eid: 0036530772, doi: 10.1109/4235.996017}&gt;, &lt;Data, Information and Analytics as Services, {eid: 84877730780, doi: 10.1016/j.dss.2012.05.044}&gt;, &lt;None, {eid: 0003593041}&gt;, &lt;Oracle: Big Data for the Enterprise, {eid: 84903538295}&gt;, &lt;On the Optimality of the Simple Bayesian Classifier under Zero-One Loss, {eid: 0031269184, doi: 10.1023/A:1007413511361}&gt;, &lt;Ant Colony Optimization, {eid: 33846280533, doi: 10.1109/MCI.2006.329691}&gt;, &lt;Support Vector Regression Machines, {eid: 84899013173}&gt;, &lt;Clustering: A Neural Network Approach, {eid: 70649103872, doi: 10.1016/j.neunet.2009.08.007}&gt;, &lt;A Local-Density Based Spatial Clustering Algorithm with Noise, {eid: 34347333289, doi: 10.1016/j.is.2006.10.006}&gt;, &lt;Cluster-Based Outlier Detection, {eid: 62949154974, doi: 10.1007/s10479-008-0371-9}&gt;, &lt;Finding Maximal Fully-Correlated Itemsets in Large Databases, {eid: 77951149818}&gt;, &lt;Speeding up Correlation Search for Binary Data, {eid: 84879467545, doi: 10.1016/j.patrec.2013.05.027}&gt;, &lt;Selecting the Right Correlation Measure for Binary Data, {eid: 84907509019, doi: 10.1145/2637484}&gt;, &lt;Tables for Testing the Goodness of Fit of Theory to Observation, {eid: 77956981445}&gt;, &lt;Sparse Subspace Clustering: Algorithm, Theory, and Applications, {eid: 84884541998, doi: 10.1109/TPAMI.2013.57}&gt;, &lt;A Density-Based Algorithm for Discovering Clusters in Large Spatial Databases with Noise, {eid: 85170282443}&gt;, &lt;Failure Prediction Of Wind Turbines Using Improved Gray Relation Analysis Based Support Vector Machine Method, {eid: 85015675488, doi: 10.1166/jctn.2016.5502}&gt;, &lt;Secure Estimation and Control for Cyber-Physical Systems under Adversarial Attacks, {eid: 84901474949, doi: 10.1109/TAC.2014.2303233}&gt;, &lt;Knowledge Acquisition via Incremental Conceptual Clustering, {eid: 0343442766, doi: 10.1007/BF00114265}&gt;, &lt;Bayesian Network Classifiers, {eid: 0031276011, doi: 10.1023/A:1007465528199}&gt;, &lt;Arbeit der Zukunft â€“ Mensch und Automatisierung, {eid: 84887649911}&gt;, &lt;Tabu Searchâˆ—, {eid: 84992107105}&gt;, &lt;Data Processing Requirements of Industry 4.0-Use Cases for Big Data Applications, {eid: 84979514684}&gt;, &lt;Human-Machine-Interaction in the Industry 4.0 Era, {eid: 84914141460}&gt;, &lt;Correlation-Based Feature Selection of Discrete and Numeric Class Machine Learning, {eid: 85065703189}&gt;, &lt;Mining Frequent Patterns without Candidate Generation, {eid: 0039253846}&gt;, &lt;Integration of Distributed Enterprise Applications: A Survey, {eid: 84898426599, doi: 10.1109/TII.2012.2189221}&gt;, &lt;Cassandra-The Definitive Guide: Distributed Data at Web Scale, {eid: 84864031456}&gt;, &lt;Optimal Grid-Clustering: Towards Breaking the Curse of Dimensionality in High-Dimensional Clustering, {eid: 0000835955}&gt;, &lt;None, {eid: 84977601395}&gt;, &lt;Statistics for Strontium Isotope Stratigraphy: A Robust LOWESS Fit to the Marine Sr-Isotope Curve for 0 to 206 Ma, with Look-Up Table for Derivation of Numeric Age, {eid: 0031445713, doi: 10.1086/515938}&gt;, &lt;A Fuzzy K-Modes Algorithm for Clustering Categorical Data, {eid: 0032595161, doi: 10.1109/91.784206}&gt;, &lt;Large-scale estimation in cyberphysical systems using streaming data: a case study with arterial traffic estimation, {eid: 84885584298}&gt;, &lt;A Graph-Based Clustering Approach to Evaluate Interestingness Measures: A Tool and A Comparative Study, {eid: 33846426476}&gt;, &lt;Privacy-Preserving Distributed K-Means Clustering over Arbitrarily Partitioned Data, {eid: 32344446366}&gt;, &lt;Skeleton-Based Generative Modelling Method in the Context of Increasing Functionality of Virtual Product Assembly, {eid: 85029893161, doi: 10.1016/j.promfg.2017.07.368}&gt;, &lt;Towards a Cyber-Physical-Social-Connected and Service-Oriented Manufacturing Paradigm: Social Manufacturing, {eid: 84953407073, doi: 10.1016/j.mfglet.2015.12.002}&gt;, &lt;Research of an Improved Apriori Algorithm in Data Mining Association Rules, {eid: 84960135531}&gt;, &lt;Recommendations for Implementing the Strategic Initiative INDUSTRIE 4.0: Securing the Future of German Manufacturing Industry, {eid: 84920960599}&gt;, &lt;Association Rule Pruning Based on Interestingness Measures with Clustering, {eid: 80052411433}&gt;, &lt;A Cyber Physical Interface for Automation Systemsâ€”Methodology and Examples, {eid: 85048391353, doi: 10.3390/machines3020093}&gt;, &lt;None, {eid: 84926188403}&gt;, &lt;Comparative Study of Attribute Selection Using Gain Ratio and Correlation Based Feature Selection, {eid: 79960306478}&gt;, &lt;Design Techniques and Applications of Cyberphysical Systems: A Survey, {eid: 85028199291, doi: 10.1109/JSYST.2014.2322503}&gt;, &lt;A Survey of Feature Selection and Feature Extraction Techniques in Machine Learning, {eid: 84909594503}&gt;, &lt;An Improved Overlapping K-Means Clustering Method for Medical Applications, {eid: 84988517541, doi: 10.1016/j.eswa.2016.09.025}&gt;, &lt;Optimization by Simulated Annealing, {eid: 26444479778, doi: 10.1126/science.220.4598.671}&gt;, &lt;The Temporal Logic of Causal Structures, {eid: 80053160910}&gt;, &lt;The Self-Organizing Map, {eid: 0025489075, doi: 10.1109/5.58325}&gt;, &lt;Causal Analysis Approaches in Ingenuity Pathway Analysis, {eid: 84894571860, doi: 10.1093/bioinformatics/btt703}&gt;, &lt;A Weighted Voting Framework for Classifiers Ensembles, {eid: 84892854554, doi: 10.1007/s10115-012-0586-6}&gt;, &lt;Automatic Machine Status Prediction in the Era of Industry 4.0: Case Study of Machines in a Spring Factory, {eid: 85031128810, doi: 10.1016/j.sysarc.2017.10.007}&gt;, &lt;3-D Data Management: Controlling Data Volume, Velocity and Variety, {eid: 84865610293}&gt;, &lt;None, {eid: 84925320038}&gt;, &lt;Industry 4.0, {eid: 84926457128, doi: 10.1007/s12599-014-0334-4}&gt;, &lt;Branch-And-Bound Methods: A Survey, {eid: 0000988422, doi: 10.1287/opre.14.4.699}&gt;, &lt;Learning the Parts of Objects by Non-Negative Matrix Factorization, {eid: 0033592606, doi: 10.1038/44565}&gt;, &lt;Cyber Physical Systems: Design Challenges, {eid: 49649119406}&gt;, &lt;The Past, Present and Future of Cyber-Physical Systems: A Focus on Models, {eid: 84928667408, doi: 10.3390/s150304837}&gt;, &lt;A Cyber-Physical Systems Architecture for Industry 4.0-Based Manufacturing Systems, {eid: 84921300723, doi: 10.1016/j.mfglet.2014.12.001}&gt;, &lt;Recent Advances and Trends in Predictive Manufacturing Systems in Big Data Environment, {eid: 84892717180, doi: 10.1016/j.mfglet.2013.09.005}&gt;, &lt;Service Innovation and Smart Analytics for Industry 4.0 And Big Data Environment, {eid: 84905408361, doi: 10.1016/j.procir.2014.02.001}&gt;, &lt;Industrial Big Data Analytics and Cyber-Physical Systems for Future Maintenance &amp; Service Innovation, {eid: 84964030208, doi: 10.1016/j.procir.2015.08.026}&gt;, &lt;Fuzzy-Logic-Based Clustering Approach for Wireless Sensor Networks Using Energy Predication, {eid: 84864693831, doi: 10.1109/JSEN.2012.2204737}&gt;, &lt;A Review of Industrial Wireless Networks in the Context of Industry 4.0, {eid: 84948441901, doi: 10.1007/s11276-015-1133-7}&gt;, &lt;A Method for Controlling Complex Confounding Effects in the Detection of Adverse Drug Reactions Using Electronic Health Records, {eid: 84894026504, doi: 10.1136/amiajnl-2013-001718}&gt;, &lt;5G Internet of Things: A Survey, {eid: 85044977720, doi: 10.1016/j.jii.2018.01.005}&gt;, &lt;Industry 4.0: A Survey on Technologies, Applications and Open Research Issues, {eid: 85020118455, doi: 10.1016/j.jii.2017.04.005}&gt;, &lt;Cyber Physical System (Cps)-Based Industry 4.0: A Survey, {eid: 85043982548, doi: 10.1142/S2424862217500142}&gt;, &lt;A Set-Theoretic Approach for Secure and Resilient Control of Cyber-Physical Systems Subject to False Data Injection Attacks, {eid: 84995426917}&gt;, &lt;Some Methods for Classification and Analysis of Multivariate Observations, {eid: 0001457509}&gt;, &lt;Comparison of Decision-Making Strategies for Self-Optimization in Autonomic Computing Systems, {eid: 84870678695}&gt;, &lt;A Review on Type-2 Fuzzy Logic Applications in Clustering, Classification and Pattern Recognition, {eid: 84901623058, doi: 10.1016/j.asoc.2014.04.017}&gt;, &lt;Association and Estimation in Contingency Tables, {eid: 0012100878}&gt;, &lt;Fastcluster: Fast Hierarchical, Agglomerative Clustering Routines for R and Python, {eid: 84878460994, doi: 10.18637/jss.v053.i09}&gt;, &lt;Wardâ€™s Hierarchical Agglomerative Clustering Method: Which Algorithms Implement Wardâ€™s Criterion?, {eid: 84919917563, doi: 10.1007/s00357-014-9161-z}&gt;, &lt;None, {eid: 0003973174}&gt;, &lt;On the Problem of the Most Efficient Tests of Statistical Hypotheses, {eid: 0343626365}&gt;, &lt;CLARANS: A Method for Clustering Objects for Spatial Data Mining, {eid: 0036709106, doi: 10.1109/TKDE.2002.1033770}&gt;, &lt;Simpsonâ€™s Paradox, Confounding, and Collapibility, {eid: 57649123956}&gt;, &lt;Note on Regression and Inheritance in the Case of Two Parents, {eid: 1942429034, doi: 10.1098/rspl.1895.0041}&gt;, &lt;Feature Selection Based on Mutual Information Criteria of Max-Dependency, Max-Relevance, and Min-Redundancy, {eid: 24344458137, doi: 10.1109/TPAMI.2005.159}&gt;, &lt;None, {eid: 0004021178}&gt;, &lt;Induction of Decision Trees, {eid: 33744584654, doi: 10.1007/BF00116251}&gt;, &lt;Mining Userâ€™s Preference Information through System Log toward a Personalized ERP System, {eid: 85059154145}&gt;, &lt;A Tutorial on Hidden Markov Models and Selected Applications in Speech Recognition, {eid: 0024610919, doi: 10.1109/5.18626}&gt;, &lt;Theoretical Comparison between the Gini Index and Information Gain Criteria, {eid: 3943113604, doi: 10.1023/B:AMAI.0000018580.96245.c6}&gt;, &lt;The Infinite Gaussian Mixture Model, {eid: 79955803023}&gt;, &lt;None, {eid: 85042131666}&gt;, &lt;The Strength of Weak Learnability, {eid: 0025448521, doi: 10.1007/BF00116037}&gt;, &lt;Analytics: The Real-World Use of Big Data, {eid: 84907331440}&gt;, &lt;Secure State Estimation for Cyber Physical Systems under Sensor Attacks: A Satisfiability Modulo Theory Approach, {eid: 85030997173, doi: 10.1109/TAC.2017.2676679}&gt;, &lt;The Hadoop Distributed File System, {eid: 77957838299}&gt;, &lt;Protein (Multi-) Location Prediction: Utilizing Interdependencies via a Generative Model, {eid: 84931048616, doi: 10.1093/bioinformatics/btv264}&gt;, &lt;Proportions, Odds, and Risk, {eid: 0346218110, doi: 10.1148/radiol.2301031028}&gt;, &lt;Lessons Learned from the Maroochy Water Breach, {eid: 36249010910}&gt;, &lt;Robust Subspace Clustering, {eid: 84901725652, doi: 10.1214/13-AOS1199}&gt;, &lt;Machine-To-Machine Communications with In-Network Data Aggregation, Processing, and Actuation for Large-Scale Cyber-Physical Systems, {eid: 84923122221, doi: 10.1109/JIOT.2014.2311693}&gt;, &lt;The Simplex and Projective Scaling Algorithms as Iteratively Reweighted Least Squares Methods, {eid: 0026171684, doi: 10.1137/1033049}&gt;, &lt;MapReduce and Parallel DBMSs: Friends or Foes?, {eid: 73649141347, doi: 10.1145/1629175}&gt;, &lt;Addressing Safety and Security Contradictions in Cyber-Physical Systems, {eid: 84874149220}&gt;, &lt;Least Squares Support Vector Machine Classifiers, {eid: 0032638628, doi: 10.1023/A:1018628609742}&gt;, &lt;Tru-Alarm: Trustworthiness Analysis of Sensor Networks in Cyber-Physical Systems, {eid: 79951761309}&gt;, &lt;Cloud Manufacturing: A Computing and Service-Oriented Manufacturing Model, {eid: 84862908560, doi: 10.1177/0954405411405575}&gt;, &lt;Behavior-Based Clustering and Analysis of Interestingness Measures for Association Rule Mining, {eid: 84896488377, doi: 10.1007/s10618-013-0326-x}&gt;, &lt;The Max-Min Hill-Climbing Bayesian Network Structure Learning Algorithm, {eid: 33746035971, doi: 10.1007/s10994-006-6889-7}&gt;, &lt;Generalized Principal Component Analysis (GPCA), {eid: 30144438432, doi: 10.1109/TPAMI.2005.244}&gt;, &lt;Improving Machine Tool Interoperability Using Standardized Interface Protocols: MT Connect, {eid: 77955553954}&gt;, &lt;Towards Smart Factory for Industry 4.0: A Self-Organized Multi-Agent System with Big Data Based Feedback and Coordination, {eid: 84956858823, doi: 10.1016/j.comnet.2015.12.017}&gt;, &lt;Offloading Mobile Data Traffic for QoS-aware Service Provision in Vehicular Cyber-Physical Systems, {eid: 84949032526, doi: 10.1016/j.future.2015.10.004}&gt;, &lt;STING: A Statistical Information Grid Approach to Spatial Data Mining, {eid: 84994158589}&gt;, &lt;Towards Industry 4.0-Standardization as the Crucial Challenge for Highly Modular, Multi-Vendor Production Systems, {eid: 84953865217, doi: 10.1016/j.ifacol.2015.06.143}&gt;, &lt;The Future of Industrial Communication: Automation Networks in the Era of the Internet of Things and Industry 4.0, {eid: 85017596114, doi: 10.1109/MIE.2017.2649104}&gt;, &lt;Stacked Generalization, {eid: 0026692226, doi: 10.1016/S0893-6080(05)80023-1}&gt;, &lt;None, {eid: 85059119824}&gt;, &lt;A Fast Density and Grid Based Clustering Method for Data with Arbitrary Shapes and Noise, {eid: 85029709772, doi: 10.1109/TII.2016.2628747}&gt;, &lt;TAPER: A Two-Step Approach for All-Strong-Pairs Correlation Query in Large Databases, {eid: 33644654860, doi: 10.1109/TKDE.2006.1599388}&gt;, &lt;Editorial: Inaugural Issue, {eid: 79960055957, doi: 10.1080/17517570712331393320}&gt;, &lt;A Comprehensive Survey of Clustering Algorithms, {eid: 84991434108, doi: 10.1007/s40745-015-0040-1}&gt;, &lt;Industry 4.0: State of the Art and Future Trends, {eid: 85064005739}&gt;, &lt;An Integrated Approach for Agricultural Ecosystem Management, {eid: 46849118987, doi: 10.1109/TSMCC.2007.913894}&gt;, &lt;From Cloud Computing to Cloud Manufacturing, {eid: 80052032966, doi: 10.1016/j.rcim.2011.07.002}&gt;, &lt;A Certificateless Signature Scheme for Mobile Wireless Cyber-Physical Systems, {eid: 51849152399}&gt;, &lt;EDAL: An Energy-Efficient, Delay-Aware, and Lifetime-Balancing Data Collection Protocol for Heterogeneous Wireless Sensor Networks, {eid: 85027958465, doi: 10.1109/TNET.2014.2306592}&gt;, &lt;Modelling and Implementing Big Data Warehouses for Decision Support, {eid: 85028663742, doi: 10.1080/23270012.2017.1304292}&gt;, &lt;Big Data for Modern Industry: Challenges and Trends Point of View, {eid: 84926319635, doi: 10.1109/JPROC.2015.2388958}&gt;, &lt;HEED: A Hybrid, Energy-Efficient, Distributed Clustering Approach for Ad Hoc Sensor Networks, {eid: 10944266504, doi: 10.1109/TMC.2004.41}&gt;, &lt;A Tree-Based Incremental Overlapping Clustering Method Using the Three-Way Decision Theory, {eid: 84982728140, doi: 10.1016/j.knosys.2015.05.028}&gt;, &lt;Feature Selection for High-Dimensional Data: A Fast Correlation-Based Filter Solution, {eid: 1942451938}&gt;, &lt;Scalable Algorithms for Association Mining, {eid: 0033718951, doi: 10.1109/69.846291}&gt;, &lt;Predicting Failures in Event Sequences, {eid: 85059138353}&gt;, &lt;Patch Alignment for Dimensionality Reduction, {eid: 68549120964, doi: 10.1109/TKDE.2008.212}&gt;, &lt;Efficient Discovery of Confounders in Large Data Sets, {eid: 77951167720}&gt;, &lt;Towards a Unifying Security Framework for Cyber-Physical Systems, {eid: 84865439139}&gt;</t>
  </si>
  <si>
    <t>2-s2.0-85042909694</t>
  </si>
  <si>
    <t>Driven by Data or Derived through Physics? A Review of Hybrid Physics Guided Machine Learning Techniques with Cyber-Physical System (CPS) Focus</t>
  </si>
  <si>
    <t>10.1109/ACCESS.2020.2987324</t>
  </si>
  <si>
    <t>https://www.doi.org/10.1109/ACCESS.2020.2987324</t>
  </si>
  <si>
    <t>Â© 2013 IEEE.A multitude of cyber-physical system (CPS) applications, including design, control, diagnosis, prognostics, and a host of other problems, are predicated on the assumption of model availability. There are mainly two approaches to modeling: Physics/Equation based modeling (Model-Based, MB) and Machine Learning (ML). Recently, there is a growing consensus that ML methodologies relying on data need to be coupled with prior scientific knowledge (or physics, MB) for modeling CPS. We refer to the paradigm that combines MB approaches with ML as hybrid learning methods. Hybrid modeling (HB) methods is a growing field within both the ML and scientific communities, and are recognized as an important emerging but nascent area of research. Recently, several works have attempted to merge MB and ML models for the complete exploitation of their combined potential. However, the research literature is scattered and unorganized. So, we make a meticulous and systematic attempt at organizing and standardizing the methods of combining ML and MB models. In addition to that, we outline five metrics for the comprehensive evaluation of hybrid models. Finally, we conclude by shedding some light on the challenges of hybrid models, which we, as a research community, should focus on for harnessing the full potential of hybrid models. An additional feature of this survey is that the hybrid modeling work has been discussed with a focus on modeling cyber-physical systems.</t>
  </si>
  <si>
    <t>Cyber-physical systems, deep learning, deep neural networks, hybrid models, machine learning, model-based, physics guided, physics informed, physics prior, theory guided</t>
  </si>
  <si>
    <t>&lt;Deep learning, {eid: 84930630277}&gt;, &lt;Deep learning in neural networks: An overview, {eid: 84910651844}&gt;, &lt;Convolutional networks for images, speech, and time series, {eid: 0002263996}&gt;, &lt;Learning to forget: Con-tinual prediction with LSTM, {eid: 0033344091}&gt;, &lt;Generative adversarial nets, {eid: 84937849144}&gt;, &lt;None, {eid: 84990070233}&gt;, &lt;None, {eid: 84944735469}&gt;, &lt;None, {eid: 85056723223}&gt;, &lt;None, {eid: 79957551757}&gt;, &lt;Cyber-physical systems, {eid: 81055129165}&gt;, &lt;Cyber-physical systems: The next computing revolution, {eid: 77956217277}&gt;, &lt;A cyber-physical systems architecture for industry 4.0-based manufacturing systems, {eid: 84921300723}&gt;, &lt;Agents enabling cyber-physical production systems, {eid: 84946720840}&gt;, &lt;Theory-guided data science: A new paradigm for scientific discovery from data, {eid: 85023747083}&gt;, &lt;None, {eid: 84921889654}&gt;, &lt;Review of cyber-physical system in healthcare, {eid: 84901049662}&gt;, &lt;The rise of intelligent cyber-physical systems, {eid: 85040934354}&gt;, &lt;None, {eid: 85084251132}&gt;, &lt;None, {eid: 85084268880}&gt;, &lt;A survey of cyber-physical systems, {eid: 84555177840}&gt;, &lt;None, {eid: 84911987760}&gt;, &lt;None, {eid: 84870773703}&gt;, &lt;A smart cyber-physical systems-based solution for pest control (work in progress), {eid: 84893514524}&gt;, &lt;Smart field monitoring: An application of cyber-physical systems in agriculture (work in progress), {eid: 84918546862}&gt;, &lt;Agricultural enterprise as a complex system: A cyber physical systems approach, {eid: 84947080698}&gt;, &lt;Smart monitoring of potato crop: A cyber-physical system architecture model in the field of precision agriculture, {eid: 84979551040}&gt;, &lt;Building a smart laboratory environment at a university via a cyber-physical system, {eid: 84892645860}&gt;, &lt;Developing a smart learning environment in universities via cyber-physical systems, {eid: 84898717366}&gt;, &lt;The smart home concept: Our immediate future, {eid: 44949101025}&gt;, &lt;Automated warehouse systems: A cyber-physical system perspective, {eid: 84952909186}&gt;, &lt;Cyber physical systems security: A brief survey, {eid: 84866384271}&gt;, &lt;A systematic review of studies on cyber physical system security, {eid: 84922449663}&gt;, &lt;Cyber-physical system security for the electric power grid, {eid: 84155167085}&gt;, &lt;State estimation for distributed cyber-physical power systems under data attacks, {eid: 85008208900}&gt;, &lt;None, {eid: 84992722099, doi: 10.6028/NIST.SP.1191}&gt;, &lt;Emergency response cyber-physical system for flood prevention with sustainable electronics, {eid: 85084259304}&gt;, &lt;Future research on cyber-physical emergency management systems, {eid: 85015486985}&gt;, &lt;Emergency response cyber-physical framework for landslide avoidance with sustainable electronics, {eid: 85068594378}&gt;, &lt;A cyber-physical management system for delivering and monitoring surgical instruments in the or, {eid: 84880320220}&gt;, &lt;The medical cyber-physical systems activity at EIT: A look under the hood, {eid: 84907382216}&gt;, &lt;Smart cities as cyber-physical social systems, {eid: 85010288079}&gt;, &lt;Smart street lighting system: A platform for innovative smart city applications and a new frontier for cyber-security, {eid: 85000893854}&gt;, &lt;Cyber-physical systems for optimal energy management scheme of autonomous electric vehicle, {eid: 84881344042}&gt;, &lt;Cyber-physical-social system in intelligent transportation, {eid: 84937135646}&gt;, &lt;A cloud-based cyber-physical system for environmental monitoring, {eid: 84912099518}&gt;, &lt;A cyber-physical system architecture in shop floor for intelligent manufacturing, {eid: 85007011626}&gt;, &lt;Cyber-physical systems architecture for self-aware machines in industry 4.0 environment, {eid: 84953897450}&gt;, &lt;Big data and virtualization for manufacturing cyber-physical systems: A survey of the current status and future outlook, {eid: 84977950760}&gt;, &lt;Industrial big data analytics and cyber-physical systems for future maintenance &amp; service innovation, {eid: 84964030208}&gt;, &lt;Applications of cyber-physical system: A literature review, {eid: 85150674966}&gt;, &lt;Cyber physical system approach for design of power grids: A survey, {eid: 84893179580}&gt;, &lt;A literature survey on smart cities, {eid: 84946492910}&gt;, &lt;A survey on platoon-based vehicular cyber-physical systems, {eid: 84962359205}&gt;, &lt;None, {eid: 84959126735}&gt;, &lt;Modeling and analysis of dynamic systems, {eid: 85084255384}&gt;, &lt;Identifcation and modeling ofa dynamical system, {eid: 85084251708}&gt;, &lt;Modeling dynamic systems, {eid: 85084255685}&gt;, &lt;None, {eid: 85084265123}&gt;, &lt;Comparison of dynamic system modeling methods, {eid: 70350325174}&gt;, &lt;Physically based modeling: Rigid body simulation, {eid: 77956050359}&gt;, &lt;Control-oriented high-frequency turbomachinery modeling. i-theoretical foundations, {eid: 85006043605}&gt;, &lt;None, {eid: 85084270199}&gt;, &lt;None, {eid: 84889358019}&gt;, &lt;None, {eid: 84908478997}&gt;, &lt;Principles and methods of testing finite state machines-A survey, {eid: 0030212784}&gt;, &lt;A method for synthesizing sequential circuits, {eid: 78049442327}&gt;, &lt;Gedanken-experimentsonsequential machines, {eid: 0002703887}&gt;, &lt;Modeling cyber-physical systems with semantic agents, {eid: 78649897744}&gt;, &lt;A semantic agent framework for cyber-physical systems, {eid: 79953176992}&gt;, &lt;Smart agents in industrial cyber-physical systems, {eid: 84977992593}&gt;, &lt;Agent-based modeling: Methods and techniques for simulating human systems, {eid: 0037076425}&gt;, &lt;Agent-based modeling for developing pervasive persuasive systems, {eid: 84964467405}&gt;, &lt;A new classification scheme for software agents, {eid: 33646783633}&gt;, &lt;Towards the design of cyber-physical system via multi-agent system technology, {eid: 85051006940}&gt;, &lt;Critical infrastructure interdependency modeling: A survey of us and international research, {eid: 36248934021}&gt;, &lt;A Bayesian approach to identification of hybrid systems, {eid: 27644580557}&gt;, &lt;An algebraic geometric approach to the identification of a class of linear hybrid systems, {eid: 1542329224}&gt;, &lt;A bounded-error approach to piecewise affine system identification, {eid: 27644574126}&gt;, &lt;A sparsification approach to set membership identification of switched affine systems, {eid: 84857770002}&gt;, &lt;Data driven discovery of cyber physical systems, {eid: 85074143257, doi: 10.1038/s41467-019-12490-1}&gt;, &lt;Piecewise affine regression via recursive multiple least squares and multicategory discrimination, {eid: 84986593950}&gt;, &lt;Learning symbolic representations of hybrid dynamical systems, {eid: 84873423185}&gt;, &lt;A new kernel-based approach to hybrid system identification, {eid: 84963706322}&gt;, &lt;Identification of hybrid systems a tutorial, {eid: 39549092098}&gt;, &lt;Identification of piecewise affine systems based on statistical clustering technique, {eid: 14844363429}&gt;, &lt;Digital selection and analogue amplification coexist in a cortex-inspired silicon circuit, {eid: 0034702306}&gt;, &lt;Improving deep neural networks for LVCSR using rectified linear units and dropout, {eid: 84890527827}&gt;, &lt;On rectified linear units for speech processing, {eid: 84890471125}&gt;, &lt;The influence of the sigmoid function parameters on the speed of backpropagation learning, {eid: 84947418173}&gt;, &lt;Compositional falsification of cyber-physical systems with machine learning components, {eid: 85060349868}&gt;, &lt;Generalization of deep learning for cyber-physical system security: A survey, {eid: 85061545739}&gt;, &lt;The logical path to autonomous cyber-physical systems, {eid: 85072853721}&gt;, &lt;Modeling cyber-physical systems, {eid: 84155172767}&gt;, &lt;Mathematical models of dynamical systems for control system design, {eid: 85084260508}&gt;, &lt;Fundamental limits of cyber-physical systems modeling, {eid: 85075488542}&gt;, &lt;Sufficient conditions for the existence of zeno behavior, {eid: 33847175930}&gt;, &lt;Can real-time systems be chaotic?, {eid: 84962299424}&gt;, &lt;Cyber-physical-social systems for command and control, {eid: 80051505709}&gt;, &lt;A survey: Cyber-physical-social systems and their system-level design methodology, {eid: 85007507411}&gt;, &lt;Cyber-Physical-Social systems: The state of the art and perspectives, {eid: 85053504476}&gt;, &lt;Steps toward parallel intelligence, {eid: 84992153332}&gt;, &lt;The concept of a self-fulfilling prophecy, {eid: 84925897705}&gt;, &lt;The self-fulfilling prophecy and the nature of society, {eid: 0012240430}&gt;, &lt;Formulation and identification of first-principle data-driven models, {eid: 84878107338}&gt;, &lt;Beyond the hype: Big data concepts, methods, and analytics, {eid: 84919389514}&gt;, &lt;Seven Vs of big data understanding big data to extract value, {eid: 84904490744}&gt;, &lt;Addressing big data issues in scientific data infrastructure, {eid: 84883290116}&gt;, &lt;Big data: The Vs of the game changer paradigm, {eid: 85013667530}&gt;, &lt;3D data management: Controlling data volume, velocity and variety, {eid: 84865610293}&gt;, &lt;What makes big data, big data? Exploring the ontological characteristics of 26 datasets, {eid: 85070900904}&gt;, &lt;Synergy of physics-based reasoning and machine learning in biomedical applications: Towards unlimited deep learning with limited data, {eid: 85064486372}&gt;, &lt;ImageNet: A large-scale hierarchical image database, {eid: 85198028989}&gt;, &lt;ImageNet large scale visual recognition challenge, {eid: 84947041871}&gt;, &lt;Learning generative visual models from few training examples: An incremental Bayesian approach tested on 101 object categories, {eid: 84932617705}&gt;, &lt;Convolutional deep belief networks on CIFAR-10, {eid: 84974686814}&gt;, &lt;None, {eid: 85084262428}&gt;, &lt;None, {eid: 85048949317}&gt;, &lt;All Models Are Wrong but Some Are Useful, {eid: 85066022814}&gt;, &lt;When all models are wrong, {eid: 84904691953}&gt;, &lt;Hybrid modeling approach integrating first-principles models with subspace identification, {eid: 85071275495}&gt;, &lt;Knowledge matters: Importance of prior information for optimization, {eid: 84962440920}&gt;, &lt;Incorporating prior information in machine learning by creating virtual examples, {eid: 0032203371}&gt;, &lt;None, {eid: 85059558457}&gt;, &lt;None, {eid: 85064820305}&gt;, &lt;Physics guided RNNs for modeling dynamical systems: A case study in simulating lake temperature profiles, {eid: 85066078790}&gt;, &lt;Estimation of full-field, full-order experimental modal model of cable vibration from digital video measure-ments with physics-guided unsupervised machine learning and computer vision, {eid: 85063666193}&gt;, &lt;Physics-guided characterization and optimization of solar cells using surrogate machine learning model, {eid: 85081553906}&gt;, &lt;None, {eid: 85081058653}&gt;, &lt;None, {eid: 85077135942}&gt;, &lt;None, {eid: 85055752426}&gt;, &lt;Augmenting physical simulators with stochastic neural networks: Case study of planar pushing and bouncing, {eid: 85063002091}&gt;, &lt;None, {eid: 85084266591}&gt;, &lt;PI-LSTM: Physics-infused long short-term memory network, {eid: 85080945260}&gt;, &lt;Theory-guided machine learning in materials science, {eid: 85050764008}&gt;, &lt;None, {eid: 85074615244}&gt;, &lt;Hybrid data-driven physics-based model fusion framework for tool wear prediction, {eid: 85058373934}&gt;, &lt;Multistep prediction of dynamic systems with recurrent neural networks, {eid: 85068926482}&gt;, &lt;Physics-informed neural networks: A deep learning framework for solving forward and inverse problems involving nonlinear partial differential equations, {eid: 85057501376}&gt;, &lt;None, {eid: 85046637276}&gt;, &lt;None, {eid: 85046637276}&gt;, &lt;FPINNs: Fractional physics-informed neural networks, {eid: 85071877848}&gt;, &lt;Adaptive activation functions accelerate convergence in deep and physics-informed neural networks, {eid: 85077124738}&gt;, &lt;None, {eid: 85072241545}&gt;, &lt;None, {eid: 85084259234}&gt;, &lt;None, {eid: 85083001951}&gt;, &lt;Physics-informed machine learning approach for augmenting turbulence models: A comprehensive framework, {eid: 85051143457}&gt;, &lt;Physics-constrained deep learning for high-dimensional surrogate modeling and uncertainty quantification without labeled data, {eid: 85066240748}&gt;, &lt;Label-free supervision of neural networks with physics and domain knowledge, {eid: 85030467939}&gt;, &lt;Support vector clustering, {eid: 0001089823}&gt;, &lt;Applications of support vector machines for pattern recognition: A survey, {eid: 84958743179}&gt;, &lt;Support vector machine-a survey, {eid: 84893295092}&gt;, &lt;Random forests, {eid: 0035478854}&gt;, &lt;Mining data with random forests: A survey and results of new tests, {eid: 77958064179}&gt;, &lt;Big data preprocessing: Methods and prospects, {eid: 85014864165}&gt;, &lt;Deep learning for healthcare applications based on physiological signals: A review, {eid: 85045708084}&gt;, &lt;Deep learning-based electroencephalography analysis: A systematic review, {eid: 85071350928}&gt;, &lt;A review of EEG-based brain-computer interface systems design, {eid: 85071175068}&gt;, &lt;Deep learning in omics: A survey and guideline, {eid: 85060124019}&gt;, &lt;A novel multimode fault classification method based on deep learning, {eid: 85017191962}&gt;, &lt;Deep learning and its applications to machine health monitoring, {eid: 85048280939}&gt;, &lt;A review on empirical mode decomposition in fault diagnosis of rotating machinery, {eid: 84870404381}&gt;, &lt;Wavelets for fault diagnosis of rotary machines: A review with applications, {eid: 84887433963}&gt;, &lt;A comparison study of improved Hilbert-Huang transform and wavelet transform: Application to fault diagnosis for rolling bearing, {eid: 18144399334}&gt;, &lt;Fault diagnosis for a wind turbine generator bearing via sparse representation and shift-invariant K-SVD, {eid: 85020641208}&gt;, &lt;Artificial intelligence for fault diagnosis of rotating machinery: A review, {eid: 85042943940}&gt;, &lt;Physics-based convolutional neural network for fault diagnosis of rolling element bearings, {eid: 85065390862}&gt;, &lt;A physics-based deep learning approach for fault diagnosis of rotating machinery, {eid: 85061559299}&gt;, &lt;Hierarchical diagnosis network based on sparse deep neural networks and its application in bearing fault diagnosis, {eid: 85039972280}&gt;, &lt;Remaining useful life prediction using time-frequency feature and multiple recurrent neural networks, {eid: 85074213541}&gt;, &lt;AHE detection with a hybrid intelligence model in smart healthcare, {eid: 85065237988}&gt;, &lt;ECG signal preprocessing and SVM classifier-based abnormality detection in remote healthcare applications, {eid: 85040928793}&gt;, &lt;Independent component analysis of short-time Fourier transforms for spontaneous EEG/MEG analysis, {eid: 70350070225}&gt;, &lt;Empirical mode decomposition based deep learning for electricity demand forecasting, {eid: 85052634934}&gt;, &lt;Improving forecasting accuracy of medium and long-term runoff using artificial neu-ral network based on EEMD decomposition, {eid: 84937965087}&gt;, &lt;Improving forecasting accuracy of annual runoff time series using RBFN based on EEMD decomposition, {eid: 85084269195, doi: 10.12783/dtetr/emme2016/9816}&gt;, &lt;A hybrid model for annual runoff time series forecasting using Elman neural network with ensemble empirical mode decomposition, {eid: 85044828974}&gt;, &lt;Application of decomposition-ensemble learning paradigm with phase space reconstruction for day-ahead PM 2.5 concentration forecasting, {eid: 85014821326}&gt;, &lt;Intelligent bearing fault diagnosis method combining compressed data acquisition and deep learning, {eid: 85034228575}&gt;, &lt;Motor bearing fault detection using spectral kurtosis-based feature extraction coupled with K-Nearest neighbor distance analysis, {eid: 84962408476}&gt;, &lt;Envelope analysis of rotating machine vibrations in variable speed conditions: A comprehensive treatment, {eid: 84991800704}&gt;, &lt;Ensemble empirical mode decomposition: A noise-assisted data analysis method, {eid: 80052078099}&gt;, &lt;Short-term load forecasting based on a hybrid deep learning model, {eid: 85056164754}&gt;, &lt;Condition monitoring of machines using fused features from emd based local energy with DNN, {eid: 85084263281}&gt;, &lt;Deep neural networks: A promising tool for fault characteristic mining and intelligent diagnosis of rotating machinery with massive data, {eid: 84955693855}&gt;, &lt;Deep neural networks-based rolling bearing fault diagnosis, {eid: 85019734822}&gt;, &lt;Fault diagnosis method study in roller bearing based on wavelet transform and stacked auto-encoder, {eid: 84945563457}&gt;, &lt;Virtualization and deep recognition for system fault classification, {eid: 85018250053}&gt;, &lt;Energy-fluctuated multiscale feature learning with deep ConvNet for intelligent spindle bearing fault diagnosis, {eid: 85015852225}&gt;, &lt;A multi-scale convolution neural network for featureless fault diagnosis, {eid: 85010515444}&gt;, &lt;An approach to fault diag-nosis of reciprocating compressor valves using Teager-Kaiser energy operator and deep belief networks, {eid: 84893464266}&gt;, &lt;Deep learning for smart manufacturing: Methods and applications, {eid: 85044519534}&gt;, &lt;Comparison of data preprocessing methods and the impact on auto-encoders performance in activity recognition domain, {eid: 85061934877}&gt;, &lt;Preprocessing techniques for context recognition from accelerometer data, {eid: 77957017939}&gt;, &lt;None, {eid: 84937399810}&gt;, &lt;None, {eid: 85058155313}&gt;, &lt;None, {eid: 85075611739}&gt;, &lt;None, {eid: 85020101955}&gt;, &lt;Progressive neural architecture search, {eid: 85055130643}&gt;, &lt;Deep residual learning for image recognition, {eid: 84986274465}&gt;, &lt;None, {eid: 85084256241}&gt;, &lt;A hybrid approach for fusing physics and data for failure prediction, {eid: 85038079370}&gt;, &lt;First-principles, data-based, and hybrid modeling and optimization of an industrial hydrocracking unit, {eid: 33751565809}&gt;, &lt;A physically based and machine learning hybrid approach for accurate rainfall-runoff modeling during extreme typhoon events, {eid: 85009205083}&gt;, &lt;Reynolds averaged turbulence modelling using deep neural networks with embedded invariance, {eid: 84991728647}&gt;, &lt;ANFIS: Adaptive-network-based fuzzy inference system, {eid: 0027601884}&gt;, &lt;Machine learning strategies for systems with invariance properties, {eid: 84965029384}&gt;, &lt;Cellular neural networks: Theory, {eid: 0024088955}&gt;, &lt;None, {eid: 85044466937}&gt;, &lt;None, {eid: 85071294012}&gt;, &lt;PDE-net 2.0: Learning PDEs from data with a numeric-symbolic hybrid deep network, {eid: 85072691481}&gt;, &lt;Learned reconstructions for practical mask-based lensless imaging, {eid: 85072712408}&gt;, &lt;Distributed optimization and statistical learning via the alternating direction method of multipliers, {eid: 80051762104}&gt;, &lt;U-net: Convolutional networks for biomedical image segmentation, {eid: 84951834022}&gt;, &lt;None, {eid: 85084257510}&gt;, &lt;Physics-based learned design: Optimized coded-illumination for quantitative phase imaging, {eid: 85068614315}&gt;, &lt;A study of physics-informed deep learning for system fluid dynamics closures, {eid: 85033222005}&gt;, &lt;Image-to-Image translation with conditional adversarial networks, {eid: 85030759098}&gt;, &lt;Modeling global urbanization patterns with generative adversarial networks, {eid: 85084267823}&gt;, &lt;None, {eid: 85084251621}&gt;, &lt;None, {eid: 85084270004}&gt;, &lt;Model-based reinforcement learning in continuous environments using real-time constrained optimization, {eid: 84960091485}&gt;, &lt;A physics-based model prior for object-oriented MDPS, {eid: 84919788574}&gt;, &lt;Multi-fidelity physics-constrained neural network and its application in materials modeling, {eid: 85084267213}&gt;, &lt;Incorporating prior domain knowledge into deep neural networks, {eid: 85062590504}&gt;, &lt;None, {eid: 85081962419}&gt;, &lt;Advantages of the mean absolute error (MAE) over the root mean square error (RMSE) in assessing average model performance, {eid: 30444437204}&gt;, &lt;Forecasting electricity consumption: A comparison of regression analysis, neural networks and least squares support vector machines, {eid: 84919800700}&gt;, &lt;Measuring and improving neural network generalization for model updating, {eid: 0034321211}&gt;, &lt;Pearson correlation coefficient, {eid: 84979779583}&gt;, &lt;New metrics for validation of data-driven random process models in uncertainty quantification, {eid: 85018326265}&gt;, &lt;Toward a better understanding of model validation metrics, {eid: 79960691853}&gt;, &lt;Approximate Bayesian computation scheme for parameter inference and model selection in dynamical systems, {eid: 58149142997}&gt;, &lt;Model selection for dynamical systems via sparse regression and information criteria, {eid: 85029379965}&gt;, &lt;Multimodel inference: Understanding AIC and BIC in model selection, {eid: 8744307994}&gt;, &lt;Discovering governing equations from data by sparse identification of nonlinear dynamical systems, {eid: 84994491769}&gt;, &lt;Dynamic mode decomposition of numerical and experimental data, {eid: 77957153107}&gt;, &lt;None, {eid: 84903906564}&gt;, &lt;Hamiltonian systems and transformation in Hilbert space, {eid: 0001046226}&gt;, &lt;Analysis of fluid flows via spectral properties of the Koopman operator, {eid: 84872255985}&gt;, &lt;A data-driven approximation of the Koopman operator: Extending dynamic mode decomposition, {eid: 84945465279}&gt;, &lt;None, {eid: 85009185933}&gt;, &lt;Sparse identification of nonlinear dynamics with control (SINDYc), {eid: 85009180569}&gt;, &lt;Dynamic mode decomposition with control, {eid: 84964068387}&gt;, &lt;Generalizing Koopman theory to allow for inputs and control, {eid: 85046651122}&gt;, &lt;Distilling free-form natural laws from experimental data, {eid: 64249142111}&gt;, &lt;None, {eid: 85047090548}&gt;, &lt;Learning to discover efficient mathematical identities, {eid: 84937961368}&gt;, &lt;Hidden physics models: Machine learning of nonlinear partial differential equations, {eid: 85039852658}&gt;, &lt;None, {eid: 85064818211}&gt;, &lt;Neural lander: Stable drone landing control using learned dynamics, {eid: 85071467339}&gt;, &lt;None, {eid: 85084256356}&gt;, &lt;The Worlds technological capacity to store, communicate, and compute information, {eid: 79953281019}&gt;, &lt;Physics-based learning for aircraft dynamics simulation, {eid: 85071413913}&gt;, &lt;Learning to control an inverted pendulum using neural networks, {eid: 0024646143}&gt;, &lt;Experience replay for real-time reinforcement learning control, {eid: 84857501996}&gt;, &lt;None, {eid: 68949137209}&gt;, &lt;None, {eid: 33745456231}&gt;, &lt;Unsupervised supervised learning I: Estimating classification and regression errors without labels, {eid: 77951970416}&gt;, &lt;A survey on data collection for machine learning: A big data-ai integration perspective, {eid: 85102237692, doi: 10.1109/TKDE.2019.2946162}&gt;, &lt;A cyber-physical system approach for photovoltaic array monitoring and control, {eid: 85047487171}&gt;, &lt;None, {eid: 85084269466}&gt;, &lt;Geometric deep learning: Going beyond Euclidean data, {eid: 85032751403}&gt;, &lt;Data driven condition monitoring of wind power plants using cluster analysis, {eid: 84962499112}&gt;, &lt;None, {eid: 84965157495}&gt;, &lt;None, {eid: 84990027694}&gt;, &lt;Convolutional neural networks on graphs with fast localized spectral filtering, {eid: 85019257780}&gt;, &lt;The graph neural network model, {eid: 58649113008}&gt;, &lt;Geodesic convolutional neural networks on Riemannian manifolds, {eid: 84971226905}&gt;, &lt;Geometrical and topological approaches to big data, {eid: 84979556390}&gt;, &lt;Survey on deep learning with class imbalance, {eid: 85063272245}&gt;, &lt;The class imbalance problem: A systematic study, {eid: 33845536164}&gt;, &lt;Editorial: Special issue on learning from imbalanced data sets, {eid: 27144549260}&gt;</t>
  </si>
  <si>
    <t>2-s2.0-85084262660</t>
  </si>
  <si>
    <t>Improving Model Inference in Industry by Combining Active and Passive Learning</t>
  </si>
  <si>
    <t>26th IEEE International Conference on Software Analysis, Evolution, and Reengineering, SANER 2019</t>
  </si>
  <si>
    <t>10.1109/SANER.2019.8668007</t>
  </si>
  <si>
    <t>https://www.doi.org/10.1109/SANER.2019.8668007</t>
  </si>
  <si>
    <t>Â© 2019 IEEE.Inferring behavioral models (e.g., state machines) of software systems is an important element of re-engineering activities. Model inference techniques can be categorized as active or passive learning, constructing models by (dynamically) interacting with systems or (statically) analyzing traces, respectively. Application of those techniques in the industry is, however, hindered by the trade-off between learning time and completeness achieved (active learning) or by incomplete input logs (passive learning). We investigate the learning time/completeness achieved trade-off of active learning with a pilot study at ASML, provider of lithography systems for the semiconductor industry. To resolve the trade-off we advocate extending active learning with execution logs and passive learning results.We apply the extended approach to eighteen components used in ASML TWINSCAN lithography machines. Compared to traditional active learning, our approach significantly reduces the active learning time. Moreover, it is capable of learning the behavior missed by the traditional active learning approach.</t>
  </si>
  <si>
    <t>active learning, equivalence oracle, model inference, passive learning, reverse engineering, runtime logs</t>
  </si>
  <si>
    <t>&lt;Using finitestate models for log differencing, {eid: 85058335840}&gt;, &lt;Learning regular sets from queries and counterexamples, {eid: 0023453626}&gt;, &lt;Refining active learning to increase behavioral coverage, {eid: 85064153511}&gt;, &lt;Interface protocol inference to aid understanding legacy software components, {eid: 85063091119}&gt;, &lt;Controlling the false discovery rate: A practical and powerful approach to multiple testing, {eid: 0001677717}&gt;, &lt;Never-stop learning: Continuous validation of learned models for evolving systems through monitoring, {eid: 84903886826}&gt;, &lt;On the synthesis of finite-state machines from samples of their behavior, {eid: 84938806379}&gt;, &lt;Inference of regular languages using state merging algorithms with search, {eid: 19944414336}&gt;, &lt;None, {eid: 0003577917}&gt;, &lt;Test selection based on finite state models, {eid: 0026172995}&gt;, &lt;Language identification in the limit, {eid: 49949150022}&gt;, &lt;Formal verification of static software models in MDE: A systematic review, {eid: 84900008517}&gt;, &lt;None, {eid: 85056885539}&gt;, &lt;None, {eid: 0003620778}&gt;, &lt;Hybrid learning: Interface generation through static, dynamic, and symbolic analysis, {eid: 84881300723}&gt;, &lt;The TTT algorithm: A redundancy-free approach to active automata learning, {eid: 84921627713}&gt;, &lt;State-merging DFA induction algorithms with mandatory merge constraints, {eid: 56649105032}&gt;, &lt;Results of the abbadingo one DFA learning competition and a new evidence-driven state merging algorithm, {eid: 84947908042}&gt;, &lt;QUARK: Empirical assessment of automatonbased specification miners, {eid: 34948849748}&gt;, &lt;Learning extended FSA from software: An empirical assessment, {eid: 84863103938}&gt;, &lt;Efficient test-based model generation for legacy reactive systems, {eid: 19944391951}&gt;, &lt;Inferring regular languages in polynomial updated time, {eid: 0002655021}&gt;, &lt;Identifying regular languages in polynomial time, {eid: 0002655021}&gt;, &lt;Black box checking, {eid: 15844378350}&gt;, &lt;LearnLib: A framework for extrapolating behavioral models, {eid: 70350536587}&gt;, &lt;Inference of finite automata using homing sequences, {eid: 0001349185}&gt;, &lt;Guidelines for conducting and reporting case study research in software engineering, {eid: 61849169018}&gt;, &lt;None, {eid: 85064173388}&gt;, &lt;Applying automata learning to embedded control software, {eid: 84949234963}&gt;, &lt;None, {eid: 85040588157}&gt;, &lt;Bigger is not always better: On the quality of hypotheses in active automata learning, {eid: 84949215167}&gt;, &lt;A survey of grammatical inference in software engineering, {eid: 84908351504}&gt;, &lt;Finite automata: Behavior and synthesis, {eid: 85064149373}&gt;, &lt;Model learning, {eid: 85010790123}&gt;, &lt;Enhancing automata learning by log-based metrics, {eid: 84977490093}&gt;, &lt;None, {eid: 84979530122}&gt;, &lt;Process discovery using integer linear programming, {eid: 77049092374}&gt;, &lt;None, {eid: 85064178054}&gt;, &lt;Flexfringe: A passive automaton learning package, {eid: 85040590726}&gt;, &lt;Inferring finite-state models with temporal constraints, {eid: 56249102132}&gt;, &lt;Automated comparison of statebased software models in terms of their language and structure, {eid: 84876138196}&gt;, &lt;Inferring extended finite state machine models from software executions, {eid: 84925003128}&gt;</t>
  </si>
  <si>
    <t>2-s2.0-85064164636</t>
  </si>
  <si>
    <t>Set-based design: The state-of-practice and research opportunities</t>
  </si>
  <si>
    <t>10.1002/sys.21549</t>
  </si>
  <si>
    <t>https://www.doi.org/10.1002/sys.21549</t>
  </si>
  <si>
    <t>Â© 2020 Wiley Periodicals LLCIncreasing system complexity has provided the impetus to develop new and novel systems engineering methodologies. One of these methodologies is set-based design (SBD), a concurrent design methodology well suited for complex systems subject to significant uncertainty. Since the 1990s, numerous private, public, and defense sector design programs have successfully implemented SBD. However, concerns regarding SBD's complexity, tendency toward qualitative methods, and lack of quantitative tools have limited its use. To address these issues, our research surveys 122 refereed journal articles and conference papers to assess SBD's state-of-practice and identify relevant research opportunities. To accomplish these tasks, we perform a structured literature review to identify and assess relevant and influential research. We found that SBD's state-of-practice relies heavily upon decision and tradespace analysis with increasing emphasis on uncertainty modeling and MBSE. We found that the majority of SBD research consists of quantitative methodologies focusing on component and small system applications. We also found that complex system applications used mostly qualitative methodologies. We identify SBD research opportunities for requirements development, MBSE, uncertainty modeling, multiresolution modeling, adversarial analysis, and program management. Finally, we recommend the development of a comprehensive SBD methodology and toolkit, suited for complex system design across all stages of the product development life cycle.</t>
  </si>
  <si>
    <t>literature survey, model-based systems engineering (MBSE), SEE11 decision analysis/management, SEE24, set-based design</t>
  </si>
  <si>
    <t>&lt;Trends in occurrences of systems engineering topics in literature, {eid: 85087391534}&gt;, &lt;The second Toyota paradox: How delaying decisions can make better cars faster, {eid: 0002533915}&gt;, &lt;Toyotas principles of set-based concurrent engineering, {eid: 0001817489}&gt;, &lt;Practical applications of set-based concurrent engineering in industry, {eid: 78650332433}&gt;, &lt;Adapting to changes in design requirements using set-based design, {eid: 84857831153}&gt;, &lt;Set-based design and the ship to shore connector, {eid: 84857815538}&gt;, &lt;Set-based design: a concurrent engineering approach with particular application to complex marine products, {eid: 85116182571}&gt;, &lt;Integrating set-based design into the department of defense acquisition system to inform programmatic decisions, {eid: 85086287296}&gt;, &lt;What is set-based design?, {eid: 78650647322}&gt;, &lt;Set-based models of product platform design and manufacturing processes, {eid: 84884906025}&gt;, &lt;Eliminating design alternatives based on imprecise information, {eid: 85072437353}&gt;, &lt;Value propositions for set-based design of reinforced concrete structures, {eid: 69949089258}&gt;, &lt;Using parameterized Pareto sets to model design concepts, {eid: 77955191386}&gt;, &lt;Reducing rework by applying set-based practices early in the systems engineering process, {eid: 84904053125}&gt;, &lt;Product development resilience through set-based design, {eid: 85052495534}&gt;, &lt;Literature review: Exploring the role of set-based design in trade-off analytics, {eid: 85064355975}&gt;, &lt;Set-based thinking in the engineering design community and beyond, {eid: 85016174350}&gt;, &lt;quantitative inference in a mechanical design â€œcompiler.â€, {eid: 0027557056}&gt;, &lt;Designing engineered resilient systems using set-based design, {eid: 85064337855}&gt;, &lt;Early design space exploration with model-based system engineering and set-based design, {eid: 85073237662}&gt;, &lt;Concept exploration of the amphibious combat vehicle, {eid: 84953282034}&gt;, &lt;Set-based design, model-based systems engineering, and sequential decision processes, {eid: 85087431605}&gt;, &lt;Implementing set-based design in DOD acquisitions, {eid: 85087402918}&gt;, &lt;Demonstrating set-based design techniques: an unmanned aerial vehicle case study, {eid: 85073957534}&gt;, &lt;A set-based model of design, {eid: 0030189737}&gt;, &lt;Involving suppliers in product development in the United States and Japan: Evidence for set-based concurrent engineering, {eid: 0030148492}&gt;, &lt;A set-based system for eliminating infeasible designs in engineering problems dominated by uncertainty, {eid: 85101132125}&gt;, &lt;None, {eid: 1842775992}&gt;, &lt;Representing and aggregating engineering quantities with preference structure for set-based concurrent engineering, {eid: 20444389335}&gt;, &lt;Adapting real options to new product development by modeling the second Toyota paradox, {eid: 18544365530}&gt;, &lt;Decision-based conceptual design: modeling and navigating heterogeneous design spaces, {eid: 17444403487}&gt;, &lt;Novel space-based design methodology for preliminary engineering design, {eid: 33646202272}&gt;, &lt;A new 3D-CAD system for set-based parametric design, {eid: 33744521815}&gt;, &lt;Decentralized design under uncertainty: investigating the impact of designer mistakes, {eid: 33846528656}&gt;, &lt;An industrial trial of a set-based approach to collaborative design, {eid: 70149116352}&gt;, &lt;Set-based design: case study on innovative hospital design, {eid: 84856660679}&gt;, &lt;Set-based concept selection in multi-objective problems: optimality versus variability approach, {eid: 69249214153}&gt;, &lt;Multi-attribute utility analysis in set-based conceptual design, {eid: 63449113944}&gt;, &lt;Modeling design concepts under risk and uncertainty using parameterized efficient sets, {eid: 77953262241}&gt;, &lt;SetPlan: a computer tool to aid in set-based design, {eid: 84856674465}&gt;, &lt;Bayesian networks for set-based collaborative design, {eid: 77953697469}&gt;, &lt;Design support system by combination of 3D-CAD and CAE with preference set-based design method, {eid: 77950494472}&gt;, &lt;The decision process in set-based concurrent engineeringâ€”an industrial case study, {eid: 84861479299}&gt;, &lt;A new framework for collaborative set-based design: application to the design problem of a hollow cylindrical cantilever beam, {eid: 84863587432}&gt;, &lt;Efficiency analysis of set-based design with structural building information modeling (S-BIM) on high-rise building structures, {eid: 84863293193}&gt;, &lt;Determining the influence of variables for functional design groups in the set-based design process, {eid: 84891673152}&gt;, &lt;Set-based design by simulation of usage scenario coverage, {eid: 84880489147}&gt;, &lt;Identifying key parameters for design improvement in high-dimensional systems with uncertainty, {eid: 84896831743}&gt;, &lt;Mass customization enablement through lean design &amp; set-based concurrent engineering application, {eid: 84950154769}&gt;, &lt;Concept exploration methods for the Small Surface Combatant, {eid: 85064429817}&gt;, &lt;Parametric 3D modeling for integration of aircraft systems in conceptual design, {eid: 85060947029}&gt;, &lt;Measuring diversity in set-based design, {eid: 85087396911}&gt;, &lt;Set-based product development in the manufacturing industry, {eid: 84980004938}&gt;, &lt;Variable fidelity modeling in modern aircraft design, {eid: 84995511568}&gt;, &lt;Engineering reasoning in set-based design, {eid: 85059423247}&gt;, &lt;Point-based versus set-based design method for robust ship design, {eid: 85059400026}&gt;, &lt;Set-based requirements, technology, and design development for SSNX, {eid: 85064428313}&gt;, &lt;A UAV case study with set-based design, {eid: 85075018403}&gt;, &lt;A foundation for system set-based design trade-off analytics, {eid: 85087381128}&gt;, &lt;Technological and complexity risk analysis for set based design evaluation, {eid: 85059986481}&gt;, &lt;Incorporating resilience in an integrated analysis of alternatives, {eid: 85072706817}&gt;, &lt;ADOPT: An augmented set-based design framework with optimisation, {eid: 85065093387}&gt;, &lt;Convergent set-based design for complex resilient systems, {eid: 85066834414}&gt;, &lt;Assessing engineering resilience for systems with multiple performance measures, {eid: 85071759367}&gt;, &lt;Evaluating a set-based design tradespace exploration process, {eid: 85074978581}&gt;, &lt;A decision-based perspective on assessing system robustness, {eid: 84938559127}&gt;, &lt;Integrating requirements development and decision analysis, {eid: 0031378842}&gt;, &lt;Developing originating requirements: defining the design decisions, {eid: 0004623914}&gt;, &lt;Sources of schedule risk in complex system development, {eid: 0013358510}&gt;, &lt;Collaborative conceptual designâ€”state of the art and future trends, {eid: 0036832972}&gt;, &lt;Adding value in product development by creating information and reducing risk, {eid: 0036881371}&gt;, &lt;An approach to decision-based design with discrete choice analysis for demand modeling, {eid: 0141842698}&gt;, &lt;Decision support in concurrent engineering-the utility-based selection decision support problem, {eid: 14644433150}&gt;, &lt;A military effectiveness analysis and decision making framework for naval ship design and acquisition, {eid: 28444457044}&gt;, &lt;Computational methods for decision making based on imprecise information, {eid: 84963628650}&gt;, &lt;Validating behavioral models for reuse, {eid: 34548669416}&gt;, &lt;A method to ensure preference consistency in multi-attribute selection decisions, {eid: 35448988535}&gt;, &lt;Development of a fuzzy FMEA based product design system, {eid: 51849154728}&gt;, &lt;Empirical validation of design principles for survivable system architecture, {eid: 49049098353}&gt;, &lt;A framework to integrate design knowledge reuse and requirements management in engineering design, {eid: 41549155508}&gt;, &lt;An approach to robust decision making under severe uncertainty in life cycle design, {eid: 85044814444}&gt;, &lt;A risk analysis model in concurrent engineering product development, {eid: 77956637948}&gt;, &lt;An investigation into the decision analysis of design process decisions, {eid: 78650348686}&gt;, &lt;Modelling the evolution of uncertainty levels during design, {eid: 80052291216}&gt;, &lt;A multilevel framework for lean product development system design, {eid: 79955455579}&gt;, &lt;Addressing complexity aspects in conceptual ship design: A systems engineering approach, {eid: 84870365645}&gt;, &lt;Exploring the effectiveness of using graveyard data when generating design alternatives, {eid: 84888390336}&gt;, &lt;Anticipating the use of future things: towards a framework for prospective use analysis in innovation design projects, {eid: 84882726617}&gt;, &lt;Extending design capabilities of SysML with trade-off analysis: Electrical microgrid case study, {eid: 84898746906}&gt;, &lt;Strategic requirements engineering for complex sustainable systems, {eid: 84876461075}&gt;, &lt;Preference construction, sequential decision making, and trade space exploration, {eid: 84896985552}&gt;, &lt;Towards affordably adaptable and effective systems, {eid: 84876476459}&gt;, &lt;Requirements for high level models supporting design space exploration in model-based systems engineering, {eid: 84897985353}&gt;, &lt;Management of product characteristics uncertainty based on formal logic and characteristics properties model, {eid: 84878833040}&gt;, &lt;Risk Management in Lean Product Development, {eid: 84899995751}&gt;, &lt;Interaction effects in the design of computer simulation experiments for architecting systems-of-systems, {eid: 84907933687}&gt;, &lt;Untangling the digital thread: the challenge and promise of model-based engineering in defense acquisition, {eid: 85032443075}&gt;, &lt;Designing resilient systems-of-systems: A survey of metrics, methods, and challenges, {eid: 84947968441}&gt;, &lt;Whole systems trade analysis, {eid: 85007623667}&gt;, &lt;Resilience in engineered resilient systems, {eid: 85064526666}&gt;, &lt;Use of multifidelity and surrogate models in the design and development of physics-based systems, {eid: 84988625227}&gt;, &lt;None, {eid: 85087393641}&gt;, &lt;Design as a sequential decision process: a method for reducing design set space using models to bound objectives, {eid: 84978998391}&gt;, &lt;Engineering resilience for complex systems, {eid: 85040041541}&gt;, &lt;Measuring perceived risk of pitfalls associated with systems engineering tradeoff analyses, {eid: 85085862525}&gt;, &lt;Design for marketing mix: the past, present, and future of market-driven product design, {eid: 85034768832}&gt;, &lt;System integration of adaptive resilience in reactive armor, {eid: 85087431182}&gt;, &lt;Engineered resilient systems with value focused thinking, {eid: 85066926724}&gt;, &lt;System of systems architecture feasibility analysis to support tradespace exploration, {eid: 85028571151}&gt;, &lt;A model-based systems approach to radar design utilizing multi-attribute decision analysis techniques, {eid: 85049351228}&gt;, &lt;Using decision analysis to provide integrated, transparent trade-off analysis, {eid: 85075014969}&gt;, &lt;Key requirements in the procurement of future low observable combat vehicles: A European perspective, {eid: 85039149702}&gt;, &lt;Managing system obsolescence via multicriteria decision making, {eid: 85046136359}&gt;, &lt;Making risk management work, {eid: 85087417123}&gt;, &lt;System architecting and design space characterization, {eid: 85048732661}&gt;, &lt;Challenges and opportunities in trade-off analytics for systems of systems, {eid: 85087396498}&gt;, &lt;Design space exploration using uncertainty-based bounding methods in computational fluid dynamics, {eid: 85051287787}&gt;, &lt;A data-driven probabilistic learning approach for the prediction of controllable pitch propellers performance, {eid: 85074034817}&gt;, &lt;Toward a methodology for the system integration of adaptive resilience in armor, {eid: 85052840142}&gt;, &lt;Application of model-based systems engineering concepts to support mission engineering, {eid: 85110463918}&gt;, &lt;Identifying the mode and impact of technological substitutions, {eid: 85065880655}&gt;, &lt;A model-based systems engineering approach to critical infrastructure vulnerability assessment and decision analysis, {eid: 85052647141}&gt;, &lt;State-of-practice survey of model-based systems engineering, {eid: 85052963713}&gt;</t>
  </si>
  <si>
    <t>John Wiley and Sons Inc.</t>
  </si>
  <si>
    <t>2-s2.0-85087382640</t>
  </si>
  <si>
    <t>Simulation in the design and operation of manufacturing systems: state of the art and new trends</t>
  </si>
  <si>
    <t>10.1080/00207543.2019.1636321</t>
  </si>
  <si>
    <t>https://www.doi.org/10.1080/00207543.2019.1636321</t>
  </si>
  <si>
    <t>Â© 2019, Â© 2019 Informa UK Limited, trading as Taylor &amp; Francis Group.As the industrial requirements change at a rapid pace due to the drastic evolution of technology, the necessity of quickly investigating potential system alternatives towards a more efficient manufacturing system design arises more intensely than ever. Manufacturing systems simulation has proven to be a powerful tool for designing and evaluating a manufacturing system due to its low cost, quick analysis, low risk and meaningful insight that it may provide, improving thus the understanding of the influence of each component. Simulation comprises an indispensable set of IT tools and methods for the successful implementation of digital manufacturing. It allows experimentation and validation of product, process, and system design and configuration. This paper investigates the major historical milestones in the evolution of manufacturing systems simulation technologies and examines recent industrial and research approaches in key fields of manufacturing. It describes how the urge towards digitalisation of manufacturing in the context of the 4th Industrial revolution has shaped simulation in the design and operation of manufacturing systems and reviews the new approaches that have arisen in the literature. Particular focus is given to technologies in the digitalised factories of the future that are gaining ground in industrial applications simulation, offering multiple advantages.</t>
  </si>
  <si>
    <t>digitalised manufacturing, information and communication technologies, manufacturing systems, review, simulation</t>
  </si>
  <si>
    <t>&lt;None, {eid: 85068586021}&gt;, &lt;None, {eid: 85068557679}&gt;, &lt;Modelling and Simulation of Manufacturing Process Chains, {eid: 84871691411}&gt;, &lt;Multidimensional Evaluation of the Changeability of Interlinked Production Processes with Material Flow Simulation, {eid: 84883895135}&gt;, &lt;ErgoToolkit: An Ergonomic Analysis Tool in a Virtual Manufacturing Environment, {eid: 84878686417}&gt;, &lt;Recent Advances in Augmented Reality, {eid: 0035503402}&gt;, &lt;None, {eid: 85068569873}&gt;, &lt;Developing and Applying AR Technology in Design, Production, Service and Training, {eid: 28244442026}&gt;, &lt;Hybrid Simulation for Complex Manufacturing Value-chain Environments, {eid: 85029845588}&gt;, &lt;Virtual Engineering of a Fusion Reactor: Application to Divertor Design, Manufacture, and Testing, {eid: 85052632583}&gt;, &lt;A roadmap for parametric CAD efficiency in the automotive industry, {eid: 84879198567}&gt;, &lt;Explicit Reference Modelling Methodology in Parametric CAD System, {eid: 84887995562}&gt;, &lt;Digital Twinâ€”The Simulation Aspect, {eid: 85016457439}&gt;, &lt;None, {eid: 0004305643}&gt;, &lt;Advances in Modelling and Simulation of Grinding Processes, {eid: 72949124419}&gt;, &lt;Possibilities and Challenges for Proactive Manufacturing Ergonomics, {eid: 85052059498}&gt;, &lt;Asymptotically Stable Walking of a Five-link Underactuated 3-D Bipedal Robot, {eid: 60549118116}&gt;, &lt;MES Architecture for FMS Compatible to ERP, {eid: 0036574303}&gt;, &lt;None, {eid: 0004210859}&gt;, &lt;Verification of Human Factors in Manufacturing Process Design. A Virtual Experimentation Approach, {eid: 84878732964}&gt;, &lt;Digital Manufacturing: History, Perspectives, and Outlook, {eid: 67449141281}&gt;, &lt;A Perspective on Manufacturing Strategy: Produce More with Less, {eid: 53449100850}&gt;, &lt;None, {eid: 22544468661}&gt;, &lt;An Experimental Investigation of Priority Dispatching, {eid: 0001173522}&gt;, &lt;None, {eid: 85068550878}&gt;, &lt;None, {eid: 85068573785}&gt;, &lt;Manufacturing Systems Complexity: An Assessment of Manufacturing Performance Indicators Unpredictability, {eid: 85027955754}&gt;, &lt;The Evolution and Future of Manufacturing: A Review, {eid: 84963772214}&gt;, &lt;Interactive Robot Trajectory Planning and Simulation Using Augmented Reality, {eid: 80055074684}&gt;, &lt;Automated 3D-motion Planning for Ramps and Stairs in Intra-logistics Material Flow Simulations, {eid: 79951613686}&gt;, &lt;Grand Challenges in Modelling and Simulation of Complex Manufacturing Systems, {eid: 11844277628}&gt;, &lt;A Method to Predict Early-ejected Plastic Part Air-cooling Behavior Towards Quality Mold Design and Less Molding Cycle Time, {eid: 85053084090}&gt;, &lt;Conceptual Design and Modification of Freeform Surfaces Using Dual Shape Representations in Augmented Reality Environments, {eid: 84862279664}&gt;, &lt;Closed-loop Supply Chain Simulation with Disruption Considerations: A Case-study on Tesla, {eid: 85044559721}&gt;, &lt;Understanding the evolution of e-government: The influence of systmes of rules on public sector, {eid: 33947635627}&gt;, &lt;Combining Physical Simulation and Discrete-event Material Flow Simulation, {eid: 85049589858}&gt;, &lt;A Brief History of Simulation Revisited, {eid: 79951648871}&gt;, &lt;Development of a Haptic Virtual Reality System for Assembly Planning and Evaluation, {eid: 84905682170}&gt;, &lt;A Critical Study and Comparison of Manufacturing Simulation Softwares Using Analytic Hierarchy Process, {eid: 77953795212}&gt;, &lt;Machining Dispersions Based Procedures for Computer-aided Process Plan Simulation, {eid: 1242285462}&gt;, &lt;From Life Cycle Assessment to Sustainable Production: Status and Perspectives, {eid: 32044456224}&gt;, &lt;Design Principles for Industrie 4.0 Scenarios, {eid: 84975454820}&gt;, &lt;Holistic Approach for Integrating Customers in the Design, Planning, and Control of Global Production Networks, {eid: 85052797624}&gt;, &lt;Predicting Real-world Ergonomic Measurements by Simulation in a Virtual Environment, {eid: 78651363563}&gt;, &lt;Real-time Finite Element Structural Analysis in Augmented Reality, {eid: 84929628845}&gt;, &lt;Using Simulation to Aid Decision Making in Managing the Usability Evaluation Process, {eid: 84940290383}&gt;, &lt;Philosophy Regarding the Design of Production Systems, {eid: 79953278994}&gt;, &lt;Simulation in Manufacturing and Business: A Review, {eid: 70350571118}&gt;, &lt;Introducing Quantitative Analysis Methods Into Virtual Environments for Real-time and Continuous Ergonomic Evaluations, {eid: 33644864530}&gt;, &lt;A Novel Facility Layout Planning and Optimisation Methodology, {eid: 84878874269}&gt;, &lt;A Key Issue in Product Life Cycle: Disassembly, {eid: 0027836570}&gt;, &lt;Scientific Computer Simulation Review, {eid: 84923559827}&gt;, &lt;Instant 3D Design Concept Generation and Visualization by Real-time Hand Gesture Recognition, {eid: 84881544753}&gt;, &lt;An Integrated Model to Incorporate Ergonomics and Resource Restrictions Into Assembly Line Balancing, {eid: 84926101333}&gt;, &lt;None, {eid: 85068558986}&gt;, &lt;Software Process Simulation Modelling: Why? What? How?, {eid: 0032671505}&gt;, &lt;Analyzing Supply Chain Robustness for OEMs from a Life Cycle Perspective Using Life Cycle Simulation, {eid: 80052424443}&gt;, &lt;Digital Factory-simulation Enhancing the Product and Production Engineering Process, {eid: 46149095096}&gt;, &lt;Smart Manufacturing Execution System (SMEs): The Possibilities of Evaluating the Sustainability of a Production Process, {eid: 84939618842}&gt;, &lt;None, {eid: 0004091014}&gt;, &lt;Tool Path Optimization for Free Form Surface Machining, {eid: 67349179164}&gt;, &lt;Concurrent Material Flow Analysis by P3R-driven Modelling and Simulation in PLM, {eid: 84862826223}&gt;, &lt;Collaborative Intelligent CAD Framework Incorporating Design History Tracking Algorithm, {eid: 77957924061}&gt;, &lt;CAD Model-based Virtual Assembly Simulation, Planning and Training, {eid: 84883230135}&gt;, &lt;A Novel CACD/ CAD/ CAE Integrated Design and Framework for Fiber-reinforced Plastic Parts, {eid: 84929172930}&gt;, &lt;None, {eid: 85068545490}&gt;, &lt;Virtual and Augmented Reality Technologies for Product Realization, {eid: 0033323005}&gt;, &lt;RFID driven robotic assembly for random mix manufacturing, {eid: 84858793554}&gt;, &lt;Computer Aided Manufacturing (CAM), {eid: 84949789019}&gt;, &lt;Semantic-based Taxonomy for Immersive Product Design Using VR Techniques, {eid: 84861581116}&gt;, &lt;Supply Chain Control Logic for Enabling Adaptability Under Uncertainty, {eid: 78649459230}&gt;, &lt;None, {eid: 85068558836}&gt;, &lt;None, {eid: 85068573389}&gt;, &lt;An Efficient Approach to Human Motion Modelling for The Verification of Human-centric Product Design and Manufacturing in Virtual Environments, {eid: 34247570331}&gt;, &lt;None, {eid: 85068555958}&gt;, &lt;Simulation Within the Axiomatic Design Framework, {eid: 0037501317}&gt;, &lt;Implementation of The iDMU for an Aerostructure Industrialisation in AIRBUS, {eid: 84891720408}&gt;, &lt;Designing A Computer-aided Manufacturing Systems Engineering Process, {eid: 0032048092}&gt;, &lt;Multi Criteria Assembly Line Design and Configurationâ€“An Automotive Case Study, {eid: 84939968319}&gt;, &lt;Workplace analysis and design using virtual reality techniques, {eid: 85046698662}&gt;, &lt;A Web-based Tool for Dynamic Job Rotation Scheduling Using Multiple Criteria, {eid: 79957641056}&gt;, &lt;Collaborative Process Planning and Manufacturing in Product Lifecycle Management, {eid: 37849051660}&gt;, &lt;Digital Human Models: An Overview of Development and Applications in Product and Workplace Design, {eid: 79960502360}&gt;, &lt;Advanced Manufacturing of Large-scale Composite Structures: Process Modelling, Manufacturing Simulations and Massively Parallel Computing Platforms, {eid: 0032042795}&gt;, &lt;A Toolkit of Designs for Mixing Discrete Event Simulation and System Dynamics, {eid: 84994478212}&gt;, &lt;An Overview of Hybrid Simulation Phenomena and Their Support by Simulation Packages, {eid: 84949445389}&gt;, &lt;An Integrated System for Managing Ship Repair Operations, {eid: 29744454119}&gt;, &lt;An Approach to Planning of Food Industry Manufacturing Operations: A Case Study, {eid: 82955169835}&gt;, &lt;Internet-based Collaboration in the Manufacturing Supply Chain, {eid: 82955212840}&gt;, &lt;The Evolution of Manufacturing Systems: From Craftsmanship to the Era of Customisation, {eid: 84953383043}&gt;, &lt;Simulation in Manufacturing: Review and Challenges, {eid: 84923292798}&gt;, &lt;A Multi-criteria Evaluation of Centralized and Decentralized Production Networks in a Highly Customer-driven Environment, {eid: 84861613588}&gt;, &lt;Design and Operation of Manufacturing Networks for Mass Customisation, {eid: 84878858999}&gt;, &lt;Simulation-based Design of Production Networks for Manufacturing of Personalised Products, {eid: 84896066270}&gt;, &lt;Machine Availability Monitoring for Adaptive Holistic Scheduling: A Conceptual Framework for Mass Customization, {eid: 84923284918}&gt;, &lt;An Approach for the Modelling and Quantification of PSS Customization, {eid: 85029906414}&gt;, &lt;The Role of Simulation in Digital Manufacturing-applications and Outlook, {eid: 84911363153}&gt;, &lt;Applications for Frugal Product Customization and Design of Manufacturing Networks, {eid: 84992664060}&gt;, &lt;Energy Consumption Estimation for Machining Processes on Real-time Shop Floor Monitoring via Wireless Sensor Networks, {eid: 85006993907}&gt;, &lt;Mobile Apps for Providing Product-service Systems and Retrieving Feedback Throughout Their Lifecycle: A Robotics Use Case, {eid: 85049535915}&gt;, &lt;Customer Feedback Gathering and Management Tools for Product-service System Design, {eid: 85044679659}&gt;, &lt;Automatic Translation of Plant Data Into Management Performance Metrics: A Case for Real-time and Predictive Production Control, {eid: 85003888969}&gt;, &lt;Virtual Reality Applications in Manufacturing Process Simulation, {eid: 10044285235}&gt;, &lt;A Hybrid Simulation-based Assessment Framework of Smart Manufacturing Systems, {eid: 85035104229}&gt;, &lt;None, {eid: 77958610396}&gt;, &lt;None, {eid: 85068577155}&gt;, &lt;None, {eid: 85068580035}&gt;, &lt;Augmented Reality Applications in Design and Manufacturing, {eid: 84865681031}&gt;, &lt;Simulation for Manufacturing System Design and Operation: Literature Review and Analysis, {eid: 84897115618}&gt;, &lt;An Evolutionary Theory of Economic Change, {eid: 0003831870}&gt;, &lt;SCADA Security in The Light of Cyber-warfare, {eid: 84861093550}&gt;, &lt;None, {eid: 77049092334}&gt;, &lt;None, {eid: 77958509320}&gt;, &lt;Augmented Reality Applications in Manufacturing: A Survey, {eid: 40849113233}&gt;, &lt;Modelling The Complexity of Manufacturing Systems Using Nonlinear Dynamics Approaches, {eid: 67349236376}&gt;, &lt;Robust Optimization of the Energy Efficiency of the Cold Roll Forming Process, {eid: 84887825395}&gt;, &lt;Spatial Augmented Reality for Product Appearance Design Evaluation, {eid: 84962282588}&gt;, &lt;A Networked Virtual Manufacturing System for SMEs, {eid: 33751546446}&gt;, &lt;Augmented Reality Based Factory Planningâ€“An Application Tailored to Industrial Needs, {eid: 50649125807}&gt;, &lt;None, {eid: 84923602803}&gt;, &lt;Performance of Supply Chain Collaborationâ€“A Simulation Study, {eid: 84885174771}&gt;, &lt;Achieving Manufacturing Excellence through the Integration of Enterprise Systems and Simulation, {eid: 84959037476}&gt;, &lt;Using VR for Complex Product Design, {eid: 84903642415}&gt;, &lt;None, {eid: 85068553242}&gt;, &lt;None, {eid: 77955056440}&gt;, &lt;Agent-based Modelling and Simulation of an Autonomic Manufacturing Execution System, {eid: 81855201970}&gt;, &lt;About The Importance of Autonomy and Digital Twins for the Future of Manufacturing, {eid: 84953861813}&gt;, &lt;A Simulation-optimisation Approach for Supply Chain Network Design Under Supply and Demand Uncertainties, {eid: 84963594810}&gt;, &lt;On The Integration of the CAX Systems Towards Sustainable Production, {eid: 84881148191}&gt;, &lt;None, {eid: 77957916745}&gt;, &lt;None, {eid: 84889661293}&gt;, &lt;Software Evaluation Criteria for Rapid Factory Layout Planning, Design, and Simulation, {eid: 84879193235}&gt;, &lt;Enhancing Digital Design Data Availability in the Aerospace Industry, {eid: 77956752954}&gt;, &lt;An Integrated CAPP/CAM System for Stamping Die Pattern Machining, {eid: 0037289930}&gt;, &lt;Remaining Useful Life Estimationâ€“A Review on The Statistical Data-driven Approaches, {eid: 79955584653}&gt;, &lt;Enhancement of the Use of Digital Mock-ups in the Verification and Validation Process for ITER Remote Handling Systems, {eid: 84884985994}&gt;, &lt;Design and implementation of decentralised supervisory control for manufacturing system automation, {eid: 79952082018}&gt;, &lt;Modelling and Design of an Augmented Reality Differential Drive Mobility aid in an Enabled Environment, {eid: 84919650253}&gt;, &lt;A Digital Mock-up Visualisation System Capable of Processing Giga-scale CAD Models, {eid: 33846600800}&gt;, &lt;None, {eid: 85068553033}&gt;, &lt;An Overview of Evaluative Models for Flexible Manufacturing Systems, {eid: 0000098625}&gt;, &lt;A Head-mounted Three-dimensional Display, {eid: 0014363461}&gt;, &lt;Design Classes for Hybrid Simulations Involving Agent-based and System Dynamics Models, {eid: 84860577100}&gt;, &lt;Learning and Process Improvement During Production Ramp-up, {eid: 0035283518}&gt;, &lt;Modelling and Simulation of Grinding Processes, {eid: 0026985245}&gt;, &lt;Reengineering Aircraft Structural Life Prediction Using a Digital Twin, {eid: 84855216556}&gt;, &lt;A Simulation Modelling Framework for Supply Chain System Analysis, {eid: 79951620868}&gt;, &lt;Schedule Execution in Autonomic Manufacturing Execution Systems, {eid: 48049118007}&gt;, &lt;Layout and Process Optimisation: Using Computer-aided Design (CAD) and Simulation through an Integrated Systems Design Tool, {eid: 84901503949}&gt;, &lt;Machine Availability Monitoring and Machining Process Planning Towards Cloud Manufacturing, {eid: 84884986286}&gt;, &lt;None, {eid: 85068569843}&gt;, &lt;Fundamentals of Ergonomics in Theory and Practice, {eid: 0033693461}&gt;, &lt;Simulation Models of Technological Innovation, {eid: 22644449938}&gt;, &lt;None, {eid: 84962306691}&gt;, &lt;Computer-aided Process Planningâ€“A Critical Review of Recent Developments and Future Trends, {eid: 78650645878}&gt;, &lt;Multi-scale Voxel Hashing and Efficient 3D Representation for Mobile Augmented Reality, {eid: 85053426575}&gt;, &lt;Computer Aided Process Planning: A Comprehensive Survey, {eid: 84923281921}&gt;, &lt;RFID-enabled real-time manufacturing execution system for mass-customization production, {eid: 84868557455}&gt;</t>
  </si>
  <si>
    <t>2-s2.0-85068546250</t>
  </si>
  <si>
    <t>Model-driven system-performance engineering for cyber-physical systems</t>
  </si>
  <si>
    <t>A comprehensive survey of industry practice in real-time systems</t>
  </si>
  <si>
    <t>Real-Time Systems</t>
  </si>
  <si>
    <t>10.1007/s11241-021-09376-1</t>
  </si>
  <si>
    <r>
      <rPr>
        <u/>
        <sz val="11"/>
        <color rgb="FF1155CC"/>
        <rFont val="Calibri, sans-serif"/>
      </rPr>
      <t>https://www.doi.org/10.1007/s11241-021-09376-1</t>
    </r>
  </si>
  <si>
    <t>© 2021, The Author(s).This paper presents results and observations from a survey of 120 industry practitioners in the field of real-time embedded systems. The survey provides insights into the characteristics of the systems being developed today and identifies important trends for the future. It extends the results from the survey data to the broader population that it is representative of, and discusses significant differences between application domains. The survey aims to inform both academics and practitioners, helping to avoid divergence between industry practice and academic research. The value of this research is highlighted by a study showing that the aggregate findings of the survey are not common knowledge in the real-time systems community.</t>
  </si>
  <si>
    <t>Industry practice, Real-time systems, Survey</t>
  </si>
  <si>
    <t>&lt;None, {eid: 85101987001}&gt;, &lt;An empirical survey-based study into industry practice in real-time systems, {eid: 85101615395}&gt;, &lt;Fixed priority pre-emptive scheduling: an historical perspective, {eid: 0029267687, doi: 10.1007/BF01094342}&gt;, &lt;None, {eid: 85118873113}&gt;, &lt;A survey of research into mixed criticality systems, {eid: 85037361246, doi: 10.1145/3131347}&gt;, &lt;Limited preemptive scheduling for real-time systems. a survey, {eid: 84871766409, doi: 10.1109/TII.2012.2188805}&gt;, &lt;None, {eid: 0004184934, doi: 10.1201/b14832}&gt;, &lt;A survey of hard real-time scheduling for multiprocessor systems, {eid: 79960204163, doi: 10.1145/1978802.1978814}&gt;, &lt;A survey of probabilistic schedulability analysis techniques for real-time systems, {eid: 85074204901}&gt;, &lt;A survey of probabilistic timing analysis techniques for real-time systems, {eid: 85074204901}&gt;, &lt;Problems and opportunities for model-centric versus code-centric software development: A survey of software professionals, {eid: 79959222837}&gt;, &lt;Statistical tests, p values, confidence intervals, and power: a guide to misinterpretations, {eid: 84971612122, doi: 10.1007/s10654-016-0149-3}&gt;, &lt;Domain-specific languages in practice: a user study on the success factors, {eid: 77249142214}&gt;, &lt;Status of empirical research in software engineering, {eid: 34748846450}&gt;, &lt;Model-driven engineering practices in industry: social, organizational and managerial factors that lead to success or failure, {eid: 84900499307, doi: 10.1016/j.scico.2013.03.017}&gt;, &lt;Personal opinion surveys, {eid: 84890134031}&gt;, &lt;An exploratory study of forces and frictions affecting large-scale model-driven development, {eid: 84867637248}&gt;, &lt;Model-based engineering in the embedded systems domain: an industrial survey on the state-of-practice, {eid: 84962207101, doi: 10.1007/s10270-016-0523-3}&gt;, &lt;A survey of timing verification techniques for multi-core real-time systems, {eid: 85068038532, doi: 10.1145/3323212}&gt;, &lt;Where is the proof? A review of experiences from applying MDE in industry, {eid: 70349858084, doi: 10.1007/978-3-540-69100-6_31}&gt;, &lt;Systems engineering research methods, {eid: 84898768752, doi: 10.1016/j.procs.2013.01.115}&gt;, &lt;Outline of a theory of statistical estimation based on the classical theory of probability, {eid: 0000679487, doi: 10.1098/rsta.1937.0005}&gt;, &lt;None, {eid: 85049864604}&gt;, &lt;Real time scheduling theory: a historical perspective, {eid: 6944244346, doi: 10.1023/B:TIME.0000045315.61234.1e}&gt;, &lt;A survey and comparative study of hard and soft real-time dynamic resource allocation strategies for multi-/many-core systems, {eid: 85017465854, doi: 10.1145/3057267}&gt;, &lt;None, {eid: 8644278856}&gt;, &lt;Relevance, benefits, and problems of software modelling and model driven techniques—a survey in the Italian industry, {eid: 84880144133, doi: 10.1016/j.jss.2013.03.084}&gt;, &lt;None, {eid: 85118901996}&gt;, &lt;On the benefits and barriers when adopting software modelling and model driven techniques—an external, differentiated replication, {eid: 84961613961}&gt;, &lt;The state of practice in model-driven engineering, {eid: 84899687758, doi: 10.1109/MS.2013.65}&gt;, &lt;A taxonomy of tool-related issues affecting the adoption of model-driven engineering, {eid: 84939838754, doi: 10.1007/s10270-015-0487-8}&gt;, &lt;The worst-case execution-time problem—overview of methods and survey of tools, {eid: 43949126892, doi: 10.1145/1347375.1347389}&gt;, &lt;None, {eid: 84949178783, doi: 10.1007/978-3-642-29044-2}&gt;</t>
  </si>
  <si>
    <t>2-s2.0-85118887880</t>
  </si>
  <si>
    <t>Design Space Exploration for Distributed Cyber-Physical Systems: State-of-the-art, Challenges, and Directions</t>
  </si>
  <si>
    <t>25th Euromicro Conference on Digital System Design, DSD 2022</t>
  </si>
  <si>
    <t>10.1109/DSD57027.2022.00090</t>
  </si>
  <si>
    <r>
      <rPr>
        <u/>
        <sz val="11"/>
        <color rgb="FF1155CC"/>
        <rFont val="Calibri, sans-serif"/>
      </rPr>
      <t>https://www.doi.org/10.1109/DSD57027.2022.00090</t>
    </r>
  </si>
  <si>
    <t>© 2022 IEEE.Industrial Cyber-Physical Systems (CPS) are com-plex heterogeneous and distributed computing systems, typically integrating and interconnecting a large number of subsystems and containing a substantial number of hardware and software components. Producers of these distributed Cyber-Physical Systems (dCPS) face serious challenges with respect to designing the next generations of these machines and require proper support in making (early) design decisions to avoid expensive and time consuming oversights. This calls for efficient and scalable system-level Design Space Exploration (DSE) methods for dCPS. In this position paper, we review the current state of the art in DSE, and argue that efficient and scalable DSE technology for dCPS is more or less non-existing and constitutes a largely unchartered research area. Moreover, we identify several re-search challenges that need to be addressed and discuss possible directions for targeting such DSE technolozy for dCPS.</t>
  </si>
  <si>
    <t>Design Space Exploration, Distributed Cyber-Physical Systems, Model Inference, Performance Modelling, Workload Dynamism, Workload Modelling</t>
  </si>
  <si>
    <t>&lt;A comprehensive survey of industry practice in real-Time systems, {eid: 85118887880, doi: 10.1007/s11241-021-09376-1}&gt;, &lt;An efficient configuration methodology for time-division multiplexed single resources, {eid: 84940956329, doi: 10.1109/RTAS.2015.7108439}&gt;, &lt;Design space exploration of realtime multi-media MPSoCs with heterogeneous scheduling policies, {eid: 34547173196, doi: 10.1145/1176254.1176261}&gt;, &lt;Large-Scale Simulations Manager Tool for OMNeT++: Expediting Simulations and Post-Processing Analysis, {eid: 85102757813, doi: 10.1109/ACCESS.2020.3020745}&gt;, &lt;Accuracy evaluation of GEM5 simulator system, {eid: 84869225048, doi: 10.1109/ReCoSoC.2012.6322869}&gt;, &lt;Transaction Level Modeling: An Overview, {eid: 1142299899, doi: 10.1145/944645.944651}&gt;, &lt;Architectural Design Space Exploration of Cyber-physical Systems Using the Functional Modeling Compiler, {eid: 84915760760, doi: 10.1016/j.procir.2014.03.183}&gt;, &lt;Multiobjective optimization and evolutionary algorithms for the application mapping problem in multiprocessor system-on-chip design, {eid: 33744752126, doi: 10.1109/TEVC.2005.860766}&gt;, &lt;Modeling of communication infrastructure for design-space exploration, {eid: 79960577807, doi: 10.1049/ic.2010.0135}&gt;, &lt;Why Comparing System-Level MPSoC Mapping Approaches is Difficult: A Case Study, {eid: 85010300665, doi: 10.1109/MCSoC.2016.48}&gt;, &lt;Multi-Variant-Based Design Space Exploration for Automotive Embedded Systems, {eid: 84903836700}&gt;, &lt;Methods for evaluating and covering the design space during early design development, {eid: 9644281035, doi: 10.1016/S0167-9260(04)00032-X}&gt;, &lt;Analytic processor model for fast designspace exploration, {eid: 84962449791, doi: 10.1109/ICCD.2015.7357136}&gt;, &lt;System-level design: Orthogonalization of concerns and platform-based design, {eid: 0034428118, doi: 10.1109/43.898830}&gt;, &lt;None, {eid: 0003581901}&gt;, &lt;None, {eid: 85146696277}&gt;, &lt;Control Performance Optimization for Application Integration on Automotive Architectures, {eid: 85086745483, doi: 10.1109/TC.2020.3003083}&gt;, &lt;A co-simulation approach for control performance analysis during design space exploration of cyber-physical systems, {eid: 84861196927, doi: 10.1145/2000367.2000372}&gt;, &lt;Pareto Multi Objective Optimization, {eid: 33847371627, doi: 10.1109/ISAP.2005.1599245}&gt;, &lt;Model driven engineering for MPSOC design space exploration, {eid: 37849039197, doi: 10.1145/1284480.1284509}&gt;, &lt;Optimization Strategies in Design Space Exploration, {eid: 85146637946, doi: 10.1007/978-94-017-7358-4-7-1}&gt;, &lt;A systematic approach to exploring embedded system architectures at multiple abstraction levels, {eid: 33744721815, doi: 10.1109/TC.2006.16}&gt;, &lt;Exploring Exploration: A Tutorial Introduction to Embedded Systems Design Space Exploration, {eid: 85010008204, doi: 10.1109/MDAT.2016.2626445}&gt;, &lt;Trace-Driven Simulation and Design Space Exploration of Network-on-Chip Topologies on FPGA, {eid: 85065960178, doi: 10.1109/ISED.2018.8703884}&gt;, &lt;None, {eid: 85146671968}&gt;, &lt;DESCOMP: A New Design Space Exploration Approach, {eid: 24344485040, doi: 10.1007/978-3-540-31967-2-13}&gt;, &lt;Integrated scheduling, allocation and binding in High Level Synthesis using multi structure genetic algorithm based design space exploration, {eid: 79959275322, doi: 10.1109/ISQED.2011.5770772}&gt;, &lt;A multi structure genetic algorithm for integrated design space exploration of scheduling and allocation in high level synthesis for DSP kernels, {eid: 84870299270, doi: 10.1016/j.swevo.2012.06.003}&gt;, &lt;A methodology for the design and deployment of distributed cyber-physical systems for smart environments, {eid: 85082850967, doi: 10.1016/j.future.2020.02.047}&gt;, &lt;None, {eid: 85146648795}&gt;, &lt;Exploiting domain knowledge in system-level MPSoC design space exploration, {eid: 84886088743, doi: 10.1016/j.sysarc.2013.05.023}&gt;, &lt;Model-Driven System-Performance Engineering for Cyber-Physical Systems : Industry Session Paper, {eid: 85117451715}&gt;, &lt;Leveraging Domain Knowledge for the Efficient Design-Space Exploration of Advanced Cyber-Physical Systems, {eid: 85074919000, doi: 10.1109/DSD.2019.00058}&gt;, &lt;A Practical Introduction to the OMNeT++ Simulation Framework, {eid: 85090512488, doi: 10.1007/978-3-030-12842-5-1}&gt;, &lt;Codesign of Architecture, Control, and Scheduling of Modular Cyber-Physical Production Systems for Design Space Exploration, {eid: 85112596825, doi: 10.1109/TII.2021.3097761}&gt;, &lt;Security/Timing-Aware Design Space Exploration of CAN FD for Automotive Cyber-Physical Systems, {eid: 85049333310, doi: 10.1109/TII.2018.2851939}&gt;, &lt;Architecture exploration for distributed embedded systems: A gap analysis in automotive domain, {eid: 85028562956, doi: 10.1109/SIES.2017.7993377}&gt;, &lt;Model Synthesis for Communication Traces of System Designs, {eid: 85123935273, doi: 10.1109/ICCD53106.2021.00082}&gt;</t>
  </si>
  <si>
    <t>2-s2.0-85146654310</t>
  </si>
  <si>
    <t>A Cross-Layer Secure and Energy-Efficient Framework for Internet of Things: A Comprehensive Survey</t>
  </si>
  <si>
    <t>10.3390/s24227209</t>
  </si>
  <si>
    <r>
      <rPr>
        <u/>
        <sz val="11"/>
        <color rgb="FF1155CC"/>
        <rFont val="Calibri, sans-serif"/>
      </rPr>
      <t>https://www.doi.org/10.3390/s24227209</t>
    </r>
  </si>
  <si>
    <t>Designing Human Digital Twins for Behaviour-Changing Therapy and Rehabilitation: A Systematic Review</t>
  </si>
  <si>
    <t>17th International Design Conference, DESIGN 2022</t>
  </si>
  <si>
    <t>10.1017/pds.2022.132</t>
  </si>
  <si>
    <r>
      <rPr>
        <u/>
        <sz val="11"/>
        <color rgb="FF1155CC"/>
        <rFont val="Calibri, sans-serif"/>
      </rPr>
      <t>https://www.doi.org/10.1017/pds.2022.132</t>
    </r>
  </si>
  <si>
    <t>© The Author(s), 2022.One of the most promising trends in healthcare digitalisation is the personalisation and individualisation of therapy based on virtual representations of the human body through Human Digital Twins (HDTs). Despite the growing number of articles on HDTs, to-date no consensus on how to design such systems exists. A systematic literature review for designing HDTs used for behaviour-changing therapy and rehabilitation resulted in eight key design considerations across four themes: regulatory and ethical, transparency and trust, dynamism and flexibility, and behaviour and cognitive mechanisms.</t>
  </si>
  <si>
    <t>behavioural design, digital twin, healthcare design, human digital twin, human-centred design</t>
  </si>
  <si>
    <t>&lt;Smart Mirror with Virtual Twin, {eid: 85086456468}&gt;, &lt;Comparative Analysis of Platforms for Designing a Digital Twin, {eid: 85086236866}&gt;, &lt;A Proposal to Evolving Towards Digital Twins in Healthcare, {eid: 85085198631}&gt;, &lt;Towards a Healthcare Digital Twin, {eid: 85131382775}&gt;, &lt;A survey on digital twin: Definitions, characteristics, applications, and design implications, {eid: 85076680404}&gt;, &lt;Human Digital Twin for Fitness Management, {eid: 85081154665}&gt;, &lt;Defining the Behavioural Design Space, {eid: 85106015600}&gt;, &lt;Designing a cyber-physical system for ambient assisted living: A use-case analysis for social robot navigation in caregiving centers, {eid: 85088228725}&gt;, &lt;Exploiting social media to enhance clinical decision support, {eid: 85074339735}&gt;, &lt;The Digital Twin Revolution in Healthcare, {eid: 85097659815}&gt;, &lt;Digital Transformation Revolution with Digital Twin Technology, {eid: 85097658563}&gt;, &lt;Digital Twin: Enabling Technologies, Challenges and Open Research, {eid: 85087331367}&gt;, &lt;Digital twin coaching for physical activities: A survey, {eid: 85094155703}&gt;, &lt;Quantifying the Quantified Self: A Study on the Motivations of Patients to Track Their Own Health, {eid: 84897795200}&gt;, &lt;None, {eid: 85006339863}&gt;, &lt;Human digital twin: Enabling human-multi smart machines collaboration, {eid: 85072833303}&gt;, &lt;An ISO/IEEE 11073 Standardized Digital Twin Framework for Health and Well-Being in Smart Cities, {eid: 85086741550}&gt;, &lt;How much does trust really matter? A study of the longitudinal effects of trust and decision-making preferences on diabetic patient outcomes, {eid: 81555214472}&gt;, &lt;A Novel Cloud-Based Framework for the Elderly Healthcare Services Using Digital Twin, {eid: 85065103886}&gt;, &lt;Digital Twin Based Software Design in eHealth-A New Development Approach for Health / Medical Software Products, {eid: 85093102020}&gt;, &lt;Are Digital Twins Becoming Our Personal (Predictive) Advisors?: Our Digital Mirror of Who We Were, Who We Are and Who We Will Become, {eid: 85088889871}&gt;, &lt;A refined taxonomy of behaviour change techniques to help people change their physical activity and healthy eating behaviours: The CALO-RE taxonomy, {eid: 79959212067}&gt;, &lt;An appraisal of literature for design and implementation of developing a framework for digital twin and validation through case studies, {eid: 85087506233}&gt;, &lt;PRISMA 2020 explanation and elaboration: Updated guidance and exemplars for reporting systematic reviews, {eid: 85103235741}&gt;, &lt;Engineering Value-Effective Healthcare Solutions: A Systems Design Perspective, {eid: 85029801600}&gt;, &lt;A Digital Twin Platform for Diagnostics and Rehabilitation of Multiple Sclerosis, {eid: 85092749389}&gt;, &lt;Neuromusculoskeletal modeling-based prostheses for recovery after spinal cord injury, {eid: 85077115784}&gt;, &lt;Towards Continuous Monitoring in Personalized Healthcare through Digital Twins, {eid: 85081157740}&gt;, &lt;Digital Twins: The Convergence of Multimedia Technologies, {eid: 85051272175}&gt;</t>
  </si>
  <si>
    <t>Cambridge University Press</t>
  </si>
  <si>
    <t>2-s2.0-85131374926</t>
  </si>
  <si>
    <t>Trends in the global research on the relationship between cleaner production and industry 4.0: a bibliometric literature review</t>
  </si>
  <si>
    <t>Journal of Industrial and Production Engineering</t>
  </si>
  <si>
    <t>10.1080/21681015.2024.2405100</t>
  </si>
  <si>
    <r>
      <rPr>
        <u/>
        <sz val="11"/>
        <color rgb="FF1155CC"/>
        <rFont val="Calibri, sans-serif"/>
      </rPr>
      <t>https://www.doi.org/10.1080/21681015.2024.2405100</t>
    </r>
  </si>
  <si>
    <t>© 2024 Chinese Institute of Industrial Engineers.Cleaner Production has emerged as a preventive environmental strategy integrated into production systems as part of the necessary changes. Much research on Cleaner Production has been carried out worldwide. However, research that addresses the use of Industry 4.0 technologies in Cleaner Production practices is still insufficient and unclear. Based on this scenario, a bibliometric analysis was conducted to explore research trends regarding Cleaner Production using Industry 4.0 technologies. Publication data were collected from the Scopus and Web of Science databases, and the time frame was 2011 to 2023. The results presented the journals, countries, themes, and studies with the most significant impact. In this study, 112 papers on the context of Cleaner Production in Industry 4.0 and its technologies were identified. The results obtained can help scholars better understand the research development trends in Cleaner Production using tools from Industry 4.0, detect unexplored areas, and provide direction for future research.</t>
  </si>
  <si>
    <t>bibliometric analysis, Cleaner production, global research, industry 4.0, literature review</t>
  </si>
  <si>
    <t>&lt;A lean and cleaner production benchmarking method for sustainability assessment: a study of manufacturing companies in Brazil, {eid: 85041135310, doi: 10.1016/j.jclepro.2017.12.145}&gt;, &lt;Leveraging optimized and cleaner production through industry 4.0, {eid: 85099062756, doi: 10.1016/j.spc.2021.01.001}&gt;, &lt;Enhancing the assessment of Cleaner production practices for sustainable development: the five sectors sustainability Model applied to water and wastewater treatment companies, {eid: 85128363816, doi: 10.3390/su14074126}&gt;, &lt;Overcoming barriers to the implementation of Cleaner production in small enterprises in the mechanics industry: exploring economic gains and contributions for sustainable development goals, {eid: 85126281001, doi: 10.3390/su14052944}&gt;, &lt;Identifying and prioritizing impediments of industry 4.0 to sustainable digital manufacturing: a mixed method approach, {eid: 85129093216, doi: 10.1016/j.jclepro.2022.131639}&gt;, &lt;Industry 4.0 and the circular economy: a proposed research agenda and original roadmap for sustainable operations, {eid: 85045041008, doi: 10.1007/s10479-018-2772-8}&gt;, &lt;Evaluating challenges to industry 4.0 initiatives for supply chain sustainability in emerging economies, {eid: 85046692632, doi: 10.1016/j.psep.2018.04.018}&gt;, &lt;The role and impact of industry 4.0 and the internet of things on the business strategy of the value chain–the case of Hungary, {eid: 85054069142, doi: 10.3390/su10103491}&gt;, &lt;Is circular economy the key to transitioning towards sustainable development? Challenges from the perspective of care ethics, {eid: 85053880726, doi: 10.1016/j.futures.2018.09.001}&gt;, &lt;Unlocking circular business: a framework of barriers and drivers, {eid: 85059328826, doi: 10.1016/j.jclepro.2018.11.202}&gt;, &lt;Barriers to the adoption of industry 4.0 technologies in the manufacturing sector: an inter-country comparative perspective, {eid: 85075356283, doi: 10.1016/j.ijpe.2019.107546}&gt;, &lt;Overcoming barriers to sustainable supply chain management in small and medium-sized enterprises: a multi-criteria decision-making approach, {eid: 85183347534, doi: 10.3390/su16020506}&gt;, &lt;Blockchain-based mass customization framework using optimized production management for industry 4.0 applications, {eid: 85127293384, doi: 10.1016/j.jestch.2022.101151}&gt;, &lt;Life cycle assessment and relations with triple bottom line in meat production: a systematic approach about cleaner production, {eid: 85132636345, doi: 10.1108/MEQ-09-2021-0206}&gt;, &lt;Industry 4.0 technologies promote micro-level circular economy but neglect strong sustainability in textile industry, {eid: 85166172327, doi: 10.3390/su151411076}&gt;, &lt;Industry 4.0 enablers for a cleaner production and circular economy within the context of business ethics: a study in a developing country, {eid: 85097089209, doi: 10.1016/j.jclepro.2020.125280}&gt;, &lt;Service computing for industry 4.0: state of the art, challenges, and research opportunities, {eid: 85121149463, doi: 10.1145/3478680}&gt;, &lt;The fourth industrial revolution and the sustainability practices: a comparative automated content analysis approach of theory and practice, {eid: 85093086697, doi: 10.3390/su12208497}&gt;, &lt;Is this a new story of the ‘two giants’? A systematic literature review of the relationship between industry 4.0, sustainability and its pillars, {eid: 85123829272, doi: 10.1016/j.techfore.2022.121511}&gt;, &lt;Modified Carroll’s pyramid of corporate social responsibility to enhance organizational performance of SMEs industry, {eid: 85087391265, doi: 10.1016/j.jclepro.2020.122456}&gt;, &lt;Industry 4.0, cleaner production and circular economy: an integrative framework for evaluating ethical and sustainable business performance of manufacturing organizations, {eid: 85101600350, doi: 10.1016/j.jclepro.2021.126253}&gt;, &lt;Data-driven sustainable intelligent manufacturing based on demand response for energy-intensive industries, {eid: 85088900199, doi: 10.1016/j.jclepro.2020.123155}&gt;, &lt;Industry 4.0 implementation projects: the Cleaner production strategy–a literature review, {eid: 85148040216, doi: 10.3390/su15032161}&gt;, &lt;Resilience and safety of civil engineering systems and communities: a bibliometric analysis for mapping the state-of-the-art, {eid: 85186519876, doi: 10.1016/j.ssci.2024.106470}&gt;, &lt;Bibliometric analysis of the art market: from art price to market efficiency, {eid: 85204738620, doi: 10.1016/j.dsm.2024.03.006}&gt;, &lt;A big data analytics architecture for cleaner manufacturing and maintenance processes of complex products, {eid: 84999036761, doi: 10.1016/j.jclepro.2016.07.123}&gt;, &lt;Integrating fourth industrial revolution (4IR) technologies into the water, energy &amp; food nexus for sustainable security: a bibliometric analysis, {eid: 85132399400, doi: 10.1016/j.jclepro.2022.132522}&gt;, &lt;Implementing industry 4.0 through cleaner production and social stakeholders: holistic and sustainable model, {eid: 85119184151, doi: 10.3390/su132212479}&gt;, &lt;Energy-cyber-physical system enabled management for energy-intensive manufacturing industries, {eid: 85064809111, doi: 10.1016/j.jclepro.2019.04.134}&gt;, &lt;A sustainable methodology using lean and smart manufacturing for the cleaner production of shop floor management in industry 4.0, {eid: 85123543855, doi: 10.3390/math10030347}&gt;, &lt;Big data: new tend to sustainable consumption research, {eid: 85069614496, doi: 10.1016/j.jclepro.2019.06.330}&gt;, &lt;A big data driven analytical framework for energy-intensive manufacturing industries, {eid: 85048881731, doi: 10.1016/j.jclepro.2018.06.170}&gt;, &lt;Big data analytics capabilities and eco-innovation: a study of energy companies, {eid: 85070454802, doi: 10.3390/su11154254}&gt;, &lt;Sustainable material selection for additive manufacturing technologies: a critical analysis of rank reversal approach, {eid: 85102147139, doi: 10.1016/j.jclepro.2021.126500}&gt;, &lt;A big data-driven framework for sustainable and smart additive manufacturing, {eid: 85087883119, doi: 10.1016/j.rcim.2020.102026}&gt;, &lt;Assessing the usability of blockchain for sustainability: extending key themes to the construction industry, {eid: 85125471431, doi: 10.1016/j.jclepro.2022.131047}&gt;, &lt;Resilience and cleaner production in industry 4.0: role of supply chain mapping and visibility, {eid: 85100261681, doi: 10.1016/j.jclepro.2021.126058}&gt;, &lt;Robot adoption and green productivity: curse or Boon, {eid: 85137719253, doi: 10.1016/j.spc.2022.08.025}&gt;, &lt;Rapid identification of reactivity for the efficient recycling of coal fly ash: hybrid machine learning modeling and interpretation, {eid: 85125007190, doi: 10.1016/j.jclepro.2022.130958}&gt;, &lt;Power consumption estimation for mask image projection stereolithography additive manufacturing using machine learning based approach, {eid: 85076672653, doi: 10.1016/j.jclepro.2019.119710}&gt;, &lt;Performance assessment of a V-trough photovoltaic system and prediction of power output with different machine learning algorithms, {eid: 85086895804, doi: 10.1016/j.jclepro.2020.122269}&gt;, &lt;How can industry 4.0 technologies and circular economy help companies and researchers collaborate and accelerate the transition to strong sustainability? A bibliometric review and a systematic literature review, {eid: 85130176388, doi: 10.1007/s13762-022-04234-4}&gt;, &lt;Issues in sustainable supply chain’s futuristic technologies: a bibliometric and research trend analysis, {eid: 85123250385, doi: 10.1007/s11356-021-17805-8}&gt;, &lt;Twenty‐year retrospection on green manufacturing: a bibliometric perspective, {eid: 85114006182, doi: 10.1049/cim2.12038}&gt;, &lt;Analysis of the evolution of the sharing economy towards sustainability. Trends and transformations of the concept, {eid: 85097394591, doi: 10.1016/j.jclepro.2020.125227}&gt;, &lt;Green brand equity–empirical experience from a systematic literature review, {eid: 85117254006, doi: 10.3390/su132011130}&gt;, &lt;Guidelines for advancing theory and practice through bibliometric research, {eid: 85129536903, doi: 10.1016/j.jbusres.2022.04.042}&gt;, &lt;A bibliometric review of cryptocurrencies: how have they grown?, {eid: 85121996393, doi: 10.1186/s40854-021-00306-5}&gt;, &lt;Industry 4.0 in the port and maritime industry: a literature review, {eid: 85092303034, doi: 10.1016/j.jii.2020.100173}&gt;, &lt;Industry 4.0 and its impact in plastics industry: a literature review, {eid: 85091753783, doi: 10.1016/j.jii.2020.100172}&gt;, &lt;Systematic literature review: integration of additive manufacturing and industry 4.0, {eid: 85090681866, doi: 10.3390/met10081061}&gt;, &lt;The implementation of industry 4.0–a systematic literature review of the key factors, {eid: 85087168938, doi: 10.1002/sres.2701}&gt;, &lt;Industry 4.0 in the logistics field: a bibliometric analysis, {eid: 85103746530, doi: 10.1049/cim2.12015}&gt;, &lt;Potentials of industry 4.0 for supply chain management within the triple bottom line of sustainability–a systematic literature review, {eid: 85099158154, doi: 10.1016/j.jclepro.2020.125612}&gt;, &lt;A systematic literature review of successful implementation of industry 4.0 technologies in companies: synthesis of the IPSI framework, {eid: 85115765830, doi: 10.3390/app11198917}&gt;, &lt;A systematic literature review for industry 4.0 maturity modeling: state-of-the-art and future challenges, {eid: 85098280383, doi: 10.1108/K-07-2020-0472}&gt;, &lt;Industry 4.0 ten years on: a bibliometric and systematic review of concepts, sustainability value drivers, and success determinants, {eid: 85104107284, doi: 10.1016/j.jclepro.2021.127052}&gt;, &lt;Application of industry 4.0 in the procurement processes of supply chains: a systematic literature review, {eid: 85109938004, doi: 10.3390/su13147520}&gt;, &lt;A systematic literature review of supply chain decision making supported by the internet of things and big data analytics, {eid: 85100813075, doi: 10.1016/j.cie.2020.107076}&gt;, &lt;A systematic literature review of industry 4.0 technologies within medical device manufacturing, {eid: 85118200598, doi: 10.3390/fi13100264}&gt;, &lt;Role of industry 4.0 in supply chains sustainability: a systematic literature review, {eid: 85114003706, doi: 10.3390/su13179544}&gt;, &lt;Research on industry 4.0 and on key related technologies in Vietnam: a bibliometric analysis using scopus, {eid: 85103667788, doi: 10.1002/leap.1381}&gt;, &lt;Improving supply chain resilience through industry 4.0: a systematic literature review under the impressions of the COVID-19 pandemic, {eid: 85107957407, doi: 10.1016/j.cie.2021.107452}&gt;, &lt;The applications of industry 4.0 technologies in manufacturing context: a systematic literature review, {eid: 85093949784, doi: 10.1080/00207543.2020.1824085}&gt;, &lt;Progress and trends in integrating industry 4.0 within circular economy: a comprehensive literature review and future research propositions, {eid: 85116476233, doi: 10.1002/bse.2910}&gt;, &lt;Evolution of industry 4.0 and international business: a systematic literature review and a research agenda, {eid: 85114422803, doi: 10.1016/j.emj.2021.09.002}&gt;, &lt;Industry 4.0 applications for sustainable manufacturing: a systematic literature review and a roadmap to sustainable development, {eid: 85121768998, doi: 10.1016/j.jclepro.2021.130133}&gt;, &lt;Industry 4.0 and its geographies: a systematic literature review and the identification of new research avenues, {eid: 85125603759, doi: 10.1016/j.diggeo.2022.100031}&gt;, &lt;Investigating the integration of industry 4.0 and lean principles on supply chain: a multi-perspective systematic literature review, {eid: 85122241033, doi: 10.3390/app12020586}&gt;, &lt;Impacts of industry 4.0 technologies on lean management tools: a bibliometric analysis, {eid: 85123124887, doi: 10.1007/s12008-021-00795-9}&gt;, &lt;Industry 4.0: a proposal of paradigm organization schemes from a systematic literature review, {eid: 85121546083, doi: 10.3390/s22010066}&gt;, &lt;The application of industry 4.0 technologies in sustainable logistics: a systematic literature review (2012-2020) to explore future research opportunities, {eid: 85120893977, doi: 10.1007/s11356-021-17693-y}&gt;, &lt;Industry 4.0 implementation in small-and medium-sized enterprises: recommendations extracted from a systematic literature review with a focus on maturity models, {eid: 85180720209, doi: 10.3390/logistics7040099}&gt;, &lt;A literature review on applications of industry 4.0 in project management, {eid: 85168357224, doi: 10.1007/s12063-023-00403-x}&gt;, &lt;Application of MADM methods in industry 4.0: a literature review, {eid: 85150784564, doi: 10.1016/j.cie.2023.109075}&gt;, &lt;Industry 4.0 innovation: a systematic literature review on the role of blockchain technology in creating smart and sustainable manufacturing facilities, {eid: 85185704489, doi: 10.3390/info15020078}&gt;, &lt;Integrated green lean six sigma-industry 4.0 approach to combat COVID-19: from literature review to framework development, {eid: 85165158003, doi: 10.1108/IJLSS-11-2022-0227}&gt;, &lt;Integration of lean manufacturing and industry 4.0: a bibliometric analysis, {eid: 85150753624, doi: 10.1108/TQM-07-2022-0243}&gt;, &lt;A systematic literature review on the application of process mining to industry 4.0, {eid: 85182476029, doi: 10.1007/s10115-023-02042-x}&gt;, &lt;Assessing relations between circular economy and industry 4.0: a systematic literature review, {eid: 85074862753, doi: 10.1080/00207543.2019.1680896}&gt;, &lt;Supply chain management 4.0: perspectives and insights from a bibliometric analysis and literature review, {eid: 85131183153, doi: 10.1504/WRITR.2022.123099}&gt;, &lt;A review of emergency response in disasters: present and future perspectives, {eid: 85090580216, doi: 10.1007/s11069-020-04297-x}&gt;, &lt;Researching the development of Atanassov intuitionistic fuzzy set: using a citation network analysis, {eid: 84928624338, doi: 10.1016/j.asoc.2015.03.027}&gt;, &lt;Evolution of integrated management systems research on the journal of Cleaner production: identification of contributions and gaps in the literature, {eid: 84996542551, doi: 10.1016/j.jclepro.2016.08.159}&gt;, &lt;Identifying dominant topics appearing in the journal of Cleaner production, {eid: 85053166395, doi: 10.1016/j.jclepro.2018.04.124}&gt;, &lt;A review of the first twenty-three years of articles published in the journal of Cleaner production: with a focus on trends, themes, collaboration networks, low/no-fossil carbon transformations and the future, {eid: 85018383266, doi: 10.1016/j.jclepro.2017.04.157}&gt;, &lt;Sustainability: a crucial quest for humanity-welcome to a New open access journal for a growing multidisciplinary community, {eid: 84857133486, doi: 10.3390/su1010001}&gt;, &lt;Research on higher education during the COVID-19 in the gulf cooperation council: an overview of publications in the journal sustainability, {eid: 85137875429, doi: 10.3390/su141710886}&gt;, &lt;A comprehensive analysis of cleaner production policies in China, {eid: 84990033157, doi: 10.1016/j.jclepro.2016.06.190}&gt;, &lt;Industry 4.0, a revolution that requires technology and national strategies, {eid: 85104188394, doi: 10.1007/s40747-020-00267-9}&gt;, &lt;The state of research on Cleaner production in Brazil, {eid: 84995581931, doi: 10.1590/S0034-759020160508}&gt;, &lt;Analysis of Cleaner production practices in a printing company in Brazil, {eid: 85017529170, doi: 10.1002/tqem.21486}&gt;, &lt;Opportunities for Cleaner production (CP) using process flow analysis: case study of a furniture manufacturer in the city of Palhoça (SC, Brazil), {eid: 85081202181, doi: 10.3390/su12030863}&gt;, &lt;Cleaner production applied in a small furniture industry in Brazil: addressing focused changes in design to reduce waste, {eid: 85031787698, doi: 10.3390/su9101867}&gt;, &lt;Framework to overcome barriers in the implementation of Cleaner production in small and medium-sized enterprises: multiple case studies in Brazil, {eid: 84995400212, doi: 10.1016/j.jclepro.2016.08.150}&gt;, &lt;Clean technology and its efficacy: strategies of environmental management, {eid: 85047166795}&gt;, &lt;Competition among BRICS companies for cleaner production strategies, {eid: 85204673417, doi: 10.29270/JBS.12.2(2018).092}&gt;, &lt;Cleaner production and environmental impact assessment: a UK perspective, {eid: 0033908068, doi: 10.1016/S0959-6526(99)00317-0}&gt;, &lt;An overview of the rising challenges in implementing industry 4.0, {eid: 85078008120}&gt;, &lt;Renewable, non-renewable energy consumption, economic growth, trade openness and ecological footprint: evidence from organisation for economic Co-operation and development countries, {eid: 85072561701, doi: 10.1016/j.jclepro.2019.118537}&gt;, &lt;Inside the high-tech black box: a critique of technology entrepreneurship policy, {eid: 85027953392, doi: 10.1016/j.technovation.2014.07.013}&gt;, &lt;Transnational cocaine and heroin flow networks in western Europe: a comparison, {eid: 84937516733, doi: 10.1016/j.drugpo.2015.04.016}&gt;, &lt;Knowledge map of creativity research based on keywords network and co-word analysis, 1992-2011, {eid: 84939897083, doi: 10.1007/s11135-014-0032-9}&gt;, &lt;Knowledge network centrality, formal rank and research performance: evidence for curvilinear and interaction effects, {eid: 84947128404, doi: 10.1007/s11192-015-1652-0}&gt;, &lt;Social network analysis as a tool for the analysis of the international trade network of aquatic products, {eid: 85080105196, doi: 10.1007/s10499-020-00520-5}&gt;, &lt;Is interdisciplinarity distinctive? Scientific collaborations through research projects in natural sciences, {eid: 85125516488, doi: 10.1177/05390184221077787}&gt;, &lt;Maintaining the duality of closeness and betweenness centrality, {eid: 84941069002, doi: 10.1016/j.socnet.2015.08.003}&gt;, &lt;Betweenness centrality as a driver of preferential attachment in the evolution of research collaboration networks, {eid: 84860538143, doi: 10.1016/j.joi.2012.01.002}&gt;, &lt;BIM’s formal and informal collaborative networks in traditional procurement: insights from the construction phase of a hospital case study, {eid: 85114283180, doi: 10.1061/(ASCE)ME.1943-5479.0000965}&gt;, &lt;Outlier-robust hybrid electricity price forecasting model for electricity market management, {eid: 85076859264, doi: 10.1016/j.jclepro.2019.119318}&gt;, &lt;Augmented Lagrangian coordination for energy-optimal allocation of smart manufacturing services, {eid: 85103981253, doi: 10.1016/j.rcim.2021.102161}&gt;, &lt;Data-driven cleaner production strategy for energy-intensive manufacturing industries: case studies from southern and Northern China, {eid: 85133926843, doi: 10.1016/j.aei.2022.101684}&gt;, &lt;Industrial internet of things enabled supply-side energy modelling for refined energy management in aluminium extrusions manufacturing, {eid: 85103962889, doi: 10.1016/j.jclepro.2021.126882}&gt;, &lt;How would big data support societal development and environmental sustainability? Insights and practices, {eid: 85006741632, doi: 10.1016/j.jclepro.2016.10.091}&gt;, &lt;An optimization model for green supply chain management by using a big data analytic approach, {eid: 84962109928, doi: 10.1016/j.jclepro.2016.03.006}&gt;, &lt;Intelligent safety ergonomics: a cleaner research direction for ergonomics in the era of big data, {eid: 85145977961, doi: 10.3390/ijerph20010423}&gt;, &lt;The impact of big data on world-class sustainable manufacturing, {eid: 84941347880, doi: 10.1007/s00170-015-7674-1}&gt;, &lt;Artificial intelligence-driven digital technologies to the implementation of the sustainable development goals: a perspective from Brazil and Portugal, {eid: 85120967046, doi: 10.3390/su132413669}&gt;, &lt;Sustainable manufacturing evaluation based on enterprise industry 4.0 technologies, {eid: 85132587637, doi: 10.3390/su14127376}&gt;, &lt;Random decision forest based sustainable green machining using Citrullus lanatus extract as bio-cutting fluid, {eid: 85110330360, doi: 10.1016/j.jmapro.2021.07.014}&gt;, &lt;Data-driven review of additive manufacturing on supply chains: regionalization, key research themes and future directions, {eid: 85170532190, doi: 10.1016/j.cie.2023.109600}&gt;, &lt;A physical simulation technique for cleaner and more sustainable research in additive manufacturing, {eid: 85095834411, doi: 10.1016/j.jclepro.2020.124910}&gt;, &lt;Valorization of food industry waste and by-products using 3D printing: a study on the development of value-added functional cookies, {eid: 85108628043, doi: 10.1016/j.fufo.2021.100036}&gt;, &lt;Promoting digital transformation in waste collection service and waste recycling in Moscow (Russia): applying a circular economy paradigm to mitigate climate change impacts on the environment, {eid: 85128193906, doi: 10.1016/j.jclepro.2022.131604}&gt;, &lt;Analytical target cascading for optimal configuration of cloud manufacturing services, {eid: 85016577320, doi: 10.1016/j.jclepro.2017.03.027}&gt;, &lt;Bibliometrix: an R-tool for comprehensive science mapping analysis, {eid: 85029313621, doi: 10.1016/j.joi.2017.08.007}&gt;, &lt;The circular economy umbrella: trends and gaps on integrating pathways, {eid: 85039840339, doi: 10.1016/j.jclepro.2017.11.064}&gt;, &lt;An overview of the literature on technology roadmapping (TRM): contributions and trends, {eid: 84880621325, doi: 10.1016/j.techfore.2012.11.008}&gt;, &lt;The intersection between business model and modularity: an overview of the literature, {eid: 85122892282, doi: 10.14488/BJOPM.2019.v16.n3.a3}&gt;, &lt;Integrated management systems as a driver for sustainability: the review and analysis of the literature and the proposition of the conceptual framework, {eid: 85074297281, doi: 10.1590/0103-6513.20180048}&gt;, &lt;Organic solid waste management in a circular economy perspective–a systematic review and SWOT analysis, {eid: 85071239272, doi: 10.1016/j.jclepro.2019.118086}&gt;, &lt;The challenges of project management in small and medium-sized enterprises: a literature review based on bibliometric software and content analysis, {eid: 85092159359, doi: 10.1590/0104-530X3768-20}&gt;, &lt;Systematic literature review on organisational culture and strategic management in the public sector and school management, {eid: 85148623318, doi: 10.1080/13632434.2023.2176483}&gt;, &lt;Implementation of green chemistry principles in circular economy system towards sustainable development goals: challenges and perspectives, {eid: 85078995003, doi: 10.1016/j.scitotenv.2020.136998}&gt;, &lt;Smart technologies for promotion of energy efficiency, utilization of sustainable resources and waste management, {eid: 85066455210, doi: 10.1016/j.jclepro.2019.04.397}&gt;, &lt;Recycling and remanufacturing of 3D printed continuous carbon fiber reinforced PLA composites, {eid: 85006375058, doi: 10.1016/j.jclepro.2016.11.139}&gt;, &lt;Unlocking digital technologies for waste recycling in industry 4.0 era: a transformation towards a digitalization-based circular economy in Indonesia, {eid: 85129370654, doi: 10.1016/j.jclepro.2022.131911}&gt;, &lt;Mass load prediction for lithium-ion battery electrode clean production: a machine learning approach, {eid: 85096874244, doi: 10.1016/j.jclepro.2020.125159}&gt;, &lt;Impact of digitalization and environmental regulation on total factor productivity, {eid: 85142501373, doi: 10.1016/j.infoecopol.2022.101007}&gt;, &lt;Balanced scorecard for evaluating the performance of supply chains: a bibliometric study, {eid: 85084380981, doi: 10.36909/jer.v8i1.4406}&gt;, &lt;Data-driven review of blockchain applications in supply chain management: key research themes and future directions, {eid: 85146697648, doi: 10.1080/00207543.2023.2165190}&gt;</t>
  </si>
  <si>
    <t>2-s2.0-85204698883</t>
  </si>
  <si>
    <t>Service Computing for Industry 40 State of the Art Challenges and Research Opportunities</t>
  </si>
  <si>
    <t>A Survey of IIoT Protocols: A Measure of Vulnerability Risk Analysis Based on CVSS</t>
  </si>
  <si>
    <t>10.1145/3381038</t>
  </si>
  <si>
    <t>https://www.doi.org/10.1145/3381038</t>
  </si>
  <si>
    <t>Â® 2020 ACM.Industrial Internet of Things (IIoT) is present in many participants from the energy, health, manufacturing, transport, and public sectors. Many factors catalyze IIoT, such as robotics, artificial intelligence, and intelligent decentralized manufacturing. However, the convergence between IT, OT, and IoT environments involves the integration of heterogeneous technologies through protocols, standards, and buses. However, this integration brings with it security risks. To avoid the security risks, especially when systems in different environments interact, it is important and urgent to create an early consensus among the stakeholders on the IIoT security. The default Common Vulnerability Scoring System (CVSS) offers a mechanism to measure the severity of an asset's vulnerability and therefore a way to characterize the risk. However, CVSS by default has two drawbacks. On the one hand, to carry out a risk analysis, it is necessary to have additional metrics to the one established by CVSSv3.1. On the other hand, this index has been used mostly in IT environments and although there are numerous efforts to develop a model that suits industrial environments, there is no established proposal. Therefore, we first propose a survey of the main 33 protocols, standards, and buses used in an IIoT environment. This survey will focus on the security of each one. The second part of our study consists of the creation of a framework to characterize risk in industrial environments, i.e., to solve both problems of the CVSS index. To this end, we created the Vulnerability Analysis Framework (VAF), which is a methodology that allows the analysis of 1,363 vulnerabilities to establish a measure to describe the risk in IIoT environments.</t>
  </si>
  <si>
    <t>Attack Patterns, CVSS, Cybersecurity pillars, IIoT, Industrial Internet of Things, Industrial Security, Information Technologies, Operational Technologies, Risk analysis</t>
  </si>
  <si>
    <t>&lt;None, {eid: 85079354905}&gt;, &lt;None, {eid: 0010381933}&gt;, &lt;None, {eid: 84876914352}&gt;, &lt;None, {eid: 84991473110}&gt;, &lt;None, {eid: 85071697067}&gt;, &lt;None, {eid: 84966606324}&gt;, &lt;None, {eid: 53149137106}&gt;, &lt;None, {eid: 84876386476}&gt;, &lt;Configuring DDS features for communicating components in smart grids, {eid: 85032354154}&gt;, &lt;An optimized, data distribution service-based solution for reliable data exchange among autonomous underwater vehicles, {eid: 85026898497}&gt;, &lt;Secured web services for home automation in smart grid environment, {eid: 84870435231}&gt;, &lt;Smart home implementation based on Internet and WiFi technology, {eid: 84946601008}&gt;, &lt;Dual protocol performance using WiFi and zigbee for industrialWLAN, {eid: 84986182354}&gt;, &lt;A multi-protocol iot gateway and WiFi/BLE sensor nodes for smart home and building automation: Design and implementation, {eid: 85065402085}&gt;, &lt;Enabling iot services using wifi-zigbee gateway for a home automation system, {eid: 84965143681}&gt;, &lt;Ultra-reliable and low-latency communication for wireless factory automation: From LTE to 5G, {eid: 84996488599}&gt;, &lt;QoS guarantees for industrial iot applications over LTE-A feasibility study, {eid: 85070885707}&gt;, &lt;Cloud based network management and control for building automation, {eid: 85015249680}&gt;, &lt;The application on 4G-LTE system with evaporation duct, {eid: 85055692052}&gt;, &lt;A survey on 5g networks for the internet of things: Communication technologies and challenges, {eid: 85038405184}&gt;, &lt;An IoT protocol evaluation in a smart factory environment, {eid: 85061309842}&gt;, &lt;MQTT based home automation system using ESP8266, {eid: 85020197239}&gt;, &lt;CoAP: An application protocol for billions of tiny internet nodes, {eid: 84858171962}&gt;, &lt;The CoAP-based M2M gateway for distribution automation system using DNP3.0 in smart grid environment, {eid: 84964933240}&gt;, &lt;Enhance the security in smart home applications based on IOT-CoAP protocol, {eid: 85048361894}&gt;, &lt;Bluetooth low energy for industrial automation, {eid: 84942693348}&gt;, &lt;Performance investigation of 6Lo with RPL mesh networking for home and building automation, {eid: 85014231915}&gt;, &lt;None, {eid: 85050906111}&gt;, &lt;Design and implementation of traffic information detection equipment based on bluetooth communication, {eid: 85046687001}&gt;, &lt;Integrating zigbee lighting control into existing building automation systems, {eid: 84894583695}&gt;, &lt;Research on the hybrid network technology of industrial ethernet and Zigbee for monitoring the ship power system, {eid: 77953031311}&gt;, &lt;The not-so-smart grid: Preliminary work on identifying vulnerabilities in ANSI C12.22, {eid: 84875670261}&gt;, &lt;Energy consumption of 6LoWPAN and Zigbee in home automation networks, {eid: 84893525275}&gt;, &lt;General motors factory installs smart bolts in engine blocks, cylinder heads, {eid: 85014827288}&gt;, &lt;A wearable NFC wristband for remote home automation system, {eid: 85049087208}&gt;, &lt;Performance evaluation of low-power wide area based on lora technology for smart metering, {eid: 85062839555}&gt;, &lt;Performance evaluation of latency for NB-LTE networks in industrial automation, {eid: 85075865857}&gt;, &lt;Design and implementation of cell search in NB-IoT downlink receiver, {eid: 85065972747}&gt;, &lt;Design and implementation of smart socket based on NB-IoT, {eid: 85067865450}&gt;, &lt;Wireless technology for process automation, {eid: 77951114262}&gt;, &lt;Review of communication technologies for smart homes/building applications, {eid: 84964931482}&gt;, &lt;Smart metering and home automation solutions for the next decade, {eid: 80051970586}&gt;, &lt;Large profinet io rt networks for factory automation: A case study, {eid: 80655141499}&gt;, &lt;One plant, one system: Benefits of integrating process and power automation, {eid: 84861987213}&gt;, &lt;None, {eid: 85205853954}&gt;, &lt;Building low-cost intelligent building components with controller area network (CAN) bus, {eid: 0035786584}&gt;, &lt;A CAN-based design for the control of electric vehicle, {eid: 84920177375}&gt;, &lt;Automated and monitored liquid filling system using PLC technology, {eid: 85016643307}&gt;, &lt;Organization of data exchange through the modbus network between the simatic s7 plc and field devices, {eid: 85039967106}&gt;, &lt;None, {eid: 78751531742}&gt;, &lt;Ethernet/IP + fdi: Value in process automation, {eid: 85054015522}&gt;, &lt;None, {eid: 85205867019}&gt;, &lt;Development of a bacnet-zigbee gateway for demand response in buildings, {eid: 84946531262}&gt;, &lt;Research and application of sinec L2 and modbus plus networks on industrial automation, {eid: 37049032105}&gt;, &lt;Security assessment of a distributed, modbus-based building automation system, {eid: 85032328746}&gt;, &lt;None, {eid: 85205859931}&gt;, &lt;Automated electric meter reading and monitoring system using zigbee-integrated raspberry pi single board computer via modbus, {eid: 84900534482}&gt;, &lt;OLE for process control (OPC) for new industrial automation systems, {eid: 0033307681}&gt;, &lt;Implementing an OPC UA interface for legacy PLCbased automation systems using the Azure cloud: An ICPS-architecture with a retrofitted RFID system, {eid: 85050127362}&gt;, &lt;Industrial Automation with SCADA: Concepts, Communications and Security, 1st ed, {eid: 85205854288}&gt;, &lt;Survey on security techniques for AMI metering system, {eid: 84929330380}&gt;, &lt;Advanced application of IEC60870-5-101 protocol on feeder terminal unit, {eid: 85045240561}&gt;, &lt;A methodology for modeling telemetry in power systems models using IEC-61968/61970, {eid: 84893267846}&gt;, &lt;None, {eid: 85205845728}&gt;, &lt;Program analysis of commodity iot applications for security and privacy: Challenges and opportunities, {eid: 85072015894}&gt;, &lt;The implementation and application of the internet of things platform based on the REST architecture, {eid: 80052179713}&gt;, &lt;Security provisioning for RESTful web services in Internet of things, {eid: 85030212799}&gt;, &lt;Defense against REST-based web service attacks for enterprise systems, {eid: 84942813355}&gt;, &lt;Signing me onto your accounts through facebook and google: A trafficguided security study of commercially deployed single-sign-on web services, {eid: 84878355933}&gt;, &lt;None, {eid: 84979664153}&gt;, &lt;Web service injection attack detection, {eid: 85048062393}&gt;, &lt;None, {eid: 85205844159}&gt;, &lt;From RGB led laboratory to servomotor control with websockets and IoT as educational tool, {eid: 84929207256}&gt;, &lt;None, {eid: 85205871136}&gt;, &lt;None, {eid: 85205889314}&gt;, &lt;None, {eid: 84968447274}&gt;, &lt;Research of JMS based message oriented middleware for cluster, {eid: 84890865828}&gt;, &lt;None, {eid: 85205865869}&gt;, &lt;None, {eid: 85205892497}&gt;, &lt;None, {eid: 85205855060}&gt;, &lt;None, {eid: 85205850955}&gt;, &lt;None, {eid: 85205856114}&gt;, &lt;None, {eid: 85205864183}&gt;, &lt;A DDS/SDN based communication system for efficient support of dynamic distributed real-time applications, {eid: 84913530631}&gt;, &lt;Topic naming service for DDS, {eid: 84963946914}&gt;, &lt;Using DDS based on unified data model to improve interoperability of smart grids, {eid: 85057023740}&gt;, &lt;Open communication protocols for integration of embedded systems within industry 4.0, {eid: 84955302744}&gt;, &lt;None, {eid: 85205850149}&gt;, &lt;An investigation into some security issues in the DDS messaging protocol, {eid: 85072845415}&gt;, &lt;Attacking OMG data distribution service (DDS) based real-time mission critical distributed systems, {eid: 85063875522}&gt;, &lt;None, {eid: 16644402412}&gt;, &lt;Extensible messaging and presence protocol (XMPP): Core, {eid: 16644402412}&gt;, &lt;None, {eid: 85205845872}&gt;, &lt;XEP-0419: Improving baseline security in XMPP, {eid: 85205857643}&gt;, &lt;XEP-0205: Best practices to discourage denial of service attacks, {eid: 85205871232}&gt;, &lt;A flexible authorization mechanism for enterprise networks using smart-phone devices, {eid: 85052524674}&gt;, &lt;Wi-Fi network testing using an integrated evil-twin framework, {eid: 85059990050}&gt;, &lt;Time-based one-time password for Wi-Fi authentication and security, {eid: 85042758001}&gt;, &lt;Wireless network security detection system design based on client, {eid: 85049649402}&gt;, &lt;Launching low-rate dos attacks with cache-enabled wifi offloading, {eid: 85065316036}&gt;, &lt;A survey on security aspects for LTE and LTE-A networks, {eid: 84894649791}&gt;, &lt;Mobile M2M communication architectures, upcoming challenges, applications, and future directions, {eid: 84948438445}&gt;, &lt;LTE-advanced: Next-generation wireless broadband technology, {eid: 77954208078}&gt;, &lt;None, {eid: 85205858514}&gt;, &lt;Machine-type communications: Current status and future perspectives toward 5G systems, {eid: 84960130235}&gt;, &lt;None, {eid: 85205884301}&gt;, &lt;None, {eid: 85205864416}&gt;, &lt;5G best choice architecture, {eid: 85075032048}&gt;, &lt;None, {eid: 85205860806}&gt;, &lt;The IoT-based transition strategy towards 5G, {eid: 85046662288}&gt;, &lt;None, {eid: 85205886401}&gt;, &lt;None, {eid: 85052331530}&gt;, &lt;None, {eid: 85205874754}&gt;, &lt;Internet of things: Survey and open issues of MQTT protocol, {eid: 85050361874}&gt;, &lt;Analysis of vulnerabilities in MQTT security using shodan API and implementation of its countermeasures via authentication and ACLs, {eid: 85060060385}&gt;, &lt;None, {eid: 85205861281}&gt;, &lt;Authorization mechanism for MQTT-based internet of things, {eid: 84979760384}&gt;, &lt;None, {eid: 85205859867}&gt;, &lt;MQTT security: A novel fuzzing approach, {eid: 85044168179}&gt;, &lt;Attack scenarios and security analysis of MQTT communication protocol in IoT system, {eid: 85046447864}&gt;, &lt;Lightweight DTLS implementation in CoAP-based internet of things, {eid: 84988291952}&gt;, &lt;None, {eid: 85059027574}&gt;, &lt;Security analysis of IoT protocols: A focus in CoAP, {eid: 84973547225}&gt;, &lt;Security analysis of the constrained application protocol in the internet of things, {eid: 84899008089}&gt;, &lt;Security as a CoAP resource: An optimized DTLS implementation for the IoT, {eid: 84953734198}&gt;, &lt;Security for the internet of things: A survey of existing protocols and open research issues, {eid: 84938672829}&gt;, &lt;An overview of security in CoAP: Attack and analysis, {eid: 85067921332}&gt;, &lt;Choice of effective messaging protocols for iot systems: Mqtt, coap, amqp, and http, {eid: 85040112745}&gt;, &lt;None, {eid: 85016371610}&gt;, &lt;None, {eid: 85205838102}&gt;, &lt;None, {eid: 85040101560}&gt;, &lt;None, {eid: 85205862114}&gt;, &lt;None, {eid: 85205868952}&gt;, &lt;Security vulnerabilities and cyber threat analysis of theAMQP protocol for the internet of things, {eid: 85072840921}&gt;, &lt;None, {eid: 84872013398}&gt;, &lt;None, {eid: 0004240040}&gt;, &lt;None, {eid: 85087898262}&gt;, &lt;A comprehensive review of RFID and bluetooth security: Practical analysis, {eid: 85070356392}&gt;, &lt;None, {eid: 85205839552}&gt;, &lt;An investigation of Bluetooth security vulnerabilities, {eid: 85016814773}&gt;, &lt;None, {eid: 85050971087}&gt;, &lt;None, {eid: 85205841567}&gt;, &lt;None, {eid: 85205847588}&gt;, &lt;Zigbee exploited, {eid: 84982903982}&gt;, &lt;Three practical attacks against zigbee security: Attack scenario definitions, practical experiments, countermeasures, and lessons learned, {eid: 84949925585}&gt;, &lt;Ghost-in-zigbee: Energy depletion attack on zigbeebased wireless networks, {eid: 84987837378}&gt;, &lt;None, {eid: 85205856111}&gt;, &lt;An attribute-based access control using chaincode in RFID systems, {eid: 85070372522}&gt;, &lt;An attribute-based access control model in RFID systems based on blockchain decentralized applications for healthcare environments, {eid: 85070718598}&gt;, &lt;Dismantling MIFARE classic, {eid: 57049128814}&gt;, &lt;Practical relay attack on contactless transactions by using NFC mobile phones, {eid: 84888152161}&gt;, &lt;Eavesdropping attacks on high-frequency RFID tokens, {eid: 79951477401}&gt;, &lt;None, {eid: 85205838872}&gt;, &lt;Exploring the security vulnerabilities of lora, {eid: 85027839460}&gt;, &lt;Security mechanisms and vulnerabilities in LPWAN, {eid: 85053493571}&gt;, &lt;A survey on LPWA technology: LoRa and NB-IoT, {eid: 85029444605}&gt;, &lt;Narrowband internet of things (NB-IoT): From physical (PHY) and media access control (MAC) layers perspectives, {eid: 85067793523}&gt;, &lt;None, {eid: 85078427710}&gt;, &lt;Security issues in internet of things: Vulnerability analysis of LoRaWAN, sigfox and NB-IoT, {eid: 85073892356}&gt;, &lt;Securing wirelessHART: Monitoring, exploring and detecting new vulnerabilities, {eid: 85059989747}&gt;, &lt;Industrial wireless sensor networks, {eid: 85205890681}&gt;, &lt;Security considerations for the wirelessHART protocol, {eid: 77949891992}&gt;, &lt;A security analysis for wireless sensor mesh networks in highly critical systems, {eid: 77953688880}&gt;, &lt;None, {eid: 85009495745}&gt;, &lt;Wireless home automation networks: A survey of architectures and technologies, {eid: 77953085540}&gt;, &lt;None, {eid: 85048839797}&gt;, &lt;A universal controller to take over a z-wave network, {eid: 85205845652}&gt;, &lt;Security evaluation of the z-wave wireless protocol, {eid: 84969186063}&gt;, &lt;None, {eid: 85205843593}&gt;, &lt;Analysis of profinet io communication protocol, {eid: 84921811797}&gt;, &lt;None, {eid: 85205847165}&gt;, &lt;Taxonomy of attacks on industrial control protocols, {eid: 84962243463}&gt;, &lt;Exploring security in PROFINET IO, {eid: 70449642862}&gt;, &lt;Tridium niagara framework smart buildings guide specification, {eid: 85205881419}&gt;, &lt;An internet-wide view of ICS devices, {eid: 85019210345}&gt;, &lt;None, {eid: 85205885990}&gt;, &lt;None, {eid: 85205839450}&gt;, &lt;Owning a building. exploiting access control and facility management systems, {eid: 84990844232}&gt;, &lt;Autonomous car implementation based on CAN bus protocol for IoT applications, {eid: 85063162222}&gt;, &lt;Investigating and securing communications in the controller area network (CAN), {eid: 85017355801}&gt;, &lt;Exploiting siemens simatic S7 PLCs, {eid: 84862092786}&gt;, &lt;None, {eid: 85205874132}&gt;, &lt;None, {eid: 85205835064}&gt;, &lt;None, {eid: 85205859705}&gt;, &lt;SCADA deep inside: Protocols and security mechanisms, {eid: 85205880233}&gt;, &lt;None, {eid: 85205870234}&gt;, &lt;DoS exploitation of allen-bradleys legacy protocol through fuzz testing, {eid: 85205861551}&gt;, &lt;None, {eid: 85205865774}&gt;, &lt;Wirelesshart: A security analysis, {eid: 85205886569}&gt;, &lt;None, {eid: 85205838350}&gt;, &lt;None, {eid: 85205861471}&gt;, &lt;None, {eid: 85205842035}&gt;, &lt;None, {eid: 85205886308}&gt;, &lt;HART as an attack vector: Fromcurrent loop to application layer, {eid: 85205853955}&gt;, &lt;None, {eid: 85205886975}&gt;, &lt;None, {eid: 85205841788}&gt;, &lt;The open protocol standard for computerized building systems: BACnet, {eid: 0033355801}&gt;, &lt;None, {eid: 85063153646}&gt;, &lt;Bacnet to leverage it, {eid: 85205886166}&gt;, &lt;None, {eid: 0004320702}&gt;, &lt;Securing bacnets pitfalls bt-ict systems security and privacy protection, {eid: 84942694190}&gt;, &lt;How to own a building bacNET attack framework, {eid: 85053882362}&gt;, &lt;Anomaly based intrusion detection for building automation and control networks, {eid: 84940859071}&gt;, &lt;None, {eid: 85205883842}&gt;, &lt;None, {eid: 85064824987}&gt;, &lt;Implementation of secure communication with modbus and transport layer security protocols, {eid: 85062482273}&gt;, &lt;A role-based access control model in modbus SCADA systems: A centralized model approach, {eid: 85073276504}&gt;, &lt;Attack taxonomies for the modbus protocols, {eid: 68949145137}&gt;, &lt;Implementing attacks for modbus/TCP protocol in a real-time cyber physical system test bed, {eid: 84939426023}&gt;, &lt;None, {eid: 85205864509}&gt;, &lt;None, {eid: 85205859785}&gt;, &lt;None, {eid: 85205873172}&gt;, &lt;None, {eid: 85048864169}&gt;, &lt;None, {eid: 85205867398}&gt;, &lt;None, {eid: 85060348010}&gt;, &lt;None, {eid: 85205891011}&gt;, &lt;None, {eid: 85205886415}&gt;, &lt;None, {eid: 85087865322}&gt;, &lt;Scalability of OPC-UA down to the chip level enables "internet of things, {eid: 84889002293}&gt;, &lt;None, {eid: 78650534253}&gt;, &lt;None, {eid: 85205871742}&gt;, &lt;None, {eid: 85205851705}&gt;, &lt;The role of the scada rtu in todays substation, {eid: 84942645706}&gt;, &lt;None, {eid: 49949083521}&gt;, &lt;None, {eid: 84995487988}&gt;, &lt;None, {eid: 84926971435}&gt;, &lt;Unraveling scada protocols: Using sulley fuzzer, {eid: 84864262642}&gt;, &lt;Master serial killer, {eid: 85205884500}&gt;, &lt;Implementing a vertically hardened DNP3 control stack for power applications, {eid: 85014806369}&gt;, &lt;None, {eid: 85205877308}&gt;, &lt;Theansi c12 protocol suite-updated and nowwith network capabilities, {eid: 62949167286}&gt;, &lt;None, {eid: 84961758310}&gt;, &lt;None, {eid: 85205864798}&gt;, &lt;None, {eid: 85205853818}&gt;, &lt;Attacks and security proofs of EAX-prime, {eid: 84905373604}&gt;, &lt;The use of IEC61850 for distribution automation, {eid: 84990929244}&gt;, &lt;Understanding and simulating the IEC 61850 standard, {eid: 85072047317}&gt;, &lt;None, {eid: 85205877921}&gt;, &lt;None, {eid: 85087868918}&gt;, &lt;Introduction to the open smart grid platform, {eid: 85205862321}&gt;, &lt;Novel weaknesses in IEC 62351 protected smart grid control systems, {eid: 85010200863}&gt;, &lt;None, {eid: 85205874358}&gt;, &lt;Intrusion detection system for IEC 60870-5-104 based SCADA networks, {eid: 84893170993}&gt;, &lt;None, {eid: 84904137456}&gt;, &lt;None, {eid: 85205885629}&gt;, &lt;None, {eid: 85205855879}&gt;, &lt;None, {eid: 85087874771}&gt;, &lt;None, {eid: 85205855154}&gt;, &lt;None, {eid: 85205884085}&gt;, &lt;None, {eid: 85205871224}&gt;, &lt;None, {eid: 85205845228}&gt;, &lt;None, {eid: 85205857116}&gt;, &lt;None, {eid: 85205844567}&gt;, &lt;None, {eid: 85205889690}&gt;, &lt;None, {eid: 85205866905}&gt;, &lt;None, {eid: 85205854404}&gt;, &lt;None, {eid: 85205842212}&gt;, &lt;None, {eid: 85205884947}&gt;, &lt;None, {eid: 85205876078}&gt;, &lt;None, {eid: 85205838301}&gt;, &lt;None, {eid: 85205879528}&gt;, &lt;None, {eid: 85205877861}&gt;</t>
  </si>
  <si>
    <t>2-s2.0-85087858767</t>
  </si>
  <si>
    <t>Architecture for Automation System Metrics Collection, Visualization and Data Engineering - HAMK Sheet Metal Center Building Automation Case Study</t>
  </si>
  <si>
    <t>Open Engineering</t>
  </si>
  <si>
    <t>10.1515/eng-2019-0065</t>
  </si>
  <si>
    <t>https://www.doi.org/10.1515/eng-2019-0065</t>
  </si>
  <si>
    <t>Â® 2019 K. Dang and I. Trotskii, published by De Gruyter 2019.Ever growing building energy consumption requires advanced automation and monitoring solutions in order to improve building energy efficiency. Furthermore, aggregation of building automation data, similarly to industrial scenarios allows for condition monitoring and fault diagnostics of the Heating, Ventilations and Air Conditioning (HVAC) system. For existing buildings, the commissioned SCADA solutions provide historical trends, alarms management and setpoint curve adjustments, which are essential features for facility management personnel. The development in Internet of Things (IoT) and Industry 4.0, as well as software microservices enables higher system integration, data analytics and rich visualization to be integrated into the existing infrastructure. This paper presents the implementation of a technology stack, which can be used as a framework for improving existing and new building automation systems by increasing interconnection and integrating data analytics solutions. The implementation solution is realized and evaluated for a nearly zero energy building, as a case study.</t>
  </si>
  <si>
    <t>analytics, anomaly detection, Building automation, IoT</t>
  </si>
  <si>
    <t>&lt;None, {eid: 85076283070}&gt;, &lt;State of the art in industrial automation, {eid: 84930695372}&gt;, &lt;None, {eid: 85076290470}&gt;, &lt;None, {eid: 85076314379}&gt;, &lt;None, {eid: 85076315185}&gt;, &lt;Making the move to microservice architecture, {eid: 85050539623}&gt;, &lt;None, {eid: 85076275693}&gt;, &lt;Two-step principal component analysis for dynamic processes monitoring, {eid: 85019408705}&gt;, &lt;Qstatistic and t2-statistic PCA-based measures for damage assessment in structures, {eid: 80052075757}&gt;, &lt;Cloud container technologies: A state-of-The-Art review, {eid: 85050374433}&gt;, &lt;K-shape: Eflcient and accurate clustering of time series, {eid: 85112863727}&gt;, &lt;None, {eid: 85076301200}&gt;, &lt;Machine learning for estimation of building energy consumption and performance: A review, {eid: 85054186947}&gt;, &lt;None, {eid: 85076293878}&gt;, &lt;K-shape clustering algorithm for building energy usage patterns analysis and forecasting model accuracy improvement, {eid: 85018567646}&gt;, &lt;A review on basic data- driven approaches for industrial process monitoring, {eid: 84899481774}&gt;</t>
  </si>
  <si>
    <t>De Gruyter</t>
  </si>
  <si>
    <t>2-s2.0-85076318178</t>
  </si>
  <si>
    <t>Connectivity as a prior challenge in establishing CPPS on basis of heterogeneous IT-software environments</t>
  </si>
  <si>
    <t>9th Conference on Learning Factories, CLF 2019</t>
  </si>
  <si>
    <t>10.1016/j.promfg.2019.03.058</t>
  </si>
  <si>
    <t>https://www.doi.org/10.1016/j.promfg.2019.03.058</t>
  </si>
  <si>
    <t>Â® 2019 The Authors. Published by Elsevier B.V.More and more elements in a modern production system are becoming smart devices and it is reasonable to integrate them into a Cyber Physical Production System (CPPS) in a consistent manner. There is the broad goal of many industrial players to open the rich potential of the Industrial Internet of Things (IIoT), which has to be fast, secure and adaptive. The growing number of "things" in a production system requires satisfying connectivity solutions that are different to an easy coming "Peer-to-Peer architecture (P2P)". The approach followed at the smartfactory@tugraz - the Learning Factory of Graz University of Technology in Austria - to achieve such an integration is to deploy an Enterprise Service Bus (ESB), which is at the core of Service Oriented Architecture (SOA). The goal is to integrate three main software applications including the Product Lifecycle Management (PLM), the Enterprise Resource Planning (ERP) and the Management Execution System (MES). The additional challenge in this project is that these mentioned main applications are all provided by different suppliers. The selected SOA approach provides the basis for a scalable and extensible solution via Connectivity Modules and standardized interfaces. The smartfactory@tugraz validates this SOA approach by applying it to a real and fully operational manufacturing line. The smartfactory@tugraz is not only a learning factory but rather an open ecosystem by offering both students and researchers as well as industrial partners the ability to perform research on this subject. It is thus the ideal place to study the challenges and to understand the benefits of pushing a CPPS to a mature level in terms of connectivity in a manufacturing context.</t>
  </si>
  <si>
    <t>Connectivity, CPPS, ESB, OPC UA, Peer-to-peer architecture (P2P), Reference architecture, Service oriented architecture, Smart Factory, SOA Enterprise Service Bus</t>
  </si>
  <si>
    <t>&lt;Enterprise Architectures for the Digital Transformation in Small and Medium-sized Enterprises, {eid: 85044637997}&gt;, &lt;Forschungsraum smartfactory@tugraz - Die Sichtbarmachung einer agilen Fertigung, {eid: 85065645479}&gt;, &lt;A critical review of smart manufacturing &amp; Industry 4.0, {eid: 85055904167}&gt;, &lt;None, {eid: 85042671846}&gt;, &lt;None, {eid: 85065647748}&gt;, &lt;SOA and Web Services Interface Design, {eid: 85014273181}&gt;, &lt;Architecting Scalable Enterprise Web Applications, {eid: 85065660830}&gt;, &lt;None, {eid: 33744509965}&gt;, &lt;None, {eid: 85065665480}&gt;, &lt;Enterprise Service Bus, {eid: 85065635720}&gt;, &lt;Loose Coupling, {eid: 85065642717}&gt;, &lt;Whats in a Service?, {eid: 36749076301}&gt;, &lt;None, {eid: 85047244766}&gt;, &lt;None, {eid: 85065658338}&gt;, &lt;None, {eid: 85048818555}&gt;, &lt;Anwendungsbeispiele zur Integration heterogener Steuerungssysteme bei robotergestâ”œâ•tzten Industrieanlagen, {eid: 85068473205}&gt;</t>
  </si>
  <si>
    <t>2-s2.0-85065662522</t>
  </si>
  <si>
    <t>Control as a Service: A Microservice Approach to Industry 4.0</t>
  </si>
  <si>
    <t>2nd IEEE International Workshop on Metrology for Industry 4.0 and IoT, MetroInd 4.0 and IoT 2019</t>
  </si>
  <si>
    <t>10.1109/METROI4.2019.8792918</t>
  </si>
  <si>
    <t>https://www.doi.org/10.1109/METROI4.2019.8792918</t>
  </si>
  <si>
    <t>Â® 2019 IEEE.The Industry 4.0 (I4.0) is a new concept of production that requires a jointly use of industrial automation and information technologies in order to obtain greater efficiency, quality and productivity. The I4.0 implementation is tied to the application of recent technologies such as the Industrial Internet of Things and Cloud Computing. In this context, the paradigm of collaborative automation through the use and sharing of services provides a flexible, distributed and integrated architecture using communication networks. This paper focuses on the proposal of a microservice oriented architecture (MOA) for I4.0 applications. A review about industrial service-oriented architecture (SOA) applications and composition of services are presented. The development of microservices for the MOA architecture is presented as well as a case study of a closed process control loop as service.</t>
  </si>
  <si>
    <t>Industrial Internet of Things, Moleculer framework, Process control, Service oriented architecture</t>
  </si>
  <si>
    <t>&lt;Industry 4. 0: A survey on technologies, applications and open research issues, {eid: 85020118455}&gt;, &lt;Digital transformation of manufacturing through cloud services and resource virtualization, {eid: 85062964121}&gt;, &lt;Industrial internet of things: Challenges, opportunities, and directions, {eid: 85049358359}&gt;, &lt;None, {eid: 84920670980}&gt;, &lt;The future of industrial communication: Automation networks in the era of the internet of things and industry 4. 0, {eid: 85017596114}&gt;, &lt;Industrial automation as a cloud service, {eid: 84961827521}&gt;, &lt;Cloud manufacturing: Strategic vision and state-of-the-art, {eid: 84888362486}&gt;, &lt;Interoperability for industrial cyber-physical systems: An approach for legacy systems, {eid: 85028505206}&gt;, &lt;Promising technologies for soa based industrial automation systems, {eid: 84930715563}&gt;, &lt;Industrial automation based on cyber-physical systems technologies: Prototype implementations and challenges, {eid: 84941662063}&gt;, &lt;Research on architecting microservices: Trends, focus, and potential for industrial adoption, {eid: 85021434750}&gt;, &lt;Reflections on soa and microservices, {eid: 85017305470}&gt;, &lt;Migration of industrial process control systems to service-oriented architectures, {eid: 85033713921}&gt;, &lt;Enabling distributed manufacturing resources through soa: The rest approach, {eid: 85008258413}&gt;, &lt;None, {eid: 85071549330}&gt;, &lt;Design and implementation of a service-oriented architecture for the optimization of industrial applications, {eid: 84890963494}&gt;, &lt;Research on architecting microservices: Trends, focus, and potential for industrial adoption, {eid: 85021434750}&gt;, &lt;Services and service composition-an introduction, {eid: 85117891104}&gt;, &lt;None, {eid: 85071521455}&gt;, &lt;None, {eid: 85071523061}&gt;, &lt;Improving pid control with unreliable communications, {eid: 34247119327}&gt;, &lt;Network design consideration for distributed control systems, {eid: 0036494252}&gt;, &lt;Microservices approach for the internet of things, {eid: 84996593372}&gt;</t>
  </si>
  <si>
    <t>2-s2.0-85071585056</t>
  </si>
  <si>
    <t>Core concepts, challenges, and future directions in blockchain: A centralized tutorial</t>
  </si>
  <si>
    <t>10.1145/3366370</t>
  </si>
  <si>
    <t>https://www.doi.org/10.1145/3366370</t>
  </si>
  <si>
    <t>Â® 2020 Association for Computing Machinery.Blockchains are a topic of immense interest in academia and industry, but their true nature is often obscured by marketing and hype. In this tutorial, we explain the fundamental elements of blockchains. We discuss their ability to achieve availability, consistency, and data integrity as well as their inherent limitations. Using Ethereum as a case study, we describe the inner workings of blockchains in detail before comparing blockchains to traditional distributed systems. In the second part of our tutorial, we discuss the major challenges facing blockchains and summarize ongoing research and commercial offerings that seek to address these challenges.</t>
  </si>
  <si>
    <t>Blockchain, Cryptocurrency, Distributed ledger, Smart contracts</t>
  </si>
  <si>
    <t>&lt;Chainspace: A sharded smart contracts platform, {eid: 85180411792}&gt;, &lt;None, {eid: 85079573935}&gt;, &lt;Hyperledger fabric: A distributed operating system for permissioned blockchains, {eid: 85050874028}&gt;, &lt;None, {eid: 84951760457}&gt;, &lt;None, {eid: 85065525815}&gt;, &lt;A survey of attacks on Ethereum smart contracts, {eid: 85018630011}&gt;, &lt;None, {eid: 14844310899}&gt;, &lt;None, {eid: 85055341385}&gt;, &lt;An empirical analysis of smart contracts: Platforms, applications, and design patterns, {eid: 85035146170}&gt;, &lt;Improving the efficiency and reliability of digital timestamping, {eid: 0242585280}&gt;, &lt;ZeroCash: Decentralized anonymous payments from bitcoin, {eid: 84910677439}&gt;, &lt;Succinct non-interactive arguments for a von neumann architecture, {eid: 84924354569}&gt;, &lt;Formal verification of smart contracts: Short paper, {eid: 84998854579}&gt;, &lt;Findel: Secure derivative contracts for Ethereum, {eid: 85035143472}&gt;, &lt;Sok: Research perspectives and challenges for bitcoin and cryptocurrencies, {eid: 84945176880}&gt;, &lt;Enter the Hydra: Towards principled bug bounties and exploit-resistant smart contracts, {eid: 85059854233}&gt;, &lt;Towards robust distributed systems, {eid: 56049089306}&gt;, &lt;None, {eid: 85061872848}&gt;, &lt;BulletProofs: Short proofs for confidential transactions and more, {eid: 85051036417}&gt;, &lt;None, {eid: 84940409551}&gt;, &lt;None, {eid: 85018488360}&gt;, &lt;None, {eid: 85042525968}&gt;, &lt;None, {eid: 85032331333}&gt;, &lt;None, {eid: 85205857862}&gt;, &lt;Practical byzantine fault tolerance, {eid: 0001038609}&gt;, &lt;None, {eid: 85025435368}&gt;, &lt;Understanding ethereum via graph analysis, {eid: 85056168392}&gt;, &lt;None, {eid: 85056739743}&gt;, &lt;Obsidian: A safer blockchain programming language, {eid: 85023163823}&gt;, &lt;User-centered design of permissions, typestate, and ownership in the Obsidian blockchain language, {eid: 85205875202}&gt;, &lt;A survey on security and privacy issues of bitcoin, {eid: 85047797946}&gt;, &lt;Stealth address and key management techniques in blockchain systems, {eid: 85037047784}&gt;, &lt;On scaling decentralized blockchains, {eid: 84987990635}&gt;, &lt;Bitcoins growing energy problem, {eid: 85046795195}&gt;, &lt;None, {eid: 85056824399}&gt;, &lt;Untangling blockchain: A data processing view of blockchain systems, {eid: 85040074420}&gt;, &lt;Pricing via processing or combatting junk mail, {eid: 84943235829}&gt;, &lt;The blockchain technology revolution is about to remake the stock market, {eid: 85079572192}&gt;, &lt;None, {eid: 85205836986}&gt;, &lt;None, {eid: 85079573238}&gt;, &lt;None, {eid: 85065297559}&gt;, &lt;None, {eid: 85056853239}&gt;, &lt;None, {eid: 85205890059}&gt;, &lt;Bitcoin-NG: A scalable blockchain protocol, {eid: 85071147013}&gt;, &lt;None, {eid: 84874203394}&gt;, &lt;None, {eid: 85107554157}&gt;, &lt;From institutions to code: Towards automated generation of smart contracts, {eid: 85011029534}&gt;, &lt;On the security and performance of proof of work blockchains, {eid: 84995482126}&gt;, &lt;Algorand: Scaling byzantine agreements for cryptocurrencies, {eid: 85041676392}&gt;, &lt;None, {eid: 85026743439}&gt;, &lt;A safe way to bet on blockchain amid bitcoin, cryptocurrency craze, {eid: 85205841174}&gt;, &lt;Bitcoins creator satoshi nakamoto is probably this unknown Australian genius, {eid: 85048271183}&gt;, &lt;None, {eid: 85205859953}&gt;, &lt;Online detection of effectively callback free objects with applications to smart contracts, {eid: 85120122020}&gt;, &lt;How to time-stamp a digital document, {eid: 85028754690}&gt;, &lt;Secure names for bit-strings, {eid: 0030676228}&gt;, &lt;Eclipse attacks on bitcoins peer-to-peer network, {eid: 85070733097}&gt;, &lt;None, {eid: 85067871738}&gt;, &lt;None, {eid: 85058313316}&gt;, &lt;None, {eid: 85042539779}&gt;, &lt;None, {eid: 85205871522}&gt;, &lt;None, {eid: 85205872618}&gt;, &lt;None, {eid: 85079571018}&gt;, &lt;None, {eid: 85076773771}&gt;, &lt;Op ed: The many faces of sharding for blockchain scalability, {eid: 85087849459}&gt;, &lt;None, {eid: 85071622151}&gt;, &lt;None, {eid: 85036589896}&gt;, &lt;None, {eid: 85205876678}&gt;, &lt;On the security and scalability of bitcoins blockchain, {eid: 84995467634}&gt;, &lt;None, {eid: 85048148427}&gt;, &lt;None, {eid: 0004192381}&gt;, &lt;Ouroboros: A provably secure proof-of-stake blockchain protocol, {eid: 85028454797}&gt;, &lt;None, {eid: 84914130733}&gt;, &lt;Omniledger: A secure, scale-out, decentralized ledger via sharding, {eid: 85049798657}&gt;, &lt;Hawk: The blockchain model of cryptography and privacy-preserving smart contracts, {eid: 84987677692}&gt;, &lt;None, {eid: 0004112961}&gt;, &lt;A survey on anonymity and privacy in bitcoin-like digital cash systems, {eid: 85044359654}&gt;, &lt;None, {eid: 84945225952}&gt;, &lt;Time, clocks, and the ordering of events in a distributed system, {eid: 0017996760}&gt;, &lt;The part-time parliament, {eid: 0032058184}&gt;, &lt;The byzantine generals problem, {eid: 84976699318}&gt;, &lt;Iced tea company rebrands as long blockchain and stock price triples, {eid: 85205835062}&gt;, &lt;None, {eid: 85019747758}&gt;, &lt;None, {eid: 85205837043}&gt;, &lt;Making smart contracts smarter, {eid: 84995404927}&gt;, &lt;None, {eid: 85040239312}&gt;, &lt;None, {eid: 85068713444}&gt;, &lt;IBM teams with Maersk on new blockchain shipping solution, {eid: 85079570455}&gt;, &lt;None, {eid: 85058184319}&gt;, &lt;None, {eid: 79251545889}&gt;, &lt;None, {eid: 84995429989}&gt;, &lt;Bitcoins academic pedigree, {eid: 85037037344}&gt;, &lt;Zkledger: Privacy-preserving auditing for distributed ledgers, {eid: 85064198651}&gt;, &lt;Network layer aspects of permissionless blockchains, {eid: 85052851950}&gt;, &lt;Ring confidential transactions, {eid: 85029441681}&gt;, &lt;None, {eid: 85066047776}&gt;, &lt;In search of an understandable consensus algorithm, {eid: 85077435090}&gt;, &lt;None, {eid: 85205836921}&gt;, &lt;Pinocchio: Nearly practical verifiable computation, {eid: 84881259359}&gt;, &lt;Thunderella: Blockchains with optimistic instant confirmation, {eid: 85072599123}&gt;, &lt;Non-interactive and information-theoretic secure verifiable secret sharing, {eid: 84982943258}&gt;, &lt;Ocean plastic is a huge problem. Bitcoin could be part of the solution, {eid: 85205888111}&gt;, &lt;None, {eid: 84983497677}&gt;, &lt;None, {eid: 85048458557}&gt;, &lt;Why did bitcoin fork today and what is bitcoin cash?, {eid: 85072104924}&gt;, &lt;What is the blockchain? Explaining the tech behind cryptocurrencies, {eid: 85079570917}&gt;, &lt;None, {eid: 85070299137}&gt;, &lt;An analysis of anonymity in the bitcoin system, {eid: 84948142629}&gt;, &lt;How to leak a secret, {eid: 84946833891}&gt;, &lt;Google expands blockchain push with digital asset tie-up, {eid: 85205847758}&gt;, &lt;Quantitative analysis of the full bitcoin transaction graph, {eid: 84883268487}&gt;, &lt;Kodaks dubious cryptocurrency gamble, {eid: 85205880064}&gt;, &lt;Implementing fault-tolerant services using the state machine approach: A tutorial, {eid: 0025564050}&gt;, &lt;A concurrent perspective on smart contracts, {eid: 85035135393}&gt;, &lt;None, {eid: 85051138133}&gt;, &lt;Spectre: A fast and scalable cryptocurrency protocol, {eid: 85031926845}&gt;, &lt;Secure high-rate transaction processing in bitcoin, {eid: 84949996088}&gt;, &lt;Phantom, Ghostdag: Two scalable BlockDAG protocols, {eid: 85056875214}&gt;, &lt;Secure distributed programming with value-dependent types, {eid: 80054054746}&gt;, &lt;Scalable bias-resistant distributed randomness, {eid: 85024487428}&gt;, &lt;Formalizing and securing relationships on public networks, {eid: 53249142256}&gt;, &lt;Securify: Practical security analysis of smart contracts, {eid: 85056848750}&gt;, &lt;Bitcoin and beyond: A technical survey on decentralized digital currencies, {eid: 84985991912}&gt;, &lt;Bitcoin and beyond: A technical survey on decentralized digital currencies, {eid: 84985991912}&gt;, &lt;None, {eid: 84940418555}&gt;, &lt;None, {eid: 84945225986}&gt;, &lt;None, {eid: 85069161834}&gt;, &lt;RapidChain: Scaling blockchain via full sharding, {eid: 85056891496}&gt;, &lt;None, {eid: 85063335329}&gt;</t>
  </si>
  <si>
    <t>2-s2.0-85079571823</t>
  </si>
  <si>
    <t>CPuS-IoT: A cyber-physical microservice and IoT-based framework for manufacturing assembly systems</t>
  </si>
  <si>
    <t>Annual Reviews in Control</t>
  </si>
  <si>
    <t>10.1016/j.arcontrol.2019.03.005</t>
  </si>
  <si>
    <t>https://www.doi.org/10.1016/j.arcontrol.2019.03.005</t>
  </si>
  <si>
    <t>Â® 2019 Elsevier LtdToday's customers are characterized by individual requirements that lead the manufacturing industry to increased product variety and volume reduction. Manufacturing systems and more specifically assembly systems (ASs) should allow quick adaptation of manufacturing assets so as to respond to the evolving market requirements that lead to mass customization. Meanwhile, the manufacturing era is changing due to the fourth industrial revolution, i.e., Industry 4.0, that will change the traditional manufacturing environment to an IoT-based one. In this context, this paper introduces the concept of cyber-physical microservice in the Manufacturing and the ASs domain and presents the Cyber-Physical microservice and IoT-based (CPuS-IoT) framework. The CPuS-IoT framework exploits the benefits of the microservice architectural style and the IoT technologies, but also utilizes the existing in this domain huge investment based on traditional technologies, to support the life cycle of evolvable ASs in the age of Industry 4.0. It provides a solid basis to capture domain knowledge that is used by a model-driven engineering (MDE) approach to semi-automate the development, evolution and operation of ASs, as well as, to establish a common vocabulary for assembly system experts and IoT ones. The CPuS-IoT approach and framework effectively combines MDE with IoT and the microservice architectural paradigm. A case study for the assembly of an everyday life product is adopted to demonstrate the approach even to non-experts of this domain.</t>
  </si>
  <si>
    <t>Assembly systems, Cyber-physical systems, Industry 4.0, IoT, Manufacturing system architecture, Microservices</t>
  </si>
  <si>
    <t>&lt;Analysis of the Methods Time Measurement (MTM) Methodology through its Application in Manufacturing Companies, {eid: 85063105349}&gt;, &lt;Decentralized control: Status and outlook, {eid: 84900474912}&gt;, &lt;Decision support for sequence generation in an assembly-oriented design environment, {eid: 2642553127}&gt;, &lt;Future trends in management and operation of assembly systems: From customized assembly systems to cyber-physical systems, {eid: 85041918454}&gt;, &lt;Internet of things for enterprise systems of modern manufacturing, {eid: 84900826011}&gt;, &lt;Assembly system design in the Industry 4.0 era: A general framework, {eid: 85031791393}&gt;, &lt;Multi-objective assembly line balancing considering component picking and ergonomic risk, {eid: 85028698266}&gt;, &lt;None, {eid: 85067527558}&gt;, &lt;IoT-based configurable information service platform for product lifecycle management, {eid: 84900809305}&gt;, &lt;Modelling and simulation of opportunistic IoT services with aggregate computing, {eid: 85053778744}&gt;, &lt;An advanced cyber physical framework for micro devices assembly, {eid: 85028458837}&gt;, &lt;Assembly system configuration through Industry 4.0 principles: The expected change in the actual paradigms, {eid: 85044859693}&gt;, &lt;A software platform for supporting the design and reconfiguration of versatile assembly systems, {eid: 85049560558}&gt;, &lt;A real-time service-oriented architecture for industrial automation, {eid: 69249218873}&gt;, &lt;Microservices: Yesterday, today, and tomorrow, {eid: 85054938535}&gt;, &lt;Keeping track of the physical in assembly processes, {eid: 84992560957}&gt;, &lt;Toward opportunistic services for the industrial Internet of Things, {eid: 85044750246}&gt;, &lt;Assembly system design and operations for product variety, {eid: 80051668632}&gt;, &lt;Constraint-based interactive assembly planning, {eid: 0030675394}&gt;, &lt;Practical semantics for the Internet of Things: Physical states, device mashups, and open questions, {eid: 84962216157}&gt;, &lt;Product, process and system ontologies and knowledge base for managing knowledge between different clients, {eid: 70349108400}&gt;, &lt;Intelligent assembly system for mechanical products and key technology based on internet of things, {eid: 84908081564}&gt;, &lt;An ontology for the definition and validation of assembly processes for evolvable assembly systems, {eid: 33746589988}&gt;, &lt;An integrated framework for design, management and operation of reconfigurable assembly systems, {eid: 85029542665}&gt;, &lt;None, {eid: 85063092036}&gt;, &lt;Configuration of smart environments made simple: Combining visual modeling with semantic metadata and reasoning, {eid: 84946175320}&gt;, &lt;Going solo: Hierarchical task analysis of the second driver in two-up (multi-person) freight rail operations, {eid: 85043606627}&gt;, &lt;Capability-based task allocation in human-robot collaboration, {eid: 85020859281}&gt;, &lt;Cyber-physical systems alter automation architectures, {eid: 84900498200}&gt;, &lt;AND/OR Graph representation of assembly plans, {eid: 0025418409}&gt;, &lt;None, {eid: 85063075495}&gt;, &lt;Hierarchical task analysis: Developments, applications, and extensions, {eid: 27744434006}&gt;, &lt;Secure integration of IoT and cloud computing, {eid: 85008227599}&gt;, &lt;A novel ontology-based service model for cyber physical system, {eid: 85039910158}&gt;, &lt;Extended liaison as an interface between product and process model in assembly, {eid: 84899671341}&gt;, &lt;Human-robot collaboration in cellular manufacturing: Design and development, {eid: 76249122509}&gt;, &lt;A Cyber-Physical system-based approach for industrial automation systems, {eid: 84931572168}&gt;, &lt;An open distributed architecture for flexible hybrid assembly systems: a model driven engineering approach, {eid: 84946771754}&gt;, &lt;A framework for MDE of IoT-based manufacturing cyber-physical systems, {eid: 85063081388}&gt;, &lt;Cyber-physical microservices: An iot-based framework for manufacturing systems, {eid: 85050167602}&gt;, &lt;Towards an IoT-based framework for evolvable assembly systems, {eid: 85106545857}&gt;, &lt;Microservices, {eid: 84922850962}&gt;, &lt;Functional composition of sensor web APIs, {eid: 84892394014}&gt;, &lt;Efficient runtime service discovery and consumption with hyperlinked RESTdesc, {eid: 83755186092}&gt;, &lt;IoT and cloud computing in automation of assembly modelling systems, {eid: 84900815294}&gt;, &lt;Industry 4.0: State of the art and future trends, {eid: 85064005739}&gt;, &lt;AutoAssem: An automated assembly planning system for complex products, {eid: 84864564598}&gt;, &lt;Object-oriented templates for automated assembly planning of complex products, {eid: 84898778091}&gt;, &lt;The internet of things for smart Manufacturing: a Review, IISE transactions, {eid: 85063081450}&gt;</t>
  </si>
  <si>
    <t>2-s2.0-85063085792</t>
  </si>
  <si>
    <t>Enabling technologies of industry 4.0 and their global forerunners: An empirical study of the web of science database</t>
  </si>
  <si>
    <t>14th International Conference on Knowledge Management in Organizations, KMO 2019</t>
  </si>
  <si>
    <t>10.1007/978-3-030-21451-7_1</t>
  </si>
  <si>
    <t>https://www.doi.org/10.1007/978-3-030-21451-7_1</t>
  </si>
  <si>
    <t>Â® Springer Nature Switzerland AG 2019.Knowledge management in organizations brings many benefits for R&amp;D operations of companies and corporations. This empirical study demonstrates the power of large database analyses for industrial strategies and policy. The study is based on the Web of Science database (Core Collection, ISI) and provides an overview of the core enabling technologies of Industry 4.0, as well as the countries and regions at the forefront of the academic landscape within these technologies. The core technologies and technologies of Industry 4.0 and Manufacturing 4.0 are: (1) Internet of Things and related technologies (2) Radio Frequency Identification (RFID), (3) Wireless Sensor Network (WSN), and (4) ubiquitous computing. It also covers (5) Cloud computing technologies, including (6) Virtualization and (7) Manufacturing as a Service (MaaS), and new (8) Cyber-physical systems, such as (9) Digital Twin-technology and (10) Smart &amp; Connected Communities. Finally, important for the manufacturing integration Industry 4.0 enabling technologies are (11) Service Oriented Architecture (SOA), (12) Business Process Management (BPM), and (13) Information Integration and Interoperability. All these key technologies and technology drivers were analysed in this empirical demonstration of knowledge management.</t>
  </si>
  <si>
    <t>Industry 4.0, Technology foresight, Web of science</t>
  </si>
  <si>
    <t>&lt;None, {eid: 85011423290}&gt;, &lt;How virtualization, decentralization and network building change the manufacturing landscape: An Industry 4.0 perspective, {eid: 84904464337}&gt;, &lt;Industry 4.0 ÅŒÄ†Å an introduction in the phenomenon, {eid: 85007014753}&gt;, &lt;A complex view of Industry 4.0, {eid: 84977470136}&gt;, &lt;Knowledge management in cyberphysical systems: Determining the quality requirements for health systems with the KANO model, {eid: 85057603343}&gt;, &lt;Ubiquity and Industry 4.0, {eid: 85061665995}&gt;, &lt;Fortune favors the prepared: How SMEs approach business model innovations in Industry 4.0, {eid: 85039967769}&gt;, &lt;Industry 4.0: A survey on technologies, applications and open research issues, {eid: 85020118455}&gt;, &lt;Industry 4.0 and the current status as well as future prospects on logistics, {eid: 85018499538}&gt;, &lt;A review of the meanings and implications of the Industry 4.0 concept, {eid: 85030869458}&gt;, &lt;Industry 4.0: A bibliometrics analysis and detailed overview, {eid: 85058153358}&gt;, &lt;Understanding the implications of digitisation and automation in the context of Industry 4.0: A triangulation approach and elements of a research agenda for the construction industry, {eid: 84992398667}&gt;, &lt;None, {eid: 85067673623}&gt;, &lt;Literature review of Industry 4.0 and related technologies, {eid: 85078567359}&gt;, &lt;Visual computing as a key enabling technology for Industrie 4.0 and industrial internet, {eid: 84948614424}&gt;, &lt;Industry 4.0 development and application of intelligent manufacturing, {eid: 85016830694}&gt;, &lt;Industry 4.0: State of the art and future trends, {eid: 85064005739}&gt;, &lt;None, {eid: 85067693346}&gt;, &lt;Metamodel for integration of Internet of Things, social networks, the cloud and Industry 4.0, {eid: 85029506525}&gt;, &lt;Digital twin and big data towards smart manufacturing and Industry 4.0: 360 degree comparison, {eid: 85041173790}&gt;, &lt;None, {eid: 84899127785}&gt;, &lt;None, {eid: 85006470377}&gt;, &lt;Comparison of PubMed, web of science, and Google Scholar: Strengths and weaknesses, {eid: 38949137710}&gt;, &lt;Reimagining Finland as a manufacturing base: The nearshoring potential of Finland in an Industry 4.0 perspective, {eid: 85065184282}&gt;</t>
  </si>
  <si>
    <t>2-s2.0-85067687109</t>
  </si>
  <si>
    <t>Framework of an IoT-based Industrial Data Management for Smart Manufacturing</t>
  </si>
  <si>
    <t>Journal of Sensor and Actuator Networks</t>
  </si>
  <si>
    <t>10.3390/jsan8020025</t>
  </si>
  <si>
    <t>https://www.doi.org/10.3390/jsan8020025</t>
  </si>
  <si>
    <t>Â® 2019 by the authors.The Internet of Things (IoT) is the global network of interrelated physical devices such as sensors, actuators, smart applications, objects, computing devices, mechanical machines, and people that are becoming an essential part of the internet. In an industrial environment, these devices are the source of data which provide abundant information in manufacturing processes. Nevertheless, the massive, heterogeneous, and time-sensitive nature of the data brings substantial challenges to the real-time collection, processing, and decision making. Therefore, this paper presents a framework of an IoT-based Industrial Data Management System (IDMS) which can manage the huge industrial data, support online monitoring, and control smart manufacturing. The framework contains five basic layers such as physical, network, middleware, database, and application layers to provide a service-oriented architecture for the end users. Experimental results from a smart factory case study demonstrate that the framework can manage the regular data and urgent events generated from various factory devices in the distributed industrial environment through state-of-the-art communication protocols. The collected data is converted into useful information which improves productivity and the prognosis of production lines.</t>
  </si>
  <si>
    <t>Data management framework, Factory floor, Industrial internet of things (IIoT), IoT middleware, Smart factory</t>
  </si>
  <si>
    <t>&lt;Challenges and research issues of data management in IoT for large-scale petrochemical plants, {eid: 85019839931}&gt;, &lt;Future IIOT in process automation-Latest trends of standardization in industrial automation, {eid: 84960194698}&gt;, &lt;An Recent advances and trends in predictive manufacturing systems in big data environment, {eid: 84892717180}&gt;, &lt;An industrial big data pipeline for data-driven analytics maintenance applications in large-scale smart manufacturing facilities, {eid: 85013959166}&gt;, &lt;Failure detection and prevention for cyber-physical systems using ontology-based knowledge base, {eid: 85059283597}&gt;, &lt;Health assessment and life prediction of cutting tools based on support vector regression, {eid: 84925292228}&gt;, &lt;The evolution and future of manufacturing: A review, {eid: 84963772214}&gt;, &lt;Prognostics and health management design for rotary machinery systemsÅŒÄ†Ã¶Reviews, methodology and applications, {eid: 84887056149}&gt;, &lt;None, {eid: 55549116194}&gt;, &lt;None, {eid: 85070538697}&gt;, &lt;Restthing: A restful web service infrastructure for mash-up physical and web resources, {eid: 84862942051}&gt;, &lt;Data management for the Internet of Things: Design primitives and solution, {eid: 84887746858}&gt;, &lt;Middleware for internet of things: A survey, {eid: 84959420432}&gt;, &lt;Distributed data service for data management in internet of things middleware, {eid: 85018349860}&gt;, &lt;Part data integration in the Shop Floor Digital Twin: Mobile and cloud technologies to enable a manufacturing execution system, {eid: 85044527201}&gt;, &lt;Smart factories in Industry 4.0: A review of the concept and of energy management approached in production based on the Internet of Things paradigm, {eid: 84988221092}&gt;, &lt;A flexible data schema and system architecture for the virtualization of manufacturing machines (VMM), {eid: 85031730395}&gt;, &lt;None, {eid: 85070559440}&gt;, &lt;None, {eid: 84957605573}&gt;, &lt;None, {eid: 85070559277}&gt;, &lt;PwC 20 years inside the mind of the CEO . . . WhatÅŒÄ†Ã–s next?, {eid: 85070547033}&gt;, &lt;Design patterns for the industrial Internet of Things, {eid: 85050021582}&gt;, &lt;None, {eid: 85070540298}&gt;, &lt;A survey on industrial automation based on IoT with arduino microcontroller, {eid: 85070554046}&gt;, &lt;M2M: From mobile to embedded internet, {eid: 79953784283}&gt;, &lt;On optimal scheduling in duty-cycled industrial iot applications using IEEE802.15.4e TSCH, {eid: 84883206819}&gt;, &lt;An IoT-based online monitoring system for continuous steel casting, {eid: 85010046627}&gt;, &lt;Fundamental technology for RFID-based supervisory control of shop floor production system, {eid: 83555163622}&gt;, &lt;Industrial data acquisition and control system using two PLCsÅŒÄ†Ã– networked over MPI network, {eid: 76449114643}&gt;, &lt;Social behaviometrics for personalized devices in the internet of things era, {eid: 85023773719}&gt;, &lt;Service oriented middleware for the internet of things, {eid: 80054060294}&gt;, &lt;None, {eid: 84958964990}&gt;, &lt;CIRP AnnalsÅŒÄ†Ã¶Manufacturing Technology Cloud-enabled prognosis for manufacturing, {eid: 84940450168}&gt;, &lt;Context-aware data-driven intelligent framework for fog infrastructures in internet of vehicles, {eid: 85054625281}&gt;, &lt;Internet of things and data analytics handbook, {eid: 85070536780}&gt;, &lt;An intrusion detection system for connected vehicles in smart cities, {eid: 85061081071}&gt;, &lt;A comprehensive study on Security and Privacy Guidelines, Threats and Countermeasures: An IoT perspective, {eid: 85068043262}&gt;, &lt;Detection of known and unknown intrusive sensor behavior in critical applications, {eid: 85051422053}&gt;, &lt;The future of manufacturing industry: A strategic roadmap toward Industry 4.0, {eid: 85049080516}&gt;, &lt;Industrial big data as a result of IoT adoption in manufacturing, {eid: 84998579475}&gt;, &lt;None, {eid: 85070538871}&gt;, &lt;Big Data computing and clouds: Trends and future directions, {eid: 84930936490}&gt;, &lt;None, {eid: 84878193556}&gt;, &lt;A fog computing-based framework for process monitoring and prognosis in cyber-manufacturing, {eid: 85013912214}&gt;, &lt;Industrial big data analysis in smart factory: Current status and research strategies, {eid: 85028505197}&gt;, &lt;Trends in big data analytics, {eid: 84901640093}&gt;, &lt;A survey of the internet of things, {eid: 84857376159}&gt;, &lt;An overview of Wireless Sensor Networks towards internet of things, {eid: 85016770978}&gt;, &lt;None, {eid: 85070554290}&gt;, &lt;None, {eid: 85070541901}&gt;, &lt;Data management for internet of things: Challenges, approaches and opportunities, {eid: 84893433611}&gt;, &lt;The internet of things: A survey, {eid: 77956877124}&gt;, &lt;None, {eid: 85070565133}&gt;, &lt;None, {eid: 84962571970}&gt;, &lt;Deep learning for smart manufacturing: Methods and applications, {eid: 85044519534}&gt;, &lt;The rise of ÅŒÄ†Â£big dataÅŒÄ†Ã˜ on cloud computing: Review and open research issues, {eid: 84907325157}&gt;</t>
  </si>
  <si>
    <t>2-s2.0-85070560627</t>
  </si>
  <si>
    <t>Microservice Orchestration for Process Control in Industry 4.0</t>
  </si>
  <si>
    <t>2020 IEEE International Workshop on Metrology for Industry 4.0 and IoT, MetroInd 4.0 and IoT 2020</t>
  </si>
  <si>
    <t>10.1109/MetroInd4.0IoT48571.2020.9138228</t>
  </si>
  <si>
    <t>https://www.doi.org/10.1109/MetroInd4.0IoT48571.2020.9138228</t>
  </si>
  <si>
    <t>Â® 2020 IEEE.New manufacturing applications in Industry 4.0 (I4.0) focus on the combination of industrial informatics and automation technologies, including the Industrial Internet of Things, Network Control Systems, Service Oriented Architectures and Cloud Computing. The great challenge of these applications is to promote the integration between these technologies, equipment and systems allocated at different hierarchical levels of industrial systems, making automation collaborative through the use and sharing of services. This paper focuses on the study, implementation and performance analysis of microservices orchestration for process control applications in I4.0. The Microservice-Oriented Architecture is described, as well as the development of microservices related to process control. The microservice orchestration is evaluated through experimental results considering a process control loop and the performance analysis of the service communication.</t>
  </si>
  <si>
    <t>Industrial control systems, Moleculer framework, service composition, service-oriented architecture</t>
  </si>
  <si>
    <t>&lt;Industry 4. 0: Hope, hype or revolution?, {eid: 85034859262}&gt;, &lt;The future of industrial communication: Automation networks in the era of the internet of things and industry 4. 0, {eid: 85017596114}&gt;, &lt;Promising technologies for soa-based industrial automation systems, {eid: 84930715563}&gt;, &lt;Industrial cloud-based cyber-physical systems: The imc-aesop approach, {eid: 84920670980}&gt;, &lt;Digital transformation of manufacturing through cloud services and resource virtualization, {eid: 85062964121}&gt;, &lt;Industrial automation as a cloud service, {eid: 84961827521}&gt;, &lt;Industrial automation based on cyber-physical systems technologies: Prototype implementations and challenges, {eid: 84941662063}&gt;, &lt;Research on architecting microservices: Trends, focus, and potential for industrial adoption, {eid: 85021434750}&gt;, &lt;Control as a service: A microservice approach to industry 4. 0, {eid: 85071585056}&gt;, &lt;Reflections on soa and microservices, {eid: 85017305470}&gt;, &lt;Efficient device-to-device service invocation using arrowhead orchestration, {eid: 85078272969}&gt;, &lt;Toward efficient service composition techniques in the internet of things, {eid: 85051639415}&gt;, &lt;Choreography-based vs orchestration-based service composition in opportunistic networks, {eid: 85041412451}&gt;, &lt;Improving pid control with unreliable communications, {eid: 34247119327}&gt;</t>
  </si>
  <si>
    <t>2-s2.0-85088859964</t>
  </si>
  <si>
    <t>Operation Procedures of a Work-Center-Level Digital Twin for Sustainable and Smart Manufacturing</t>
  </si>
  <si>
    <t>International Journal of Precision Engineering and Manufacturing - Green Technology</t>
  </si>
  <si>
    <t>10.1007/s40684-020-00227-1</t>
  </si>
  <si>
    <t>https://www.doi.org/10.1007/s40684-020-00227-1</t>
  </si>
  <si>
    <t>Â® 2020, Korean Society for Precision Engineering.A process and systematic efficiency enhancement in sustainable manufacturing can enhance energy and production operations as well as the energy-related indicators. Simulations are frequently used to increase this type of efficiency through diagnosis and evaluation of a physical asset. In particular, digital twin (DT) is currently attracting considerable attention as it provides technical functionality at the type and instance stages of a work center. In addition, DT can support efficient control and decision making with less gap in the site through vertical integration and horizontal coordination. Moreover, DT can contribute to prevent energy-related inefficiency by providing the functionalities required for the service composition of the technical functionalities that are defined for the enhancement of process and systematic efficiency. However, in terms of the provision of service-composition-based technical functionality of DT, no research has defined each step of the operation procedures of work-center-level DT application at a detailed level. This study proposes detailed operation procedures to create, synchronize, and utilize a work-center-level DT to provide appropriate service-composition-based technical functionality. To this end, the technical requirements were derived from the analysis of the service-composition-based technical functionality. This study systematically defined the various service-composition-based technical functionalities through a combination of various types of operation procedures. Each type is defined for three steps, namely creation, synchronization, and utilization. In addition, a case study was conducted to clarify DT and provide a suitable definition for the requirements.</t>
  </si>
  <si>
    <t>Asset administration shell, Digital twin, Process and systematic efficiency enhancement, Service-oriented architecture, Sustainable manufacturing</t>
  </si>
  <si>
    <t>&lt;VREDI: Virtual representation for a digital twin application in a work-center-level asset administration shell (under review for publication), {eid: 85084483329}&gt;, &lt;A reference model for Internet of Things middleware, {eid: 85041002832, doi: 10.1109/JIOT.2018.2796561}&gt;, &lt;Service-oriented platform for smart operation of dyeing and finishing industry, {eid: 85060933276, doi: 10.1080/0951192X.2019.1572225}&gt;, &lt;Internet of Things in industries: A survey, {eid: 84906834039, doi: 10.1109/TII.2014.2300753}&gt;, &lt;None, {eid: 84973555215}&gt;, &lt;None, {eid: 85020024336}&gt;, &lt;None, {eid: 84968904605}&gt;, &lt;Modeling business motivation and underlying processes for RAMI 4.0-aligned cyber-physical production systems, {eid: 85044463176}&gt;, &lt;None, {eid: 85062688797}&gt;, &lt;Potentials of the asset administration shell of Industrie 4.0 for service-oriented business models, {eid: 85021784716, doi: 10.1016/j.procir.2017.03.009}&gt;, &lt;Smart Factories: South Korean and Swedish examples on manufacturing settings, {eid: 85065668141, doi: 10.1016/j.promfg.2018.06.128}&gt;, &lt;Cyber-physical integration for moving digital factories forward towards smart manufacturing: a survey, {eid: 85045842061, doi: 10.1007/s00170-018-2001-2}&gt;, &lt;Design and implementation of a digital twin application for the connected micro smart factory, {eid: 85063878454, doi: 10.1080/0951192X.2019.1599439}&gt;, &lt;C2PS: A digital twin architecture reference model for the cloud-based cyber-physical systems, {eid: 85015767302, doi: 10.1109/ACCESS.2017.2657006}&gt;, &lt;None, {eid: 85126961301}&gt;, &lt;A simulation-based architecture for smart cyber-physical systems, {eid: 84991687905}&gt;, &lt;Digital twin and big data towards smart manufacturing and industry 4.0: 360 degree comparison, {eid: 85041173790, doi: 10.1109/ACCESS.2018.2793265}&gt;, &lt;Shaping the digital twin for design and production engineering, {eid: 85018723536, doi: 10.1016/j.cirp.2017.04.040}&gt;, &lt;Digital twin enhanced humanÅŒÄ†Åmachine interaction in product lifecycle, {eid: 85070538620, doi: 10.1016/j.procir.2019.04.330}&gt;, &lt;Cyber physical energy system for saving energy of the dyeing process with industrial Internet of Things and manufacturing big data, {eid: 85077316946, doi: 10.1007/s40684-019-00084-7}&gt;, &lt;An event-driven manufacturing information system architecture for Industry 4.0, {eid: 84978995715, doi: 10.1080/00207543.2016.1201604}&gt;, &lt;Digital twin shop-floor: A new shop-floor paradigm towards smart manufacturing, {eid: 85030752762, doi: 10.1109/ACCESS.2017.2756069}&gt;, &lt;Digital twin-based smart production management and control framework for the complex product assembly shop-floor, {eid: 85041548794, doi: 10.1007/s00170-018-1617-6}&gt;, &lt;Digital twin driven prognostics and health management for complex equipment, {eid: 85047291024, doi: 10.1016/j.cirp.2018.04.055}&gt;, &lt;Digital twinÅŒÄ†Ã¶the simulation aspect, {eid: 85016457439}&gt;, &lt;Innovations in digital modelling for next generation manufacturing system design, {eid: 85018625620, doi: 10.1016/j.cirp.2017.04.045}&gt;, &lt;Industry 4.0 and the new simulation modelling paradigm, {eid: 85028767217, doi: 10.1515/orga-2017-0017}&gt;, &lt;Digital Twin in manufacturing: A categorical literature review and classification, {eid: 85052915281, doi: 10.1016/j.ifacol.2018.08.474}&gt;, &lt;None, {eid: 85084520632}&gt;, &lt;NESIS: a neutral schema for a web-based simulation model exchange service across heterogeneous simulation software, {eid: 80053414203, doi: 10.1080/0951192X.2011.608726}&gt;, &lt;None, {eid: 85084493474}&gt;, &lt;Agent-based communication to map and exchange shop floor data between MES and material flow simulation based on the open standard CMSD, {eid: 84992378392, doi: 10.1016/j.ifacol.2016.07.796}&gt;, &lt;Interoperability of manufacturing applications using the Core Manufacturing Simulation Data (CMSD) standard virtual representation, {eid: 84858699663, doi: 10.1016/j.cie.2011.12.034}&gt;, &lt;Concurrent material flow analysis by P3R-driven modeling and simulation in PLM, {eid: 84862826223, doi: 10.1016/j.compind.2012.02.004}&gt;, &lt;None, {eid: 79951665584}&gt;, &lt;None, {eid: 84955457430}&gt;, &lt;None, {eid: 84902261889}&gt;, &lt;Smart manufacturing: Past research, present findings, and future directions, {eid: 84955447916, doi: 10.1007/s40684-016-0015-5}&gt;, &lt;Sustainability in manufacturing and factories of the future, {eid: 84919648686, doi: 10.1007/s40684-014-0034-z}&gt;, &lt;Sustainability aspects of a digitalized industryÅŒÄ†ÅA comparative study from China and Germany, {eid: 85017289746, doi: 10.1007/s40684-017-0028-8}&gt;, &lt;None, {eid: 85084438827}&gt;, &lt;None, {eid: 85077329280}&gt;, &lt;None, {eid: 85077307404}&gt;, &lt;A fast elitist non-dominated sorting genetic algorithm for multi-objective optimization: NSGA-II, {eid: 84947926042}&gt;, &lt;Core manufacturing simulation dataÅŒÄ†Åa manufacturing simulation integration standard: overview and case studies, {eid: 79960815861, doi: 10.1080/0951192X.2011.574154}&gt;, &lt;Energy simulation framework integrated with green manufacturing-enabled PLM information model, {eid: 84937693694, doi: 10.1007/s40684-015-0025-8}&gt;, &lt;MAS2: an integrated modeling and simulation-based life cycle evaluation approach for sustainable manufacturing, {eid: 84893761462, doi: 10.1016/j.jclepro.2013.11.029}&gt;, &lt;Interoperability for simulation of sustainable manufacturing, {eid: 78650599977}&gt;, &lt;Simulation-based sustainable manufacturing system design, {eid: 60749085929}&gt;, &lt;Digital twin-based cyber physical production system architectural framework for personalized production, {eid: 85076628276, doi: 10.1007/s00170-019-04653-7}&gt;</t>
  </si>
  <si>
    <t>Korean Society for Precision Engineeing</t>
  </si>
  <si>
    <t>2-s2.0-85084487327</t>
  </si>
  <si>
    <t>Self-assemble-featured Internet of Things</t>
  </si>
  <si>
    <t>Future Generation Computer Systems</t>
  </si>
  <si>
    <t>10.1016/j.future.2020.05.012</t>
  </si>
  <si>
    <t>https://www.doi.org/10.1016/j.future.2020.05.012</t>
  </si>
  <si>
    <t>Â® 2020 Elsevier B.V.The Internet of Things supports various industrial applications. The cooperation and coordination of smart things are a promising strategy for satisfying requirements that are beyond the capacity of a single smart thing. One of the major challenges for today's software engineering is the management of large and complex computing systems characterized by a high degree of physical distribution. Examples of such systems arise in many application domains. The number of connected devices grows from billions to hundreds of billions, so a maximum of automatisms must be integrated in IoT architectures in order to control and manage them. Software architects migrate to service oriented architecture and applications are now being constructed as service compositions. Since each IoT device includes one or more microservices, the increasing number of devices around the user makes them difficult to assemble in order to achieve a common goal. In this paper, we propose a self-assembling solution based on self-controlled service components taking into account non-functional requirements concerning the offered quality of services and the structuration of the resulting assembly. Its aim is to build and maintain an assembly of services (taking into account arrival of new peers or failure of existing ones) that, besides functional requirements, also fulfills global quality-of-service and structural requirements.</t>
  </si>
  <si>
    <t>Internet of Things, Quality of service, Self-assembly, Service component, Service composition, Service-oriented architecture</t>
  </si>
  <si>
    <t>&lt;User-assisted semantic interoperability in Internet of Things: visuallyfacilitated ontology alignment through visually-enriched ontology and thing descriptions, {eid: 84881423990}&gt;, &lt;IBM cloud, {eid: 85084938014}&gt;, &lt;Amazon web services, {eid: 85081548120}&gt;, &lt;Microsoft azure, {eid: 85081561000}&gt;, &lt;Adaptive video transmission control system based on reinforcement learning approach over heterogeneous networks, {eid: 85027958784, doi: 10.1109/TASE.2014.2387212}&gt;, &lt;Energy-efficient bandwidth aggregation for delay-constrained video over heterogeneous wireless networks, {eid: 85009971384, doi: 10.1109/JSAC.2016.2632599}&gt;, &lt;Constructing distributed time-critical applications using cognitive enabled services, {eid: 85065664842, doi: 10.1016/j.future.2019.04.010}&gt;, &lt;SWITCH workbench: A novel approach for the development and deployment of time-critical microservice-based cloud-native applications, {eid: 85064939462, doi: 10.1016/j.future.2019.04.008}&gt;, &lt;An overview of cloud middleware services for interconnection of healthcare platforms, {eid: 84907342232, doi: 10.1109/ICComm.2014.6866753}&gt;, &lt;None, {eid: 85084940100}&gt;, &lt;Autonomic Computing: Principles, Design and Implementation, {eid: 84890106421}&gt;, &lt;Internet of smart things - IoST: Using blockchain and CLIPS to make things autonomous, {eid: 85032271399, doi: 10.1109/IEEE.ICCC.2017.9}&gt;, &lt;An overview of blockchain technology: Architecture, consensus, and future trends, {eid: 85019665012, doi: 10.1109/BigDataCongress.2017.85}&gt;, &lt;Self-control cloud services, {eid: 84911167193, doi: 10.1109/NCA.2014.48}&gt;, &lt;Service creation and self-management mechanisms for mobile cloud computing, {eid: 84883375463, doi: 10.1007/978-3-642-38401-1_4}&gt;, &lt;The OpenCloudware project, {eid: 85084942518}&gt;, &lt;Management of service composition based on self-controlled components, {eid: 84938864469, doi: 10.1186/s13174-015-0031-7}&gt;, &lt;IoT composition based on self-controlled services, {eid: 85081582976, doi: 10.1007/s12652-020-01831-4}&gt;, &lt;Monitoring as-a-service to drive more efficient future system design, {eid: 85056472764, doi: 10.4108/eai.28-6-2017.152754}&gt;, &lt;A tile-based approach for self-assembling service compositions, {eid: 79952035747, doi: 10.1109/ICECCS.2010.6}&gt;, &lt;The MACODO middleware for context-driven dynamic agent organizations, {eid: 77949819560}&gt;, &lt;The MACODO organization model for context-driven dynamic agent organizations, {eid: 77949776347}&gt;, &lt;Adaptive composition of distributed pervasive applications in heterogeneous environments, {eid: 84880200431, doi: 10.1145/2491465.2491469}&gt;, &lt;Flashmob: distributed adaptive self-assembly, {eid: 79959573671}&gt;, &lt;MOSDEN: An Internet of Things middleware for resource constrained mobile devices, {eid: 84902276405, doi: 10.1109/HICSS.2014.137}&gt;, &lt;Sensing as a service model for smart cities supported by Internet of Things, {eid: 84900641617, doi: 10.1002/ett.2704}&gt;, &lt;UbiRoad: Semantic middleware for context-aware smart road environments, {eid: 77954462660, doi: 10.1109/ICIW.2010.50}&gt;, &lt;Calvin, {eid: 85084937918}&gt;, &lt;Calvin - Merging cloud and IoT, {eid: 84939195246, doi: 10.1016/j.procs.2015.05.059}&gt;, &lt;Paraimpu, {eid: 85084940362}&gt;, &lt;The SENSEI real world internet architecture, {eid: 84881798595}&gt;, &lt;Node-RED, {eid: 85084937315}&gt;, &lt;CHOREOS: Large scale choreographies for the future internet, {eid: 84898426562, doi: 10.1109/CSMR-WCRE.2014.6747202}&gt;, &lt;SenseWrap: A service oriented middleware with sensor virtualization and self-configuration, {eid: 77950940977, doi: 10.1109/ISSNIP.2009.5416827}&gt;, &lt;Zero configuration networking, {eid: 85084940656}&gt;, &lt;Interacting with the SOA-based Internet of Things: Discovery, query, selection, and on-demand provisioning of web services, {eid: 77956394831, doi: 10.1109/TSC.2010.3}&gt;, &lt;Middleware for Internet of Things: A quantitative evaluation in small scale, {eid: 85027577028, doi: 10.1109/WoWMoM.2017.7974340}&gt;, &lt;Global Sensor Networks (GSN), {eid: 85084936300}&gt;, &lt;XGSN: An open-source semantic sensing middleware for the web of things, {eid: 85084942898}&gt;, &lt;Knowledge-aware and service-oriented middleware for deploying pervasive services, {eid: 84856234010, doi: 10.1016/j.jnca.2011.05.009}&gt;, &lt;DNS-based service discovery, {eid: 37349033266, doi: 10.17487/RFC6763}&gt;, &lt;ISO - International Organization for Standardization, {eid: 85082003024}&gt;, &lt;Fog computing: Driving force behind the emergence of edge computing, {eid: 85018314683, doi: 10.1109/SYSMART.2016.7894538}&gt;, &lt;Mobile edge computing: Opportunities, solutions, and challenges, {eid: 85007504286, doi: 10.1016/j.future.2016.09.015}&gt;, &lt;Definition and categorization of dew computing, {eid: 85000930087, doi: 10.19210/1002.3.1.1}&gt;, &lt;Fog computing architecture to enable consumer centric Internet of Things services, {eid: 84953311242, doi: 10.1109/ISCE.2015.7177778}&gt;, &lt;Assessment of the suitability of fog computing in the context of Internet of Things, {eid: 85036660454, doi: 10.1109/TCC.2015.2485206}&gt;, &lt;Scalable distributed computing hierarchy: Cloud, fog and dew computing, {eid: 85001001958, doi: 10.19210/1002.2.1.16}&gt;, &lt;Raspberry Pi, {eid: 84881178310}&gt;, &lt;Android Things, {eid: 85083728199}&gt;, &lt;Raspberry Pi touch display, {eid: 85084937651}&gt;, &lt;Analysis on the use of A* and Dijkstras algorithms for intelligent school transport route optimization system, {eid: 85053672845, doi: 10.1145/3205946.3205948}&gt;, &lt;Route planning for electric vehicle efficiency using the Bellman-Ford algorithm on an embedded GPU, {eid: 85048808607, doi: 10.1109/ICOA.2018.8370584}&gt;, &lt;Prim and Floyd-Warshall comparative algorithms in shortest path problem, {eid: 85054762423, doi: 10.4108/eai.23-4-2018.2277598}&gt;, &lt;Network reconfiguration for loss minimization by using johnsons algorithm, {eid: 85053541231, doi: 10.1109/ICEES.2018.8442416}&gt;, &lt;An efficient routing and interface assignment algorithm for Multi-Channel Multi-Interface (MCMI) Ad Hoc networks, {eid: 85045245901}&gt;, &lt;Trust management in social Internet of Things: A taxonomy, open issues, and challenges, {eid: 85074685419, doi: 10.1016/j.comcom.2019.10.034}&gt;, &lt;Cognitive spammer: A framework for pagerank analysis with split by over-sampling and train by under-fitting, {eid: 85051984719, doi: 10.1016/j.future.2018.07.046}&gt;, &lt;Tactile internet and its applications in 5G era: A comprehensive review, {eid: 85069633757, doi: 10.1002/dac.3981}&gt;</t>
  </si>
  <si>
    <t>2-s2.0-85084939601</t>
  </si>
  <si>
    <t>Service-oriented platform for smart operation of dyeing and finishing industry</t>
  </si>
  <si>
    <t>10.1080/0951192X.2019.1572225</t>
  </si>
  <si>
    <t>https://www.doi.org/10.1080/0951192X.2019.1572225</t>
  </si>
  <si>
    <t>Â® 2019, Â® 2019 Informa UK Limited, trading as Taylor &amp; Francis Group.Ensuring sustainability is a primary concern of the manufacturing industry. Not only does the enhancement of process and systematic efficiency secure sustainability through increased energy efficiency but it also improves the efficiency in terms of overall productivity. Dyeing and finishing industries consume massive amounts of energy and have large energy-related expenditures. The industry comprises small- and medium-sized enterprises, which have insufficient capital to pay for the energy-efficient equipment. This study proposes a service-oriented platform that can achieve process and systematic efficiency enhancement based on the industrial Internet of Things (IIoT). The platform reflects the requirements of dyeing and finishing shops in the industry and secures effective interoperability and services using a service-oriented architectural design. A smart operation enabled by the service-oriented platform to improve the efficiency of traditional processes is developed. The system architecture, P4R data model, and service composition are discussed to understand the proposed process. Results suggest that it is possible to provide dyeing and finishing shops with services for reducing energy costs and improving productivity. The proposed platform also provides high-level services that utilize analytical techniques and data from the IIoT, and it serves as a suitable solution for small- and medium-sized enterprises by reducing costs.</t>
  </si>
  <si>
    <t>Digital twin, dyeing and finishing shop, energy efficiency, industrial Internet of Things, service-oriented architecture, sustainable manufacturing</t>
  </si>
  <si>
    <t>&lt;C2ps: A Digital Twin Architecture Reference Model for the Cloud-Based Cyber-Physical Systems, {eid: 85015767302, doi: 10.1109/ACCESS.2017.2657006}&gt;, &lt;The Internet of Things: A Survey, {eid: 77956877124, doi: 10.1016/j.comnet.2010.05.010}&gt;, &lt;Literature Review on Textile Wastewater Characterisation, {eid: 0348229270, doi: 10.1080/09593330309385684}&gt;, &lt;Digital TwinÅŒÄ†Ã¶The Simulation Aspect, {eid: 85016457439}&gt;, &lt;Data-Mining Modeling for the Prediction of Wear on Forming-Taps in the Threading of Steel Components, {eid: 85013142392, doi: 10.1016/j.jcde.2016.06.002}&gt;, &lt;A Genetic Algorithm for Dynamic Advanced Planning and Scheduling (DAPS) with A Frozen Interval, {eid: 33947696136, doi: 10.1016/j.eswa.2006.08.025}&gt;, &lt;Cyber-Physical Integration for Moving Digital Factories Forward Towards Smart Manufacturing: A Survey, {eid: 85045842061, doi: 10.1007/s00170-018-2001-2}&gt;, &lt;Internet of things in industries, {eid: 84906834039}&gt;, &lt;A Fast and Elitist Multiobjective Genetic Algorithm: NSGA-II, {eid: 0036530772, doi: 10.1109/4235.996017}&gt;, &lt;Moving Towards Green and Sustainable Manufacturing, {eid: 84901811638, doi: 10.1007/s40684-014-0010-7}&gt;, &lt;Towards Green Computing for Internet of Things: Energy Oriented Path and Message Scheduling Approach, {eid: 85039988331, doi: 10.1016/j.scs.2017.12.018}&gt;, &lt;A Simulation-Based Architecture for Smart Cyber-Physical Systems, {eid: 84991687905}&gt;, &lt;Digital Twin: Manufacturing Excellence through Virtual Factory Replication, {eid: 84944689700}&gt;, &lt;A Review of Energy Use and Energy Efficiency Technologies for the Textile Industry, {eid: 84860217303, doi: 10.1016/j.rser.2012.03.029}&gt;, &lt;Sustainability in Manufacturing and Factories of the Future, {eid: 84919648686, doi: 10.1007/s40684-014-0034-z}&gt;, &lt;Cloud-Assisted Industrial Internet of Things (IIoT)ÅŒÄ†ÅEnabled Framework for Health Monitoring, {eid: 84977743996, doi: 10.1016/j.comnet.2016.01.009}&gt;, &lt;Cloud Manufacturing Service Platform for Small-And Medium-Sized Enterprises, {eid: 84880573553, doi: 10.1007/s00170-012-4255-4}&gt;, &lt;A Review of Energy Models, {eid: 31144460271, doi: 10.1016/j.rser.2004.09.004}&gt;, &lt;Industrial Internet of Things and Cyber Manufacturing Systems, {eid: 85002143570}&gt;, &lt;A Study on the Status Analysis and Establishment of Process Improvement Direction for Energy Saving in Dyeing, {eid: 2542586662, doi: 10.1044/1059-0889(2002/er01)}&gt;, &lt;Development of Dye/Preparation to Reduce Repeated Dyeing Rate of Dyeing Finishing Factory, {eid: 85060952033}&gt;, &lt;Standard-Based IoT Platforms Interworking: Implementation, Experiences, and Lessons Learned, {eid: 84979021783, doi: 10.1109/MCOM.2016.7514163}&gt;, &lt;Service Oriented Architecture (SOA) in Industrial Systems, {eid: 38949152322}&gt;, &lt;A Data-Driven Simulation-Based Optimisation Approach for Adaptive Scheduling and Control of Dynamic Manufacturing Systems, {eid: 85021941607, doi: 10.4028/www.scientific.net/AMR.1140.449}&gt;, &lt;Hybrid Genetic Algorithms for Minimizing Makespan in Dynamic Job Shop Scheduling Problem, {eid: 84962137547, doi: 10.1016/j.cie.2016.03.011}&gt;, &lt;Implementation of Cyber-Physical Production Systems for Quality Prediction and Operation Control in Metal Casting, {eid: 85046634597, doi: 10.3390/s18051428}&gt;, &lt;The Internet of Things: A Survey, {eid: 84925468156, doi: 10.1007/s10796-014-9492-7}&gt;, &lt;Industrial Internet of Things: A Systematic Literature Review and Insights, {eid: 85046777964}&gt;, &lt;Digital Twin-Driven Rapid Individualised Designing of Automated Flow-Shop Manufacturing System, {eid: 85046619993}&gt;, &lt;Textile Wastewater Reuse as an Alternative Water Source for Dyeing and Finishing Processes: A Case Study, {eid: 77953618131, doi: 10.1016/j.desal.2010.04.002}&gt;, &lt;Reference Model for Service Oriented Architecture 1.0, {eid: 36249002222}&gt;, &lt;None, {eid: 85056978251}&gt;, &lt;Big Data Analytics for Smart Manufacturing: Case Studies in Semiconductor Manufacturing, {eid: 85031732681, doi: 10.3390/pr5030039}&gt;, &lt;Internet of Things, {eid: 85025124507}&gt;, &lt;RFID Research: An Academic Literature Review (1995ÅŒÄ†Å2005) and Future Research Directions, {eid: 39749100579, doi: 10.1016/j.ijpe.2007.05.004}&gt;, &lt;Analysis of the Use of Biomass as an Energy Alternative for the Portuguese Textile Dyeing Industry, {eid: 84928414659, doi: 10.1016/j.energy.2015.03.052}&gt;, &lt;Service-Oriented Computing: State of the Art and Research Challenges, {eid: 36749060136, doi: 10.1109/MC.2007.400}&gt;, &lt;A Study on Utilization of Manufacturing Big Data for Energy Efficiency, of Dyeing-Finishing Industry, {eid: 85060936402, doi: 10.7315/CDE.2017.435}&gt;, &lt;The Configuration and Utilization of Digital Twin for the Energy Efficiency Improvement of the Dyeing and Finishing Shop, {eid: 85060932161, doi: 10.7315/CDE.2018.329}&gt;, &lt;Cyber System Physical Energy for Saving Energy of the Dyeing Process with Industrial Internet of Things and Manufacturing Big Data, {eid: 85060959171}&gt;, &lt;Service-Oriented Architecture, {eid: 4644319922}&gt;, &lt;A Survey of Service Oriented Development Methodologies, {eid: 62749184779}&gt;, &lt;Energy Management in IndustryÅŒÄ†ÅA Systematic Review of Previous Findings and an Integrative Conceptual Framework, {eid: 84959558137, doi: 10.1016/j.jclepro.2015.06.060}&gt;, &lt;Enabling Technologies for Green Internet of Things, {eid: 85027438904, doi: 10.1109/JSYST.2015.2415194}&gt;, &lt;Vedic Mathematics as Fast Algorithms in Green Computing for Internet of Things, {eid: 85029106745}&gt;, &lt;Assessing Sustainability Benefits of Cybermanufacturing Systems, {eid: 84988689815, doi: 10.1007/s00170-016-9428-0}&gt;, &lt;IIHub: An Industrial Internet-of-Things Hub toward Smart Manufacturing Based on Cyber-Physical System, {eid: 85030779624, doi: 10.1109/TII.2017.2759178}&gt;, &lt;Digital Twin-Driven Product Design, Manufacturing and Service with Big Data, {eid: 85015707925, doi: 10.1007/s00170-017-0233-1}&gt;, &lt;A Simulation-Based Study of Dispatching Rules in A Dynamic Job Shop Scheduling Problem with Batch Release and Extended Technical Precedence Constraints, {eid: 84992449505, doi: 10.1016/j.ejor.2016.07.030}&gt;, &lt;Internet of Things Architecture: Recent Advances, Taxonomy, Requirements, and Open Challenges, {eid: 85028890647, doi: 10.1109/MWC.2017.1600421}&gt;, &lt;Industry 4.0ÅŒÄ†ÅAn Introduction in the Phenomenon, {eid: 85007014753, doi: 10.1016/j.ifacol.2016.12.002}&gt;, &lt;A Digital Twin-Based Approach for Designing and Multi-Objective Optimization of Hollow Glass Production Line, {eid: 85032451877, doi: 10.1109/ACCESS.2017.2766453}&gt;, &lt;Real-Time Information Capturing and Integration Framework of the Internet of Manufacturing Things, {eid: 84929606599, doi: 10.1080/0951192X.2014.900874}&gt;, &lt;Energy Simulation Framework Integrated with Green Manufacturing-Enabled PLM Information Model, {eid: 84937693694, doi: 10.1007/s40684-015-0025-8}&gt;, &lt;An Application Framework of Digital Twin and Its Case Study, {eid: 85049576881}&gt;, &lt;A Two-Level Advanced Production Planning and Scheduling Model for RFID-enabled Ubiquitous Manufacturing, {eid: 84960495265, doi: 10.1016/j.aei.2015.01.002}&gt;, &lt;An Architecture for Aggregating Information from Distributed Data Nodes for Industrial Internet of Things, {eid: 85018329886, doi: 10.1016/j.compeleceng.2016.08.018}&gt;</t>
  </si>
  <si>
    <t>2-s2.0-85060933276</t>
  </si>
  <si>
    <t>Tackling faults in the industry 4.0 era - a survey of machine-learning solutions and key aspects</t>
  </si>
  <si>
    <t>Sensors (Switzerland)</t>
  </si>
  <si>
    <t>10.3390/s20010109</t>
  </si>
  <si>
    <t>https://www.doi.org/10.3390/s20010109</t>
  </si>
  <si>
    <t>Â® 2019 by the authors. Licensee MDPI, Basel, Switzerland.The recent advancements in the fields of artificial intelligence (AI) and machine learning (ML) have affected several research fields, leading to improvements that could not have been possible with conventional optimization techniques. Among the sectors where AI/ML enables a plethora of opportunities, industrial manufacturing can expect significant gains from the increased process automation. At the same time, the introduction of the Industrial Internet of Things (IIoT), providing improved wireless connectivity for real-time manufacturing data collection and processing, has resulted in the culmination of the fourth industrial revolution, also known as Industry 4.0. In this survey, we focus on the vital processes of fault detection, prediction and prevention in Industry 4.0 and present recent developments in ML-based solutions. We start by examining various proposed cloud/fog/edge architectures, highlighting their importance for acquiring manufacturing data in order to train the ML algorithms. In addition, as faults might also occur from sources beyond machine degradation, the potential of ML in safeguarding cyber-security is thoroughly discussed. Moreover, a major concern in the Industry 4.0 ecosystem is the role of human operators and workers. Towards this end, a detailed overview of ML-based humanÅŒÄ†Åmachine interaction techniques is provided, allowing humans to be in-the-loop of the manufacturing processes in a symbiotic manner with minimal errors. Finally, open issues in these relevant fields are given, stimulating further research.</t>
  </si>
  <si>
    <t>Anomaly detection, Fault detection, Human-Machine interaction, Industry 4.0, Machine learning, Predictive maintenance, Security</t>
  </si>
  <si>
    <t>&lt;Smart Factory of Industry 4.0: Key Technologies, Application, and Challenges, {eid: 85038869974}&gt;, &lt;Industry 4.0: A Survey on Technologies, Applications and Open Research Issues, {eid: 85020118455}&gt;, &lt;Industry 4.0: A Bibliometric Analysis and Detailed Overview, {eid: 85058153358}&gt;, &lt;Industry 4.0: State of the Art and Future Trends, {eid: 85064005739}&gt;, &lt;Applications of Artificial Intelligence in Intelligent Manufacturing: A Review, {eid: 85011360840}&gt;, &lt;A Categorical Framework of Manufacturing for Industry 4.0 and Beyond, {eid: 84992579469}&gt;, &lt;Intelligent Manufacturing in the Context of Industry 4.0: A Review, {eid: 85040743821}&gt;, &lt;Literature Review of Industry 4.0 and Related Technologies, {eid: 85050613632, doi: 10.1007/s10845-018-1433-8}&gt;, &lt;Cyber-physical systems in manufacturing, {eid: 84990841502}&gt;, &lt;A Survey on Industrial Internet of Things: A Cyber-Physical Systems Perspective, {eid: 85058097778}&gt;, &lt;The Tactile Internet for Industries: A Review, {eid: 85057145131}&gt;, &lt;A Review of Essential Standards and Patent Landscapes for Internet of Things: A Key Enabler for Industry 4.0, {eid: 85008471395}&gt;, &lt;Enabling Technologies for Operator 4.0: A Survey, {eid: 85053375279}&gt;, &lt;Opportunities of Sustainable Manufacturing in Industry 4.0, {eid: 84966671373}&gt;, &lt;Machine Learning in Manufacturing: Advantages, Challenges, and Applications, {eid: 84995968996}&gt;, &lt;The Role of Big Data Analytics in Industrial Internet of Things, {eid: 85065055289}&gt;, &lt;Digital Twin and Big Data Towards Smart Manufacturing and Industry 4.0: 360 Degree Comparison, {eid: 85041173790}&gt;, &lt;Data-Driven Smart Manufacturing, {eid: 85040599054}&gt;, &lt;Data Mining and Analytics in the Process Industry: The Role of Machine Learning, {eid: 85030772750}&gt;, &lt;Smart Machining Process Using Machine Learning: A Review and Perspective on Machining Industry, {eid: 85052233025}&gt;, &lt;Big Data for Cyber Physical Systems in Industry 4.0: A Survey, {eid: 85042909694}&gt;, &lt;Overview of CPS for Smart Factories Project: Deep learning, Knowledge Acquisition, Anomaly Detection and Intelligent User Interfaces, {eid: 85022340380}&gt;, &lt;Deep Learning for Smart Manufacturing: Methods and Applications, {eid: 85044519534}&gt;, &lt;Industrial Process Monitoring in the Big Data/Industry 4.0 Era: From Detection, to Diagnosis, to Prognosis, {eid: 85034241924}&gt;, &lt;A Survey of Anomaly Detection in Industrial Wireless Sensor Networks with Critical Water System Infrastructure as a Case Study, {eid: 85052120248}&gt;, &lt;Artificial Intelligence/Machine Learning in Manufacturing and Inspection: A GE Perspective, {eid: 85072838758}&gt;, &lt;A Review of Machine Learning for the Optimization of Production Process, {eid: 85068157042}&gt;, &lt;Industrial Big Data Analysis in Smart Factory: Current Status and Reasearch Strategies, {eid: 85028505197}&gt;, &lt;Data and Knowledge Mining with Big Data towards Smart Production, {eid: 85043999662}&gt;, &lt;Deploying Fog Computing in Industrial Internet of Things and Industry 4.0, {eid: 85049803971}&gt;, &lt;Hybrid Clouds for Data-Intensive, 5G-Enabled IoT Applications: An Overview, Key Issues and Relevant Architecture, {eid: 85071582220}&gt;, &lt;A Fog Computing Industrial Cyber-Physical System for Embedded Low-Latency Machine Learning Industry 4.0 Applications, {eid: 85040707836}&gt;, &lt;Artificial Intelligence for Cloud-Assisted Smart Factory, {eid: 85054220636}&gt;, &lt;Framework and Development of Fault Detection Classification Using IoT Device and Cloud Environment, {eid: 85014081409}&gt;, &lt;None, {eid: 85077326909}&gt;, &lt;Deep Learning for Smart Industry: Efficient Manufacture Inspection System With Fog Computing, {eid: 85048000366}&gt;, &lt;Combining Fog Computing with Sensor Mote Machine Learning for Industrial IoT, {eid: 85047063861}&gt;, &lt;Artificial Intelligence-Driven Mechanism for Edge Computing-Based Industrial Applications, {eid: 85068611053}&gt;, &lt;A Fog Computing-Based Framework for Process Monitoring and Prognosis in Cyber-Manufacturing, {eid: 85013912214}&gt;, &lt;Big Data and Machine Learning for the Smart FactoryÅŒÄ†Ã¶Solutions for Condition Monitoring, Diagnosis and Optimization, {eid: 85049969288}&gt;, &lt;Board-Level Functional Fault Diagnosis Using Artificial Neural Networks, Support-Vector Machines, and Weighted-Majority Voting, {eid: 84876757483}&gt;, &lt;Natural Computing for Mechanical Systems Research: A Tutorial Overview, {eid: 78349261500}&gt;, &lt;Efficient Board-Level Functional Fault Diagnosis With Missing Syndromes, {eid: 84971232343}&gt;, &lt;The Weka Data Mining Software: An Update, {eid: 76749092270}&gt;, &lt;Classification of Imbalanced Data by Oversampling in Kernel Space of Support Vector Machines, {eid: 85031798179}&gt;, &lt;Concept Drift Detection and Adaption in Big Imbalance Industrial IoT Data Using an Ensemble Learning Method of Offline Classifiers, {eid: 85067017907}&gt;, &lt;Performance of Machine Learning Algorithms for Class-Imbalanced Process Fault Detection Problems, {eid: 84994803457}&gt;, &lt;Performance Analysis of IoT-Based Sensor, Big Data Processing, and Machine Learning Model for Real-Time Monitoring System in Automotive Manufacturing, {eid: 85053086211}&gt;, &lt;An Intelligent Fault Diagnosis Method Using Unsupervised Feature Learning Towards Mechanical Big Data, {eid: 84963934455}&gt;, &lt;Representational Learning for Fault Diagnosis of Wind Turbine Equipment: A Multi-Layered Extreme Learning Machines Approach, {eid: 84973111598}&gt;, &lt;Optimization Method Based Extreme Learning Machine for Classification, {eid: 78649492473}&gt;, &lt;Machine Learning-Based CPS for Clustering High Throughput Machining Cycle Conditions, {eid: 85023607399}&gt;, &lt;Deep Learning, {eid: 84930630277}&gt;, &lt;LiftingNet: A Novel Deep Learning Network With Layerwise Feature Learning From Noisy Mechanical Data for Fault Classification, {eid: 85032735906}&gt;, &lt;A Hybrid Feature Model and Deep-Learning-Based Bearing Fault Diagnosis, {eid: 85037871090}&gt;, &lt;Early Fault Detection of Machine Tools Based on Deep Learning and Dynamic Identification, {eid: 85042202375}&gt;, &lt;Spur Gear Fault Diagnosis Using a Multilayer Gated Recurrent Unit Approach With Vibration Signal, {eid: 85065871501}&gt;, &lt;A New Snapshot Ensemble Convolutional Neural Network for Fault Diagnosis, {eid: 85064688957}&gt;, &lt;Fault Detection and Isolation in Industrial Processes Using Deep Learning Approaches, {eid: 85065388432}&gt;, &lt;Big Data Analytics for Smart Manufacturing: Case Studies in Semiconductor Manufacturing, {eid: 85031732681}&gt;, &lt;Data Fusion and Machine Learning for Industrial Prognosis: Trends and Perspectives Towards Industry 4.0, {eid: 85055203735}&gt;, &lt;Machine Learning for Predictive Maintenance: A Multiple Classifier Approach, {eid: 84937407847}&gt;, &lt;A Predictive Maintenance System for Epitaxy Processes Based on Filtering and Prediction Techniques, {eid: 84877023031}&gt;, &lt;Industrial Big Data in an Industry 4.0 Environment: Challenges, Schemes, and Applications for Predictive Maintenance, {eid: 85032454997}&gt;, &lt;A Comparative Study on Machine Learning Algorithms for Smart Manufacturing: Tool Wear Prediction Using Random Forests, {eid: 85018483445}&gt;, &lt;SVM-Based Dynamic Reconfiguration CPS for Manufacturing System in Industry 4.0, {eid: 85042143175}&gt;, &lt;Automatic Machine Status Prediction in the Era of Industry 4.0: Case Study of Machines in a Spring Factory, {eid: 85031128810}&gt;, &lt;A MapReduce-Based Ensemble Learning Method with Multiple Classifier Types and Diversity for Condition-based Maintenance with Concept Drifts, {eid: 85040938392}&gt;, &lt;DDD: A New Ensemble Approach for Dealing with Concept Drift, {eid: 84857738059}&gt;, &lt;On Traffic-Aware Partition and Aggregation in MapReduce for Big Data Applications, {eid: 84962423534}&gt;, &lt;A Global Manufacturing Big Data Ecosystem for Fault Detection in Predictive Maintenance, {eid: 85078293835, doi: 10.1109/TII.2019.2915846}&gt;, &lt;IDARTSÅŒÄ†Ã¶Towards Intelligent Data Analysis and Real-Time Supervision for Industry 4.0, {eid: 85050319341}&gt;, &lt;Industrial Big Data Analytics for Prediction of Remaining Useful Life Based on Deep Learning, {eid: 85042686045}&gt;, &lt;Deep Transfer Learning Based on Sparse Autoencoder for Remaining Useful Life Prediction of Tool in Manufacturing, {eid: 85056695319}&gt;, &lt;Machine Health Monitoring Using Adaptive Kernel Spectral Clustering and Deep Long Short-Term Memory Recurrent Neural Networks, {eid: 85052704477}&gt;, &lt;Using Multiple-Feature-Spaces-Based Deep Learning for Tool Condition Monitoring in Ultra-Precision Manufacturing, {eid: 85050733630}&gt;, &lt;Stuxnet Worm Impact on Industrial Cyber-Physical System Security, {eid: 84856512439}&gt;, &lt;Manufacturing Supply Chain and Product Lifecycle Security in the Era of Industry 4.0, {eid: 85062596944}&gt;, &lt;None, {eid: 84952926697}&gt;, &lt;None, {eid: 85077306095}&gt;, &lt;A New Threat Intelligence Scheme for Safeguarding Industry 4.0 Systems, {eid: 85048156939}&gt;, &lt;Novel Geometric Area Analysis Technique for Anomaly Detection Using Trapezoidal Area Estimation on Large-Scale Networks, {eid: 85140805860}&gt;, &lt;None, {eid: 85046540044}&gt;, &lt;Independent Component Analysis: Algorithms and Applications, {eid: 0042826822}&gt;, &lt;Machine Learning for Power System Disturbance and Cyber-Attack Discrimination, {eid: 84908701459}&gt;, &lt;UNSW-NB15: A Comprehensive Data Set for Network Intrusion Detection, {eid: 84969651789}&gt;, &lt;Detecting Cyber-Physical Attacks in CyberManufacturing Systems with Machine Learning Methods, {eid: 85013677546}&gt;, &lt;A Study on Smart Factory-Based Ambient Intelligence Context-Aware Intrusion Detection System Using Machine Learning, {eid: 85052664361, doi: 10.1007/s12652-018-0998-6}&gt;, &lt;Machine Learning-Based Defense Against Process-Aware Attacks on Industrial Control Systems, {eid: 85013932114}&gt;, &lt;A Plant-Wide Industrial Process Control Problem, {eid: 0027561446}&gt;, &lt;Toward New-Generation Intelligent Manufacturing, {eid: 85044746483}&gt;, &lt;Industrial IoT in 5G Environment Towards Smart Manufacturing, {eid: 85045064577}&gt;, &lt;The Intelligent Factory SpaceÅŒÄ†Ã¶A Concept for Observing, Learning and Communicating in the Digitalized Factory, {eid: 85067406160}&gt;, &lt;Patented Intelligence: Cloning Human Decision Models for Industry 4.0, {eid: 85046779673}&gt;, &lt;Industry 5.0ÅŒÄ†Ã¶A Human-Centric Solution, {eid: 85070751081}&gt;, &lt;Humans: The Missing Link in Manufacturing Simulation?, {eid: 4944222319}&gt;, &lt;Rethinking Human-Machine Learning in Industry 4.0: How Does the Paradigm Shift Treat the Role of Human Learning?, {eid: 85051233333}&gt;, &lt;Analytical Modeling of Human Choice Complexity in a Mixed Model Assembly Line Using Machine Learning-Based Human in the Loop Simulation, {eid: 85028753598}&gt;, &lt;A Symbiotic HumanÅŒÄ†ÅMachine Learning Approach for Production Ramp-up, {eid: 85028908603}&gt;, &lt;Comparison of Data Preprocessing Approaches for Applying Deep Learning to Human Activity Recognition in the Context of Industry 4.0, {eid: 85049595414}&gt;, &lt;None, {eid: 85075616721}&gt;, &lt;Can FPGAs beat GPUs in Accelerating Next-Generation Deep Neural Networks?, {eid: 85016004196}&gt;, &lt;Hardware-Security Technologies for Industrial IoT: TrustZone and Security Controller, {eid: 84973160881}&gt;</t>
  </si>
  <si>
    <t>2-s2.0-85077254717</t>
  </si>
  <si>
    <t>Understanding Service-Oriented Architecture (SOA): A systematic literature review and directions for further investigation</t>
  </si>
  <si>
    <t>Information Systems</t>
  </si>
  <si>
    <t>10.1016/j.is.2020.101491</t>
  </si>
  <si>
    <t>https://www.doi.org/10.1016/j.is.2020.101491</t>
  </si>
  <si>
    <t>Â® 2020 Elsevier LtdService-Oriented Architecture (SOA) has emerged as an architectural approach that enhances the service delivery performance of existing traditional systems while still retaining their most important features. This approach, due to its flexibility of adoption, has gained the attention of both academic and business entities, especially in the development of world-leading technologies such as Cloud Computing (CC) and the Internet of Things (IoT). Although many studies have listed the success factors of SOA, a few minor failures have also been reported in the literature. Despite the availability of rich material on SOA, there is a lack of systematic reviews covering the different aspects of the SOA concept in Information Systems (IS) research. Therefore, the central objective of this study is to review existing issues of SOA and share the findings with the academia. Hence, a systematic literature review (SLR) was conducted to analyse existing studies related to SOA and the factors that led to SOA success and failure from 2009 to 2019. To completely cover all SOA-related research in the IS field, a two-stage review protocol that included automatic and manual searching was applied, resulting in 103 primary studies. The articles were categorised into four research themes, namely: SOA Adoption, SOA Concepts, SOA Impact, and SOA Practice. The result shows that the academic research interest on SOA increased recently with most of the articles covering SOA Practice followed by SOA Adoption. Moreover, the findings of this review highlighted SOA Governance, SOA Strategy, Financial Issues and Costs, and Education and Training as the most significant factors of SOA adoption and implementation. Consequently, the outcomes will assist professionals and experts in organisations as well as academic researchers to focus more on these factors for successfully adopting and implementing SOA.</t>
  </si>
  <si>
    <t>Information systems, Service-Oriented Architecture, SOA, Success factors, Systematic literature review</t>
  </si>
  <si>
    <t>&lt;An exploratory study for investigating the issues and current practices of service-oriented architecture adoption, {eid: 85068423836, doi: 10.32890/jict2019.18.3.3}&gt;, &lt;A research on SOA in the IT industry of Pakistan, {eid: 85066803017, doi: 10.1145/3323933.3324080}&gt;, &lt;State of the practice in service identification for SOA migration in industry, {eid: 85056896158, doi: 10.1007/978-3-030-03596-9_46}&gt;, &lt;Energy-aware services composition for Internet of Things, {eid: 85050466884, doi: 10.1109/WF-IoT.2018.8355213}&gt;, &lt;Event-driven SOA-based iot architecture, {eid: 85040241178, doi: 10.1007/978-981-10-5520-1_24}&gt;, &lt;SOAP-based web service for localization of multi-robot system in cloud, {eid: 85057109748, doi: 10.1007/978-3-030-01177-2_29}&gt;, &lt;Cloud computing as a facilitator for web service composition in factory automation, {eid: 84994218554, doi: 10.1007/s10845-016-1277-z}&gt;, &lt;A case-based reasoning approach to reuse quality-driven designs in service-oriented architectures, {eid: 85049518388, doi: 10.1016/j.is.2018.06.003}&gt;, &lt;Service-oriented architecture: myths, realities, and a maturity model, {eid: 79951897344}&gt;, &lt;Critical factors in the effective of service-oriented architecture, {eid: 84902963791}&gt;, &lt;A proposition of critical success factors influencing SOA implementation in healthcare, {eid: 84905748849}&gt;, &lt;Service Oriented Architecture (SOA): A Planning and Implementation Guide for Business and Technology, {eid: 34548309673}&gt;, &lt;Web services architecture w3c working group note 11, {eid: 0142074003}&gt;, &lt;Service-oriented architecture scenario, {eid: 33646928571, doi: 10.2111/REM-D-09-00117.1}&gt;, &lt;Defining SOA as an architectural style: Align your business model with technology, {eid: 41949090570}&gt;, &lt;Service-Oriented Architecture Compass: Business Value, Planning, and Enterprise Roadmap, {eid: 29744464022}&gt;, &lt;Enterprise SOA: Service-oriented architecture best practices, {eid: 33744509965}&gt;, &lt;Service-oriented architecture unlocking hidden value in insurance systems, {eid: 85078544363}&gt;, &lt;Service-Oriented Architecture: Concepts, Technology, and Design, {eid: 4644300495}&gt;, &lt;SOA: Principles of Service Design, Vol. 1, {eid: 35549003927}&gt;, &lt;Enterprise Service Oriented Architectures: Concepts, Challenges, Recommendations, {eid: 38549091817}&gt;, &lt;Reference model for service oriented architecture 1.0. OASIS open, {eid: 34249742078}&gt;, &lt;SOA manifesto, {eid: 79951713751}&gt;, &lt;SOA Source Book, {eid: 77952614875}&gt;, &lt;SYSPRO on SOA: A guide to service oriented architecture, {eid: 85078545511}&gt;, &lt;A development framework for semantically interoperable health information systems, {eid: 57549111497, doi: 10.1016/j.ijmedinf.2008.05.009}&gt;, &lt;Service-oriented computing: A research roadmap, {eid: 45149127474, doi: 10.1142/S0218843008001816}&gt;, &lt;The ecolead ICT infrastructure for collaborative networked organizations, {eid: 34247265367, doi: 10.1007/978-0-387-38269-2_47}&gt;, &lt;A policy-aware service oriented architecture for secure machine-to-machine communications, {eid: 85049858191, doi: 10.1016/j.adhoc.2018.06.003}&gt;, &lt;Investigating radio-frequency identification usage behaviours and organisational performance according to factors of user perception, {eid: 85067056546, doi: 10.1504/IJSTM.2019.100047}&gt;, &lt;Service-Oriented Architecture Governance for the Services Driven Enterprise, {eid: 74549191693}&gt;, &lt;Understanding the economic potential of service-oriented architecture, {eid: 77951272957, doi: 10.2753/MIS0742-1222260406}&gt;, &lt;Investigating the antecedents and benefits of SOA implementation: A multi-case study approach, {eid: 84870171350}&gt;, &lt;A systematic review of internet banking adoption, {eid: 84893786020, doi: 10.1016/j.tele.2013.04.003}&gt;, &lt;Guidelines for Performing Systematic Literature Reviews in Software Engineering, Vol. 2, {eid: 44649122227, doi: 10.1145/1134285.1134500}&gt;, &lt;Debating systematic literature reviews (SLR) and their ramifications for IS: A rejoinder to Mike Chiasson, Briony Oates, Ulrike Schultze, and Richard Watson, {eid: 84930034484, doi: 10.1057/jit.2015.15}&gt;, &lt;On being systematic in literature reviews in IS, {eid: 84930026775, doi: 10.1057/jit.2014.26}&gt;, &lt;On systematic reviews for evidence-based practice, {eid: 84930034702, doi: 10.1057/jit.2015.9}&gt;, &lt;Beyond being systematic in literature reviews in IS, {eid: 84930036003, doi: 10.1057/jit.2015.12}&gt;, &lt;Procedures for Performing Systematic Reviews, Vol. 33, {eid: 27644567603}&gt;, &lt;The (Lacking) business perspective on SOA ÅŒÄ†Å critical themes in SOA research, {eid: 85012132566, doi: 10.1016/B978-008044910-4.00136-X}&gt;, &lt;Understanding social commerce: A systematic literature review and directions for further research, {eid: 84978792913, doi: 10.1016/j.ijinfomgt.2016.06.005}&gt;, &lt;Research Methods for Business Students, {eid: 0004081521}&gt;, &lt;A systems approach to conduct an effective literature review in support of information systems research, {eid: 33845367600, doi: 10.1049/cp.2009.0961}&gt;, &lt;Analyzing the past to prepare for the future: Writing a literature review, {eid: 0012903874}&gt;, &lt;Introduction to the special issue?: Social commerce?: A research framework for social commerce, {eid: 85078522676, doi: 10.2307/23106391}&gt;, &lt;Main factors affecting the adoption and diffusion of web service technology standards, {eid: 80052790303, doi: 10.1007/978-3-642-24091-1_12}&gt;, &lt;Factors affecting the organizational adoption of service-oriented architecture (SOA), {eid: 84893658706, doi: 10.1007/s10257-012-0212-x}&gt;, &lt;Proposing a new framework for service oriented architecture adoption, {eid: 85010285099, doi: 10.1109/ICCOINS.2016.7783205}&gt;, &lt;TinySOA: A service-oriented architecture for wireless sensor networks, {eid: 67651113908, doi: 10.1007/s11761-009-0043-x}&gt;, &lt;Soa in Practice: The Art of Distributed System Design, Vol. 54, {eid: 46449091568}&gt;, &lt;Towards a generic governance model for service oriented architectures, {eid: 77955121906}&gt;, &lt;Proposing and testing SOA governance process: A case study approach, {eid: 84944450377, doi: 10.4018/IJHISI.2015070103}&gt;, &lt;Adoption of emerging technologies into ERP systems landscape: A South African study. 2016 IEEE International Conference on Emerging Technologies and Innovative Business Practices for the Transformation of Societies, {eid: 85006722244, doi: 10.1109/EmergiTech.2016.7737373}&gt;, &lt;A decision making framework for SOA adoption in e-banking: A case study approach, {eid: 84929837630, doi: 10.7763/JOEBM.2015.V3.154}&gt;, &lt;A framework for service-oriented architecture adoption in e-banking: the case of banks from a transition and a developed economy, {eid: 84929839054, doi: 10.1080/02681102.2014.939605}&gt;, &lt;Service oriented architecture maturity models: A systematic literature review, {eid: 85049083683, doi: 10.1016/j.csi.2018.05.001}&gt;, &lt;Why do people use information technology? A critical review of the technology acceptance model, {eid: 0036438511, doi: 10.1016/S0378-7206(01)00143-4}&gt;, &lt;Consumer acceptance and use of information technology: Extending the unified theory of acceptance and use of technology, {eid: 84859868870}&gt;, &lt;Theories applied to m-health interventions for behavior change in low- and middle-income countries: A systematic review, {eid: 85052015237, doi: 10.1089/tmj.2017.0249}&gt;, &lt;A review of technology acceptance and adoption models and theories, {eid: 85049258718, doi: 10.1016/j.promfg.2018.03.137}&gt;, &lt;Family physiciansÅŒÄ†Ã– perceptions and use of electronic clinical decision support during the first year of implementation, {eid: 84867858640, doi: 10.1007/s10916-012-9841-3}&gt;, &lt;Educational Research: Planning, Conducting, and Evaluating Quantitative and Qualitative Research, Vol. 3, {eid: 0142166542}&gt;, &lt;Situation-aware iot service coordination using the event-driven SOA paradigm, {eid: 84976486300, doi: 10.1109/TNSM.2016.2541171}&gt;, &lt;Directions for future research on the integration of SOA, BPM, and BRM, {eid: 85071589360, doi: 10.1108/BPMJ-05-2018-0130}&gt;, &lt;A secure and quality-aware prototypical architecture for the Internet of Things, {eid: 84960156424, doi: 10.1016/j.is.2016.02.003}&gt;, &lt;Evaluation approaches of service oriented architecture (SOA) - a survey, {eid: 85073905842, doi: 10.1109/CAIS.2019.8769543}&gt;</t>
  </si>
  <si>
    <t>2-s2.0-85078522949</t>
  </si>
  <si>
    <t>A digital twin approach for fault diagnosis in distributed photovoltaic systems</t>
  </si>
  <si>
    <t>10.1109/TPEL.2019.2911594</t>
  </si>
  <si>
    <t>https://www.doi.org/10.1109/TPEL.2019.2911594</t>
  </si>
  <si>
    <t>Â© 1986-2012 IEEE.Rooftop and building-integrated distributed photovoltaic (PV) systems are emerging as key technologies for smart building applications. This paper presents the design methodology, mathematical analysis, simulation study, and experimental validation of a digital twin approach for fault diagnosis. We develop a digital twin that estimates the measurable characteristic outputs of a PV energy conversion unit (PVECU) in real time. The PVECU constitutes a PV source and a source-level power converter. The fault diagnosis is performed by generating and evaluating an error residual vector, which is the difference between the estimated and measured outputs. A PV panel-level power converter prototype is built to demonstrate how the sensing, processing, and actuation capabilities of the converter can enable effective fault diagnosis in real time. The experimental results show detection and identification of ten different faults in the PVECU. The time to fault detection (FD) in the power converter and the electrical sensors is less than 290 Î¼s and the identification time is less than 4 ms. The time to FD and identification in the PV panel are less than 80 ms and 1.2 s, respectively. The proposed approach demonstrates higher fault sensitivity than that of existing approaches. It can diagnose a 20% drift in the electrical sensor gains and a 20% shading of a solar cell in the PV panel.</t>
  </si>
  <si>
    <t>Converters, estimation, fault diagnosis, fault location, solar power generation</t>
  </si>
  <si>
    <t>&lt;Fault diagnosis via PV panel-integrated power electronics, {eid: 84988942953}&gt;, &lt;Cascaded DC-DC converter connection of photovoltaic modules, {eid: 3843069865}&gt;, &lt;Improved energy capture in series string photovoltaics via smart distributed power electronics, {eid: 65949099327}&gt;, &lt;building america case study: Photovoltaic systems with modulelevel power electronics. technology solutions for new and existing homes, energy efficiency &amp;renewable energy (EERE), {eid: 85074191405}&gt;, &lt;None, {eid: 85074198863}&gt;, &lt;Differential power processing for increased energy production and reliability of photovoltaic systems, {eid: 84882935460}&gt;, &lt;Impact of distributed power electronics on the lifetime and reliability of PV systems, {eid: 85018665385}&gt;, &lt;Classification and comparative evaluation of PV panel-integrated DC-DC converter concepts, {eid: 84893073315}&gt;, &lt;Fault impacts on solar power unit reliability, {eid: 79955783982}&gt;, &lt;Failure modes and effect analysis of module level power electronics, {eid: 84961653984}&gt;, &lt;Assessment of photovoltaic module failures in the field, {eid: 85047081933}&gt;, &lt;None, {eid: 0003781221}&gt;, &lt;Fault-tolerant strategy for a photovoltaic DC-DC converter, {eid: 84880910882}&gt;, &lt;Photovoltaic systems reliability improvement by real-time FPGA-based switch failure diagnosis and faulttolerant DC-DC converter, {eid: 84943769930}&gt;, &lt;Model-based fault detection and identification for switching power converters, {eid: 84999233018}&gt;, &lt;Photovoltaic hot-spot detection for solar panel substrings using ac parameter characterization, {eid: 84944096315}&gt;, &lt;Automatic fault diagnosis in PV systems with distributed MPPT, {eid: 84884888322}&gt;, &lt;Fault diagnosis of photovoltaic panels using dynamic current-voltage characteristics, {eid: 84988241284}&gt;, &lt;PV faults: Overview, modeling, prevention, and detection techniques, {eid: 85074203240}&gt;, &lt;Performance and degradation analysis for long term reliability of solar photovoltaic systems: A review, {eid: 84882260617}&gt;, &lt;Toward reliable power electronics: Challenges, design tools, and opportunities, {eid: 84879957467}&gt;, &lt;Transitioning to physics-of-failure as a reliability driver in power electronics, {eid: 84930246599}&gt;, &lt;Condition monitoring for device reliability in power electronic converters:Areview, {eid: 79952599891}&gt;, &lt;None, {eid: 85074207263}&gt;, &lt;None, {eid: 85074191099}&gt;, &lt;The digital twin paradigm for future NASA and U.S. air force vehicles, {eid: 84881388851}&gt;, &lt;High efficiency wide load range buck/boost/bridge photovoltaic microconverter, {eid: 79955755269}&gt;, &lt;None, {eid: 0004107121}&gt;, &lt;Comprehensive approach to modeling and simulation of photovoltaic arrays, {eid: 67349141404}&gt;, &lt;Modelling power output in photovoltaic modules for outdoor operating conditions, {eid: 33646437532}&gt;, &lt;Potential-induced degradation in photovoltaic modules: A critical review, {eid: 85009975869}&gt;, &lt;FPGA-based real-time power converter failure diagnosis for wind energy conversion systems, {eid: 57749193475}&gt;, &lt;State observer-based sensor fault detection and isolation, and fault tolerant control of a singlephase PWM rectifier for electric railway traction, {eid: 84879110850}&gt;, &lt;Fault diagnosis of PWM DC-DC converters based on magnetic component voltages equation, {eid: 84900421175}&gt;</t>
  </si>
  <si>
    <t>2-s2.0-85074215768</t>
  </si>
  <si>
    <t>Control and Intelligent Optimization of a Photovoltaic (PV) Inverter System: A Review</t>
  </si>
  <si>
    <t>10.3390/en17071571</t>
  </si>
  <si>
    <r>
      <rPr>
        <u/>
        <sz val="11"/>
        <color rgb="FF1155CC"/>
        <rFont val="Calibri, sans-serif"/>
      </rPr>
      <t>https://www.doi.org/10.3390/en17071571</t>
    </r>
  </si>
  <si>
    <t>© 2024 by the authors.PV power generation is developing fast in both centralized and distributed forms under the background of constructing a new power system with high penetration of renewable sources. However, the control performance and stability of the PV system is seriously affected by the interaction between PV internal control loops and the external power grid. The impact of the PV system on the reliability, stability, and power quality of power systems has restricted them to further participate in power supplies with a large capacity. Traditional control methods have become ineffective at dealing with these problems as the PV system becomes increasingly complex and nonlinear. Intelligent control as a more advanced technology has been integrated into the PV system to improve system control performance and stability. However, intelligent control for the PV system is still in the early stages due to the extensive calculation and intricate implementation of intelligent algorithms. Further investigations should be carried out to effectively combine intelligent control with the PV system to constitute an intelligent PV power system with multiple functions, high stability, and high-performance. This paper provides a systematic classification and detailed introduction of various intelligent optimization methods in a PV inverter system based on the traditional structure and typical control. The future trends and research topics are given to provide a reference for the intelligent optimization control in the PV system.</t>
  </si>
  <si>
    <t>intelligent optimization, inverter control, PV system, review</t>
  </si>
  <si>
    <t>&lt;Review on key technologies of hydrogen generation, storage and transportation based on mul-ti-energy complementary renewable energy, {eid: 85102112452}&gt;, &lt;Influence of grid-connected photovoltaic system on power network, {eid: 84874677376}&gt;, &lt;Technology features of the new generation power system in China, {eid: 85051245830}&gt;, &lt;New issues and classification of power system stability with high shares of renewables and power electronics, {eid: 85101073118}&gt;, &lt;Stability problems of photovoltaic (PV) inverter in weak grid: A review, {eid: 85091938668, doi: 10.1049/iet-pel.2019.1049}&gt;, &lt;Stability analysis and parameter optimization design of photovoltaic grid-connected inverter under digital control, {eid: 85053037283}&gt;, &lt;Review and perspectives on control strategies for renewable energy grid-connected inverters, {eid: 85174012240}&gt;, &lt;Combined central and local active and reactive power control of PV inverters, {eid: 84904126557, doi: 10.1109/TSTE.2014.2300934}&gt;, &lt;A novel frequency and voltage control method for islanded microgrid based on multienergy storages, {eid: 84960338676, doi: 10.1109/TSG.2014.2381235}&gt;, &lt;An integrated control algorithm of power distribution for islanded microgrid based on improved virtual synchronous generator, {eid: 85105018931, doi: 10.1049/rpg2.12191}&gt;, &lt;A novel current controller in photovoltaic grid-connected inverter, {eid: 85102942494, doi: 10.1080/02533839.2021.1884604}&gt;, &lt;Oscillation analysis and suppression of large-scale grid-connected photovoltaic system considering SVG equipment, {eid: 85068123955}&gt;, &lt;Frequency adaptive proportional-repetitive control for grid-connected inverters, {eid: 85112147599, doi: 10.1109/TIE.2020.3016247}&gt;, &lt;Repetitive-based dual closed-loop control approach for grid-connected inverters with LCL filters, {eid: 85026268215}&gt;, &lt;Harmonic instability assessment using state-space modeling and participation analysis in inverter-fed power systems, {eid: 85006971286, doi: 10.1109/TIE.2016.2588458}&gt;, &lt;Intelligent control method of power supply for tundish electromagnetic induction heating system, {eid: 85097418168, doi: 10.35833/MPCE.2019.000066}&gt;, &lt;PID-like adaptive fuzzy controller design based on absolute stability criterion, {eid: 85081140631, doi: 10.1109/TFUZZ.2019.2908772}&gt;, &lt;Research on Inverter Based on Repetitive and Fuzzy Control, {eid: 85122027124}&gt;, &lt;Research on grid-connected three-phase inverter based on fuzzy PR control and PI control, {eid: 85061580156}&gt;, &lt;A control strategy of grid-connected inverter with three-phase LC filter based on fuzzy PCI and PR control, {eid: 85117444007}&gt;, &lt;The application of fuzzy PID controller in coupled-tank liquid-level control system, {eid: 85190280532}&gt;, &lt;Artificial intelligence applications in renewable energy systems and smart grid–some novel applications, {eid: 85140942296}&gt;, &lt;Energy management and control system for microgrid based wind-PV-battery using multi-agent systems, {eid: 85124877415, doi: 10.1177/0309524X221075583}&gt;, &lt;The impact of big data in predictive analytics towards technological development in cloud computing, {eid: 85130213880, doi: 10.1504/IJESMS.2022.122732}&gt;, &lt;Power quality and stability analysis of large-scale grid-connected photovoltaic system consid-ering non-linear effects, {eid: 85052526890, doi: 10.1049/iet-pel.2018.0063}&gt;, &lt;Operation of grid-connected PV System with ANN-based MPPT and an otimized LCL filter using GRG algorithm for enhanced power quality, {eid: 85173018804, doi: 10.1109/ACCESS.2023.3317980}&gt;, &lt;Adaptive reactive power control of PV power plants for improved power transfer capability under ultra-weak grid conditions, {eid: 85035809476, doi: 10.1109/TSG.2017.2762332}&gt;, &lt;Optimal PQ control of solar photovoltaic based microgrids with battery storage, {eid: 85078964375}&gt;, &lt;A dual control strategy for power sharing improvement in islanded mode of AC microgrid, {eid: 85061744702, doi: 10.1186/s41601-018-0084-2}&gt;, &lt;An overview of soft open points in electricity distribution networks, {eid: 85124249929, doi: 10.1109/TSG.2022.3148599}&gt;, &lt;Network-agnostic adaptive PQ adjustment control for grid voltage regulation in PV systems, {eid: 85131718717, doi: 10.1109/TIA.2022.3180280}&gt;, &lt;Micro-grid constant power control strategy analysis under grid voltage imbalance, {eid: 84947417776}&gt;, &lt;An effective finite control set-model predictive control method for grid integrated solar PV, {eid: 85118581031, doi: 10.1109/ACCESS.2021.3122325}&gt;, &lt;Distributed generation system control strategies with PV and fuel cell in microgrid operation, {eid: 84958191320, doi: 10.1016/j.conengprac.2016.02.002}&gt;, &lt;Energy sustainability–survey on technology and control of microgrid, smart grid and virtual power plant, {eid: 85111601976, doi: 10.1109/ACCESS.2021.3099941}&gt;, &lt;A current-limiting scheme for voltage-controlled inverter using instantaneous current to generate virtual impedance, {eid: 85149421215, doi: 10.1109/JETCAS.2023.3248964}&gt;, &lt;Improved VSG control strategy based on the combined power generation system with hydrogen fuel cells and super capacitors, {eid: 85122827867, doi: 10.1016/j.egyr.2021.10.056}&gt;, &lt;Flexible voltage control strategy considering distributed energy storages for DC distribution network, {eid: 85029161662, doi: 10.1109/TSG.2017.2734166}&gt;, &lt;Effective control and management scheme for isolated and grid connected DC microgrid, {eid: 85095840298, doi: 10.1109/TIA.2020.3015819}&gt;, &lt;Integrated control strategy for smooth switching of the PV and battery-storage micro-grid based on operation state tracking, {eid: 85081602837, doi: 10.1049/joe.2018.8877}&gt;, &lt;Multitimescale three-tiered voltage control framework for dispersed smart inverters at the grid edge, {eid: 85096379164, doi: 10.1109/TIA.2020.3037287}&gt;, &lt;Data-driven next-generation smart grid towards sustainable energy evolution: Techniques and technology review, {eid: 85169978804, doi: 10.1186/s41601-023-00319-5}&gt;, &lt;A Generalized droop control for grid-supporting inverter based on comparison between traditional droop control and virtual synchronous generator control, {eid: 85052856035, doi: 10.1109/TPEL.2018.2868722}&gt;, &lt;Droop-controlled inverters as educational control design project, {eid: 85113351734, doi: 10.1109/TPWRS.2021.3106005}&gt;, &lt;Active power control of voltage-controlled photovoltaic inverter in supporting islanded microgrid without other energy sources, {eid: 85103772849, doi: 10.1109/JESTPE.2021.3069700}&gt;, &lt;Modeling, analysis and testing of autonomous operation of an inverter-based microgrid, {eid: 34047163961, doi: 10.1109/TPEL.2006.890003}&gt;, &lt;Autonomous control of current- and voltage-controlled dg interface inverters for reactive power sharing and harmonics compensation in islanded microgrids, {eid: 85040938870, doi: 10.1109/TPEL.2018.2792780}&gt;, &lt;Adaptive droop control using adaptive virtual impedance for microgrids with variable pv outputs and load demands, {eid: 85112551191, doi: 10.1109/TIE.2020.3022524}&gt;, &lt;Unified distributed control of battery storage with various primary control in power systems, {eid: 85112425022, doi: 10.1109/TSTE.2021.3091976}&gt;, &lt;A survey and evaluation of the potentials of distributed ledger technology for peer-to-peer transactive energy exchanges in local energy markets, {eid: 85068441023, doi: 10.1109/JSYST.2019.2903172}&gt;, &lt;Muhssin Frequency control of future power systems: Reviewing and evaluating challenges and new control methods, {eid: 85060808995, doi: 10.1007/s40565-018-0441-1}&gt;, &lt;An integrated synchronization and control strategy for parallel-operated inverters based on V–I droop characteristics, {eid: 85121784673, doi: 10.1109/TPEL.2021.3135461}&gt;, &lt;A Novel droop control strategy of reactive power sharing based on adaptive virtual impedance in microgrids, {eid: 85118661826, doi: 10.1109/TIE.2021.3123660}&gt;, &lt;A review on application of artificial intelligence techniques in microgrids, {eid: 85140988154, doi: 10.1109/JESTIE.2022.3198504}&gt;, &lt;Survey and practice on architecture and deployment method of digital twin system for intelligent substation, {eid: 85184999334}&gt;, &lt;An optimized type-2 self-organizing fuzzy logic controller applied in anesthesia for propofol dosing to regulate BIS, {eid: 85086066411, doi: 10.1109/TFUZZ.2020.2969384}&gt;, &lt;Frequency regulation of hybrid multi-area power system using wild horse optimizer based new combined Fuzzy Fractional-Order PI and TID controllers, {eid: 85132323210, doi: 10.1016/j.aej.2022.06.008}&gt;, &lt;Artificial intelligence based MPPT techniques for solar power system: A review, {eid: 85097389099}&gt;, &lt;Fuzzy optimization for improving transient synchronization stability of VSCs in se-ries-compensated system, {eid: 85178027936, doi: 10.1109/TIA.2023.3335033}&gt;, &lt;An energy storage test power supply based on fuzzy quasi proportional resonance control, {eid: 85137379176}&gt;, &lt;A performance investigation of a four-switch three-phase inverter-fed IM drives at low speeds using fuzzy logic and PI controllers, {eid: 85012124683, doi: 10.1109/TPEL.2016.2583660}&gt;, &lt;A fast and accurate rule-base generation method for mamdani fuzzy systems, {eid: 85044994675, doi: 10.1109/TFUZZ.2017.2688349}&gt;, &lt;Design and implementation of FLC system for fault ride-through capability enhancement in PMSG-wind systems, {eid: 85097988398, doi: 10.1177/0309524X20981773}&gt;, &lt;A fast recovery technique for grid-connected converters after short dips using a hybrid structure PLL, {eid: 85040718211, doi: 10.1109/TIE.2017.2764856}&gt;, &lt;Multiple delayed signal cancellation filter-based enhanced frequency-locked loop under adverse grid conditions, {eid: 85131751693, doi: 10.1109/TIA.2022.3180325}&gt;, &lt;Study on artificial intelligence: The state of the art and future prospects, {eid: 85105943123, doi: 10.1016/j.jii.2021.100224}&gt;, &lt;Expert system, fuzzy logic, and neural network applications in power electronics and motion control, {eid: 0028483833, doi: 10.1109/5.301690}&gt;, &lt;None, {eid: 52449127118}&gt;, &lt;None, {eid: 0004003832}&gt;, &lt;Knowledge-based expert system in manufacturing planning: State-of-the-art review, {eid: 85041096199, doi: 10.1080/00207543.2018.1424372}&gt;, &lt;Application of expert fuzzy PID method for temperature control of heating furnace, {eid: 84858397738, doi: 10.1016/j.proeng.2011.12.703}&gt;, &lt;Optimal predictive control method of PWM rectifiers based on artificial intelligence, {eid: 85120801662, doi: 10.1155/2021/3688228}&gt;, &lt;Adaptive RISE control of hydraulic systems with multilayer neural-networks, {eid: 85059031879, doi: 10.1109/TIE.2018.2886773}&gt;, &lt;Error-driven-based nonlinear feedback recursive design for adaptive NN trajectory tracking control of surface ships with input saturation, {eid: 85063365268, doi: 10.1109/MITS.2019.2903517}&gt;, &lt;Finite-time adaptive fuzzy-neural-network control of active power filter, {eid: 85062887144, doi: 10.1109/TPEL.2019.2893618}&gt;, &lt;Distributed containment control with prescribed accuracy for nonstrict-feedback switched nonlinear multiagent systems, {eid: 85161041846, doi: 10.1109/JSYST.2023.3274160}&gt;, &lt;Comprehensive review of artificial neural network applications to pattern recognition, {eid: 85077962906, doi: 10.1109/ACCESS.2019.2945545}&gt;, &lt;Applying machine learning in self-adaptive systems: A systematic literature review, {eid: 85113807787, doi: 10.1145/3469440}&gt;, &lt;None, {eid: 0003593041}&gt;, &lt;A Cooperative operation of novel PV inverter control scheme and storage energy management system based on ANFIS for voltage regulation of grid-tied PV system, {eid: 85021427577, doi: 10.1109/TII.2017.2651111}&gt;, &lt;An input–output feedback linearization control method synthesized by artificial neural network for grid-tied packed E-cell inverter, {eid: 85099187148, doi: 10.1109/TIA.2021.3049456}&gt;, &lt;Demand response for home energy management using reinforcement learning and artificial neural network, {eid: 85073707145, doi: 10.1109/TSG.2019.2909266}&gt;, &lt;Two-stage evolutionary neural architecture search for transfer learning, {eid: 85110836305, doi: 10.1109/TEVC.2021.3097937}&gt;, &lt;PEC Inverter for Intelligent electric spring applications using ANN-based con-troller, {eid: 85116290272, doi: 10.1109/JESTIE.2021.3095018}&gt;, &lt;AI-aided control of a power converter in wind energy conversion system, {eid: 85097928263}&gt;, &lt;Three-phase grid-connected NPC inverter based on a robust artificial neural network controller, {eid: 85099132064}&gt;, &lt;Comparative study of artificial neural network (ANN), adaptive neuro-fuzzy inference system (ANFIS) and multiple linear regression (MLR) for modeling of Cu (II) adsorption from aqueous solution using biochar derived from rambutan (Nephelium lappaceum) peel, {eid: 85086563247}&gt;, &lt;A neuro-fuzzy model for online optimal tuning of PID controllers in industrial system applications to the mining sector, {eid: 85076965020, doi: 10.1109/TFUZZ.2019.2923963}&gt;, &lt;Robust intelligent control for a class of power-electronic converters using neuro-fuzzy learning mechanism, {eid: 85099235212, doi: 10.1109/TPEL.2021.3049553}&gt;, &lt;An adaptive neuro-fuzzy system with integrated feature selection and rule extraction for high-dimensional classification problems, {eid: 85141651028, doi: 10.1109/TFUZZ.2022.3220950}&gt;, &lt;Adaptive network-based fuzzy inference system (ANFIS) applied to inverters: A survey, {eid: 85176364194, doi: 10.1109/TPEL.2023.3327014}&gt;, &lt;An experimental estimation of hybrid ANFIS–PSO-based MPPT for PV grid integration under fluctuating sun irradiance, {eid: 85081636465, doi: 10.1109/JSYST.2019.2949083}&gt;, &lt;An incremental construction of deep neuro fuzzy system for continual learning of non-stationary data streams, {eid: 85089481234, doi: 10.1109/TFUZZ.2019.2939993}&gt;, &lt;Simulation of neuro-fuzzy controlled grid interactive inverter, {eid: 84855860120}&gt;, &lt;Adaptive fuzzy neural network PID algorithm for BLDCM speed control system, {eid: 85122913421, doi: 10.3390/math10010118}&gt;, &lt;A self-tuning ANFIS DC link and ANN-LM controller based DVR for power quality enhancement, {eid: 85187281191, doi: 10.24295/CPSSTPEA.2023.00032}&gt;, &lt;A Novel ANFIS-Based Islanding Detection for Inverter-Interfaced Microgrids, {eid: 85050611845, doi: 10.1109/TSG.2018.2859360}&gt;, &lt;ANFIS: Adaptive-network-based fuzzy inference system, {eid: 0027601884, doi: 10.1109/21.256541}&gt;, &lt;Fuzzy identification using fuzzy neural networks with stable learning algorithms, {eid: 3042549361, doi: 10.1109/TFUZZ.2004.825067}&gt;, &lt;Real-time selective harmonic minimization in cascaded multilevel inverters with varying DC sources, {eid: 52349120395}&gt;</t>
  </si>
  <si>
    <t>2-s2.0-85190283450</t>
  </si>
  <si>
    <t>Survey on Cloud Robotics Architecture and ModelDriven Reference Architecture for Decentralized Multicloud HeterogeneousRobotics Platform</t>
  </si>
  <si>
    <t>Cooperative heterogeneous multirobot systems: A survey</t>
  </si>
  <si>
    <r>
      <rPr>
        <u/>
        <sz val="11"/>
        <color rgb="FF1155CC"/>
        <rFont val="Calibri, sans-serif"/>
      </rPr>
      <t>10.3390/en17071571</t>
    </r>
  </si>
  <si>
    <r>
      <rPr>
        <u/>
        <sz val="11"/>
        <color rgb="FF1155CC"/>
        <rFont val="Calibri, sans-serif"/>
      </rPr>
      <t>https://doi.org/10.3390/en17071571</t>
    </r>
  </si>
  <si>
    <t>The emergence of the Internet of things and the widespread deployment of diverse computing systems have led to the formation of heterogeneous multi-agent systems (MAS) to complete a variety of tasks. Motivated to highlight the state of the art on existing MAS while identifying their limitations, remaining challenges, and possible future directions, we survey recent contributions to the field. We focus on robot agents and emphasize the challenges of MAS sub-fields including task decomposition, coalition formation, task allocation, perception, and multi-agent planning and control. While some components have seen more advancements than others, more research is required before effective autonomous MAS can be deployed in real smart city settings that are less restrictive than the assumed validation environments of MAS. Specifically, more autonomous end-to-end solutions need to be experimentally tested and developed while incorporating natural language ontology and dictionaries to automate complex task decomposition and leveraging big data advancements to improve perception algorithms for robotics.</t>
  </si>
  <si>
    <t>Data management in industry 4.0: State of the art and open challenges</t>
  </si>
  <si>
    <t>10.1109/ACCESS.2019.2929296</t>
  </si>
  <si>
    <t>https://www.doi.org/10.1109/ACCESS.2019.2929296</t>
  </si>
  <si>
    <t>Â© 2013 IEEE.Information and communication technologies are permeating all aspects of industrial and manufacturing systems, expediting the generation of large volumes of industrial data. This paper surveys the recent literature on data management as it applies to networked industrial environments and identifies several open research challenges for the future. As a first step, we extract important data properties (volume, variety, traffic, and criticality) and identify the corresponding data enabling technologies of diverse fundamental industrial use cases, based on practical applications. Second, we provide a detailed outline of recent industrial architectural designs with respect to their data management philosophy (data presence, data coordination, and data computation) and the extent of their distributiveness. Then, we conduct a holistic survey of the recent literature from which we derive a taxonomy of the latest advances in industrial data enabling technologies and data centric services, spanning all the way from the field level deep in the physical deployments, up to the cloud and applications level. Finally, motivated by the rich conclusions of this critical analysis, we identify interesting open challenges for future research. The concepts presented in this paper thematically cover the largest part of the industrial automation pyramid layers. Our approach is multidisciplinary, as the selected publications were drawn from two fields; the communications, networking and computation field, and the industrial, manufacturing, and automation field. This paper can help the readers to deeply understand how data management is currently applied in networked industrial environments, and select interesting open research opportunities to pursue.</t>
  </si>
  <si>
    <t>Data management, industrial networks, Industry 4.0, manufacturing</t>
  </si>
  <si>
    <t>&lt;Factories of the future: Challenges and leading innovations in intelligent manufacturing, {eid: 84996534088}&gt;, &lt;Guest editorial special section on recent trends and developments in industry 4.0 motivated robotic solutions, {eid: 85045103367}&gt;, &lt;Networked control and industrial applications, {eid: 84962424864}&gt;, &lt;Industrial Internet of Things supporting factory automation, {eid: 84988646663}&gt;, &lt;Extracting and mapping industry 4.0 technologies using wikipedia, {eid: 85047097491}&gt;, &lt;Looking ahead in pervasive computing: Challenges and opportunities in the era of cyber physical convergence, {eid: 80255136670}&gt;, &lt;Digital twin and big data towards smart manufacturing and industry 4.0: 360 degree comparison, {eid: 85041173790}&gt;, &lt;Determination of the machine energy consumption profiles in the masscustomised manufacturing, {eid: 85020729685, doi: 10.1080/0951192X.2017.1339914}&gt;, &lt;Industrial cyberphysical systems: A backbone of the fourth industrial revolution, {eid: 85017598124}&gt;, &lt;Smart networks in the context of NGI, Draft Version 2.0, {eid: 85070305057}&gt;, &lt;Integration of robotic technologies for rapidly deployable robots, {eid: 85032442355}&gt;, &lt;Physical-layer security and reliability challenges for industrial wireless sensor networks, {eid: 85028023441}&gt;, &lt;Robust H1 control of lurie nonlinear stochastic network control systems with multiple additive time-varying delay components, {eid: 85058871375}&gt;, &lt;Wireless high-performance communications: The challenges and opportunities of a new target, {eid: 85030979582}&gt;, &lt;Challenges when bringing IoT into industrial automation, {eid: 85039974478}&gt;, &lt;Understanding data heterogeneity in the context of cyber-physical systems integration, {eid: 85018169091}&gt;, &lt;Emerging ICT concepts for smart, safe and sustainable industrial systems, {eid: 84973380317}&gt;, &lt;Industry use of virtual reality in product design and manufacturing: A survey, {eid: 84987678211, doi: 10.1007/s10055-016-0293-9}&gt;, &lt;A methodology for the semi-automatic generation of analytical models in manufacturing, {eid: 85036644906}&gt;, &lt;Future industrial systems: Best practices of the intelligent manufacturing and services systems (IMS2) French research group, {eid: 85027011444}&gt;, &lt;Industrial data space: Digital sovereignty over data, {eid: 85007218223}&gt;, &lt;Data mining and analytics in the process industry: The role of machine learning, {eid: 85030772750}&gt;, &lt;Building value in a world of technological change: Data analytics and industry 4.0, {eid: 85045506258}&gt;, &lt;Challenges and research issues of data management in IoT for large-scale petrochemical plants, {eid: 85019839931}&gt;, &lt;Data fusion and machine learning for industrial prognosis: Trends and perspectives towards Industry 4.0, {eid: 85055203735}&gt;, &lt;Deep learning for big data applications in CAD and PLM Research review, opportunities and case study, {eid: 85047096074}&gt;, &lt;Data-based techniques focused on modern industry: An overview, {eid: 84919906918}&gt;, &lt;An overview of dynamic-linearizationbased data-driven control and applications, {eid: 85018994130}&gt;, &lt;A state-of-The-art survey of cloud manufacturing, {eid: 84916943796, doi: 10.1080/0951192X.2013.874595}&gt;, &lt;Big Data and virtualization for manufacturing cyber-physical systems: A survey of the current status and future outlook, {eid: 84977950760}&gt;, &lt;Cloud manufacturing Acritical reviewof recent development and future trends, {eid: 84927720769, doi: 10.1080/0951192X.2015.1031704}&gt;, &lt;Comparative examination on architecture and protocol of industrial wireless sensor network standards, {eid: 84983759437}&gt;, &lt;IEEE 802.15.4e: A survey, {eid: 84973662796}&gt;, &lt;A review of essential standards and patent landscapes for the Internet of Things: A key enabler for industry 4.0, {eid: 85008471395}&gt;, &lt;Scheduling for IEEE802.15.4-TSCH and slow channel hopping MAC in low power industrial wireless networks: A survey, {eid: 85034107546}&gt;, &lt;Industrial Internet: A survey on the enabling technologies, applications, and challenges, {eid: 85029145627}&gt;, &lt;A critical analysis of research potential, challenges, and future directives in industrial wireless sensor networks, {eid: 85030789780}&gt;, &lt;Understanding the implications of digitisation and automation in the context of industry 4.0: A triangulation approach and elements of a research agenda for the construction industry, {eid: 84992398667}&gt;, &lt;Advanced features and industrial applications of FPGAS A review, {eid: 84938584222}&gt;, &lt;Survey on run-to-run control algorithms in high-mix semiconductor manufacturing processes, {eid: 84959212080}&gt;, &lt;A survey on industrial Internet of Things: A cyber-physical systems perspective, {eid: 85058097778}&gt;, &lt;Survey and systematic mapping of industrial wireless sensor networks, {eid: 85028941338}&gt;, &lt;A survey of multi-factory scheduling, {eid: 84980390464, doi: 10.1007/s10845-014-0890-y}&gt;, &lt;Industry 4.0 as an enabler of proximity for construction supply chains: A systematic literature review, {eid: 85044958763}&gt;, &lt;Requirement management for product-service systems: Status review and future trends, {eid: 85002908099}&gt;, &lt;Automated visual inspection in the semiconductor industry: A survey, {eid: 84915731798}&gt;, &lt;Product modeling from knowledge, distributed computing and lifecycle perspectives: A literature review, {eid: 84994627501}&gt;, &lt;Using cognitive radio for interference-resistant industrial wireless sensor networks: An overview, {eid: 84959219264}&gt;, &lt;A survey of cognitive radio handoff schemes, challenges and issues for industrial wireless sensor networks (CR-IWSN), {eid: 85028974532}&gt;, &lt;The role of values in collaborative consumption: Insights from a product-service system for lending and borrowing in the UK, {eid: 84928760780}&gt;, &lt;Critical data real-time routing in industrial wireless sensor networks, {eid: 84984697484}&gt;, &lt;Wireless sensor networks in oil and gas industry: Recent advances, taxonomy, requirements, and open challenges, {eid: 85045678065}&gt;, &lt;Toward distributed data processing on intelligent leak-points prediction in petrochemical industries, {eid: 85006766310}&gt;, &lt;High-frequency modeling of natural gas networks from low-frequency nodal meter readings using time-series disaggregation, {eid: 84962624274}&gt;, &lt;Implementation of lean manufacturing and lean audit system in an auto parts manufacturing industry An industrial case study, {eid: 85026358099, doi: 10.1080/0951192X.2017.1356473}&gt;, &lt;Network engineering for real-time networks: Comparison of automotive and aeronautic industries approaches, {eid: 84962019075}&gt;, &lt;IIoT in vehicle assembly, {eid: 84988615350}&gt;, &lt;Development of simulation framework for shipbuilding, {eid: 85034824752, doi: 10.1080/0951192X.2017.1407452}&gt;, &lt;A data-driven process controller for energy-efficient variable-speed pump operation in the central cooling water system of marine vessels, {eid: 84919898252}&gt;, &lt;Design and deployment of industrial sensor networks: Experiences from a semiconductor plant and the north sea, {eid: 84905854254, doi: 10.1145/1098918.1098926}&gt;, &lt;A practical evaluation of commercial industrial augmented reality systems in an Industry 4.0 shipyard, {eid: 85041519745}&gt;, &lt;Hybrid ToF and RSSI real-time semantic tracking with an adaptive industrial Internet of Things architecture, {eid: 85032854071}&gt;, &lt;Mobile RFID tag reading with non-overlapping tandem readers on a conveyor belt, {eid: 84979468697}&gt;, &lt;Effects of combining product-centric control and direct digital manufacturing: The case of preparing customized hose assembly kits, {eid: 84974573842}&gt;, &lt;Towards on-farm pig face recognition using convolutional neural networks, {eid: 85044155039}&gt;, &lt;Toward dynamic resources management for IoT-based manufacturing, {eid: 85042191603}&gt;, &lt;The new assembly system paradigm, {eid: 84941938483, doi: 10.1080/0951192X.2014.964323}&gt;, &lt;Yard crane scheduling in a container terminal for the trade-off between efficiency and energy consumption, {eid: 84926098074}&gt;, &lt;Integrated internal truck, yard crane and quay crane scheduling in a container terminal considering energy consumption, {eid: 84912569279}&gt;, &lt;A cooperative demand response scheme using punishment mechanism and application to industrial refrigerated warehouses, {eid: 84959223809}&gt;, &lt;A multisensor mobile interface for industrial environment and healthcare monitoring, {eid: 85015051934}&gt;, &lt;Vibration control of an industrial moving strip in the presence of input deadzone, {eid: 85028700189}&gt;, &lt;PLC-based real-time realization of flatness-based feedforward control for industrial compression systems, {eid: 85014808112}&gt;, &lt;An adaptive, advanced control strategy for KPI-based optimization of industrial processes, {eid: 84963819679}&gt;, &lt;Supervisory control-based navigation architecture: A new framework for autonomous robots in industry 4.0 environments, {eid: 85041179445}&gt;, &lt;Formal computeraided product family architecture design for mass customization, {eid: 84954514254}&gt;, &lt;The future of industrial communication: Automation networks in the era of the Internet of Things and industry 4.0, {eid: 85017596114}&gt;, &lt;End-to-end manufacturing in factories of the future, {eid: 84967185353, doi: 10.1080/0951192X.2016.1185155}&gt;, &lt;A middleware for industry, {eid: 84929091261}&gt;, &lt;Green industrial Internet of Things architecture: An energy-efficient perspective, {eid: 85007452317}&gt;, &lt;Decentralised network architecture for cloud manufacturing, {eid: 84957874620, doi: 10.1080/0951192X.2015.1066861}&gt;, &lt;Supporting consumer services in a deterministic industrial Internet core network, {eid: 84976471319}&gt;, &lt;Ubiquitous manufacturing: Overview, framework and further research directions, {eid: 84922369742, doi: 10.1080/0951192X.2014.1003411}&gt;, &lt;Design considerations for wireless networked control systems, {eid: 84982242222}&gt;, &lt;Emerging trends in hybrid wireless communication and data management for the industry 4.0, {eid: 85058445432}&gt;, &lt;Manufacturing service composition method based on networked collaboration mode, {eid: 84949562992}&gt;, &lt;Migration of industrial process control systems to serviceoriented architectures, {eid: 85033713921, doi: 10.1080/0951192X.2017.1392615}&gt;, &lt;Dynamic reconfiguration and adaptation of manufacturing systems using SOSJ framework, {eid: 85042364416}&gt;, &lt;Overgrid:Afully distributed demand response architecture based on overlay networks, {eid: 84997770208}&gt;, &lt;An architecture to integrate IEC 61131-3 systems in an IEC 61499 distributed solution, {eid: 84931570334}&gt;, &lt;A hierarchical data transmission framework for industrial wireless sensor and actuator networks, {eid: 85029429650}&gt;, &lt;Plant-wide industrial process monitoring: A distributed modeling framework, {eid: 84962485512}&gt;, &lt;Acceleration of a full-scale industrial CFD application with OP2, {eid: 84963877190}&gt;, &lt;IoT based situational awareness framework for real-time project management, {eid: 84952667264, doi: 10.1080/0951192X.2015.1130242}&gt;, &lt;Reference model of Industrie 4.0 service architectures, {eid: 84946746922}&gt;, &lt;An architectural view to computer integrated manufacturing systems based on axiomatic design theory, {eid: 85046362084}&gt;, &lt;A novel cloud manufacturing framework with auto-scaling capability for the machining industry, {eid: 84951268771, doi: 10.1080/0951192X.2015.1125766}&gt;, &lt;Enabling a ubiquitous and cloud manufacturing foundation with field-level service-oriented architecture, {eid: 84929012642, doi: 10.1080/0951192X.2015.1032355}&gt;, &lt;A novel mobile and hierarchical data transmission architecture for smart factories, {eid: 85045189039}&gt;, &lt;Cyber-physical systems architecture for self-aware machines in industry 4.0 environment, {eid: 84953897450}&gt;, &lt;Smart agents in industrial cyber physical systems, {eid: 84977992593}&gt;, &lt;Delayaware and reliability-aware contention-free MFTDMA protocol for automated RFID monitoring in industrial IoT, {eid: 85006723720}&gt;, &lt;Multiobjective Topology optimization based on mapping matrix and NSGA-II for switched industrial Internet of Things, {eid: 85010082107}&gt;, &lt;Scalable industry data access control in RFID-enabled supply chain, {eid: 84962612456}&gt;, &lt;Scheduling for source relaying with packet aggregation in industrial wireless networks, {eid: 85012054681}&gt;, &lt;Industrial Internet of Things monitoring solution for advanced predictive maintenance applications, {eid: 85028348101}&gt;, &lt;A data-oriented M2M messaging mechanism for industrial IoT applications, {eid: 85015244085}&gt;, &lt;A packet scheduler for real-time 6LoWPAN wireless networks in manufacturing systems, {eid: 84907901670, doi: 10.1007/s10845-014-0977-5}&gt;, &lt;A probabilistic framework for protocol conversions in IIoT networks with heterogeneous gateways, {eid: 85028863358}&gt;, &lt;An incremental CFS algorithm for clustering large data in industrial Internet of Things, {eid: 85020670825}&gt;, &lt;Reliability and temporality optimization for multiple coexisting WirelessHART networks in industrial environments, {eid: 85029589347}&gt;, &lt;Teaching communication technologies and standards for the industrial iot? Use 6tisch!, {eid: 85019585389}&gt;, &lt;5G enabled codesign of energy efficient transmission and estimation for industrial IoT systems, {eid: 85041392132}&gt;, &lt;A multi-level DDoS mitigation framework for the industrial Internet of Things, {eid: 85042186175}&gt;, &lt;Adaptive transmission optimization in SDN-based industrial Internet of Things with edge computing, {eid: 85040979809}&gt;, &lt;Edge computing gateway of the industrial Internet of Things using multiple collaborative microcontrollers, {eid: 85041446577}&gt;, &lt;Incremental flow scheduling and routing in time-sensitive software-defined networks, {eid: 85038400718}&gt;, &lt;Losstolerant event communications within industrial Internet of Things by leveraging on game theoretic intelligence, {eid: 85038877255}&gt;, &lt;Massive MIMO for industrial Internet of Things in cyber-physical systems, {eid: 85041221889}&gt;, &lt;Network slicing in industry 4.0 applications: Abstraction methods and end-to-end analysis, {eid: 85047620189}&gt;, &lt;Performance analysis of CSMA/CA and PCA for time critical industrial IoT applications, {eid: 85041527866}&gt;, &lt;Space-reserved cooperative caching in 5G heterogeneous networks for industrial IoT, {eid: 85041651309}&gt;, &lt;Synchronisation for smart factory-towards IoT-enabled mechanisms, {eid: 85035803256, doi: 10.1080/0951192X.2017.1407445}&gt;, &lt;A cyber physical system-based approach for industrial automation systems, {eid: 84931572168}&gt;, &lt;Agents enabling cyberphysical production systems, {eid: 84946720840}&gt;, &lt;Cyber-physical production systems: Roots from manufacturing science and technology, {eid: 84946737999}&gt;, &lt;CPS-based fault-tolerance method for smart factories, {eid: 84988661426}&gt;, &lt;A tensor-based multiple clustering approach with its applications in automation systems, {eid: 85029142715}&gt;, &lt;Automatic parameter estimation for reusable software components of modular and reconfigurable cyber-physical production systems in the domain of discrete manufacturing, {eid: 85023741399}&gt;, &lt;Employing multi-objective search to enhance reactive test case generation and prioritization for testing industrial cyber-physical systems, {eid: 85041170102}&gt;, &lt;IIHub: An industrial Internet-of-Things hub toward smart manufacturing based on cyber-physical system, {eid: 85030779624}&gt;, &lt;From best effort to deterministic packet delivery for wireless industrial IoT networks, {eid: 85050204699}&gt;, &lt;Performance analysis of latency-aware data management in industrial IoT networks, {eid: 85051364855, doi: 10.3390/s18082611}&gt;, &lt;Assignment of segmented slots enabling reliable real-time transmission in industrial wireless sensor networks, {eid: 84929335760}&gt;, &lt;Wireless sensor networks Node localization for various industry problems, {eid: 84937420945}&gt;, &lt;Autonomous channel switching: Towards efficient spectrum sharing for industrial wireless sensor networks, {eid: 84963757348}&gt;, &lt;Classification of radio channel disturbances for industrial wireless sensor networks, {eid: 84962168869}&gt;, &lt;Fountain-coding aided strategy for secure cooperative transmission in industrial wireless sensor networks, {eid: 84962611636}&gt;, &lt;QoS-aware cross-layer configuration for industrial wireless sensor networks, {eid: 85012039893}&gt;, &lt;Toward belief function-based cooperative sensing for interference resistant industrial wireless sensor networks, {eid: 85006741807}&gt;, &lt;A cooperative wireless sensor network for indoor industrial monitoring, {eid: 85018182027}&gt;, &lt;A data-driven learning approach for nonlinear process monitoring based on available sensing measurements, {eid: 85021692654}&gt;, &lt;Cross-layer optimization for industrial control applications using wireless sensor and actuator mesh networks, {eid: 85015310183}&gt;, &lt;DiStiNCT: Synchronizing nodes with imprecise timers in distributed wireless sensor networks, {eid: 85020670645}&gt;, &lt;Distributed clustering strategies in industrial wireless sensor networks, {eid: 85013272320}&gt;, &lt;Empirical study and enhancements of industrial wireless sensor actuator network protocols, {eid: 85028459277}&gt;, &lt;Neighbor discovery for industrial wireless sensor networks with mobile nodes, {eid: 85029593200}&gt;, &lt;Optimizing time-of-arrival localization solutions for challenging industrial environments, {eid: 85020425903}&gt;, &lt;Performance evaluations and measurements of the REALFLOW routing protocol in wireless industrial networks, {eid: 85020631300}&gt;, &lt;Real-time link quality estimation for industrial wireless sensor networks using dedicated nodes, {eid: 85014206485}&gt;, &lt;Releasing network isolation problem in group-based industrial wireless sensor networks, {eid: 85030458635}&gt;, &lt;Achieving hybrid wired/wireless industrial networks with WDetServ: Reliability-based scheduling for delay guarantees, {eid: 85041508969}&gt;, &lt;An SNR-assured anti-jamming routing protocol for reliable communication in industrial wireless sensor networks, {eid: 85042181724}&gt;, &lt;Confident information coverage hole healing in hybrid industrial wireless sensor networks, {eid: 85032274676}&gt;, &lt;Deployment optimization for 3D industrial wireless sensor networks based on particle swarm optimizers with distributed parallelism, {eid: 85028917683}&gt;, &lt;A tree-cluster-based datagathering algorithm for industrial WSNs with a mobile sink, {eid: 84959858384}&gt;, &lt;Cross-domain negrained data usage control service for industrial wireless sensor networks, {eid: 84961066181}&gt;, &lt;Semiautomated verification of access control implementation in industrial networked systems, {eid: 84959193863}&gt;, &lt;On designing eventtriggered schemes for networked control systems subject to one-step packet dropout, {eid: 84976292136}&gt;, &lt;Robust networked control of discrete event systems, {eid: 84979894389}&gt;, &lt;Data-based optimal control for networked double-layer industrial processes, {eid: 85018958730}&gt;, &lt;Distributed fuzzy H1 filtering for nonlinear multirate networked double-layer industrial processes, {eid: 85028044680}&gt;, &lt;End-to-end response time of IEC 61499 distributed applications over switched ethernet, {eid: 85013444377}&gt;, &lt;Modeling and analysis of the reliability of digital networked control systems considering networked degradations, {eid: 85027683238}&gt;, &lt;Symmetric and nonnegative latent factor models for undirected, high-dimensional, and sparse networks in industrial applications, {eid: 85023197509}&gt;, &lt;Anewdelay-compensation scheme for networked control systems in controller area networks, {eid: 85040933733}&gt;, &lt;Sampled-data control of network systems in industrial manufacturing, {eid: 85042729065}&gt;, &lt;A higher energy-efficient sampling scheme for networked control systems over IEEE 802.15.4 wireless networks, {eid: 85012035941}&gt;, &lt;Balancing and velocity control of a unicycle robot based on the dynamic model, {eid: 84919926757}&gt;, &lt;Calibration-based iterative learning control for path tracking of industrial robots, {eid: 84927642514}&gt;, &lt;Online high-precision probabilistic localization of robotic shusing visual and inertial cues, {eid: 84920996555}&gt;, &lt;Online multiobjective evolutionary approach for navigation of humanoid robots, {eid: 84939457982}&gt;, &lt;Selection of network parameters in wireless control of bilateral teleoperated manipulators, {eid: 84959214342}&gt;, &lt;Wall-following control of a hexapod robot using a data-driven fuzzy controller learned through differential evolution, {eid: 84919884658}&gt;, &lt;A multisensor indoor localization system for biped robots operating in industrial environments, {eid: 84996937985}&gt;, &lt;Distributed-torque-based independent joint tracking control of a redundantly actuated parallel robot with two higher kinematic pairs, {eid: 84962393674}&gt;, &lt;Dynamic hybrid control of a hexapod walking robot: Experimental verification, {eid: 84978734524}&gt;, &lt;Node localization in robotic sensor networks for pipeline inspection, {eid: 84963795526}&gt;, &lt;Probabilistic approach for visual homing of a mobile robot in the presence of dynamic obstacles, {eid: 84982291643}&gt;, &lt;Tracking control of robotic manipulators with uncertain kinematics and dynamics, {eid: 84987823292}&gt;, &lt;Exponential tracking control of robotic manipulators with uncertain dynamics and kinematics, {eid: 85042731015}&gt;, &lt;AdaSharing: Adaptive data sharing in collaborative robots, {eid: 85032881625}&gt;, &lt;Brain-machine interfacing-based teleoperation of multiple coordinated mobile robots, {eid: 85027461513}&gt;, &lt;Design and implementation of nonuniform sampling cooperative control on a group of two-wheeled mobile robots, {eid: 85028048198}&gt;, &lt;Distributed coordination and cooperation control for networked mobile manipulators, {eid: 85028031794}&gt;, &lt;Energy and peak power optimization of time-bounded robot trajectories, {eid: 85010651539}&gt;, &lt;Experimental evaluation of nearest neighbor exploration approach in field environments, {eid: 85011263978}&gt;, &lt;Manipulability optimization of redundant manipulators using dynamic neural networks, {eid: 85020234754}&gt;, &lt;Motion segmentation and balancing for a biped robots imitation learning, {eid: 85020626163}&gt;, &lt;Neural control of bimanual robots with guaranteed global stability and motion precision, {eid: 85019485116}&gt;, &lt;Neural-dynamicsdriven complete area coverage navigation through cooperation of multiple mobile robots, {eid: 85006741577}&gt;, &lt;Vibration control of a flexible robotic manipulator in the presence of input deadzone, {eid: 85013324768}&gt;, &lt;A multirobot cooperation framework for sewing personalized stent grafts, {eid: 85035078926}&gt;, &lt;Dynamic wireless charging for inspection robots based on decentralized energy pickup structure, {eid: 85038402020}&gt;, &lt;From offline towards real-time verification for robot systems, {eid: 85040069900}&gt;, &lt;Practical time-delay control with adaptive gains for trajectory tracking of robot manipulators, {eid: 85038866627}&gt;, &lt;Tracking control of robot manipulators with unknown models: A jacobian-matrix-adaption method, {eid: 85032438665}&gt;, &lt;Visual servo regulation of wheeled mobile robots with simultaneous depth identification, {eid: 85040651031}&gt;, &lt;An efficient scheme of automation and control for conventional cable manufacturing industry, {eid: 84923007481}&gt;, &lt;An integrated model for remanufacturing process route decision, {eid: 84925409208, doi: 10.1080/0951192X.2014.880804}&gt;, &lt;Diffractioncompensating coded aperture for inspection in manufacturing, {eid: 84937389898}&gt;, &lt;On distributed knowledge bases for robotized small-batch assembly, {eid: 85027936743}&gt;, &lt;PLM system support for modular product development, {eid: 84920836536}&gt;, &lt;Research on assembly quality adaptive control system for complex mechanical products assembly process under uncertainty, {eid: 84954482495}&gt;, &lt;Model-based development of products, processes and production resources, {eid: 84946749781}&gt;, &lt;Plug &amp;produce by modelling skills and service-oriented orchestration of reconfigurable manufacturing systems, {eid: 84946711970}&gt;, &lt;Supervisor synthesis and performance improvement for automated manufacturing systems by using Petri nets, {eid: 84926482247}&gt;, &lt;Three-dimensional (3D) CAD model lightweight scheme for large-scale assembly and simulation, {eid: 84925387413, doi: 10.1080/0951192X.2014.880811}&gt;, &lt;A weighted-coupled network-based quality control method for improving key features in product manufacturing process, {eid: 84895699973}&gt;, &lt;An approach to automatic adaptation of assembly models, {eid: 84934780371}&gt;, &lt;Capturing, structuring and accessing design rationale in integrated product design and manufacturing processes, {eid: 84978524650}&gt;, &lt;Efficient algorithms for analysis and improvement of flexible manufacturing systems, {eid: 84991526484}&gt;, &lt;IoT-enabled real-time production performance analysis and exception diagnosis model, {eid: 84949818116}&gt;, &lt;A data-driven hybrid ARX and Markov chain modeling approach to process identification with timevarying time delays, {eid: 85018995458}&gt;, &lt;An integrated simulation-based optimization technique for multi-objective dynamic facility layout problem, {eid: 85035030355}&gt;, &lt;FPGA-based reconfigurable data acquisition system for industrial sensors, {eid: 85029682072}&gt;, &lt;Integrated process planning and system configuration for mixed-model machining on rotary transfer machine, {eid: 84994077891, doi: 10.1080/0951192X.2016.1247989}&gt;, &lt;Intelligent assembly system for mechanical products and key technology based on Internet of Things, {eid: 84908081564, doi: 10.1007/s10845-014-0976-6}&gt;, &lt;Multiscale approach from mechatronic to cyber-physical systems for the design of manufacturing systems, {eid: 85010832458}&gt;, &lt;Weight-balanced timed event graphs to model periodic phenomena in manufacturing systems, {eid: 85028451505}&gt;, &lt;Associations management and change propagation in the CAD assembly, {eid: 85044136366}&gt;, &lt;Automatic assembly planning based on digital product descriptions, {eid: 85041407539}&gt;, &lt;Probabilistic Boolean network modeling of an industrial machine, {eid: 84941336979, doi: 10.1007/s10845-015-1143-4}&gt;, &lt;Real-time manufacturing machine and system performance monitoring using Internet of Things, {eid: 85041505406}&gt;, &lt;Real-time monitoring of high-power disk laser welding based on support vector machine, {eid: 85032710062}&gt;, &lt;Simulation and optimization of industrial production lines, {eid: 85045196672}&gt;, &lt;To kit or not to kit: Analysing the value of model-based kitting for additive manufacturing, {eid: 85043387323}&gt;, &lt;A mechanism to prevent stuff bits in CAN for achieving jitterless communication, {eid: 84922928550}&gt;, &lt;Adaptive synchronization in multi-hop TSCH networks, {eid: 84919338566}&gt;, &lt;Circuit network model of stator transposition bar in large generators and calculation of circulating current, {eid: 84922933787}&gt;, &lt;Continuous-time linear equalizer for multigigabit transmission through SI-POF in factory area networks, {eid: 84941335033}&gt;, &lt;Priority-driven swapping-based scheduling of aperiodic real-time messages over ethercat networks, {eid: 84937440769}&gt;, &lt;Function split between delay-constrained routing and resource allocation for centrally managed QoS in industrial networks, {eid: 85006835175}&gt;, &lt;On designing a novel self-triggered sampling scheme for networked control systems with data losses and communication delays, {eid: 84962426270}&gt;, &lt;On long-term statistical dependences in channel gains for fixed wireless links in factories, {eid: 84978711439}&gt;, &lt;On the use of IEEE 802.11n for industrial communications, {eid: 85012045392}&gt;, &lt;RESTful industrial communication with OPC UA, {eid: 85012057836}&gt;, &lt;Software-based smart factory networking, {eid: 84988643214}&gt;, &lt;TDMA-based IEEE 802.15.4 for lowlatency deterministic control applications, {eid: 84962512471}&gt;, &lt;A dynamic rate selection algorithm for IEEE 802.11 industrial wireless LAN, {eid: 85018190214}&gt;, &lt;Adaptive beacon transmission in cognitive-OFDM-based industrial wireless networks, {eid: 85009843861}&gt;, &lt;Bandwidth management for soft real-time control applications in industrial wireless networks, {eid: 85021894861}&gt;, &lt;Cooperative resynchronization to improve the reliability of colocated IEEE 802.15.4-TSCH networks in dense deployments, {eid: 85025168502}&gt;, &lt;Decoupling network of field-oriented control in variable-frequency drives, {eid: 85028850082}&gt;, &lt;DetServ: Network models for real-time QoS provisioning in SDN-based industrial environments, {eid: 85030682418}&gt;, &lt;Enhancing communication determinism in Wi-Fi networks for soft real-time industrial applications, {eid: 85018182280}&gt;, &lt;Experimental evaluation of seamless redundancy applied to industrialWi-Fi networks, {eid: 85018192704}&gt;, &lt;Exploiting mmwave communications to boost the performance of industrial wireless networks, {eid: 85017006332}&gt;, &lt;Highly-efficient self-compact monopulse antenna system with integrated comparator network for RF industrial applications, {eid: 85006927611}&gt;, &lt;Improving network formation in IEEE 802.15.4e DSME, {eid: 85034087949}&gt;, &lt;Multipath QoS-driven routing protocol for industrial wireless networks, {eid: 84983396095}&gt;, &lt;Performance comparison of industrial wireless networks for wireless avionics intra-communications, {eid: 85009876454}&gt;, &lt;Real-time optimal state estimation of multi-DOF industrial systems using FIR filtering, {eid: 85020683888}&gt;, &lt;Reliable wireless communication technology of adaptive channel diversity (ACD) method based on ISA100.11a Standard, {eid: 85027500359}&gt;, &lt;A PSSS approach for wireless industrial communication applying iterative symbol detection, {eid: 85037585585}&gt;, &lt;Fast network joining algorithms in industrial IEEE 802.15.4 deployments, {eid: 85034634385}&gt;, &lt;Improving effectiveness of seamless redundancy in real industrialWi-Fi networks, {eid: 85031817960}&gt;, &lt;Optical wireless MIMO experiments in an industrial environment, {eid: 85035103980}&gt;, &lt;Optimized cooperative multiple access in industrial cognitive networks, {eid: 85041177610}&gt;, &lt;Opto-electronic sensor network powered over fiber for harsh industrial applications, {eid: 85052192880}&gt;, &lt;Seamless link-level redundancy to improve reliability of industrial Wi-Fi networks, {eid: 84963961985}&gt;, &lt;Determining the convergence of synchronous measurements for embedded industrial applications, {eid: 85029572800}&gt;, &lt;Standalone OPC UA wrapper for industrial monitoring and control systems, {eid: 85049483130}&gt;, &lt;A context-aware augmented reality assisted maintenance system, {eid: 84909638833, doi: 10.1080/0951192X.2013.874589}&gt;, &lt;The application of augmented reality technologies for the improvement of occupational safety in an industrial environment, {eid: 84998996882}&gt;, &lt;A data-driven iterative decoupling feedforward control strategy with application to an ultraprecision motion stage, {eid: 84919935434}&gt;, &lt;Fault reconstruction and state estimator design for distributed sensor networks in multitarget tracking, {eid: 84944088947}&gt;, &lt;A new model-based rotation and scaling-invariant projection algorithm for industrial automation application, {eid: 84976599782}&gt;, &lt;Enabling health monitoring approach based on vibration data for accurate prognostics, {eid: 84919934435}&gt;, &lt;A combined fault-tolerant and predictive control for network-based industrial processes, {eid: 84963787611}&gt;, &lt;A portable implementation on industrial devices of a predictive controller using graphical programming, {eid: 84963864049}&gt;, &lt;Fault prediction of power electronics modules and systems under complex working conditions, {eid: 85041459872}&gt;, &lt;Weighted linear dynamic system for feature representation and soft sensor application in nonlinear dynamic industrial processes, {eid: 85028981924}&gt;, &lt;IoT-based prognostics and systems health management for industrial applications, {eid: 85000608546}&gt;, &lt;Distributed real-time anomaly detection in networked industrial sensing systems, {eid: 84929340186}&gt;, &lt;Early problems identification in collaborative engineering with different product data modelling standards, {eid: 84939801458, doi: 10.1080/0951192X.2014.961961}&gt;, &lt;Data-driven anomaly detection in cyberphysical production systems, {eid: 84946748350}&gt;, &lt;Development and realization of changepoint analysis for the detection of emerging faults on industrial systems, {eid: 84976288676}&gt;, &lt;Anomaly detection based on zone partition for security protection of industrial Cyber-physical systems, {eid: 85034233199}&gt;, &lt;Fault location for the intermittent connection problems on CAN networks, {eid: 84944111915}&gt;, &lt;Iterative condition monitoring and fault diagnosis scheme of electric motor for harsh industrial application, {eid: 84923166396}&gt;, &lt;Some basic properties of the failure rate of redundant reliability systems in industrial electronics applications, {eid: 84934777139}&gt;, &lt;Fault isolation based on k-nearest neighbor rule for industrial processes, {eid: 84963838167}&gt;, &lt;Comprehensive correlation analysis of industrial process, {eid: 85032984471}&gt;, &lt;Observation and detection for a class of industrial systems, {eid: 85029377107}&gt;, &lt;On threshold-free error detection for industrial wireless sensor networks, {eid: 85039778284}&gt;, &lt;Multiagent system integrating process</t>
  </si>
  <si>
    <t>Design of a Robotic as a Service Platform to Perform Rehabilitation Therapies</t>
  </si>
  <si>
    <t>4th Iberian Robotics Conference, ROBOT 2019</t>
  </si>
  <si>
    <t>10.1007/978-3-030-36150-1_56</t>
  </si>
  <si>
    <t>https://www.doi.org/10.1007/978-3-030-36150-1_56</t>
  </si>
  <si>
    <t>Â© 2020, Springer Nature Switzerland AG.The NAOTherapist architecture is a robotic platform which aims to help patients with Cerebral Palsy and Obstetric Brachial Palsy to improve their condition, through the autonomous interaction provided by a social robot. This work is a Proof of Concept to evaluate if the NAOTherapist Architecture can be distributed into several computers, to get the benefits from Cloud Computing and Robotics as a Service. This work focuses on the enhancement of the NAOTherapist architecture, in which some of the components that compose the architecture have been integrated into a cloud server. This new architecture allows to protect the source code from being copied and to share the resources charged with the intelligence of the platform. The distributed architecture introduce new problems as the communication delay caused by the communication over the network. Then, this problems has been evaluated both technically and surveying the patients involved in the experiments performed. These evaluations have shown promising results, confirming that it is possible to deploy NAOTherapist as a Robotics as a Service.</t>
  </si>
  <si>
    <t>Cloud Computing, Neurorehabilitation, Robotic as a Service, Socially assistive robotics</t>
  </si>
  <si>
    <t>&lt;Robot as a service in cloud computing, {eid: 78449242569}&gt;, &lt;A three-layer planning architecture for the autonomous control of rehabilitation therapies based on social robots, {eid: 85016811679}&gt;, &lt;Cloud robotics: Architecture, challenges and applications, {eid: 84861325199}&gt;, &lt;Architectural design of a cloud robotic system for upper-limb rehabilitation with multimodal interaction, {eid: 85014806375}&gt;, &lt;None, {eid: 77954051808}&gt;, &lt;A socially assistive robotic platform for upper-limb rehabilitation: A longitudinal study with pediatric patients, {eid: 85064377852}&gt;, &lt;Evaluating the child-robot interaction of the NAOTherapist platform in pediatric rehabilitation, {eid: 85021663205}&gt;, &lt;A comprehensive survey of recent trends in cloud robotics architectures and applications, {eid: 85056406216}&gt;</t>
  </si>
  <si>
    <t>2-s2.0-85079102745</t>
  </si>
  <si>
    <t>MBSEsec: Model-based systems engineering method for creating secure systems</t>
  </si>
  <si>
    <t>10.3390/app10072574</t>
  </si>
  <si>
    <t>https://www.doi.org/10.3390/app10072574</t>
  </si>
  <si>
    <t>Â© 2020 by the authors.This paper presents how Model-Based System Engineering (MBSE) could be leveraged in order to mitigate security risks at an early stage of system development. Primarily, MBSE was used to manage complex engineering projects in terms of system requirements, design, analysis, verification, and validation activities, leaving security aspects aside. However, previous research showed that security requirements and risks could be tackled in the MBSE model, and powerful MBSE tools such as simulation, change impact analysis, automated document generation, validation, and verification could be successfully reused in the multidisciplinary field. This article analyzes various security-related techniques and then clarifies how these techniques can be represented in the Systems Modeling Language (SysML) model and then further exploited with MBSE tools. The paper introduces the MBSEsec method, which gives guidelines for the security analysis process, the SysML/UML-based security profile, and recommendations on what security technique is needed at each security process phase. The MBSEsec method was verified by creating an application case study that reflects real-world problems and running an experiment where systems and security engineers evaluated the feasibility of our approach.</t>
  </si>
  <si>
    <t>MBSE, MBSEsec, Security, SysML</t>
  </si>
  <si>
    <t>&lt;None, {eid: 36448929181}&gt;, &lt;Model-based systems engineering: Motivation, current status and research opportunities, {eid: 85046694426}&gt;, &lt;MBSE driven approach for defining problem domain, {eid: 84985987052}&gt;, &lt;MBSE Grid: A simplified SysML-based approach for modeling complex systems, {eid: 85050970923}&gt;, &lt;Economic analysis of model-based systems engineering, {eid: 85111300041}&gt;, &lt;None, {eid: 85049832279}&gt;, &lt;None, {eid: 85083424076}&gt;, &lt;A systematic approach to define the domain of information system security risk management, {eid: 84892326872}&gt;, &lt;Combined assessment of software safety and security requirements: An industrial evaluation of the CHASSIS method, {eid: 85041217107}&gt;, &lt;None, {eid: 33644658584}&gt;, &lt;None, {eid: 77956603862}&gt;, &lt;None, {eid: 85082764928}&gt;, &lt;None, {eid: 85083443132}&gt;, &lt;Using a systems of systems modeling approach for developing Industrial Internet of Things applications, {eid: 85028533320}&gt;, &lt;A combined process for elicitation and analysis of safety and security requirements, {eid: 84864207296}&gt;, &lt;UMLsec: Extending UML for secure systems development, {eid: 0242403961}&gt;, &lt;Tools for secure systems development with UML, {eid: 35348959376}&gt;, &lt;From goal-driven security requirements engineering to secure design, {eid: 77954504239}&gt;, &lt;SysML-Sec: A model driven approach for designing safe and secure systems, {eid: 84939500992}&gt;, &lt;SysML-Sec: A model-driven environment for Developing Secure Embedded Systems, {eid: 85083440806}&gt;, &lt;None, {eid: 85083455262}&gt;, &lt;A practical wireless attack on the connected car and security protocol for in-vehicleCAN, {eid: 85027931391}&gt;, &lt;Security of autonomous vehicle as a cyber-physical system, {eid: 85050699159}&gt;, &lt;None, {eid: 85083464410}&gt;, &lt;Security requirements patterns: Understanding the science behind the art of pattern writing, {eid: 84871532652}&gt;</t>
  </si>
  <si>
    <t>2-s2.0-85083444957</t>
  </si>
  <si>
    <t>Resource management in fog/Edge computing: A survey on architectures, infrastructure, and algorithms</t>
  </si>
  <si>
    <t>10.1145/3326066</t>
  </si>
  <si>
    <t>https://www.doi.org/10.1145/3326066</t>
  </si>
  <si>
    <t>Â© 2019 Association for Computing Machinery.Contrary to using distant and centralized cloud data center resources, employing decentralized resources at the edge of a network for processing data closer to user devices, such as smartphones and tablets, is an upcoming computing paradigm, referred to as fog/edge computing. Fog/edge resources are typically resource-constrained, heterogeneous, and dynamic compared to the cloud, thereby making resource management an important challenge that needs to be addressed. This article reviews publications as early as 1991, with 85% of the publications between 2013 and 2018, to identify and classify the architectures, infrastructure, and underlying algorithms for managing resources in fog/edge computing.</t>
  </si>
  <si>
    <t>Algorithms, Architectures, Fog/edge computing, Infrastructure, Resource management</t>
  </si>
  <si>
    <t>&lt;Fog computing and smart gateway based communication for cloud of things, {eid: 84922575268}&gt;, &lt;Fog computing micro datacenter based dynamic resource estimation and pricing model for IoT, {eid: 84946201873}&gt;, &lt;Minimal cost reachability/coverability in priced timed petri nets, {eid: 70350625510}&gt;, &lt;Frugal: Building degree-constrained overlay topology from social graphs, {eid: 85030317079}&gt;, &lt;A survey on virtual machine migration and server consolidation frameworks for cloud data centers, {eid: 84924980779}&gt;, &lt;A heterogeneous mobile cloud computing model for hybrid clouds, {eid: 85045840378}&gt;, &lt;Focusstack: Orchestrating edge clouds using location-based focus of attention, {eid: 85010773986}&gt;, &lt;Time-optimized contextual information forwarding in mobile sensor networks, {eid: 84894437111}&gt;, &lt;Towards enabling hyper-responsive mobile apps through network edge assistance, {eid: 84966470269}&gt;, &lt;The NAS parallel benchmarks summary and preliminary results, {eid: 0026294379}&gt;, &lt;Xen and the art of virtualization, {eid: 21644433634}&gt;, &lt;Latency-constrained aggregation in sensor networks, {eid: 74049128688}&gt;, &lt;Human-enabled edge computing: Exploiting the crowd as a dynamic extension of mobile edge computing, {eid: 85040701719}&gt;, &lt;Feasibility of fog computing deployment based on Docker containerization over Raspberry Pi, {eid: 85014806056}&gt;, &lt;Cooperative load balancing scheme for edge computing resources, {eid: 85028550233}&gt;, &lt;AppSachet: Distributed app delivery from the edge cloud, {eid: 84956607638}&gt;, &lt;Computation offloading from mobile devices: Can edge devices perform better than the cloud?, {eid: 84984604266}&gt;, &lt;Towards virtual machine migration in fog computing, {eid: 84964466641}&gt;, &lt;Fog computing: A platform for internet of things and analytics, {eid: 84925450955}&gt;, &lt;Fog computing and its role in the internet of things, {eid: 84866627419}&gt;, &lt;Mobile edge clouds for information-centric IoT services, {eid: 84985995573}&gt;, &lt;Kubernetes and the path to cloud native, {eid: 84996592953}&gt;, &lt;QoS-aware deployment of IoT applications through the fog, {eid: 85031934312}&gt;, &lt;CloudSim: A toolkit for modeling and simulation of cloud computing environments and evaluation of resource provisioning algorithms, {eid: 78650777991}&gt;, &lt;Linearly homomorphic encryption from DDH, {eid: 84930435660}&gt;, &lt;Live migration of virtual network functions in cloud-based edge networks, {eid: 84907000738}&gt;, &lt;Decentralized edge clouds, {eid: 84884568560}&gt;, &lt;None, {eid: 85058617872}&gt;, &lt;Decentralized computation offloading game for mobile cloud computing, {eid: 84925130442}&gt;, &lt;Efficient multi-user computation offloading for mobile-edge cloud computing, {eid: 85015384872}&gt;, &lt;When D2D meets cloud: Hybrid mobile task offloadings in fog computing, {eid: 85028333097}&gt;, &lt;Privacy-preserving data aggregation protocol for fog computing-assisted vehicle-to-infrastructure scenario, {eid: 85048705343}&gt;, &lt;Early implementation experience with wearable cognitive assistance applications, {eid: 84959488086}&gt;, &lt;Toward a holistic framework for conducting scientific evaluations of openstack, {eid: 85027470630}&gt;, &lt;A survey on virtualization technologies, {eid: 84876142420}&gt;, &lt;A survey of network virtualization, {eid: 77249132188}&gt;, &lt;CloneCloud: Elastic execution between mobile device and cloud, {eid: 79955951954}&gt;, &lt;An object store service for a fog/edge computing infrastructure based on IPFS and a scale-out NAS, {eid: 85030317616}&gt;, &lt;Performance analysis of object store systems in a fog and edge computing infrastructure, {eid: 85027372757}&gt;, &lt;None, {eid: 85020012370}&gt;, &lt;Software defined cooperative offloading for mobile cloudlets, {eid: 85011965782}&gt;, &lt;Fog computing: Helping the internet of things realize its potential, {eid: 84986211321}&gt;, &lt;Fog computing: Principles, architectures, and applications, {eid: 84988876357}&gt;, &lt;Distributed data stream processing and edge computing: A survey on resource elasticity and future directions, {eid: 85037546359}&gt;, &lt;A survey of mobile cloud computing: Architecture, applications, and approaches, {eid: 84888322916}&gt;, &lt;The LINPACK benchmark: Past, present and future, {eid: 0042674307}&gt;, &lt;MIFAAs: A mobile-IoT-federation-as-a-service model for dynamic cooperation of IoT cloud providers, {eid: 85016560688}&gt;, &lt;In-network aggregation techniques for wireless sensor networks: A survey, {eid: 34248662954}&gt;, &lt;Clearing the clouds: A study of emerging scale-out workloads on modern hardware, {eid: 84858791438}&gt;, &lt;Computing with nearby mobile devices: A work sharing algorithm for mobile edge-clouds, {eid: 85067094057}&gt;, &lt;Pseudo-dynamic testing of realistic edge-fog cloud ecosystems, {eid: 85040537387}&gt;, &lt;Algorithms for automated live migration of virtual machines, {eid: 84921629478}&gt;, &lt;Mobile to mobile computational offloading in multi-hop cooperative networks, {eid: 85015385211}&gt;, &lt;Mobile crowdsensing: Current state and future challenges, {eid: 81355138524}&gt;, &lt;Application specific data replication for edge services, {eid: 33749015785}&gt;, &lt;Opportunistic peer-to-peer mobile cloud computing at the tactical edge, {eid: 84912562661}&gt;, &lt;Developing IoT applications in the fog: A distributed dataflow approach, {eid: 84962284412}&gt;, &lt;Enabling campus edge computing using GENI racks and mobile resources, {eid: 85010830939}&gt;, &lt;Cost efficient resource management in fog computing supported medical cyber-physical system, {eid: 85027694975}&gt;, &lt;IFOGSIM: A toolkit for modeling and simulation of resource management techniques in the internet of things, edge and fog computing environments, {eid: 85021248358}&gt;, &lt;Femto clouds: Leveraging mobile devices to provide cloud service at the edge, {eid: 84960153004}&gt;, &lt;Workload management for dynamic mobile device clusters in edge femtoclouds, {eid: 85039859866}&gt;, &lt;Rededge: A novel architecture for big data processing in mobile edge computing environments, {eid: 85029530364}&gt;, &lt;Managing wireless fog networks using software-defined networking, {eid: 85046095211}&gt;, &lt;Network function virtualization: Challenges and opportunities for innovations, {eid: 84923855140}&gt;, &lt;Quality-aware aggregation &amp; predictive analytics at the edge, {eid: 85047744375}&gt;, &lt;Enhancing the usability and utilization of accelerated architectures via Docker, {eid: 84965031169}&gt;, &lt;Constructing load-balanced data aggregation trees in probabilistic wireless sensor networks, {eid: 84903128224}&gt;, &lt;Multitier fog computing with large-scale IoT data analytics for smart cities, {eid: 85023195223}&gt;, &lt;A novel load balancing strategy of software-defined cloud/fog networking in the internet of vehicles, {eid: 85011318048}&gt;, &lt;LXC: Linux container tools, {eid: 84951873110}&gt;, &lt;QCoN: QoS-Aware network resource management for fog computing, {eid: 85054888814}&gt;, &lt;FairgV: Fair and fast GPU virtualization, {eid: 85021813719}&gt;, &lt;GPU virtualization and scheduling methods: A comprehensive survey, {eid: 85027078923}&gt;, &lt;From cloud computing to fog computing: Unleash the power of edge and end devices, {eid: 85044339987}&gt;, &lt;Animation rendering on multimedia fog computing platforms, {eid: 85012980528}&gt;, &lt;Mobile fog: A programming model for large-scale applications on the internet of things, {eid: 84883732282}&gt;, &lt;Exploring mobile edge computing for 5G-enabled software defined vehicular networks, {eid: 85043523469}&gt;, &lt;Gravity gradient routing for information delivery in fog wireless sensor networks, {eid: 84964329276}&gt;, &lt;Soul: An edge-cloud system for mobile applications in a sensor-rich world, {eid: 85010711327}&gt;, &lt;EyeQ: Practical network performance isolation at the edge, {eid: 85076717728}&gt;, &lt;Prediction or not? An energy-efficient framework for clustering-based data collection in wireless sensor networks, {eid: 79955521337}&gt;, &lt;Commodity single board computer clusters and their applications, {eid: 85049864924}&gt;, &lt;Neurosurgeon: Collaborative intelligence between the cloud and mobile edge, {eid: 85084520597}&gt;, &lt;A survey on application layer protocols for the internet of things, {eid: 84987933387}&gt;, &lt;Container-as-a-service at the edge: Trade-off between energy efficiency and service availability at fog nano data centers, {eid: 85028883579}&gt;, &lt;Dynamic heterogeneity-aware coded cooperative computation at the edge, {eid: 85058083878}&gt;, &lt;On edge cloud service provision with distributed home servers, {eid: 85044310581}&gt;, &lt;Adaptive nature-inspired fog architecture, {eid: 85048066317}&gt;, &lt;KVM: The Linux virtual machine monitor, {eid: 54049158076}&gt;, &lt;Optimal processing node discovery algorithm for distributed computing in IoT, {eid: 84962238256}&gt;, &lt;ThinkAir: Dynamic resource allocation and parallel execution in the cloud for mobile code offloading, {eid: 84861596582}&gt;, &lt;A performance comparison of container-based technologies for the cloud, {eid: 84991325429}&gt;, &lt;Software-defined networking: A comprehensive survey, {eid: 84919935425}&gt;, &lt;Internet of things gateways meet Linux containers: Performance evaluation and discussion, {eid: 84964556804}&gt;, &lt;Challenges and research directions in medical cyberâ€“physical systems, {eid: 84155167716}&gt;, &lt;Enhancing the isolation and performance of control planes for fog computing, {eid: 85054072374}&gt;, &lt;Latency-minimizing data aggregation in wireless sensor networks under physical interference model, {eid: 84888641303}&gt;, &lt;Aggregation latency-energy tradeoff in wireless sensor networks with successive interference cancellation, {eid: 84885107042}&gt;, &lt;Enhancing edge computing with database replication, {eid: 47249140368}&gt;, &lt;Paradrop: Enabling lightweight multi-tenancy at the networkâ€™s extreme edge, {eid: 85010831253}&gt;, &lt;Heterogeneous secure multi-level remote acceleration service for low-power integrated systems and devices, {eid: 84998579349}&gt;, &lt;A lightweight privacy-preserving data aggregation scheme for fog computing-enhanced IoT, {eid: 85018495637}&gt;, &lt;Game-theoretic analysis of computation offloading for cloudlet-based mobile cloud computing, {eid: 84949526447}&gt;, &lt;Quality of experience (QoE)-aware placement of applications in fog computing environments, {eid: 85044848033}&gt;, &lt;Tributaries and deltas: Efficient and robust aggregation in sensor network streams, {eid: 29844448642}&gt;, &lt;BHCDA: Bandwidth efficient heterogeneity aware cluster based data aggregation for wireless sensor network, {eid: 84891910429}&gt;, &lt;Bandwidth efficient cluster-based data aggregation for wireless sensor network, {eid: 84927786206}&gt;, &lt;Mobility and heterogeneity aware cluster-based data aggregation for wireless sensor network, {eid: 84937921683}&gt;, &lt;Clouds of virtual machines in edge networks, {eid: 84880560646}&gt;, &lt;A survey on mobile edge computing: The communication perspective, {eid: 85028734877}&gt;, &lt;A survey of migration mechanisms of virtual machines, {eid: 84893976481}&gt;, &lt;Docker: Lightweight Linux containers for consistent development and deployment, {eid: 84926444656}&gt;, &lt;None, {eid: 0037880329}&gt;, &lt;Edge-fog cloud: A distributed cloud for internet of things computations, {eid: 85017198926}&gt;, &lt;On the virtualization of CUDA based GPU remoting on ARM and X86 machines in the GVirtuS framework, {eid: 84991112040}&gt;, &lt;Virtualization on internet of things edge devices with container technologies: A performance evaluation, {eid: 85023780909}&gt;, &lt;Enabling data processing at the network edge through lightweight virtualization technologies, {eid: 85004140731}&gt;, &lt;Consolidate IoT edge computing with lightweight virtualization, {eid: 85041432602}&gt;, &lt;Beacon: A cloud network federation framework, {eid: 84966687575}&gt;, &lt;Cross-site virtual network in cloud and fog computing, {eid: 85019249729}&gt;, &lt;Towards resource sharing in mobile device clouds: Power balancing across mobile devices, {eid: 84883732455}&gt;, &lt;Friend or foe? Detecting and isolating malicious nodes in mobile edge computing platforms, {eid: 84964336316}&gt;, &lt;The ADRENALINE testbed: An SDN/NFV packet/optical transport network and edge/core cloud platform for end-to-end 5G and IoT services, {eid: 85039949949}&gt;, &lt;A serverless real-time data analytics platform for edge computing, {eid: 85029365106}&gt;, &lt;Provisioning software-defined IoT cloud systems, {eid: 84922551398}&gt;, &lt;A middleware infrastructure for utility-based provisioning of IoT cloud systems, {eid: 85010777967}&gt;, &lt;Synopsis diffusion for robust aggregation in sensor networks, {eid: 27644449262}&gt;, &lt;Resource allocation strategy in fog computing based on priced timed petri nets, {eid: 85037036527}&gt;, &lt;Fog computing dynamic load balancing mechanism based on graph repartitioning, {eid: 84963819565}&gt;, &lt;Service-oriented heterogeneous resource sharing for optimizing service latency in mobile cloud, {eid: 84882953034}&gt;, &lt;From cloud to fog computing: A review and a conceptual live VM migration framework, {eid: 85026636505}&gt;, &lt;Containers and clusters for edge cloud architecturesâ€”A technology review, {eid: 84959064257}&gt;, &lt;Demystifying cloud benchmarking, {eid: 84978716288}&gt;, &lt;Mobilouds: An energy efficient MCC collaborative framework with extended mobile participation for next generation networks, {eid: 85015259477}&gt;, &lt;Particle swarm optimization method for constrained optimization problems, {eid: 3042711032}&gt;, &lt;Transient clouds: Assignment and collaborative execution of tasks on mobile devices, {eid: 84949923147}&gt;, &lt;Secure and sustainable load balancing of edge data centers in fog computing, {eid: 85046170692}&gt;, &lt;Data-aggregation techniques in sensor networks: A survey, {eid: 84874468531}&gt;, &lt;Low-latency service data aggregation using policy obligations, {eid: 84926189944}&gt;, &lt;Experimental testbed for edge computing in fiber-wireless broadband access networks, {eid: 85051770667}&gt;, &lt;Secure data aggregation in wireless sensor networks: Filtering out the attackerâ€™s impact, {eid: 84896928233}&gt;, &lt;Nebula: Distributed edge cloud for data intensive computing, {eid: 84908574803}&gt;, &lt;Edge mesh: A new paradigm to enable distributed intelligence in internet of things, {eid: 85028461481}&gt;, &lt;On radio access network slicing from a radio resource management perspective, {eid: 85017163194}&gt;, &lt;Heterogeneity in mobile cloud computing: Taxonomy and open challenges, {eid: 84894675432}&gt;, &lt;Foggy: A platform for workload orchestration in a fog computing environment, {eid: 85044319983}&gt;, &lt;The emergence of edge computing, {eid: 85009446769}&gt;, &lt;The case for VM-based cloudlets in mobile computing, {eid: 70350136710}&gt;, &lt;Incremental deployment and migration of geo-distributed situation awareness applications in the fog, {eid: 84978646281}&gt;, &lt;SpaceIfy: A client-edge-server ecosystem for mobile computing in smart spaces, {eid: 84887031187}&gt;, &lt;OpenStack: Toward an open-source solution for cloud computing, {eid: 84895089865}&gt;, &lt;Cloud services in the guifi. Net community network, {eid: 84949625481}&gt;, &lt;Indices: Exploiting edge resources for performance-aware cloud hosted services, {eid: 85027465225}&gt;, &lt;Serendipity: Enabling remote computing among intermittently connected mobile devices, {eid: 84863537855}&gt;, &lt;Edge computing: Vision and challenges, {eid: 84987842183}&gt;, &lt;Using edge-clouds to reduce load on traditional Wi-Fi infrastructures and improve quality of experience, {eid: 85030328839}&gt;, &lt;Scalable crowd-sourcing of video from mobile devices, {eid: 84881184166}&gt;, &lt;Towards QoS-aware fog service placement, {eid: 85030321450}&gt;, &lt;EdgecloudSim: An environment for performance evaluation of edge computing systems, {eid: 85052461356}&gt;, &lt;Towards a proper service placement in combined Fog-to-Cloud (F2C) architectures, {eid: 85046757236}&gt;, &lt;Evaluating voice interaction pipelines at the edge, {eid: 85032284949}&gt;, &lt;Blockchain based distributed control system for edge computing, {eid: 85027499223}&gt;, &lt;Fog computing: A cloud to the ground support for smart things and machine-to-machine networks, {eid: 84923117513}&gt;, &lt;Analysis of process assignment in multi-tier mobile cloud computing and application to edge accelerated web browsing, {eid: 84939526027}&gt;, &lt;Resource aware placement of IoT application modules in Fog-Cloud computing paradigm, {eid: 85029425783}&gt;, &lt;A hierarchical distributed fog computing architecture for big data analysis in smart cities, {eid: 84959912243}&gt;, &lt;EGF-tree: An energy efficient index tree for facilitating multi-region query aggregation in the internet of things, {eid: 84893510958}&gt;, &lt;Designing overlay networks for decentralized clouds, {eid: 85044333461}&gt;, &lt;Distributed deep neural networks over the cloud, the edge and end devices, {eid: 85027287268}&gt;, &lt;High-speed uploading architecture using distributed edge servers on multi-RAT heterogeneous networks, {eid: 84987738982}&gt;, &lt;Software defined networking-based vehicular ad hoc network with fog computing, {eid: 84942636228}&gt;, &lt;Sensor function virtualization to support distributed intelligence in the internet of things, {eid: 84939996520}&gt;, &lt;Cloud benchmarking for performance, {eid: 84937883984}&gt;, &lt;Cloud benchmarking for maximis-ing performance of scientific applications, {eid: 85062706241}&gt;, &lt;Next generation cloud computing: New trends and research directions, {eid: 85030685680}&gt;, &lt;Accelerator virtualization in fog computing: Moving from the cloud to the edge, {eid: 85057960495}&gt;, &lt;Doclite: A Docker-based lightweight cloud benchmarking tool, {eid: 84983391446}&gt;, &lt;Challenges and opportunities in edge computing, {eid: 85011060262}&gt;, &lt;Edge-as-a-service: Towards distributed cloud architectures, {eid: 85043605681}&gt;, &lt;None, {eid: 85021802926}&gt;, &lt;New approach to virtualization is a lightweight, {eid: 33947412760}&gt;, &lt;Emerging technology for 5G-enabled vehicular networks, {eid: 85055743106}&gt;, &lt;A multi-objective approach to real-time in-situ processing of mobile-application workflows, {eid: 84994468991}&gt;, &lt;LEONOREâ€“large-scale provisioning of resource-constrained IoT deployments, {eid: 84990879641}&gt;, &lt;Energy-efficient design for edge-caching wireless networks: When is coded-caching beneficial?, {eid: 85044246555, doi: 10.1109/SPAWC.2017.8227689}&gt;, &lt;Anonymous and secure aggregation scheme in fog-based public cloud computing, {eid: 85014042880}&gt;, &lt;Elastic urban video surveillance system using edge computing, {eid: 85036651317}&gt;, &lt;ENORM: A framework for edge node resource management, {eid: 85027046746}&gt;, &lt;Dynamic service placement for mobile micro-clouds with predicted future costs, {eid: 85027530145}&gt;, &lt;QoS-oriented capacity planning for edge computing, {eid: 85028361530}&gt;, &lt;Secure content delivery with edge nodes to save caching resources for mobile users in green cities, {eid: 85039773816}&gt;, &lt;Towards SDN-based fog computing: MQTT broker virtualization for effective and reliable delivery, {eid: 84966545919}&gt;, &lt;Seamless support of low latency mobile applications with NFV-enabled mobile edge-cloud, {eid: 85010685422}&gt;, &lt;Cost-efficient NFV-Enabled mobile edge-cloud for low latency mobile applications, {eid: 85040554325}&gt;, &lt;All one needs to know about fog computing and related edge computing paradigms: A complete survey, {eid: 85061747900}&gt;, &lt;Data density correlation degree clustering method for data aggregation in WSN, {eid: 84896866313}&gt;, &lt;Discretized streams: Fault-tolerant streaming computation at scale, {eid: 84889637396}&gt;, &lt;Big data caching for networking: Moving from cloud to edge, {eid: 84991096537}&gt;, &lt;Software defined networking enabled wireless network virtualization: Challenges and solutions, {eid: 85019880347}&gt;</t>
  </si>
  <si>
    <t>2-s2.0-85072407747</t>
  </si>
  <si>
    <t>Science, technology and innovation ecosystem transformation toward society 5.0</t>
  </si>
  <si>
    <t>International Journal of Production Economics</t>
  </si>
  <si>
    <t>10.1016/j.ijpe.2019.07.033</t>
  </si>
  <si>
    <t>https://www.doi.org/10.1016/j.ijpe.2019.07.033</t>
  </si>
  <si>
    <t>Â© 2019 Elsevier B.V.Society 5.0 is the vision of a new human-centered society in the fifth stage launched by Japan. This paper explores a prospective model of science, technology and innovation (STI) activities in Society 5.0 from an ecosystem perspective. STI policy review and statistical analysis are conducted in comparison with Germany and the United States to describe the historical transformation of Japan's STI ecosystem. Major socio-economic risks on Japan's STI ecosystem can be classified as labor, capital and spatial risks. Shifting from a push-based STI ecosystem to a pull-based STI ecosystem and increasing the system resilience through value creation for society are essential to reduce three risks and to revitalize productivity and growth in Society 5.0.</t>
  </si>
  <si>
    <t>Data-driven innovation, Productivity and growth, Science, Society 5.0, STI ecosystem, System resilience, Technology and innovation</t>
  </si>
  <si>
    <t>&lt;Research on a Japanese Model of Open Innovation, {eid: 85070675627}&gt;, &lt;Match your innovation strategy to your innovation ecosystem, {eid: 33645683761}&gt;, &lt;Competition, Innovation And Productivity Growth: A Review Of Theory And Evidence (OECD Economics Department Working Papers, No. 317), {eid: 0141458589}&gt;, &lt;Smart times: smart society plan â€˜society 5.0â€™. Nikkei sagyo shimbun, {eid: 85070704133}&gt;, &lt;Managing in an age of modularity, {eid: 0031227526}&gt;, &lt;Germany: A Global Miracle And a European Challenge (Brookings Global Economy and Development Working Paper 62), {eid: 84923347644}&gt;, &lt;Forschung und Innovation fÃ¼r die Menschen: Die Hightech-Strategie 2025, {eid: 85081048712}&gt;, &lt;First Science and Technology Basic Plan, {eid: 84975840997}&gt;, &lt;Second Science and Technology Basic Plan, {eid: 84975840997}&gt;, &lt;Third Science and Technology Basic Plan, {eid: 39149125021}&gt;, &lt;Fourth Science and Technology Basic Plan, {eid: 39149125021}&gt;, &lt;Fifth Science and Technology Basic Plan, {eid: 84975840997}&gt;, &lt;Annual Report on the Japanese Economy and Public Finance 2015, {eid: 85070698686}&gt;, &lt;Annual Report on the Japanese Economy and Public Finance 2017, {eid: 85070698686}&gt;, &lt;â€˜Mode 3â€™and â€˜Quadruple Helixâ€™: toward a 21st century fractal innovation ecosystem, {eid: 60849132212}&gt;, &lt;Open Innovation: the New Imperative for Creating and Profiting from Technology, {eid: 0038210300}&gt;, &lt;ICT Investment and Economic Growth in the 1990s: Is the United States a Unique Case? A Comparative Study Of Nine OECD Countries (OECD Science, Technology and Industry Working Papers, No. 2001/07), {eid: 0009908576}&gt;, &lt;Key differences between web 1.0 and web 2.0, {eid: 70450198227}&gt;, &lt;Fifth Science and Technology Basic Plan, {eid: 84975840997}&gt;, &lt;Social Principles of Human-Centric AI, {eid: 85070676573}&gt;, &lt;Innovate America: National Innovation Initiative Summit and Report, {eid: 43449136602}&gt;, &lt;Emerging Markets In Transition: Growth Prospects And Challenges (IMF Staff Discussion Note), {eid: 85018832243}&gt;, &lt;The Future of Japan: Reigniting Productivity and Growth, {eid: 85020029270}&gt;, &lt;Primer on â€˜open innovationâ€™: principles and practice, {eid: 41149176029}&gt;, &lt;17th Corporate White Paper: toward the Realization of Sustainable Corporate Management, {eid: 85070685085}&gt;, &lt;Does governance matter? Keiretsu alliances and asset specificity as sources of competitive advantage, {eid: 0030371175}&gt;, &lt;Report on Research, Innovation and Technological Performance in Germany 2015, {eid: 85052930747}&gt;, &lt;Annual Report on Japanese Startup Businesses 2015, {eid: 85070669007}&gt;, &lt;Nnovation policy: updating the Unions approach in the context of the Lisbon strategy, {eid: 3142761686}&gt;, &lt;Employment and Social Developments in Europe: Annual Review 2016, {eid: 84864473792}&gt;, &lt;National Science and Technology Council, &amp; Advanced Manufacturing National Program Office, {eid: 85070683622}&gt;, &lt;Industry-University R&amp;D partnerships in the United States, {eid: 85070678610}&gt;, &lt;Plant Turnover And TFP Dynamics In Japanese Manufacturing (Discussion Paper Series No.180), {eid: 71049130141}&gt;, &lt;The structural causes of Japans lost decades, {eid: 85070687836}&gt;, &lt;Japanese and US perspectives on the national innovation ecosystem, {eid: 37849038279}&gt;, &lt;The Four: the Hidden DNA of Amazon, Apple, Facebook, and Google, {eid: 85056397593}&gt;, &lt;Science and Technology Basic Law, {eid: 0043055958}&gt;, &lt;Reverse Innovation: Create Far from Home, Win Everywhere, {eid: 84871551491}&gt;, &lt;The 100-year Life: Living and Working in an Age of Longevity, {eid: 85019166685}&gt;, &lt;Corporate implications of longer lives, {eid: 85019136168}&gt;, &lt;Customer-centric strategic planning: integrating CRM in online business systems, {eid: 33746347840}&gt;, &lt;Smaller collaborative robots are disrupting the robotics industry, {eid: 85070698719}&gt;, &lt;What is an innovation ecosystem?, {eid: 84885041128}&gt;, &lt;Innovation and productivity growth, {eid: 79960057610}&gt;, &lt;Creating shared value, {eid: 84906331429}&gt;, &lt;China seeks dominance of global AI industry. The Financial Times, {eid: 85070711729}&gt;, &lt;An Economic Policy Perspective on Online Platforms, {eid: 85042421045}&gt;, &lt;Challenges in transforming manufacturing organisations into product-service providers, {eid: 77952595250}&gt;, &lt;Final report on the new industrial structure vision, {eid: 85070699141}&gt;, &lt;White Paper on Science and Technology 2016, {eid: 85058970836}&gt;, &lt;Report on trends in service creation and its relation to ICT, {eid: 85070714118}&gt;, &lt;Report on social impacts of ICT development, {eid: 85070680749}&gt;, &lt;November 22) kashiwa-no-ha smart city development plan earns LEED-ND platinum, {eid: 85070702372}&gt;, &lt;White Paper on Science and Technology 2015, {eid: 85058970836}&gt;, &lt;Predators and prey: a new ecology of competition, {eid: 0027603238}&gt;, &lt;A strategy for American innovation: securing our economic growth and prosperity, {eid: 84860229056}&gt;, &lt;A strategy for American innovation, {eid: 84983438361}&gt;, &lt;Rising above the Gathering Storm: Energizing and Employing America for a Brighter Economic Future, {eid: 30344466137}&gt;, &lt;Population Projections by Region in Japan over the Period from 2010 to 2040, {eid: 85070712979}&gt;, &lt;Japans basic law for science and technology, {eid: 39149129883}&gt;, &lt;The second science and technology basic plan: a blueprint for Japans science and technology policy, {eid: 85070704815}&gt;, &lt;National Strategic Plan on Advanced Manufacturing, {eid: 85070700599}&gt;, &lt;The Economic Development of Japan: the Path Traveled by Japan as a Development Country, {eid: 78649313256}&gt;, &lt;National Innovation Systems, {eid: 0004286038}&gt;, &lt;Data-driven Innovation: Big Data for Growth and Well-Being, {eid: 84969953346}&gt;, &lt;OECD Science, Technology and Innovation Outlook 2016, {eid: 85017174352}&gt;, &lt;The Internet Of Things: Seizing The Benefits And Addressing The Challenges (OECD Digital Economy Papers, No. 252, {eid: 85070674654}&gt;, &lt;Entrepreneurship at a Glance 2016, {eid: 85020385725}&gt;, &lt;OECD Territorial Reviews: Japan 2016, {eid: 47649086492}&gt;, &lt;The Next Production Revolution: Implications for Governments and Business, {eid: 85026827730}&gt;, &lt;OECD.Stat (Database), {eid: 84995413366, doi: 10.1787/data-00900-en}&gt;, &lt;Making Innovation Benefit All: Policies for Inclusive Growth, {eid: 85046713246}&gt;, &lt;Strategy and society: the link between competitive advantage and corporate social responsibility, {eid: 33845336816}&gt;, &lt;A consumer perspective on value creation, {eid: 33846630368}&gt;, &lt;Collaborative Robots Open New Fronts in Automation, {eid: 85070716330}&gt;, &lt;The Obama Administrations Proposal to Establish a National Network for Manufacturing Innovation, {eid: 85070723800}&gt;, &lt;January 17). Abe to push for global data-sharing rules at Davos. Nikkei Asian Review, {eid: 85070677348}&gt;, &lt;Artificial Intelligence Technology Strategy, {eid: 85064924268}&gt;, &lt;Modular production networks: a new American model of industrial organization, {eid: 0036296037}&gt;, &lt;Why METI Officers Feel Anxious about Work Style Reforms, {eid: 85070665505}&gt;, &lt;Artificial Intelligence Strategy, {eid: 85070702055}&gt;, &lt;Executive Order on Maintaining American Leadership in Artificial Intelligence, {eid: 85067088766}&gt;, &lt;Key Concepts in Innovation, {eid: 84953328324}&gt;, &lt;Why co-bots will be a huge innovation and growth driver for robotics industry, {eid: 85019992717}&gt;, &lt;Late Basic Plan for Fifth Comprehensive Basic Design of Tamaki Town, {eid: 85070675306}&gt;, &lt;Reversing the Disappearance of the Regions? Learning from Success Stories Local (L) Prescriptions Differ from Global (G) Ones, {eid: 85070699497}&gt;, &lt;Reinventing R&amp;D in an open innovation ecosystem, {eid: 79952074035}&gt;, &lt;UNSD Demographic Statistics, {eid: 85070663912}&gt;, &lt;Pipelines, platforms, and the new rules of strategy, {eid: 85042481189}&gt;, &lt;Open Innovation in Industry, Including 3D Printing, {eid: 85027010209}&gt;, &lt;Global Gender Gap Report 2015, {eid: 84922689422}&gt;, &lt;Global Gender Gap Report 2016, {eid: 85007309566}&gt;, &lt;Smart city reference model: assisting planners to conceptualize the building of smart city innovation ecosystems, {eid: 84876051127}&gt;</t>
  </si>
  <si>
    <t>2-s2.0-85070715292</t>
  </si>
  <si>
    <t>Solutions to Scalability of Blockchain: a Survey</t>
  </si>
  <si>
    <t>10.1109/aCCESS.2020.2967218</t>
  </si>
  <si>
    <t>https://www.doi.org/10.1109/aCCESS.2020.2967218</t>
  </si>
  <si>
    <t>Â© 2013 IEEE.Blockchain-based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t>
  </si>
  <si>
    <t>Blockchain, scalability</t>
  </si>
  <si>
    <t>&lt;Bitcoin: A peer-to-peer electronic cash system, {eid: 79251545889}&gt;, &lt;Ethereum: A secure decentralised generalised transaction ledger, {eid: 84945225986}&gt;, &lt;Architecture of the hyperledger blockchain fabric, {eid: 85015161015}&gt;, &lt;Blockchain challenges and opportunities: A survey, {eid: 85055257106}&gt;, &lt;A detailed and real-time performance monitoring framework for blockchain systems, {eid: 85049675865}&gt;, &lt;None, {eid: 85094861594}&gt;, &lt;Brewers conjecture and the feasibility of consistent, available, partition-tolerant web services, {eid: 1542640153}&gt;, &lt;A survey on the security of blockchain systems, {eid: 85062620762}&gt;, &lt;None, {eid: 85037542341}&gt;, &lt;None, {eid: 85079740199}&gt;, &lt;A secure sharding protocol for open blockchains, {eid: 84995422445}&gt;, &lt;OmniLedger: A secure, scale-out, decentralized ledger via sharding, {eid: 85049798657}&gt;, &lt;RapidChain: Scaling blockchain via full sharding, {eid: 85056891496}&gt;, &lt;Monoxide: Scale out blockchains with asynchronous consensus zones, {eid: 85069660015}&gt;, &lt;Bitcoin-NG: A scalable blockchain protocol, {eid: 85071147013}&gt;, &lt;Algorand: Scaling byzantine agreements for cryptocurrencies, {eid: 85041676392}&gt;, &lt;Snow white: Provably secure proofs of stake, {eid: 85028464342}&gt;, &lt;Ouroboros: A provably secure proof-of-stake blockchain protocol, {eid: 85028454797}&gt;, &lt;Ouroboros praos: An adaptively-secure, semi-synchronous proof-of-stake blockchain, {eid: 85045916847}&gt;, &lt;None, {eid: 84983497677}&gt;, &lt;Plasma: Scalable autonomous smart contracts, {eid: 85050978729}&gt;, &lt;None, {eid: 85079779451}&gt;, &lt;On scaling decentralized blockchains, {eid: 84987990635}&gt;, &lt;None, {eid: 85079762295}&gt;, &lt;Enhancing bitcoin security and performance with strong consistency via collective signing, {eid: 85076471717}&gt;, &lt;A fast and scalable payment network with bitcoin duplex micropayment channels, {eid: 84943598717}&gt;, &lt;None, {eid: 85041437702}&gt;, &lt;Sprites and state channels: Payment networks that go faster than lightning, {eid: 85075560311}&gt;, &lt;None, {eid: 84943593919}&gt;, &lt;None, {eid: 85079768486}&gt;, &lt;None, {eid: 85034982347}&gt;, &lt;None, {eid: 85025114914}&gt;, &lt;Arbitrum: Scalable, private smart contracts, {eid: 85058997812}&gt;, &lt;Segregated witness (consensus layer), {eid: 84978276627}&gt;, &lt;None, {eid: 85079820604}&gt;, &lt;CUB, a consensus unit-based storage scheme for blockchain system, {eid: 85057121389}&gt;, &lt;Jidar: A jigsaw-like data reduction approach without trust assumptions for bitcoin system, {eid: 85074851830}&gt;, &lt;Inclusive block chain protocols, {eid: 84949947631}&gt;, &lt;Spectre: A fast and scalable cryptocurrency protocol, {eid: 85031926845}&gt;, &lt;Phantom: A scalable blockdag protocol, {eid: 85056875214}&gt;, &lt;None, {eid: 85079747565}&gt;, &lt;None, {eid: 85042270368}&gt;, &lt;None, {eid: 85079749151}&gt;, &lt;None, {eid: 85018651234}&gt;, &lt;None, {eid: 85056259346}&gt;, &lt;None, {eid: 85079776753}&gt;, &lt;Kadcast: A structured approach to broadcast in blockchain networks, {eid: 85074756631}&gt;, &lt;Velocity: Scalability improvements in block propagation through rateless erasure coding, {eid: 85069201161}&gt;, &lt;Bloxroute: A scalable trustless blockchain distribution network whitepaper, {eid: 85079742519}&gt;, &lt;On availability for blockchain-based systems, {eid: 85038107600}&gt;, &lt;None, {eid: 85068923633}&gt;, &lt;Sustainability of bitcoin and blockchains, {eid: 85019733993}&gt;, &lt;None, {eid: 85068923633}&gt;, &lt;None, {eid: 85079774738}&gt;, &lt;None, {eid: 85068253884}&gt;, &lt;None, {eid: 85079795854}&gt;, &lt;None, {eid: 85079820557}&gt;, &lt;None, {eid: 85079785627}&gt;, &lt;Secure high-rate transaction processing in bitcoin, {eid: 84949996088}&gt;, &lt;None, {eid: 85078874169}&gt;, &lt;None, {eid: 84985920279}&gt;, &lt;None, {eid: 85079799188}&gt;, &lt;None, {eid: 85079798323}&gt;, &lt;None, {eid: 85079741304}&gt;, &lt;Practical byzantine fault tolerance, {eid: 0001038609}&gt;, &lt;None, {eid: 85079811017}&gt;, &lt;Fast asynchronous Byzantine agreement with optimal resilience, {eid: 0027313816}&gt;, &lt;Unreliable intrusion detection in distributed computations, {eid: 0030703957}&gt;, &lt;Fully polynomial byzantine agreement for n &lt; 3t processors in t C 1 rounds, {eid: 0012525797}&gt;, &lt;None, {eid: 85046998934}&gt;, &lt;Keeping authorities honest or bust with decentralized witness cosigning, {eid: 84987605384}&gt;, &lt;Hybrid consensus: Efficient consensus in the permissionless model, {eid: 85032377874}&gt;, &lt;None, {eid: 85056846127}&gt;, &lt;Verifiable random functions, {eid: 0033346854}&gt;, &lt;None, {eid: 85079822600}&gt;, &lt;None, {eid: 85079765729}&gt;, &lt;Proof-of-participation: Implementation of proof-of-stake through proof-of-work, {eid: 85063153280}&gt;, &lt;None, {eid: 85079797333}&gt;, &lt;Challenges and pitfalls of partitioning blockchains, {eid: 85051169666}&gt;, &lt;An efficient heuristic procedure for partitioning graphs, {eid: 84990479742}&gt;, &lt;A fast and high quality multilevel scheme for partitioning irregular graphs, {eid: 0032131147}&gt;, &lt;Scalable bias-resistant distributed randomness, {eid: 85024487428}&gt;, &lt;None, {eid: 85079766231}&gt;, &lt;None, {eid: 85063335329}&gt;, &lt;None, {eid: 85079767998}&gt;, &lt;None, {eid: 85079797965}&gt;, &lt;None, {eid: 85079782415}&gt;, &lt;None, {eid: 85049165089}&gt;, &lt;The first glance at the simulation of the tangle: Discrete model, {eid: 85056255672}&gt;, &lt;Extracting tangle properties in continuous time via large-scale simulations, {eid: 85061757996}&gt;, &lt;None, {eid: 85076903783}&gt;, &lt;Hedera: A governing council &amp; public hashgraph network, {eid: 85057961071}&gt;, &lt;Snow_ake to avalanche: A novel metastable consensus protocol family for cryptocurrencies, {eid: 85061822954}&gt;, &lt;None, {eid: 85079760062}&gt;, &lt;None, {eid: 85046644581}&gt;, &lt;None, {eid: 85079785528}&gt;, &lt;None, {eid: 85079752436}&gt;, &lt;None, {eid: 85049040428}&gt;, &lt;None, {eid: 85075951719}&gt;, &lt;None, {eid: 85074752262}&gt;, &lt;None, {eid: 85074773988}&gt;, &lt;Anonymous multi-hop locks for blockchain scalability and interoperability, {eid: 85068619609}&gt;, &lt;None, {eid: 85079813053}&gt;, &lt;None, {eid: 85071617645}&gt;, &lt;None, {eid: 85071617645}&gt;, &lt;None, {eid: 85079814929}&gt;, &lt;None, {eid: 85079822046}&gt;, &lt;None, {eid: 85065903691}&gt;, &lt;None, {eid: 85079765837}&gt;, &lt;None, {eid: 85079818424}&gt;, &lt;Erasing data from blockchain nodes, {eid: 85071933281}&gt;, &lt;None, {eid: 85079822727}&gt;, &lt;Kademlia: A peer-to-peer information system based on theXOR metric, {eid: 84947235017}&gt;</t>
  </si>
  <si>
    <t>2-s2.0-85079765706</t>
  </si>
  <si>
    <t>Recent advances in evolving computing paradigms: Cloud, edge, and fog technologies</t>
  </si>
  <si>
    <t>10.3390/s22010196</t>
  </si>
  <si>
    <r>
      <rPr>
        <u/>
        <sz val="11"/>
        <color rgb="FF1155CC"/>
        <rFont val="Calibri, sans-serif"/>
      </rPr>
      <t>https://www.doi.org/10.3390/s22010196</t>
    </r>
  </si>
  <si>
    <t>© 2021 by the authors. Licensee MDPI, Basel, Switzerland.Cloud computing has become integral lately due to the ever‐expanding Internet‐of‐things (IoT) network. It still is and continues to be the best practice for implementing complex computational applications, emphasizing the massive processing of data. However, the cloud falls short due to the critical constraints of novel IoT applications generating vast data, which entails a swift response time with improved privacy. The newest drift is moving computational and storage resources to the edge of the network, involving a decentralized distributed architecture. The data processing and analytics perform at proximity to end‐users, and overcome the bottleneck of cloud computing. The trend of deploying machine learning (ML) at the network edge to enhance computing applications and services has gained momentum lately, specifically to reduce latency and energy consumed while optimizing the security and management of resources. There is a need for rigorous research efforts oriented towards developing and implementing machine learning algorithms that deliver the best results in terms of speed, accuracy, storage, and security, with low power consumption. This extensive survey presented on the prominent computing paradigms in practice highlights the latest innovations resulting from the fusion between ML and the evolving computing paradigms and discusses the underlying open research challenges and future prospects.</t>
  </si>
  <si>
    <t>Cloud computing, Edge computing, Fog computing, Internet‐of‐things, Machine learning</t>
  </si>
  <si>
    <t>&lt;A View of Cloud Computing, {eid: 77950347409, doi: 10.1145/1721654.1721672}&gt;, &lt;All One Needs to Know about Fog Computing and Related Edge Computing Paradigms: A Complete Survey, {eid: 85061747900, doi: 10.1016/j.sysarc.2019.02.009}&gt;, &lt;Atmosphere: Context and Situational‐Aware Collaborative IoT Architecture for Edge‐Fog‐Cloud Computing, {eid: 85109793830, doi: 10.1016/j.csi.2021.103550}&gt;, &lt;A Survey on Resilience in the IoT: Taxonomy, Classification, and Discussion of Resilience Mechanisms, {eid: 85115446129, doi: 10.1145/3462513}&gt;, &lt;Fog Computing and Internet of Things in One Building Block: A Survey and an Overview of Interacting Technologies, {eid: 85105494106, doi: 10.1007/s10586‐021‐03286‐4}&gt;, &lt;Advantages of Using Fog in IoT Applications, {eid: 85092287672, doi: 10.1007/s41870‐020‐00514‐9}&gt;, &lt;The Promise of Edge Computing, {eid: 84969922595, doi: 10.1109/MC.2016.145}&gt;, &lt;Comparison of Edge Computing Implementations: Fog Computing, Cloudlet and Mobile Edge Computing, {eid: 85029319174, doi: 10.1109/GIOTS.2017.8016213}&gt;, &lt;A Framework of Fog Computing: Architecture, Challenges, and Optimization, {eid: 85032446751, doi: 10.1109/ACCESS.2017.2766923}&gt;, &lt;None, {eid: 85059470935}&gt;, &lt;Optimizing Green Computing Awareness for Environmental Sustainability and Economic Security as a Stochastic Optimization Problem, {eid: 85031812696, doi: 10.3390/su9101857}&gt;, &lt;Modelling of Internet of Things Units for Estimating Security‐Energy‐ Performance Relationships for Quality of Service and Environment Awareness: Modelling of IoT Units for Estimating Quality of Service, {eid: 84968570942, doi: 10.1002/sec.1537}&gt;, &lt;A Review of Internet of Things Technologies for Ambient Assisted Living Environments, {eid: 85079638198, doi: 10.3390/fi11120259}&gt;, &lt;Understanding the Internet of Things: Definition, Potentials, and Societal Role of a Fast Evolving Paradigm, {eid: 85009285034, doi: 10.1016/j.adhoc.2016.12.004}&gt;, &lt;Survey on Fog Computing: Architecture, Key Technologies, Applications and Open Issues, {eid: 85029368813, doi: 10.1016/j.jnca.2017.09.002}&gt;, &lt;Fog Computing: A Taxonomy, Survey and Future Directions, {eid: 85082363829, doi: 10.1007/978‐981‐10‐5861‐5_5}&gt;, &lt;A Survey on Internet of Things: Architecture, Enabling Technologies, Security and Privacy, and Applications, {eid: 85026378512, doi: 10.1109/JIOT.2017.2683200}&gt;, &lt;A Survey on Mobile Edge Computing: The Communication Perspective, {eid: 85028734877, doi: 10.1109/COMST.2017.2745201}&gt;, &lt;Ensemble machine learning approaches for webshell detection in Internet of things environments, {eid: 85089497009, doi: 10.1002/ett.4085}&gt;, &lt;A Comprehensive Survey on Fog Computing: State‐of‐the‐Art and Research Challenges, {eid: 85033670467, doi: 10.1109/COMST.2017.2771153}&gt;, &lt;Survey of Fog Computing: Fundamental, Network Applications, and Research Challenges, {eid: 85043456909, doi: 10.1109/COMST.2018.2814571}&gt;, &lt;Internet of Things (IoT), Mobile Cloud, Cloudlet, Mobile IoT, IoT Cloud, Fog, Mobile Edge, and Edge Emerging Computing Paradigms: Disambiguation and Research Directions, {eid: 85059703768, doi: 10.1016/j.jnca.2018.10.021}&gt;, &lt;Fog Computing and the Internet of Things: A Review, {eid: 85089836933, doi: 10.3390/bdcc2020010}&gt;, &lt;Moving to the Edge‐Cloud‐of‐Things: Recent Advances and Future Research Directions, {eid: 85057330273, doi: 10.3390/electronics7110309}&gt;, &lt;A Review of Fog Computing and Machine Learning: Concepts, Applications, Challenges, and Open Issues, {eid: 85074636899, doi: 10.1109/ACCESS.2019.2947542}&gt;, &lt;Edge Computing: A Survey, {eid: 85062554066, doi: 10.1016/j.future.2019.02.050}&gt;, &lt;An Overview on Edge Computing Research, {eid: 85085145884, doi: 10.1109/ACCESS.2020.2991734}&gt;, &lt;Internet of Things: Applications, Adoptions and Components—A Conceptual Overview, {eid: 85105930557, doi: 10.1007/978‐3‐030‐73050‐5_50}&gt;, &lt;Fog Computing Systems: State of the Art, Research Issues and Future Trends, with a Focus on Resilience, {eid: 85089433430, doi: 10.1016/j.jnca.2020.102784}&gt;, &lt;Performance Evaluation Metrics for Cloud, Fog and Edge Computing: A Review, Taxonomy, Benchmarks and Standards for Future Research, {eid: 85110073014, doi: 10.1016/j.iot.2020.100273}&gt;, &lt;The Fog Cloud of Things: A Survey on Concepts, Architecture, Standards, Tools, and Applications, {eid: 85092163275, doi: 10.1016/j.iot.2020.100177}&gt;, &lt;None, {eid: 77954051808}&gt;, &lt;None, {eid: 84865100547}&gt;, &lt;Internet of Things: A Definition &amp; amp; Taxonomy, {eid: 84964666301, doi: 10.1109/NGMAST.2015.71}&gt;, &lt;Internet of Things (IoT) Security: Current Status, Challenges and Prospective Measures, {eid: 84964556793}&gt;, &lt;Internet of Things (IoT): A Vision, Architectural Elements, and Future Directions, {eid: 84876943063, doi: 10.1016/j.future.2013.01.010}&gt;, &lt;None, {eid: 84964079948}&gt;, &lt;Enabling Consumer Trust upon Acceptance of IoT Technologies through Security and Privacy Model, {eid: 84988040102, doi: 10.1007/978‐981‐10‐1536‐6_15}&gt;, &lt;Recent Trends in Iot, {eid: 85121692777}&gt;, &lt;The 51 V’s Of Big Data: Survey, Technologies, Characteristics, Opportunities, Issues and Challenges, {eid: 85066780410, doi: 10.1145/3312614.3312623}&gt;, &lt;Design, Resource Management, and Evaluation of Fog Computing Systems: A Survey, {eid: 85100751552, doi: 10.1109/JIOT.2020.3022699}&gt;, &lt;Big Data Technologies and Management: What Conceptual Modeling Can Do, {eid: 85014748648, doi: 10.1016/j.datak.2017.01.001}&gt;, &lt;Mobile Edge Computing, Fog et al.: A Survey and Analysis of Security Threats and Challenges, {eid: 85008245198, doi: 10.1016/j.future.2016.11.009}&gt;, &lt;Fog Computing and Its Role in the Internet of Things, {eid: 84866627419, doi: 10.1145/2342509.2342513}&gt;, &lt;Fog and IoT: An Overview of Research Opportunities, {eid: 85010031130, doi: 10.1109/JIOT.2016.2584538}&gt;, &lt;Securing the Internet of Things: Need for a New Paradigm and Fog Computing, {eid: 85048372177, doi: 10.1002/9781119187202.ch11}&gt;, &lt;Fog Computing for the Internet of Things: A Survey, {eid: 85063939776, doi: 10.1145/3301443}&gt;, &lt;Design of a Low‐Latency, High‐Reliability Wireless Communication System for Control Applications, {eid: 84906993222, doi: 10.1109/ICC.2014.6883918}&gt;, &lt;What the Fog? Edge Computing Revisited: Promises, Applications and Future Challenges, {eid: 85078274496, doi: 10.1109/ACCESS.2019.2948399}&gt;, &lt;Key Ingredients in an IoT Recipe: Fog Computing, Cloud Computing, and More Fog Computing, {eid: 84983103058, doi: 10.1109/CAMAD.2014.7033259}&gt;, &lt;Fog Computing at Industrial Level, Architecture, Latency, Energy, and Security: A Review, {eid: 85082804504, doi: 10.1016/j.heliyon.2020.e03706}&gt;, &lt;The Conjunction of Fog Computing and the Industrial Internet of Things—An Applied Approach, {eid: 85056459934, doi: 10.1109/PERCOMW.2018.8480288}&gt;, &lt;Formal Definition of Edge Computing: An Emphasis on Mobile Cloud and IoT Composition, {eid: 85048750441}&gt;, &lt;Secure and cost efficient implementation of the mobile computing using offloading technique, {eid: 85094203831, doi: 10.36548/jitdw.2019.1.006}&gt;, &lt;Mobile Cloud Computing: Challenges and Future Research Directions, {eid: 85053402459, doi: 10.1109/DeSE.2017.21}&gt;, &lt;A Survey of Mobile Cloud Computing: Architecture, Applications, and Approaches: A Survey of Mobile Cloud Computing, {eid: 84888322916, doi: 10.1002/wcm.1203}&gt;, &lt;Mobile Cloud Computing: A Survey, {eid: 84862998994, doi: 10.1016/j.future.2012.05.023}&gt;, &lt;A Review of Edge Computing: Features and Resource Virtualization, {eid: 85099789900, doi: 10.1016/j.jpdc.2020.12.015}&gt;, &lt;A Review on Distributed Application Processing Frameworks in Smart Mobile Devices for Mobile Cloud Computing, {eid: 84881318165, doi: 10.1109/SURV.2012.111412.00045}&gt;, &lt;Mobile Ad Hoc Cloud: A Survey: Mobile Ad Hoc Cloud, {eid: 84979263838, doi: 10.1002/wcm.2709}&gt;, &lt;Toward Self‐Organized Mobile Ad Hoc Networks: The Terminodes Project, {eid: 0035101078, doi: 10.1109/35.894385}&gt;, &lt;Enabling privacy and security in Cloud of Things: Architecture, applications, security &amp; privacy challenges, {eid: 85076517541, doi: 10.1016/j.aci.2019.11.005}&gt;, &lt;Cloud of Things: Integrating Internet of Things and Cloud Computing and the Issues Involved, {eid: 84899006510, doi: 10.1109/IBCAST.2014.6778179}&gt;, &lt;Enabling Technologies on Cloud of Things for Smart Healthcare, {eid: 85048488316, doi: 10.1109/ACCESS.2018.2845399}&gt;, &lt;Cloud of Things for Sensing‐as‐a‐Service: Architecture, Algorithms, and Use Case, {eid: 85010029777, doi: 10.1109/JIOT.2016.2557459}&gt;, &lt;The Benefits of Self‐Awareness and Attention in Fog and Mist Computing, {eid: 84938067578, doi: 10.1109/MC.2015.207}&gt;, &lt;Cloud, Fog, and Mist Computing: Advanced Robot Applications, {eid: 85085506308, doi: 10.1109/MSMC.2018.2881233}&gt;, &lt;Mist Computing: Principles, Trends and Future Direction, {eid: 85061491858, doi: 10.14445/23488387/IJCSE‐V4I7P104}&gt;, &lt;Edge Computing: Vision and Challenges, {eid: 84987842183, doi: 10.1109/JIOT.2016.2579198}&gt;, &lt;Serving at the Edge: A Scalable IoT Architecture Based on Transparent Computing, {eid: 85029185320, doi: 10.1109/MNET.2017.1700030}&gt;, &lt;Studying Energy Trade Offs in Offloading Computation/Compilation in Java‐Enabled Mobile Devices, {eid: 4544270661, doi: 10.1109/TPDS.2004.47}&gt;, &lt;Contributing Organizations and Authors. Mobile‐edge Computing Introductory Technical White Paper, {eid: 85121666451}&gt;, &lt;Multi‐Access Edge Computing: Open Issues, Challenges and Future Perspectives, {eid: 85038831594, doi: 10.1186/s13677‐017‐0097‐9}&gt;, &lt;None, {eid: 85050861635}&gt;, &lt;Future Edge Cloud and Edge Computing for Internet of Things Applications, {eid: 85032725533, doi: 10.1109/JIOT.2017.2767608}&gt;, &lt;None, {eid: 84963757817}&gt;, &lt;Mobile‐Edge Computing Architecture: The Role of MEC in the Internet of Things, {eid: 84989350611, doi: 10.1109/MCE.2016.2590118}&gt;, &lt;Fog Load Balancing for Massive Machine Type Communications: A Game and Transport Theoretic Approach, {eid: 85059274942, doi: 10.1109/ACCESS.2018.2888869}&gt;, &lt;Cloud Computing and Big Data: Technologies, Applications and Security, {eid: 85076264816, doi: 10.1007/978‐3‐319‐97719‐5}&gt;, &lt;Mobile edge computing towards 5G: Vision, recent progress, and open challenges, {eid: 85011292023, doi: 10.1109/cc.2016.7833463}&gt;, &lt;None, {eid: 84981742139}&gt;, &lt;Fog Computing: A Platform for Internet of Things and Analytics, {eid: 84925450955, doi: 10.1007/978‐3‐319‐05029‐4_7}&gt;, &lt;Edge Computing: Architecture, Applications and Future Perspectives, {eid: 85098091074, doi: 10.1109/IICAIET49801.2020.9257824}&gt;, &lt;Deep Learning for Edge Computing Applications: A State‐of‐the‐Art Survey, {eid: 85083075108, doi: 10.1109/ACCESS.2020.2982411}&gt;, &lt;A Survey of Recent Advances in Edge‐Computing‐Powered Artificial Intelligence of Things, {eid: 85112178155, doi: 10.1109/JIOT.2021.3088875}&gt;, &lt;A Survey of Cloudlet‐Based Mobile Augmentation Approaches for Resource Optimization, {eid: 85061453179, doi: 10.1145/3241738}&gt;, &lt;The Case for VM‐Based Cloudlets in Mobile Computing, {eid: 70350136710, doi: 10.1109/MPRV.2009.64}&gt;, &lt;Going Back to the Roots—The Evolution of Edge Computing, An IoT Perspective, {eid: 85046090416, doi: 10.1109/MIC.2018.022021657}&gt;, &lt;Edgecourier: An Edge‐Hosted Personal Service for Low‐Bandwidth Document Synchronization in Mobile Cloud Storage Services, {eid: 85039842927, doi: 10.1145/3132211.3134447}&gt;, &lt;Resource Efficient Mobile Computing Using Cloudlet Infrastructure, {eid: 84894201232, doi: 10.1109/MSN.2013.75}&gt;, &lt;None, {eid: 85121679670}&gt;, &lt;Survey on Cloud Robotics Architecture and Model‐Driven Reference Architecture for Decentralized Multicloud Heterogeneous‐Robotics Platform, {eid: 85102625370, doi: 10.1109/ACCESS.2021.3064192}&gt;, &lt;Ontological Concepts for Information Sharing in Cloud Robotics, {eid: 85086254981, doi: 10.1007/s12652‐020‐02150‐4}&gt;, &lt;A Survey of Research on Cloud Robotics and Automation, {eid: 84924680020, doi: 10.1109/TASE.2014.2376492}&gt;, &lt;Interoperability in Cloud Robotics—Developing and Matching Knowledge Information Models for Heterogenous Multi‐Robot Systems, {eid: 85045744391, doi: 10.1109/ROMAN.2017.8172471}&gt;, &lt;The Exchange of Knowledge Using Cloud Robotics, {eid: 85063308889, doi: 10.1109/LRA.2018.2794626}&gt;, &lt;Cognition‐ Enabled Framework for Mixed Human‐Robot Rescue Teams, {eid: 85062936813, doi: 10.1109/IROS.2018.8594311}&gt;, &lt;A Comprehensive Survey of Recent Trends in Cloud Robotics Architectures and Applications, {eid: 85056406216, doi: 10.3390/robotics7030047}&gt;, &lt;Enabling Personalization Services on the Edge, {eid: 0037700886, doi: 10.1145/641007.641060}&gt;, &lt;Microprocessors for the New Millennium: Challenges, Opportunities, and New Frontiers, {eid: 0035054933, doi: 10.1109/ISSCC.2001.912412}&gt;, &lt;CLOUDLET: Towards Mapreduce Implementation on Virtual Machines, {eid: 70449668946, doi: 10.1145/1551609.1551624}&gt;, &lt;Toward Service Placement on Fog Computing Landscape, {eid: 85043398415, doi: 10.1109/NAFOSTED.2017.8108080}&gt;, &lt;Fog Computing: Data Analytics and Cloud Distributed Processing on the Network Edges, {eid: 85017598105, doi: 10.1109/SCCC.2016.7836028}&gt;, &lt;Edge‐Oriented Computing Paradigms: A Survey on Architecture Design and System Management, {eid: 85046532055, doi: 10.1145/3154815}&gt;, &lt;Clarifying Fog Computing and Networking: 10 Questions and Answers, {eid: 85018950987, doi: 10.1109/MCOM.2017.7901470}&gt;, &lt;None, {eid: 85057055213, doi: 10.6028/NIST.SP.500‐325}&gt;, &lt;The Fog Computing Paradigm: Scenarios and Security Issues, {eid: 84912130127, doi: 10.15439/2014F503}&gt;, &lt;Fog Computing: Platform and Applications, {eid: 84969509112, doi: 10.1109/HotWeb.2015.22}&gt;, &lt;Securing Fog Computing for Internet of Things Applications: Challenges and Solutions, {eid: 85042096235, doi: 10.1109/COMST.2017.2762345}&gt;, &lt;Fog Computing Micro Datacenter Based Dynamic Resource Estimation and Pricing Model for IoT, {eid: 84946201873, doi: 10.1109/AINA.2015.254}&gt;, &lt;Fog Computing: Principles, Architectures, and Applications, {eid: 84988876357}&gt;, &lt;Software‐Defined Wireless Sensor Networks in Smart Grids: An Overview, {eid: 85070623717, doi: 10.1016/j.scs.2019.101754}&gt;, &lt;FogGrid: Leveraging Fog Computing for Enhanced Smart Grid Network, {eid: 85056397743, doi: 10.1109/INDICON.2017.8487997}&gt;, &lt;Holistic Approach to Urgent Computing for Flood Decision Support, {eid: 84939201698, doi: 10.1016/j.procs.2015.05.414}&gt;, &lt;None, {eid: 85083936528, doi: 10.1007/978‐3‐319‐94890‐4}&gt;, &lt;Smart Parking in IoT‐Enabled Cities: A Survey, {eid: 85066461563, doi: 10.1016/j.scs.2019.101608}&gt;, &lt;Fog Computing: Helping the Internet of Things Realize Its Potential, {eid: 84986211321, doi: 10.1109/MC.2016.245}&gt;, &lt;Fog Computing in Healthcare Internet of Things: A Case Study on ECG Feature Extraction, {eid: 84964284114, doi: 10.1109/CIT/IUCC/DASC/PICOM.2015.51}&gt;, &lt;Smart Items, Fog and Cloud Computing as Enablers of Servitization in Healthcare, {eid: 84986212926}&gt;, &lt;Fog Computing for Sustainable Smart Cities in the IoT Era: Caching Techniques and Enabling Technologie—An Overview, {eid: 85084182624, doi: 10.1016/j.scs.2020.102139}&gt;, &lt;Fog Computing for Sustainable Smart Cities: A Survey, {eid: 85027022438, doi: 10.1145/3057266}&gt;, &lt;A Review on Modern Distributed Computing Paradigms: Cloud Computing, Jungle Computing and Fog Computing, {eid: 84940284783, doi: 10.2498/cit.1002381}&gt;, &lt;Cloud Computing Features, Issues, and Challenges: A Big Picture, {eid: 84964019060, doi: 10.1109/CINE.2015.31}&gt;, &lt;Next Generation Cloud Computing: New Trends and Research Directions, {eid: 85030685680, doi: 10.1016/j.future.2017.09.020}&gt;, &lt;Review and Analysis of Networking Challenges in Cloud Computing, {eid: 84954123634, doi: 10.1016/j.jnca.2015.11.015}&gt;, &lt;A Survey on Energy Conserving Mechanisms for the Internet of Things: Wireless Networking Aspects, {eid: 84942797942, doi: 10.3390/s151024818}&gt;, &lt;Internet of Things: A Comprehensive Review of Enabling Technologies, Architecture, and Challenges, {eid: 85094934367, doi: 10.1080/02564602.2016.1276416}&gt;, &lt;Challenges Facing the Industrial Implementation of Fog Computing, {eid: 85057721945, doi: 10.1109/FiCloud.2018.00056}&gt;, &lt;Opportunistic Edge Computing: Concepts, Opportunities and Research Challenges, {eid: 85050495774, doi: 10.1016/j.future.2018.07.040}&gt;, &lt;Information‐Centric Networking with Edge Computing for IoT: Research Challenges and Future Directions, {eid: 85057839458, doi: 10.1109/ACCESS.2018.2884536}&gt;, &lt;Evolutionary Algorithms to Optimize Task Scheduling Problem for the IoT Based Bag‐of‐Tasks Application in Cloud–Fog Computing Environment, {eid: 85067194129, doi: 10.3390/app9091730}&gt;, &lt;Fog Computing: From Architecture to Edge Computing and Big Data Processing, {eid: 85057100302, doi: 10.1007/s11227‐018‐2701‐2}&gt;, &lt;Fog Computing: A Taxonomy, Systematic Review, Current Trends and Research Challenges, {eid: 85110169347, doi: 10.1016/j.jpdc.2021.06.005}&gt;, &lt;Bio‐Inspired Algorithms for Big Data Analytics: A Survey, Taxonomy, and Open Challenges, {eid: 85075435061, doi: 10.1016/B978‐0‐12‐818146‐1.00001‐5}&gt;, &lt;Big Data Technologies: A Survey, {eid: 85020839077, doi: 10.1016/j.jksuci.2017.06.001}&gt;, &lt;Beyond the Hype: Big Data Concepts, Methods, and Analytics, {eid: 84919389514, doi: 10.1016/j.ijinfomgt.2014.10.007}&gt;, &lt;Uncertainty in Big Data Analytics: Survey, Opportunities, and Challenges, {eid: 85067821549, doi: 10.1186/s40537‐019‐0206‐3}&gt;, &lt;Fog Computing for Smart Cities’ Big Data Management and Analytics: A Review, {eid: 85094812857, doi: 10.3390/fi12110190}&gt;, &lt;Fog Computing for Big Data Analytics in IoT Aided Smart Grid Networks, {eid: 85086832427, doi: 10.1007/s11277‐020‐07538‐1}&gt;, &lt;Serverless Computing: Current Trends and Open Problems, {eid: 85043519408, doi: 10.1007/978‐981‐10‐5026‐8_1}&gt;, &lt;Serverless Computing: Design, Implementation, and Performance, {eid: 85027531918, doi: 10.1109/ICDCSW.2017.36}&gt;, &lt;None, {eid: 85048330009}&gt;, &lt;Serverless Edge Computing: Vision and Challenges, {eid: 85100615132, doi: 10.1145/3437378.3444367}&gt;, &lt;A Taxonomy of Blockchain Consensus Protocols: A Survey and Classification Framework, {eid: 85097345451, doi: 10.1016/j.eswa.2020.114384}&gt;, &lt;Recent Advances on IoT‐Assisted Wearable Sensor Systems for Healthcare Monitoring, {eid: 85117106040, doi: 10.3390/bios11100372}&gt;, &lt;Proposal for a Comprehensive (Crypto) Asset Taxonomy, {eid: 85095112850, doi: 10.1109/CVCBT50464.2020.00006}&gt;, &lt;Quantum and blockchain based Serverless edge computing: A vision, model, new trends and future directions, {eid: 85107089634, doi: 10.1002/itl2.275}&gt;, &lt;Quantum Computing: A Taxonomy, Systematic Review and Future Directions, {eid: 85116561732, doi: 10.1002/spe.3039}&gt;, &lt;A Manifesto for Modern Fog and Edge Computing: Vision, New Paradigms, Opportunities, and Future Directions, {eid: 85115373591, doi: 10.1007/978‐3‐030‐74402‐1_13}&gt;, &lt;Quantum‐Based Feature Selection for Multiclassification Problem in Complex Systems with Edge Computing, {eid: 85083515963, doi: 10.1155/2020/8216874}&gt;, &lt;Software‐Defined Networking: A Comprehensive Survey, {eid: 84919935425, doi: 10.1109/JPROC.2014.2371999}&gt;, &lt;A Methodology for Reliability of WSN Based on Software Defined Network in Adaptive Industrial Environment, {eid: 85040163995, doi: 10.1109/JAS.2017.7510751}&gt;, &lt;Complementing IoT Services Through Software Defined Networking and Edge Computing: A Comprehensive Survey, {eid: 85088285152, doi: 10.1109/COMST.2020.2997475}&gt;, &lt;Edge Intelligence: The Confluence of Edge Computing and Artificial Intelligence, {eid: 85089947867, doi: 10.1109/JIOT.2020.2984887}&gt;, &lt;Edge and Fog Computing Enabled AI for IoT—An Overview, {eid: 85070453206}&gt;, &lt;Understanding Edge Computing: Engineering Evolution with Artificial Intelligence, {eid: 85075596712, doi: 10.1109/ACCESS.2019.2945338}&gt;, &lt;Harnessing Green IT: Principles and Practices, {eid: 38949154490, doi: 10.1109/MITP.2008.10}&gt;, &lt;IoT Vulnerability Assessment for Sustainable Computing: Threats, Current Solutions, and Open Challenges, {eid: 85097625077, doi: 10.1109/ACCESS.2020.3022842}&gt;, &lt;Massive Wireless Energy Transfer: Enabling Sustainable IoT Toward 6G Era, {eid: 85099533187, doi: 10.1109/JIOT.2021.3050612}&gt;, &lt;Blockchain and AI Amalgamation for Energy Cloud Management: Challenges, Solutions, and Future Directions, {eid: 85085276236, doi: 10.1016/j.jpdc.2020.05.004}&gt;, &lt;Sustainable Wireless IoT Networks with RF Energy Charging Over Wi‐Fi (CoWiFi), {eid: 85076749914, doi: 10.1109/JIOT.2019.2936837}&gt;, &lt;EeDTLS: Energy‐Efficient Datagram Transport Layer Security for the Internet of Things, {eid: 85046489624, doi: 10.1109/GLOCOM.2017.8255053}&gt;, &lt;Eternal‐Thing: A Secure Aging‐Aware Solar‐Energy Harvester Thing for Sustainable IoT, {eid: 85083705738, doi: 10.1109/TSUSC.2020.2987616}&gt;, &lt;Anatomy of Threats to the Internet of Things, {eid: 85054626694, doi: 10.1109/COMST.2018.2874978}&gt;, &lt;Lightweight Cryptography: A Solution to Secure IoT, {eid: 85078327896, doi: 10.1007/s11277‐020‐07134‐3}&gt;, &lt;From Cloud Down to Things: An Overview of Machine Learning in Internet of Things, {eid: 85067900982, doi: 10.1109/JIOT.2019.2893866}&gt;, &lt;Fog Computing Based on Machine Learning: A Review, {eid: 85109194177, doi: 10.3991/ijim.v15i12.21313}&gt;, &lt;Fog and Edge Computing: Concepts, Tools and Focus Areas, {eid: 85098544961, doi: 10.1007/s41870‐020‐00588‐5}&gt;, &lt;Fog Computing, Edge Computing and a Return to Privacy and Personal Autonomy, {eid: 85086636726, doi: 10.1016/j.procs.2020.04.188}&gt;, &lt;Machine Learning for Networking: Workflow, Advances and Opportunities, {eid: 85036566955, doi: 10.1109/MNET.2017.1700200}&gt;, &lt;Review and State of Art of Fog Computing, {eid: 85100106114, doi: 10.1007/s11831‐020‐09517‐y}&gt;, &lt;Digital Evidence in Fog Computing Systems, {eid: 85110167789, doi: 10.1016/j.clsr.2021.105576}&gt;, &lt;Role of Machine Learning in Resource Allocation of Fog Computing, {eid: 85103834408, doi: 10.1109/Confluence51648.2021.9377095}&gt;, &lt;Energy and Latency Reductions at the Fog Gateway Using a Machine Learning Classifier, {eid: 85108007186, doi: 10.1016/j.suscom.2021.100582}&gt;, &lt;A Survey on Application of Machine Learning for Internet of Things, {eid: 85050134916, doi: 10.1007/s13042‐018‐0834‐5}&gt;, &lt;Machine Learning and Data Analytics for the IoT, {eid: 85084481647, doi: 10.1007/s00521‐020‐04874‐y}&gt;, &lt;Machine Learning for Cognitive Network Management, {eid: 85040694972, doi: 10.1109/MCOM.2018.1700560}&gt;, &lt;State‐of‐the‐Art Deep Learning: Evolving Machine Intelligence Toward Tomorrow’s Intelligent Network Traffic Control Systems, {eid: 85032434210, doi: 10.1109/COMST.2017.2707140}&gt;, &lt;Reliable Machine Learning for Networking: Key Issues and Approaches, {eid: 85040573462, doi: 10.1109/LCN.2017.74}&gt;, &lt;GML Learning, a Generic Machine Learning Model for Network Measurements Analysis, {eid: 85046666463, doi: 10.23919/CNSM.2017.8255998}&gt;, &lt;Deep Learning in the Fog, {eid: 85071332485, doi: 10.1177/1550147719867072}&gt;</t>
  </si>
  <si>
    <t>2-s2.0-85121716451</t>
  </si>
  <si>
    <t>Understanding the challenges and novel architectural models of multi-cloud native applications – a systematic literature review</t>
  </si>
  <si>
    <t>Journal of Cloud Computing</t>
  </si>
  <si>
    <t>10.1186/s13677-022-00367-6</t>
  </si>
  <si>
    <r>
      <rPr>
        <u/>
        <sz val="11"/>
        <color rgb="FF1155CC"/>
        <rFont val="Calibri, sans-serif"/>
      </rPr>
      <t>https://www.doi.org/10.1186/s13677-022-00367-6</t>
    </r>
  </si>
  <si>
    <t>© 2023, The Author(s).The evolution of Cloud Computing into a service utility, along with the pervasive adoption of the IoT paradigm, has promoted a significant growth in the need of computational and storage services. The traditional use of cloud services, focused on the consumption of one provider, is not valid anymore due to different shortcomings being the risk of vendor lock-in a critical. We are assisting to a change of paradigm, from the usage of a single cloud provider to the combination of multiple cloud service types, affecting the way in which applications are designed, developed, deployed and operated over such heterogeneous ecosystems. The result is an effective heterogeneity of architectures, methods, tools, and frameworks, copying with the multi-cloud application concept. The goal of this study is manifold. Firstly, it aims to characterize the multi-cloud concept from the application development perspective by reviewing existing definitions of multi-cloud native applications in the literature. Secondly, we set up the basis for the architectural characterization of these kind of applications. Finally, we highlight several open research issues drawn up from the analysis carried out. To achieve that, we have conducted a systematic literature review (SLR), where, a large set of primary studies published between 2011 and 2021 have been studied and classified. The in-depth analysis has revealed five main research trends for the improvement of the development and operation DevOps lifecycle of “multi-cloud native applications”. The paper finishes with directions for future work and research challenges to be addressed by the software community.</t>
  </si>
  <si>
    <t>Hybrid cloud, Multi-cloud native application, Software architecture, Software design, Systematic literature review</t>
  </si>
  <si>
    <t>&lt;Survey on the cloud-IoT paradigms: taxonomy and architectures, {eid: 85094143875}&gt;, &lt;The next generation cloud technologies: a review on distributed cloud, fog and edge computing and their opportunities and challenges, {eid: 85125652574}&gt;, &lt;Survey analysis: Cloud adoption across vertical industries exhibits more similarities than differences, {eid: 85146285261}&gt;, &lt;None, {eid: 85146274557}&gt;, &lt;None, {eid: 85146293621}&gt;, &lt;Understanding cloud-native applications after 10 years of cloud computing - a systematic mapping study, {eid: 85009186306, doi: 10.1016/j.jss.2017.01.001}&gt;, &lt;Comparing DevOps procedures from the context of a systems engineer, {eid: 85124524630}&gt;, &lt;DECIDE: an extended DevOps framework for multi-cloud applications (PS33), {eid: 85074354336, doi: 10.1145/3358505.3358522}&gt;, &lt;Multi-cloud solution Design for Migrating a portfolio of applications to the cloud, {eid: 85111349308, doi: 10.1007/978-3-030-76352-7_44}&gt;, &lt;Functionalities and approaches of multi-cloud environment, {eid: 85115430967, doi: 10.1007/978-3-030-74402-1_14}&gt;, &lt;Security assurance of (multi-)cloud application with security SLA composition, {eid: 85019222148, doi: 10.1007/978-3-319-57186-7_57}&gt;, &lt;The PRISMA statement for reporting systematic reviews and meta-analyses of studies that evaluate health care interventions: explanation and elaboration, {eid: 84872011968, doi: 10.1016/j.jclinepi.2009.06.006}&gt;, &lt;A literature review on cloud computing adoption issues in enterprises, {eid: 84927601084, doi: 10.1007/978-3-662-43459-8_14}&gt;, &lt;Observing the clouds: a survey and taxonomy of cloud monitoring, {eid: 84926427503, doi: 10.1186/s13677-014-0024-2}&gt;, &lt;Cloud computing and trust evaluation: a systematic literature review of the state-of-the-art mechanisms, {eid: 85046440190, doi: 10.1016/j.jesit.2017.09.001}&gt;, &lt;Systematic literature review (SLR) of resource scheduling and security in cloud computing, {eid: 85065813576, doi: 10.14569/IJACSA.2019.0100404}&gt;, &lt;Multi-cloud: expectations and current approaches (PS58), {eid: 84879748974}&gt;, &lt;Federated cloud resource management: review and discussion, {eid: 84995389846, doi: 10.1016/j.jnca.2016.10.008}&gt;, &lt;Cloud resource orchestration in the multi-cloud landscape: a systematic review of existing frameworks, {eid: 85091396936, doi: 10.1186/s13677-020-00194-7}&gt;, &lt;Multicloud service composition: a survey of current approaches and issues, {eid: 85045181886, doi: 10.1002/smr.1947}&gt;, &lt;Comprehensive and systematic review of the service composition mechanisms in the cloud environments, {eid: 85009286694, doi: 10.1016/j.jnca.2017.01.005}&gt;, &lt;Understanding service-oriented architecture (SOA): a systematic literature review and directions for further investigation, {eid: 85078522949, doi: 10.1016/j.is.2020.101491}&gt;, &lt;A systematic mapping study on microservices, {eid: 85053890030, doi: 10.1007/978-3-319-99007-1_100}&gt;, &lt;The pains and gains of microservices: a systematic grey literature review, {eid: 85054175054, doi: 10.1016/j.jss.2018.09.082}&gt;, &lt;Empirical software product line engineering: a systematic literature review, {eid: 85090111773, doi: 10.1016/j.infsof.2020.106389}&gt;, &lt;Semantic techniques for multi-cloud applications portability and interoperability (PS64), {eid: 84999025256, doi: 10.1016/j.procs.2016.08.285}&gt;, &lt;None, {eid: 44649122227}&gt;, &lt;None, {eid: 85146306404}&gt;, &lt;Survey on cloud robotics architecture and model-driven reference architecture for decentralized multicloud heterogeneous-robotics platform (PS83), {eid: 85102625370, doi: 10.1109/ACCESS.2021.3064192}&gt;, &lt;Multi-cloud application design through cloud service composition (PS21), {eid: 84960192777, doi: 10.1109/CLOUD.2015.96}&gt;, &lt;Towards distributed containerized Serverless architecture in multi cloud environment (PS54), {eid: 85051385904, doi: 10.1016/j.procs.2018.07.152}&gt;, &lt;Next generation cloud computing: new trends and research directions (PS60), {eid: 85030685680, doi: 10.1016/j.future.2017.09.020}&gt;, &lt;Optimization of microservice composition based on artificial immune algorithm considering fuzziness and user preference (PS79), {eid: 85079625543, doi: 10.1109/ACCESS.2020.2971379}&gt;, &lt;Model based control for multi-cloud applications (PS36), {eid: 84891294179, doi: 10.1109/MiSE.2013.6595294}&gt;, &lt;Multiple cloud storage mechanism based on blockchain in smart homes (PS86), {eid: 85091478670, doi: 10.1016/j.future.2020.09.019}&gt;, &lt;Systematic literature reviews in software engineering—enhancement of the study selection process using Cohen’s kappa statistic, {eid: 85085270179, doi: 10.1016/j.jss.2020.110657}&gt;, &lt;Guidelines for conducting systematic mapping studies in software engineering: an update, {eid: 84929464206, doi: 10.1016/j.infsof.2015.03.007}&gt;, &lt;None, {eid: 84929454952, doi: 10.14236/ewic/EASE2010.4}&gt;, &lt;MultiCloud tournament: a cloud federation approach to prevent free-riders by encouraging resource sharing (PS31), {eid: 85086500540, doi: 10.1016/j.jnca.2020.102694}&gt;, &lt;None, {eid: 84999015127}&gt;, &lt;None, {eid: 77954051808, doi: 10.6028/NIST.SP.800-145}&gt;, &lt;None, {eid: 85099092239, doi: 10.1007/978-3-030-32489-6}&gt;, &lt;Systematic reviews: CRD’s guidance for undertaking reviews in health care, {eid: 84869864446, doi: 10.1016/S1473-3099(10)70065-7}&gt;, &lt;Multicloud architecture for augmenting security in clouds (PS48), {eid: 84960172874, doi: 10.1109/GCCT.2015.7342707}&gt;, &lt;Multi-cloud platform-as-a-service model, functionalities and approaches (PS18), {eid: 84998980266, doi: 10.1016/j.procs.2016.08.281}&gt;, &lt;Developing migratable multicloud applications based on MDE and adaptation techniques (PS35), {eid: 84884637858, doi: 10.1145/2513534.2513541}&gt;, &lt;Secure networking for virtual Machines in the Cloud (PS45), {eid: 84872567738, doi: 10.1109/ClusterW.2012.29}&gt;, &lt;Supporting the development and operation of multi-cloud applications: the MODAClouds approach (PS16), {eid: 84904559217, doi: 10.1109/SYNASC.2013.61}&gt;, &lt;Cloud services gateway: a tool for exposing private services to the public cloud with fine-grained control (PS4), {eid: 84867423240}&gt;, &lt;The hybrid cloud: the journey toward hybrid IT (PS1), {eid: 85146263482, doi: 10.1007/978-3-319-78637-7_5}&gt;, &lt;Orchestrated multi-cloud application deployment in OpenStack with TOSCA (PS22), {eid: 85023168002}&gt;, &lt;A framework for preserving data security in hybrid cloud environment using trusted multiple cloud service providers (PS41), {eid: 84954159695, doi: 10.1109/ICoAC.2014.7229710}&gt;, &lt;A bio-inspired method for distributed deployment of services (PS13), {eid: 80051635861, doi: 10.1007/s00354-010-0104-x}&gt;, &lt;Managing multi-cloud systems with CloudMF (PS12), {eid: 84884604847, doi: 10.1145/2513534.2513542}&gt;, &lt;CAPODAZ: a containerised authorisation and policy-driven architecture using microservices (PS20), {eid: 85083815210, doi: 10.1016/j.adhoc.2020.102153}&gt;, &lt;Design of an IoT cloud system for container virtualization on smart objects (PS7), {eid: 84966457697, doi: 10.1007/978-3-319-33313-7_3}&gt;, &lt;Security-by-design in multi-cloud applications: an optimization approach (PS51), {eid: 85046624857, doi: 10.1016/j.ins.2018.04.081}&gt;, &lt;Towards a methodology for trade-off analysis in a multi-cloud environment considering monitored QoS metrics and economic performance assessment results (PS77), {eid: 84964329139, doi: 10.1109/CloudCom.2015.87}&gt;, &lt;A mixed integer linear programming optimization approach for multi-cloud capacity allocation (PS74), {eid: 84991810740, doi: 10.1016/j.jss.2016.10.001}&gt;, &lt;Defining Intercloud security framework and architecture components for multi-cloud data intensive applications (PS59), {eid: 85027440509, doi: 10.1109/CCGRID.2017.144}&gt;, &lt;SULTAN: a composite data consistency approach for SaaS multi-cloud deployment (PS10), {eid: 84965082659, doi: 10.1109/UCC.2015.28}&gt;, &lt;A hierarchical framework for secure and scalable EHR sharing and access control in multi-cloud (PS25), {eid: 84871113393, doi: 10.1109/ICPPW.2012.42}&gt;, &lt;Cloud-native architecture (PS62), {eid: 85146267020, doi: 10.1007/978-1-4842-5506-3_9}&gt;, &lt;Are cloud Modelling languages ready for multi-cloud? (PS66), {eid: 85077332618}&gt;, &lt;Securing multi-cloud by auditing (PS42), {eid: 85039906056, doi: 10.1109/SSPS.2017.8071601}&gt;, &lt;Dohko: an autonomic system for provision, configuration, and management of inter-cloud environments based on a software product line engineering method (PS68), {eid: 85019859707, doi: 10.1007/s10586-017-0897-1}&gt;, &lt;ICOMF: towards a multi-cloud ecosystem for dynamic resource composition and scaling (PS15), {eid: 84899727425, doi: 10.1109/CloudCom.2013.14}&gt;, &lt;Secure data sharing in multi-clouds (PS80), {eid: 85006750977, doi: 10.1109/ICEEOT.2016.7755020}&gt;, &lt;Airline application security in the digital economy: tackling security challenges for distributed applications in Lufthansa systems (PS46), {eid: 85092438938, doi: 10.1007/978-3-319-95273-4_3}&gt;, &lt;Unified cloud access control model for cloud storage broker (PS23), {eid: 85066758470, doi: 10.1109/ICOIN.2019.8717982}&gt;, &lt;A multi-cloud based privacy-preserving data publishing scheme for the internet of things (PS63), {eid: 85007524464, doi: 10.1145/2991079.2991127}&gt;, &lt;Multi-cloud PaaS architecture (MCPA): a solution to cloud lock-in (PS32), {eid: 85000969958, doi: 10.1109/ICISCE.2016.108}&gt;, &lt;Research on multi-authority CP-ABE access control model in multicloud (PS44), {eid: 85094204119, doi: 10.23919/JCC.2020.08.018}&gt;, &lt;Osmotic flow deployment leveraging FaaS capabilities (PS69), {eid: 85075863995, doi: 10.1007/978-3-030-34914-1_37}&gt;, &lt;OPTIMIS: a holistic approach to cloud service provisioning (PS30), {eid: 80052790418, doi: 10.1016/j.future.2011.05.022}&gt;, &lt;Consuming resources and services from multiple clouds: from terminology to Cloudware support (PS82), {eid: 84905015886, doi: 10.1007/s10723-013-9290-3}&gt;, &lt;Federation of the BonFIRE multi-cloud infrastructure with networking facilities (PS38), {eid: 84897011685, doi: 10.1016/j.bjp.2013.11.012}&gt;, &lt;Model-based services convergence and multi-clouds integration (PS39), {eid: 84881557557, doi: 10.1016/j.compind.2013.05.003}&gt;, &lt;Aggregation of cloud providers: a review of opportunities and challenges (PS43), {eid: 84939494853}&gt;, &lt;SLA-driven monitoring of multi-cloud application components using the MUSA framework (PS40), {eid: 85006699521, doi: 10.1109/ICDCSW.2016.29}&gt;, &lt;Enhancing real-time applications by means of multi-tier cloud federations (PS53), {eid: 84964318582, doi: 10.1109/CloudCom.2015.69}&gt;, &lt;Towards trustworthy multi-cloud services communities: a trust-based hedonic coalitional game (PS52), {eid: 85042018726, doi: 10.1109/TSC.2016.2549019}&gt;, &lt;Multi-cloud computing platform support with model-driven application runtime framework (PS14), {eid: 84891111644, doi: 10.1109/ISCIT.2013.6645946}&gt;, &lt;RADON: rational decomposition and orchestration for serverless computing (PS67), {eid: 85071490657, doi: 10.1007/s00450-019-00413-w}&gt;, &lt;CloudMF: model-driven Management of Multi-Cloud Applications (PS11), {eid: 85041437398, doi: 10.1145/3125621}&gt;, &lt;The design and implementation of multi-cloud based distributed storage platform with random linear coding (PS76), {eid: 85073497097, doi: 10.1109/HPCC/SmartCity/DSS.2019.00173}&gt;, &lt;Towards a security-enhanced PaaS platform for multi-cloud applications (PS50), {eid: 85028256388, doi: 10.1016/j.future.2016.10.008}&gt;, &lt;Reprint of “towards a security-enhanced PaaS platform for multi-cloud applications” (PS73), {eid: 85029761773, doi: 10.1016/j.future.2016.11.014}&gt;, &lt;Towards multi-cloud configurations using feature models and ontologies (PS47), {eid: 84879751714, doi: 10.1145/2462326.2462332}&gt;, &lt;Emerging security challenges in cloud computing, from infrastructure-based security to proposed provisioned cloud infrastructure (PS9), {eid: 84902228730, doi: 10.1016/B978-0-12-411474-6.00023-2}&gt;, &lt;Security-by-design in clouds: a security-SLA driven methodology to build secure cloud applications (PS19), {eid: 84999025090, doi: 10.1016/j.procs.2016.08.280}&gt;, &lt;Security enforcement for multi-cloud platforms – the case of PaaSage (PS72), {eid: 84963585247, doi: 10.1016/j.procs.2015.09.227}&gt;, &lt;Deployment management and topology discovery of microservice applications in the multicloud environment (PS88), {eid: 85099993379, doi: 10.1007/s10723-021-09539-1}&gt;, &lt;Design and implementation of hybrid cloud computing architecture based on cloud bus (PS70), {eid: 84894200212, doi: 10.1109/MSN.2013.72}&gt;, &lt;Information-flow control for building security and privacy preserving hybrid clouds (PS81), {eid: 85013625457, doi: 10.1109/HPCC-SmartCity-DSS.2016.0201}&gt;, &lt;An approach for the secure management of hybrid cloud–edge environments (PS8), {eid: 85050693613, doi: 10.1016/j.future.2018.06.043}&gt;, &lt;Model-driven Design of Cloud Applications with quality-of-service guarantees: The MODAClouds approach, MICAS tutorial (PS37), {eid: 84924267751}&gt;, &lt;Modeling and solving cloud service purchasing in multi-cloud environments (PS49), {eid: 85078186916, doi: 10.1016/j.eswa.2019.113165}&gt;, &lt;Security-aware data allocation in multicloud scenarios (PS84), {eid: 85100114049}&gt;, &lt;Providing resiliency to orchestration and automation Engines in Hybrid Cloud (PS78), {eid: 85031761389, doi: 10.1109/DSN-W.2017.35}&gt;, &lt;None, {eid: 85146289349}&gt;, &lt;Exploring cost-efficient bundling in a multi-cloud environment (PS85), {eid: 85105356945, doi: 10.1016/j.simpat.2021.102338}&gt;, &lt;MANTICORE: a framework for partitioning software services for hybrid cloud (PS5), {eid: 84874268001, doi: 10.1109/CloudCom.2012.6427541}&gt;, &lt;Optimal application allocation on multiple public clouds (PS28), {eid: 84902553313, doi: 10.1016/j.comnet.2013.12.001}&gt;, &lt;Cloud migration patterns: a multi-cloud service architecture perspective (PS27), {eid: 84966630752, doi: 10.1007/978-3-319-22885-3_2}&gt;, &lt;A branch-and-bound algorithm for autonomic adaptation of multi-cloud applications (PS6), {eid: 84904543990, doi: 10.1109/CCGrid.2014.25}&gt;, &lt;Disaster recovery in single-cloud and multi-cloud environments: issues and challenges (PS75), {eid: 85050875012}&gt;, &lt;A survey on cloud computing security issues and cryptographic techniques (PS3), {eid: 85083963616, doi: 10.1007/978-981-15-2071-6_10}&gt;, &lt;Distributed denial of service attacks in cloud: state-of-the-art of scientific and commercial solutions (PS87), {eid: 85101455093, doi: 10.1016/j.cosrev.2020.100332}&gt;, &lt;Big MRI data dissemination and retrieval in a multi-cloud hospital storage system (PS34), {eid: 85025438511, doi: 10.1145/3079452.3079507}&gt;, &lt;SHAMC: a secure and highly available database system in multi-cloud environment (PS57), {eid: 85025111006, doi: 10.1016/j.future.2017.07.011}&gt;, &lt;None, {eid: 85146293424}&gt;, &lt;A framework for evaluating security in multi-cloud environments (PS26), {eid: 85061554855, doi: 10.1109/IECON.2018.8591454}&gt;, &lt;Failure-aware resource provisioning for hybrid cloud infrastructure (PS71), {eid: 84865067611, doi: 10.1016/j.jpdc.2012.06.012}&gt;, &lt;None, {eid: 85146262106}&gt;, &lt;OASIS OASIS topology and orchestration specification for cloud applications (TOSCA), {eid: 85146303946}&gt;, &lt;None, {eid: 84959374038}&gt;, &lt;None, {eid: 85146290729}&gt;, &lt;None, {eid: 85146270898}&gt;, &lt;Migrating to cloud-native architectures using microservices: an experience report, {eid: 84966526539, doi: 10.1007/978-3-319-33313-7_15}&gt;, &lt;Cloud application architecture patterns, {eid: 84886745724, doi: 10.1007/978-3-7091-1568-8_4}&gt;</t>
  </si>
  <si>
    <t>2-s2.0-85146299510</t>
  </si>
  <si>
    <t>P</t>
  </si>
  <si>
    <t>Source</t>
  </si>
  <si>
    <t>Paper Length</t>
  </si>
  <si>
    <t>Keywords</t>
  </si>
  <si>
    <t>-</t>
  </si>
  <si>
    <r>
      <rPr>
        <u/>
        <sz val="10"/>
        <color rgb="FF1155CC"/>
        <rFont val="Calibri"/>
      </rPr>
      <t>https://www.doi.org/10.3390/buildings14072207</t>
    </r>
    <r>
      <rPr>
        <sz val="10"/>
        <rFont val="Calibri"/>
      </rPr>
      <t xml:space="preserve"> </t>
    </r>
  </si>
  <si>
    <r>
      <rPr>
        <u/>
        <sz val="10"/>
        <color rgb="FF1155CC"/>
        <rFont val="Calibri"/>
      </rPr>
      <t>https://www.doi.org/10.1145/3640314</t>
    </r>
    <r>
      <rPr>
        <sz val="10"/>
        <color rgb="FF1155CC"/>
        <rFont val="Calibri"/>
      </rPr>
      <t xml:space="preserve">   </t>
    </r>
  </si>
  <si>
    <r>
      <rPr>
        <u/>
        <sz val="10"/>
        <color rgb="FF1155CC"/>
        <rFont val="Calibri"/>
      </rPr>
      <t>https://www.doi.org/10.1109/ISCSIC60498.2023.00046</t>
    </r>
    <r>
      <rPr>
        <sz val="10"/>
        <rFont val="Calibri"/>
      </rPr>
      <t xml:space="preserve"> </t>
    </r>
  </si>
  <si>
    <t>Symposium</t>
  </si>
  <si>
    <r>
      <rPr>
        <u/>
        <sz val="10"/>
        <color rgb="FF1155CC"/>
        <rFont val="Calibri"/>
      </rPr>
      <t>https://www.doi.org/10.1109/ACCESS.2022.3172964</t>
    </r>
    <r>
      <rPr>
        <sz val="10"/>
        <color rgb="FF1155CC"/>
        <rFont val="Calibri"/>
      </rPr>
      <t xml:space="preserve">  </t>
    </r>
  </si>
  <si>
    <r>
      <rPr>
        <u/>
        <sz val="10"/>
        <color rgb="FF1155CC"/>
        <rFont val="Calibri"/>
      </rPr>
      <t>https://www.doi.org/10.1007/978-3-031-32515-1_7</t>
    </r>
    <r>
      <rPr>
        <sz val="10"/>
        <color rgb="FF1155CC"/>
        <rFont val="Calibri"/>
      </rPr>
      <t xml:space="preserve">  </t>
    </r>
  </si>
  <si>
    <r>
      <rPr>
        <u/>
        <sz val="10"/>
        <color rgb="FF1155CC"/>
        <rFont val="Calibri"/>
      </rPr>
      <t>https://www.doi.org/10.36680/j.itcon.2022.008</t>
    </r>
    <r>
      <rPr>
        <sz val="10"/>
        <color rgb="FF1155CC"/>
        <rFont val="Calibri"/>
      </rPr>
      <t xml:space="preserve"> </t>
    </r>
  </si>
  <si>
    <r>
      <rPr>
        <u/>
        <sz val="10"/>
        <color rgb="FF1155CC"/>
        <rFont val="Calibri"/>
      </rPr>
      <t>https://www.doi.org/10.1145/3478680</t>
    </r>
    <r>
      <rPr>
        <sz val="10"/>
        <color rgb="FF1155CC"/>
        <rFont val="Calibri"/>
      </rPr>
      <t xml:space="preserve"> </t>
    </r>
  </si>
  <si>
    <r>
      <rPr>
        <u/>
        <sz val="10"/>
        <color rgb="FF1155CC"/>
        <rFont val="Calibri"/>
      </rPr>
      <t>https://www.doi.org/10.1145/3502265</t>
    </r>
    <r>
      <rPr>
        <sz val="10"/>
        <color rgb="FF1155CC"/>
        <rFont val="Calibri"/>
      </rPr>
      <t xml:space="preserve"> </t>
    </r>
  </si>
  <si>
    <r>
      <rPr>
        <u/>
        <sz val="10"/>
        <color rgb="FF1155CC"/>
        <rFont val="Calibri"/>
      </rPr>
      <t>https://www.doi.org/10.1109/ACCESS.2021.3064192</t>
    </r>
    <r>
      <rPr>
        <sz val="10"/>
        <color rgb="FF1155CC"/>
        <rFont val="Calibri"/>
      </rPr>
      <t xml:space="preserve">  </t>
    </r>
  </si>
  <si>
    <r>
      <rPr>
        <u/>
        <sz val="10"/>
        <color rgb="FF1155CC"/>
        <rFont val="Calibri"/>
      </rPr>
      <t>https://www.doi.org/10.1109/ISSE51541.2021.9582526</t>
    </r>
    <r>
      <rPr>
        <sz val="10"/>
        <rFont val="Calibri"/>
      </rPr>
      <t xml:space="preserve"> </t>
    </r>
  </si>
  <si>
    <t>21st ACM SIGBED International Conference on Embedded Software, EMSOFT 2021, held as part of the Embedded Systems Week, ESWEEK 2021</t>
  </si>
  <si>
    <r>
      <rPr>
        <u/>
        <sz val="10"/>
        <color rgb="FF1155CC"/>
        <rFont val="Arial"/>
      </rPr>
      <t>https://doi.org/10.1145/3477244.3477985</t>
    </r>
    <r>
      <rPr>
        <sz val="10"/>
        <rFont val="Arial"/>
      </rPr>
      <t xml:space="preserve">  </t>
    </r>
  </si>
  <si>
    <t>© 2021 Owner/Author.System-Performance Engineering (SysPE) encompasses modeling formalisms, methods, techniques, and industrial practices to design systems for performance, where performance is taken integrally into account during the whole system life cycle. Industrial SysPE state of practice is generally model-based. Due to the rapidly increasing complexity of systems, there is a need to develop and establish model-driven methods and techniques. To structure the field of SysPE, we identify (1) industrial challenges motivating the importance of SysPE, (2) scientific challenges that need to be addressed to establish model-driven SysPE, (3) important focus areas for SysPE and (4) best practices. We conducted a survey to collect feedback on our views. The responses were used to update and validate the identified challenges, focus areas, and best practices. The final result is presented in this paper. Interesting observations are that industry sees a need for better design-space exploration support, more than for additional performance modeling and analysis techniques. Also tools and integral methods for SysPE need attention. From the identified focus areas, scheduling and supervisory control is seen as lacking established best practices.</t>
  </si>
  <si>
    <t>CPS, model-driven design, system-performance engineering</t>
  </si>
  <si>
    <t>© 2019, Springer Science+Business Media, LLC, part of Springer Nature.With the rapid advancement of cyber-physical systems, Digital Twin (DT) is gaining ever-increasing attention owing to its great capabilities to realize Industry 4.0. Enterprises from different fields are taking advantage of its ability to simulate real-time working conditions and perform intelligent decision-making, where a cost-effective solution can be readily delivered to meet individual stakeholder demands. As a hot topic, many approaches have been designed and implemented to date. However, most approaches today lack a comprehensive review to examine DT benefits by considering both engineering product lifecycle management and business innovation as a whole. To fill this gap, this work conducts a state-of-the art survey of DT by selecting 123 representative items together with 22 supplementary works to address those two perspectives, while considering technical aspects as a fundamental. The systematic review further identifies eight future perspectives for DT, including modular DT, modeling consistency and accuracy, incorporation of Big Data analytics in DT models, DT simulation improvements, VR integration into DT, expansion of DT domains, efficient mapping of cyber-physical data and cloud/edge computing integration. This work sets out to be a guide to the status of DT development and application in today’s academic and industrial environment.</t>
  </si>
  <si>
    <t>© 2020 University of BristolWhile there has been a recent growth of interest in the Digital Twin, a variety of definitions employed across industry and academia remain. There is a need to consolidate research such to maintain a common understanding of the topic and ensure future research efforts are to be based on solid foundations. Through a systematic literature review and a thematic analysis of 92 Digital Twin publications from the last ten years, this paper provides a characterisation of the Digital Twin, identification of gaps in knowledge, and required areas of future research. In characterising the Digital Twin, the state of the concept, key terminology, and associated processes are identified, discussed, and consolidated to produce 13 characteristics (Physical Entity/Twin; Virtual Entity/Twin; Physical Environment; Virtual Environment; State; Realisation; Metrology; Twinning; Twinning Rate; Physical-to-Virtual Connection/Twinning; Virtual-to-Physical Connection/Twinning; Physical Processes; and Virtual Processes) and a complete framework of the Digital Twin and its process of operation. Following this characterisation, seven knowledge gaps and topics for future research focus are identified: Perceived Benefits; Digital Twin across the Product Life-Cycle; Use-Cases; Technical Implementations; Levels of Fidelity; Data Ownership; and Integration between Virtual Entities; each of which are required to realise the Digital Twin.</t>
  </si>
  <si>
    <t>© 1963-2012 IEEE.Digital twin (DT) is an emerging concept that is gaining attention in various industries. It refers to the ability to clone a physical object (PO) into a software counterpart. The softwarized object, termed logical object, reflects all the important properties and characteristics of the original object within a specific application context. To fully determine the expected properties of the DT, this article surveys the state-of-the-art starting from the original definition within the manufacturing industry. It takes into account related proposals emerging in other fields, namely augmented and virtual reality (e.g., avatars), multiagent systems, and virtualization. This survey thereby allows for the identification of an extensive set of DT features that point to the 'softwarization' of POs. To properly consolidate a shared DT definition, a set of foundational properties is identified and proposed as a common ground outlining the essential characteristics (must-haves) of a DT. Once the DT definition has been consolidated, its technical and business value is discussed in terms of applicability and opportunities. Four application scenarios illustrate how the DT concept can be used and how some industries are applying it. The scenarios also lead to a generic DT architectural model. This analysis is then complemented by the identification of software architecture models and guidelines in order to present a general functional framework for the DT. This article, eventually, analyses a set of possible evolution paths for the DT considering its possible usage as a major enabler for the softwarization process.</t>
  </si>
  <si>
    <t>ACM/IEEE</t>
  </si>
  <si>
    <t>© 2020 ACM.Digital twins emerge in many disciplines to support engineering, monitoring, controlling, and optimizing cyber-physical systems, such as airplanes, cars, factories, medical devices, or ships. There is an increasing demand to create digital twins as representation of cyber-physical systems and their related models, data traces, aggregated data, and services. Despite a plethora of digital twin applications, there are very few systematic methods to facilitate the modeling of digital twins for a given cyber-physical system. Existing methods focus only on the construction of specific digital twin models and do not consider the integration of these models with the observed cyber-physical system. To mitigate this, we present a fully model-driven method to describe the software of the cyber-physical system, its digital twin information system, and their integration. The integration method relies on MontiArc models of the cyber-physical system's architecture and on UML/P class diagrams from which the digital twin information system is generated. We show the practical application and feasibility of our method on an IoT case study. Explicitly modeling the integration of digital twins and cyber-physical systems eliminates repetitive programming activities and can foster the systematic engineering of digital twins.</t>
  </si>
  <si>
    <t>© 2019, Springer-Verlag GmbH Germany, part of Springer Nature.Industry 4.0 integrates cyber-physical systems with the Internet of Things to optimize the complete value-added chain. Successfully applying Industry 4.0 requires the cooperation of various stakeholders from different domains. Domain-specific modeling languages promise to facilitate their involvement through leveraging (domain-specific) models to primary development artifacts. We aim to assess the use of modeling in Industry 4.0 through the lens of modeling languages in a broad sense. Based on an extensive literature review, we updated our systematic mapping study on modeling languages and modeling techniques used in Industry 4.0 (Wortmann et al., Conference on model-driven engineering languages and systems (MODELS’17), IEEE, pp 281–291, 2017) to include publications until February 2018. Overall, the updated study considers 3344 candidate publications that were systematically investigated until 408 relevant publications were identified. Based on these, we developed an updated map of the research landscape on modeling languages and techniques for Industry 4.0. Research on modeling languages in Industry 4.0 focuses on contributing methods to solve the challenges of digital representation and integration. To this end, languages from systems engineering and knowledge representation are applied most often but rarely combined. There also is a gap between the communities researching and applying modeling languages for Industry 4.0 that originates from different perspectives on modeling and related standards. From the vantage point of modeling, Industry 4.0 is the combination of systems engineering, with cyber-physical systems, and knowledge engineering. Research currently is splintered along topics and communities and accelerating progress demands for multi-disciplinary, integrated research efforts.</t>
  </si>
  <si>
    <t>© 2019 Oxford University Press. All rights reserved.When, in 1956, Artificial Intelligence (AI) was officially declared a research field, no one would have ever predicted the huge influence and impact its description, prediction, and prescription capabilities were going to have on our daily lives. In parallel to continuous advances in AI, the past decade has seen the spread of broadband and ubiquitous connectivity, (embedded) sensors collecting descriptive high dimensional data, and improvements in big data processing techniques and cloud computing. The joint usage of such technologies has led to the creation of digital twins, artificial intelligent virtual replicas of physical systems. Digital Twin (DT) technology is nowadays being developed and commercialized to optimize several manufacturing and aviation processes, while in the healthcare and medicine fields this technology is still at its early development stage. This paper presents the results of a study focused on the analysis of the state-of-the-art definitions of DT, the investigation of the main characteristics that a DT should possess, and the exploration of the domains in which DT applications are currently being developed. The design implications derived from the study are then presented: they focus on socio-technical design aspects and DT lifecycle. Open issues and challenges that require to be addressed in the future are finally discussed.</t>
  </si>
  <si>
    <t>© 2013 IEEE.Digital twinning is one of the top ten technology trends in the last couple of years, due to its high applicability in the industrial sector. The integration of big data analytics and artificial intelligence/machine learning (AI-ML) techniques with digital twinning, further enriches its significance and research potential with new opportunities and unique challenges. To date, a number of scientific models have been designed and implemented related to this evolving topic. However, there is no systematic review of digital twinning, particularly focusing on the role of AI-ML and big data, to guide the academia and industry towards future developments. Therefore, this article emphasizes the role of big data and AI-ML in the creation of digital twins (DTs) or DT-based systems for various industrial applications, by highlighting the current state-of-the-art deployments. We performed a systematic review on top of multidisciplinary electronic bibliographic databases, in addition to existing patents in the field. Also, we identified development-tools that can facilitate various levels of the digital twinning. Further, we designed a big data driven and AI-enriched reference architecture that leads developers to a complete DT-enabled system. Finally, we highlighted the research potential of AI-ML for digital twinning by unveiling challenges and current opportunities.</t>
  </si>
  <si>
    <r>
      <rPr>
        <u/>
        <sz val="11"/>
        <color rgb="FF1155CC"/>
        <rFont val="Calibri, sans-serif"/>
      </rPr>
      <t>https://www.doi.org/10.1109/ICISS59129.2023.10291219</t>
    </r>
  </si>
  <si>
    <r>
      <rPr>
        <u/>
        <sz val="11"/>
        <color rgb="FF1155CC"/>
        <rFont val="Calibri, sans-serif"/>
      </rPr>
      <t>https://www.doi.org/10.3390/s24186069</t>
    </r>
  </si>
  <si>
    <r>
      <rPr>
        <u/>
        <sz val="11"/>
        <color rgb="FF1155CC"/>
        <rFont val="Calibri, sans-serif"/>
      </rPr>
      <t>https://www.doi.org/10.3390/app14030977</t>
    </r>
  </si>
  <si>
    <t>© The Author(s) 2020.Providing therapies tailored to each patient is the vision of precision medicine, enabled by the increasing ability to capture extensive data about individual patients. In this position paper, we argue that the second enabling pillar towards this vision is the increasing power of computers and algorithms to learn, reason, and build the 'digital twin' of a patient. Computational models are boosting the capacity to draw diagnosis and prognosis, and future treatments will be tailored not only to current health status and data, but also to an accurate projection of the pathways to restore health by model predictions. The early steps of the digital twin in the area of cardiovascular medicine are reviewed in this article, together with a discussion of the challenges and opportunities ahead. We emphasize the synergies between mechanistic and statistical models in accelerating cardiovascular research and enabling the vision of precision medicine.</t>
  </si>
  <si>
    <t>© 2023 IEEE.Engineering digital twins following standardised reference architectures is an upcoming requirement for ensuring their adoption and facilitating their creation, processing, and integration. The ISO 23247 standard proposes a reference architecture for digital twins in manufacturing, including an entity-based reference model and a functional view specified in terms of functional entities. During our experience with projects in the field, we noticed that standards, and in particular the ISO 23247 standard, are not completely followed. In this paper, we analyse to what extent digital twin architectures documented in the literature are aligned with the reference architecture presented in the ISO 23247 standard. We achieved this through a mixed-methods research methodology that includes the analysis of 29 digital twin architectures in the manufacturing domain resulting from a systematic literature review of 140 peer-reviewed studies, a survey with 33 respondents, and four semi-structured, in-depth expert interviews. On the basis of our findings, practitioners and researchers can reflect, discuss, and plan actions for future research and development activities.</t>
  </si>
  <si>
    <t>DEF ID</t>
  </si>
  <si>
    <t>Type</t>
  </si>
  <si>
    <t>S01</t>
  </si>
  <si>
    <t>L14</t>
  </si>
  <si>
    <t>J</t>
  </si>
  <si>
    <t>S02</t>
  </si>
  <si>
    <t>L18</t>
  </si>
  <si>
    <t>S03</t>
  </si>
  <si>
    <t>L15</t>
  </si>
  <si>
    <t>S04</t>
  </si>
  <si>
    <t>L13</t>
  </si>
  <si>
    <t>S06</t>
  </si>
  <si>
    <t>L19</t>
  </si>
  <si>
    <t>S07</t>
  </si>
  <si>
    <t>L17</t>
  </si>
  <si>
    <t>S08</t>
  </si>
  <si>
    <t>L06</t>
  </si>
  <si>
    <t>A Review of Digital Twin Application in Construction</t>
  </si>
  <si>
    <t xml:space="preserve">https://www.doi.org/10.36680/j.itcon.2022.008 </t>
  </si>
  <si>
    <t>S09</t>
  </si>
  <si>
    <t>L08</t>
  </si>
  <si>
    <t>S10</t>
  </si>
  <si>
    <t>L04</t>
  </si>
  <si>
    <t>S12</t>
  </si>
  <si>
    <t>L24</t>
  </si>
  <si>
    <t>C</t>
  </si>
  <si>
    <t>S13</t>
  </si>
  <si>
    <t>L09</t>
  </si>
  <si>
    <t>S14</t>
  </si>
  <si>
    <t>L12</t>
  </si>
  <si>
    <t>S</t>
  </si>
  <si>
    <t>S15</t>
  </si>
  <si>
    <t>L10</t>
  </si>
  <si>
    <t>S16</t>
  </si>
  <si>
    <t>L22</t>
  </si>
  <si>
    <t>S17</t>
  </si>
  <si>
    <t>L20</t>
  </si>
  <si>
    <t>S18</t>
  </si>
  <si>
    <t>L05</t>
  </si>
  <si>
    <t>S19</t>
  </si>
  <si>
    <t>L01</t>
  </si>
  <si>
    <t>S20</t>
  </si>
  <si>
    <t>L03</t>
  </si>
  <si>
    <t>S21</t>
  </si>
  <si>
    <t>L02</t>
  </si>
  <si>
    <t>S22</t>
  </si>
  <si>
    <t>L21</t>
  </si>
  <si>
    <t>SG</t>
  </si>
  <si>
    <t>URL</t>
  </si>
  <si>
    <t>IC1 We include links addressing Digital Twin Engineering, including any engineering activity</t>
  </si>
  <si>
    <t xml:space="preserve">IC2 We include links explicitly addressing the federation of Digital Twin </t>
  </si>
  <si>
    <t xml:space="preserve">IC3 We include links explicitly addressing the traceability of Digital Twin </t>
  </si>
  <si>
    <t>IC4 We include tools that explicitly address the engineering of Digital Twins</t>
  </si>
  <si>
    <t>EC1 We exclude any links to peer-reviewed papers or preprints that points to literature/publications</t>
  </si>
  <si>
    <t>EC2 We exclude links older then 5 years (2019)</t>
  </si>
  <si>
    <t>EC3 We exclude links not in English</t>
  </si>
  <si>
    <t>EC4 We exclude non-MBSE links</t>
  </si>
  <si>
    <t>GL1</t>
  </si>
  <si>
    <t>Digital Twins and the Evolution of Model-based Design</t>
  </si>
  <si>
    <t>https://blogs.mathworks.com/deep-learning/2021/10/18/digital-twins-and-the-evolution-of-model-based-design/</t>
  </si>
  <si>
    <t>course to design DT using matlab simulink</t>
  </si>
  <si>
    <t>GL2</t>
  </si>
  <si>
    <t>Digital Twin System Interoperability Framework</t>
  </si>
  <si>
    <t>https://www.digitaltwinconsortium.org/wp-content/uploads/sites/3/2022/06/Digital-Twin-System-Interoperability-Framework-12072021.pdf</t>
  </si>
  <si>
    <t>GL3</t>
  </si>
  <si>
    <t>A Conceptual Model-based Systems Engineering (MBSE ...</t>
  </si>
  <si>
    <t>https://par.nsf.gov/servlets/purl/10417520</t>
  </si>
  <si>
    <t>GL4</t>
  </si>
  <si>
    <t>LLM-Twin: mini-giant model-driven beyond 5G digital ...</t>
  </si>
  <si>
    <t>https://www.nature.com/articles/s41598-024-69474-5</t>
  </si>
  <si>
    <t>GL5</t>
  </si>
  <si>
    <t>Digital Twin &amp; Thread: From Complexity to Competitive ...</t>
  </si>
  <si>
    <t>https://www.emixa.com/blog/digital-twin-and-digital-thread-from-complexity-to-competitive-advantage</t>
  </si>
  <si>
    <t>no mbse?</t>
  </si>
  <si>
    <t>°The transition from 2D drawings to Model Based Definition° is the only reference to something that is a model. Not enough for MBE</t>
  </si>
  <si>
    <t>GL6</t>
  </si>
  <si>
    <t>A software engineering perspective on digital twin</t>
  </si>
  <si>
    <t>https://hal.science/hal-04183036/file/DT_whitepaper-4.pdf</t>
  </si>
  <si>
    <t>GL7</t>
  </si>
  <si>
    <t>Digital Twins in Systems Engineering: A Digital Revolution</t>
  </si>
  <si>
    <t>https://reqi.io/articles/digital-twins-in-systems-engineering</t>
  </si>
  <si>
    <t>GL8</t>
  </si>
  <si>
    <t>Interoperability of Digital Twins: Challenges Success ...</t>
  </si>
  <si>
    <t>https://istvandavid.com/files/DT-interoperability-ISoLA2024.pdf</t>
  </si>
  <si>
    <t>GL9</t>
  </si>
  <si>
    <t>MBSE and Digital Twin Engineering: A Model-Driven ...</t>
  </si>
  <si>
    <t>https://mbse.dev/mbse-and-digital-twin-engineering-a-model-driven-approach-to-innovation/</t>
  </si>
  <si>
    <t>GL10</t>
  </si>
  <si>
    <t>Digital twin reference model and standardization to realize ...</t>
  </si>
  <si>
    <t>https://www.plattform-i40.de/IP/Redaktion/DE/Downloads/Publikation/202404_Digital_twin_sustainable_industry.pdf?__blob=publicationFile&amp;v=7</t>
  </si>
  <si>
    <t>German platform for I4.0</t>
  </si>
  <si>
    <t>SG1</t>
  </si>
  <si>
    <t>GL11</t>
  </si>
  <si>
    <t>Virtual Twin for Manufacturing | DELMIA</t>
  </si>
  <si>
    <t>GL12</t>
  </si>
  <si>
    <t>Towards a Lightweight Model-driven Smart-city Digital Twin</t>
  </si>
  <si>
    <t>https://www.scitepress.org/Papers/2022/109061/109061.pdf</t>
  </si>
  <si>
    <t>SG2</t>
  </si>
  <si>
    <t>GL13</t>
  </si>
  <si>
    <t>Model-Based Systems Engineering to help navigate Digital ...</t>
  </si>
  <si>
    <t>webinar about offered solutions</t>
  </si>
  <si>
    <t>GL14</t>
  </si>
  <si>
    <t>AML4DT: A Model-Driven Framework for Developing and ...</t>
  </si>
  <si>
    <t>https://epub.jku.at/obvulioa/download/pdf/6555052</t>
  </si>
  <si>
    <t>Discusses engineering activities related to Digital Twin Engineering, focusing on the automation of creating and maintaining digital twins using model-driven approaches and AutomationML.</t>
  </si>
  <si>
    <t>SG3</t>
  </si>
  <si>
    <t>GL15</t>
  </si>
  <si>
    <t>Let's Talk About the Model-Based Enterprise Digital Threads ...</t>
  </si>
  <si>
    <t>Same as 5</t>
  </si>
  <si>
    <t>SG4</t>
  </si>
  <si>
    <t>GL16</t>
  </si>
  <si>
    <t>Defence Digital Twin Implementation Road Map and ...</t>
  </si>
  <si>
    <t>document/roadmap</t>
  </si>
  <si>
    <t>°°A shift to Model-Based System Engineering (MBSE) and Model Based Design (MBD) approaches for managing
information and digital models is required to support virtual testing and evaluations activities</t>
  </si>
  <si>
    <t>GL17</t>
  </si>
  <si>
    <t>Verification and Validation of Models Simulations and ...</t>
  </si>
  <si>
    <t>https://ww2.eagle.org/content/dam/eagle/rules-and-guides/current/design_and_analysis/348-guidance-notes-on-verification-and-validation-of-models-simulations-and-digital-twins-2024/348-vandv-gn-nov24.pdf</t>
  </si>
  <si>
    <t>not found link</t>
  </si>
  <si>
    <t>the link is not working</t>
  </si>
  <si>
    <t>SG5</t>
  </si>
  <si>
    <t>GL18</t>
  </si>
  <si>
    <t>Digital Twin Core Conceptual Models and Services</t>
  </si>
  <si>
    <t>it seems a deliverable</t>
  </si>
  <si>
    <t>https://www.iiconsortium.org/ it is a deliverable from them, not a publication. Included</t>
  </si>
  <si>
    <t>GL19</t>
  </si>
  <si>
    <t>1st International Workshop on Models for Simulation (M4S)</t>
  </si>
  <si>
    <t>https://ispr.info/2024/07/15/call-1st-international-workshop-on-models-for-simulation-m4s/</t>
  </si>
  <si>
    <t>Call for workshop</t>
  </si>
  <si>
    <t>SG6</t>
  </si>
  <si>
    <t>GL20</t>
  </si>
  <si>
    <t>Adoption View | Eclipse Tractus-X</t>
  </si>
  <si>
    <t>Eclipse-based tools, still a proptotype?</t>
  </si>
  <si>
    <t>SG7</t>
  </si>
  <si>
    <t>GL21</t>
  </si>
  <si>
    <t>The TRICK to Digital Twin Technology Adoption</t>
  </si>
  <si>
    <t>MBSE? not sure</t>
  </si>
  <si>
    <t>GL22</t>
  </si>
  <si>
    <t>A Digital Twin use cases classification and definition ...</t>
  </si>
  <si>
    <t>https://cea.hal.science/cea-04607213v1/document</t>
  </si>
  <si>
    <t>preprint</t>
  </si>
  <si>
    <t>SG8</t>
  </si>
  <si>
    <t>GL23</t>
  </si>
  <si>
    <t>it is a white paper</t>
  </si>
  <si>
    <t>same as 2</t>
  </si>
  <si>
    <t>SG9</t>
  </si>
  <si>
    <t>GL24</t>
  </si>
  <si>
    <t>How Can Digital Twins Be Used in Systems Engineering?</t>
  </si>
  <si>
    <t>GL25</t>
  </si>
  <si>
    <t>Model-Driven Engineering of Digital Twins</t>
  </si>
  <si>
    <t>https://research.tue.nl/files/297276592/dagrep_v012_i009_p020_22362.pdf</t>
  </si>
  <si>
    <t>SG10</t>
  </si>
  <si>
    <t>GL26</t>
  </si>
  <si>
    <t>Creating a new "Digital Twin Model" - Developer Documentation</t>
  </si>
  <si>
    <t>GL27</t>
  </si>
  <si>
    <t>DTD&amp;O 2024</t>
  </si>
  <si>
    <t>https://www.systemic-intelligence.net/events/dtdo2024/</t>
  </si>
  <si>
    <t>project description only</t>
  </si>
  <si>
    <t>it seems like just an event programme about DT</t>
  </si>
  <si>
    <t>GL28</t>
  </si>
  <si>
    <t>Leveraging Digital Twin Technology in Model-Based ...</t>
  </si>
  <si>
    <t>https://pdfs.semanticscholar.org/0a51/28188245516f716918faef7dae1e6ee4cb1f.pdf</t>
  </si>
  <si>
    <t>GL29</t>
  </si>
  <si>
    <t>Explaining Cyberphysical System Behavior With Digital ...</t>
  </si>
  <si>
    <t>https://www.computer.org/csdl/magazine/so/2024/01/10265808/1QMPBRCCimk</t>
  </si>
  <si>
    <t>GL30</t>
  </si>
  <si>
    <t>Digital twin</t>
  </si>
  <si>
    <t>https://www.assystem.com/en/digital/digital-twin/</t>
  </si>
  <si>
    <t>description of company's service</t>
  </si>
  <si>
    <t>GL31</t>
  </si>
  <si>
    <t>Digital Twin vs. Digital Thread: What's the Difference?</t>
  </si>
  <si>
    <t>https://www.ibm.com/think/topics/digital-thread-vs-digital-twin</t>
  </si>
  <si>
    <t>no evidence of MBSE</t>
  </si>
  <si>
    <t>GL32</t>
  </si>
  <si>
    <t>Understanding the key differences: Digital Thread vs. Digital ...</t>
  </si>
  <si>
    <t>https://www.eurostep.com/understanding-the-key-differences-digital-thread-and-digital-twin-explained/</t>
  </si>
  <si>
    <t>GL33</t>
  </si>
  <si>
    <t>Digital Twin-Enabled Decision Support Services in ...</t>
  </si>
  <si>
    <t>https://data-innovation.org/wp-content/uploads/2022/01/applsci-11-11418-komprimiert.pdf</t>
  </si>
  <si>
    <t>article</t>
  </si>
  <si>
    <t>GL34</t>
  </si>
  <si>
    <t>Design Modeling and Implementation of Digital Twins - PMC</t>
  </si>
  <si>
    <t>https://pmc.ncbi.nlm.nih.gov/articles/PMC9318241/</t>
  </si>
  <si>
    <t>paper</t>
  </si>
  <si>
    <t>SG11</t>
  </si>
  <si>
    <t>GL35</t>
  </si>
  <si>
    <t>How do digital threads &amp; digital twins fit in MBSE?</t>
  </si>
  <si>
    <t>SG12</t>
  </si>
  <si>
    <t>GL36</t>
  </si>
  <si>
    <t>Digital Risk Twin</t>
  </si>
  <si>
    <t>the modeling technology seems to be "MBSE"</t>
  </si>
  <si>
    <t>SG13</t>
  </si>
  <si>
    <t>GL37</t>
  </si>
  <si>
    <t>DIGITAL TWINNING: THE LATEST ON VIRTUAL MODELS</t>
  </si>
  <si>
    <t>model-based engineering tools..</t>
  </si>
  <si>
    <t>GL38</t>
  </si>
  <si>
    <t>Digital Twin Approach Boosts Manufacturing Quality</t>
  </si>
  <si>
    <t>https://www.polyworkseuropa.com/en/solutions/validate-and-improve-your-manufacturing-quality-digital-twin-technology-and-point-cloud-data</t>
  </si>
  <si>
    <t>CAD models</t>
  </si>
  <si>
    <t>SG14</t>
  </si>
  <si>
    <t>GL39</t>
  </si>
  <si>
    <t>The Digital Thread - Learn More Today</t>
  </si>
  <si>
    <t>description of service</t>
  </si>
  <si>
    <t>digital twin in digital thread using models. See images</t>
  </si>
  <si>
    <t>GL40</t>
  </si>
  <si>
    <t>Human Digital Twin and Modeling Guidebook - DTIC</t>
  </si>
  <si>
    <t>https://apps.dtic.mil/sti/trecms/pdf/AD1188552.pdf</t>
  </si>
  <si>
    <t>GL41</t>
  </si>
  <si>
    <t>A Conceptual Framework for Predictive Digital Dairy Twins</t>
  </si>
  <si>
    <t>https://www.cal-tek.eu/proceedings/i3m/2024/foodops/007/pdf.pdf</t>
  </si>
  <si>
    <t>SG15</t>
  </si>
  <si>
    <t>GL42</t>
  </si>
  <si>
    <r>
      <rPr>
        <sz val="10"/>
        <color rgb="FF000000"/>
        <rFont val="Arial"/>
      </rPr>
      <t xml:space="preserve">I can reach CATIA Magic tool that integrates with MagicDraw </t>
    </r>
    <r>
      <rPr>
        <u/>
        <sz val="10"/>
        <color rgb="FF1155CC"/>
        <rFont val="Arial"/>
      </rPr>
      <t>https://www.technia.com/software/catia-magic/</t>
    </r>
    <r>
      <rPr>
        <sz val="10"/>
        <color rgb="FF000000"/>
        <rFont val="Arial"/>
      </rPr>
      <t xml:space="preserve"> </t>
    </r>
  </si>
  <si>
    <t>GL43</t>
  </si>
  <si>
    <t>TRUSTED DIGITAL TWINS</t>
  </si>
  <si>
    <t>https://internationaldataspaces.org/trusted-digital-twins/</t>
  </si>
  <si>
    <t>GL44</t>
  </si>
  <si>
    <t>Digital twin-driven prognostics and health management for ...</t>
  </si>
  <si>
    <t>https://www.nature.com/articles/s41598-024-63990-0</t>
  </si>
  <si>
    <t>GL45</t>
  </si>
  <si>
    <t>Airbus Defence and Space Establishes Framework for ...</t>
  </si>
  <si>
    <t>https://www.mathworks.com/company/user_stories/case-studies/airbus-defence-and-space-establishes-framework-for-digital-twin.html</t>
  </si>
  <si>
    <t>math/ sim models</t>
  </si>
  <si>
    <t>SG16</t>
  </si>
  <si>
    <t>GL46</t>
  </si>
  <si>
    <t>DT FAQ: Digital Twin &amp; Digital Engineering FAQ</t>
  </si>
  <si>
    <t>GL47</t>
  </si>
  <si>
    <t>Improving Digital Twin Experience Reports</t>
  </si>
  <si>
    <t>https://www.scitepress.org/PublishedPapers/2021/102361/102361.pdf</t>
  </si>
  <si>
    <t>GL48</t>
  </si>
  <si>
    <t>Digital Twin Technology</t>
  </si>
  <si>
    <t>https://www.intechopen.com/chapters/63861</t>
  </si>
  <si>
    <t>GL49</t>
  </si>
  <si>
    <t>Overview of predictive maintenance based on digital twin ...</t>
  </si>
  <si>
    <t>https://pmc.ncbi.nlm.nih.gov/articles/PMC10070392/</t>
  </si>
  <si>
    <t>GL50</t>
  </si>
  <si>
    <t>Toward sustainable urban mobility using digital twins</t>
  </si>
  <si>
    <t>https://research.tudelft.nl/files/169177685/2023_11_14_Mobilty_Innovation_Workshop_Tokyo_BvA_final.pdf</t>
  </si>
  <si>
    <t>Federation but no clear reference to MBSE</t>
  </si>
  <si>
    <t>SG17</t>
  </si>
  <si>
    <t>GL51</t>
  </si>
  <si>
    <t>Digital Twin | TECHNIA (Finland)</t>
  </si>
  <si>
    <t>By checking the used tools by this company</t>
  </si>
  <si>
    <t>GL52</t>
  </si>
  <si>
    <t>Realize the Potential of BIM Digital Twins - Eurostep</t>
  </si>
  <si>
    <t>https://www.eurostep.com/realize-potential-bim-digital-twins-shareaspace-azure-services/</t>
  </si>
  <si>
    <t>BIM-related stuff</t>
  </si>
  <si>
    <t>SG18</t>
  </si>
  <si>
    <t>GL53</t>
  </si>
  <si>
    <t>Digital Twin KIT</t>
  </si>
  <si>
    <t>The link to the tracebility tool is dead</t>
  </si>
  <si>
    <t>see 20</t>
  </si>
  <si>
    <t>SG19</t>
  </si>
  <si>
    <t>GL54</t>
  </si>
  <si>
    <t>JuliaSim: Next-Gen Modeling</t>
  </si>
  <si>
    <t>it seems it uses block diagrams for structural modeling</t>
  </si>
  <si>
    <t>GL55</t>
  </si>
  <si>
    <t>MBD productivity &amp; quality software: Capvidia</t>
  </si>
  <si>
    <t>https://www.enginsoft.com/insights/mbd-productivity-e-quality-software.html</t>
  </si>
  <si>
    <t>seems not MBSE based on our definition</t>
  </si>
  <si>
    <t>not sure it is related to MBSE based on our definition</t>
  </si>
  <si>
    <t>Borderline, 3D models should be included or excluded?</t>
  </si>
  <si>
    <t>GL56</t>
  </si>
  <si>
    <t>Mobility - Model Driven Engineering</t>
  </si>
  <si>
    <t>https://www.msg-plaut.com/mobility/model-driven-engineering</t>
  </si>
  <si>
    <t>Does not tell details</t>
  </si>
  <si>
    <t>just announcement</t>
  </si>
  <si>
    <t>GL57</t>
  </si>
  <si>
    <t>Success</t>
  </si>
  <si>
    <t>https://www.engisis.com/success/</t>
  </si>
  <si>
    <t>BIM just blog</t>
  </si>
  <si>
    <t>GL58</t>
  </si>
  <si>
    <t>Novorender - The World`s most powerful Digital Twin &amp; BIM ...</t>
  </si>
  <si>
    <t>https://novorender.com/</t>
  </si>
  <si>
    <t>BIM 3D</t>
  </si>
  <si>
    <t>GL59</t>
  </si>
  <si>
    <t>Digital Twins for As-Maintained Configuration Management</t>
  </si>
  <si>
    <t>https://cmstat.com/cmsights-news-posts/digital-twins-for-as-maintained-configuration-management-part-1</t>
  </si>
  <si>
    <t>A blog article again but no clear clue of MBSE even though it is mentioned</t>
  </si>
  <si>
    <t>SG20</t>
  </si>
  <si>
    <t>GL60</t>
  </si>
  <si>
    <t>Transcality ‚Äì Digital twin for efficient mobility</t>
  </si>
  <si>
    <t>GL61</t>
  </si>
  <si>
    <t>Using Digital Twins to Support Multiple Stages of the ...</t>
  </si>
  <si>
    <t>https://ebooks.iospress.nl/pdf/doi/10.3233/SHTI230045</t>
  </si>
  <si>
    <t>it seems it ignores MBSE. This is. aspin-off</t>
  </si>
  <si>
    <t>GL62</t>
  </si>
  <si>
    <t>MBSE und Digital Twin: Eine potente Kombination</t>
  </si>
  <si>
    <t>https://www.se-trends.de/mbse-und-digital-twin-eine-potente-kombination/</t>
  </si>
  <si>
    <t>GL63</t>
  </si>
  <si>
    <t>A REVIEW OF DRIVERS AND BARRIERS OF DIGITAL ...</t>
  </si>
  <si>
    <t>https://www.itcon.org/papers/2024_08-ITcon-Jahangir.pdf</t>
  </si>
  <si>
    <t>GL64</t>
  </si>
  <si>
    <t>Healthcare Digital Twin Market Size Envisioned at USD ...</t>
  </si>
  <si>
    <t>https://www.towardshealthcare.com/insights/healthcare-digital-twin-market-size</t>
  </si>
  <si>
    <t>economic report</t>
  </si>
  <si>
    <t>SG21</t>
  </si>
  <si>
    <t>GL65</t>
  </si>
  <si>
    <t>Using model-based systems engineering to develop a ...</t>
  </si>
  <si>
    <t>Siemens approach</t>
  </si>
  <si>
    <t>GL66</t>
  </si>
  <si>
    <t>Digital Twins along the product lifecycle</t>
  </si>
  <si>
    <t>https://digitaltwin1.org/articles/3-3</t>
  </si>
  <si>
    <t>SG22</t>
  </si>
  <si>
    <t>GL67</t>
  </si>
  <si>
    <t>Network Digital Twin Use Case</t>
  </si>
  <si>
    <t>report/deliverable of a forum</t>
  </si>
  <si>
    <t>SG23</t>
  </si>
  <si>
    <t>GL68</t>
  </si>
  <si>
    <t>Model-Based Embedded Software Design &amp; Development</t>
  </si>
  <si>
    <t>by searching DT it comes out from the website</t>
  </si>
  <si>
    <t>GL69</t>
  </si>
  <si>
    <t>DoDI 5000.97 "Digital Engineering" December 21 2023</t>
  </si>
  <si>
    <t>https://www.esd.whs.mil/Portals/54/Documents/DD/issuances/dodi/500097p.PDF?ver=bePIqKXaLUTK_Iu5iTNREw%3D%3D</t>
  </si>
  <si>
    <t>A document that rules digital engineering for defense systems</t>
  </si>
  <si>
    <t>Us defense document</t>
  </si>
  <si>
    <t>GL70</t>
  </si>
  <si>
    <t>Digital Thread: Definition Capabilities and Benefits</t>
  </si>
  <si>
    <t>https://www.sodiuswillert.com/en/blog/digital-thread-definition-capabilities-and-benefits</t>
  </si>
  <si>
    <t>Digital thread vs digital twin</t>
  </si>
  <si>
    <t>GL71</t>
  </si>
  <si>
    <t>Economics of Digital Twins in Aerospace and Defense</t>
  </si>
  <si>
    <t>https://www.iceaaonline.com/wp-content/uploads/2024/06/SST08-Malone-Economics-Digital-Twins-PPT.pdf</t>
  </si>
  <si>
    <t>More into economics of DT than engineering of DT</t>
  </si>
  <si>
    <t>Not related to engineering</t>
  </si>
  <si>
    <t>SG24</t>
  </si>
  <si>
    <t>GL72</t>
  </si>
  <si>
    <t>TRICK: An Easy Acronym to Conceptualize Digital Twin</t>
  </si>
  <si>
    <t>blog?</t>
  </si>
  <si>
    <t>GL73</t>
  </si>
  <si>
    <t>Utilization of SysML System Models for Smart Assembly ...</t>
  </si>
  <si>
    <t>https://www.designsociety.org/download-publication/47599/Utilization+of+SysML+System+Models+for+Smart+Assembly+Using+Digital+Twins</t>
  </si>
  <si>
    <t>GL74</t>
  </si>
  <si>
    <t>IS2024 - Preliminary Technical Program</t>
  </si>
  <si>
    <t>https://www.incose.org/symp2024/preliminary-technical-program</t>
  </si>
  <si>
    <t>GL75</t>
  </si>
  <si>
    <t>Architecture Design Patterns for Digital Twin Based Systems</t>
  </si>
  <si>
    <t>https://www.iaria.org/conferences2021/filesINTERNET21/BedirTekinerdogan_Keynote_ArchitectureDesign.pdf</t>
  </si>
  <si>
    <t>GL76</t>
  </si>
  <si>
    <t>Simulation Traceability: Holistic Visibility for Product R&amp;D ...</t>
  </si>
  <si>
    <t>https://rescale.com/blog/simulation-traceability-gaining-holistic-visibility-of-digital-manufacturing-and-new-product-rd/</t>
  </si>
  <si>
    <t>SG25</t>
  </si>
  <si>
    <t>GL77</t>
  </si>
  <si>
    <t>The Digital Twin in the Network and Electricity Industry - VDE</t>
  </si>
  <si>
    <t>VDE Association for Electrical, Electronic &amp; Information Technologies</t>
  </si>
  <si>
    <t>SG26</t>
  </si>
  <si>
    <t>GL78</t>
  </si>
  <si>
    <t>Operational Digital Twin for Semiconductor Manufacturing</t>
  </si>
  <si>
    <r>
      <rPr>
        <u/>
        <sz val="10"/>
        <color rgb="FF1155CC"/>
        <rFont val="Arial"/>
      </rPr>
      <t>https://srcmapt.org/</t>
    </r>
    <r>
      <rPr>
        <sz val="10"/>
        <color rgb="FF000000"/>
        <rFont val="Arial"/>
        <scheme val="minor"/>
      </rPr>
      <t xml:space="preserve"> standardisation company</t>
    </r>
  </si>
  <si>
    <t>GL79</t>
  </si>
  <si>
    <t>Digital Twin for Smart Manufacturing: the Simulation Aspect</t>
  </si>
  <si>
    <t>https://www.informs-sim.org/wsc19papers/202.pdf</t>
  </si>
  <si>
    <t>GL80</t>
  </si>
  <si>
    <t>MATISSE: Digital twins for early verification and validation | RISE</t>
  </si>
  <si>
    <t>https://www.ri.se/en/what-we-do/projects/matisse-digital-twins-for-early-verification-and-validation</t>
  </si>
  <si>
    <t>RISE page for MATISSE</t>
  </si>
  <si>
    <t>GL81</t>
  </si>
  <si>
    <t>HII Digital Twin Path Forward 7-06-22</t>
  </si>
  <si>
    <t>https://www.nsrp.org/wp-content/uploads/2024/03/File-1-Digital-Twin-Technology.pdf</t>
  </si>
  <si>
    <t>can't access</t>
  </si>
  <si>
    <t xml:space="preserve">hard to grasp the MBSE as we intend it </t>
  </si>
  <si>
    <t>GL82</t>
  </si>
  <si>
    <t>US20170286572A1 - Digital twin of twinned physical system</t>
  </si>
  <si>
    <t>https://patents.google.com/patent/US20170286572A1/en</t>
  </si>
  <si>
    <t>SG27</t>
  </si>
  <si>
    <t>GL83</t>
  </si>
  <si>
    <t>SystemC and Digital Twin: Good match or Not?</t>
  </si>
  <si>
    <t>GL84</t>
  </si>
  <si>
    <t>Digital Twins for Studios</t>
  </si>
  <si>
    <t>https://www.preevue.com/media-entertainment/digital-twins-for-studios</t>
  </si>
  <si>
    <t>GL85</t>
  </si>
  <si>
    <t>Model-Based Systems Engineering</t>
  </si>
  <si>
    <t>https://www.ansys.com/applications/mbse</t>
  </si>
  <si>
    <t>SG28</t>
  </si>
  <si>
    <t>GL86</t>
  </si>
  <si>
    <t>OPC UA Designer</t>
  </si>
  <si>
    <t>yes, no doubt</t>
  </si>
  <si>
    <t>GL87</t>
  </si>
  <si>
    <t>Digital Twin | Jos Voskuil's Weblog</t>
  </si>
  <si>
    <t>https://virtualdutchman.com/tag/digital-twin/</t>
  </si>
  <si>
    <t>GL88</t>
  </si>
  <si>
    <t>Model-based system engineering approach for existing ...</t>
  </si>
  <si>
    <t>https://systems.enpress-publisher.com/index.php/jipd/article/view/7983</t>
  </si>
  <si>
    <t>GL89</t>
  </si>
  <si>
    <t>Digital Twin Efforts Best Shared US Government Agencies ...</t>
  </si>
  <si>
    <t>https://www.rtinsights.com/digital-twin-efforts-best-shared-us-government-agencies-told/</t>
  </si>
  <si>
    <t>only business related announcement</t>
  </si>
  <si>
    <t>GL90</t>
  </si>
  <si>
    <t>Digital Twins: A Powerhouse to Transform Business</t>
  </si>
  <si>
    <t>https://www.apriori.com/blog/digital-twins-a-powerhouse-to-transform-business/</t>
  </si>
  <si>
    <t>CAD/PLM solution, No clear MBSE solution</t>
  </si>
  <si>
    <t>GL91</t>
  </si>
  <si>
    <t>Digital to Physical: Applying Model-Based Engineering ...</t>
  </si>
  <si>
    <t>https://www.belcan.com/2023/09/05/digital-to-physical-applying-model-based-engineering-to-real-world-scenarios/</t>
  </si>
  <si>
    <t>Project description only</t>
  </si>
  <si>
    <t>GL92</t>
  </si>
  <si>
    <t>DEVELOPING A CITY-LEVEL DIGITAL TWIN</t>
  </si>
  <si>
    <t>https://www.icevirtuallibrary.com/doi/pdf/10.1680/icsic.64669.187</t>
  </si>
  <si>
    <t>GL93</t>
  </si>
  <si>
    <t>How can digital twin technology help your business grow?</t>
  </si>
  <si>
    <t>https://appinventiv.com/blog/digital-twin-technology-for-business/</t>
  </si>
  <si>
    <t>service only</t>
  </si>
  <si>
    <t>GL94</t>
  </si>
  <si>
    <t>COLLINS AEROSPACE STARTER PRESENTATION</t>
  </si>
  <si>
    <t>https://cisd.di.univr.it/essm-workshop/resources/industrial/ESSM-Workshop-Collins_Aerospace.pdf</t>
  </si>
  <si>
    <t>GL95</t>
  </si>
  <si>
    <t>Connecting digital twins to control collections systems and ...</t>
  </si>
  <si>
    <t>https://iwaponline.com/wpt/article/19/6/2267/102284/Connecting-digital-twins-to-control-collections</t>
  </si>
  <si>
    <t>GL96</t>
  </si>
  <si>
    <t>https://scaledagileframework.com/model-based-systems-engineering/</t>
  </si>
  <si>
    <t>requires membership</t>
  </si>
  <si>
    <t>GL97</t>
  </si>
  <si>
    <t>Impact of Digital Twin Model in Emerging Domains</t>
  </si>
  <si>
    <t>https://thegrenze.com/pages/servej.php?fn=150.pdf&amp;name=Impact%20of%20Digital%20Twin%20Model%20in%20Emerging%20Domains&amp;id=3126&amp;association=GRENZE&amp;journal=GIJET&amp;year=2024&amp;volume=10&amp;issue=2</t>
  </si>
  <si>
    <t>SG29</t>
  </si>
  <si>
    <t>GL98</t>
  </si>
  <si>
    <t>Navigating the transition to a model-based enterprise</t>
  </si>
  <si>
    <t>GL99</t>
  </si>
  <si>
    <t>https://europepmc.org/article/med/37025897</t>
  </si>
  <si>
    <t>GL100</t>
  </si>
  <si>
    <t>Publications</t>
  </si>
  <si>
    <t>https://www.se-rwth.de/publications/</t>
  </si>
  <si>
    <t>GL101</t>
  </si>
  <si>
    <t>5 Feedback Flow from Physical to Virtual: Foundational ...</t>
  </si>
  <si>
    <t>https://nap.nationalacademies.org/read/26894/chapter/7</t>
  </si>
  <si>
    <t>GL102</t>
  </si>
  <si>
    <t>MBD (Model-Based Definition): 2023 Edition</t>
  </si>
  <si>
    <t>https://www.capvidia.com/blog/mbd-model-based-definition-guide</t>
  </si>
  <si>
    <t>3D model</t>
  </si>
  <si>
    <t>non-MBSE - Model-Based Definition (MBD) is the process of defining product &amp; engineering data within a 3D CAD model.</t>
  </si>
  <si>
    <t>GL103</t>
  </si>
  <si>
    <t>Adoption of digital twin for sustainable manufacturing and ...</t>
  </si>
  <si>
    <t>https://methods-x.com/article/S2215-0161(22)00297-7/fulltext</t>
  </si>
  <si>
    <t>SG30</t>
  </si>
  <si>
    <t>GL104</t>
  </si>
  <si>
    <t>THE ROLE OF HIGH-FIDELITY DIGITAL TWINS</t>
  </si>
  <si>
    <t>GL105</t>
  </si>
  <si>
    <t>Digital Twin Implementation in Transition of Smart ...</t>
  </si>
  <si>
    <t>https://ceur-ws.org/Vol-3468/paper2.pdf</t>
  </si>
  <si>
    <t>SG31</t>
  </si>
  <si>
    <t>GL106</t>
  </si>
  <si>
    <t>2x faster vehicle software development proven by digital ...</t>
  </si>
  <si>
    <t>SG32</t>
  </si>
  <si>
    <t>GL107</t>
  </si>
  <si>
    <t>Driving Productivity and Quality Efficiencies with Model- ...</t>
  </si>
  <si>
    <t>Traceability with digital threads</t>
  </si>
  <si>
    <t>GL108</t>
  </si>
  <si>
    <t>S. P. Kovalyov ‚ÄúInformation architecture of the power ...</t>
  </si>
  <si>
    <t>https://www.mathnet.ru/eng/ssi685</t>
  </si>
  <si>
    <t>GL109</t>
  </si>
  <si>
    <t>IoTwins: Toward Implementation of Distributed Digital ...</t>
  </si>
  <si>
    <t>https://cris.unibo.it/retrieve/41a32fd6-97f1-4ae9-bef7-386d49a18434/computers-11-00067-v2.pdf</t>
  </si>
  <si>
    <t>GL110</t>
  </si>
  <si>
    <t>Innovative Digital Manufacturing Curriculum for Industry 4.0</t>
  </si>
  <si>
    <t>https://scholarworks.indianapolis.iu.edu/items/961ab749-f336-480a-9953-27def2ec8a0d</t>
  </si>
  <si>
    <t>GL111</t>
  </si>
  <si>
    <t>Machine Learning - (Model-Based Systems Engineering)</t>
  </si>
  <si>
    <t>https://fiveable.me/key-terms/model-based-systems-engineering/machine-learning</t>
  </si>
  <si>
    <t>dead link</t>
  </si>
  <si>
    <t>Link not found / broken</t>
  </si>
  <si>
    <t>GL112</t>
  </si>
  <si>
    <t>Digital Twin in the IoT context: a survey on technical ...</t>
  </si>
  <si>
    <t>https://servicearchitecture.wp.imtbs-tsp.eu/files/2020/07/Digital-Twin-in-the-IoT-context.pdf</t>
  </si>
  <si>
    <t>SG33</t>
  </si>
  <si>
    <t>GL113</t>
  </si>
  <si>
    <t>Model-Based Systems Engineering | Siemens Software</t>
  </si>
  <si>
    <t>Electronics design</t>
  </si>
  <si>
    <t>beyond 3D modeling and we can ask Siemens :)</t>
  </si>
  <si>
    <t>SG34</t>
  </si>
  <si>
    <t>GL114</t>
  </si>
  <si>
    <t>Digital Twin Lessons for Engineers from the PLM Road ...</t>
  </si>
  <si>
    <t>site is empty</t>
  </si>
  <si>
    <t>Digital thread for digital twin traceability</t>
  </si>
  <si>
    <t>model-based systems engineering (MBSE) for digital thread</t>
  </si>
  <si>
    <t>GL115</t>
  </si>
  <si>
    <t>Model-Based Enterprise</t>
  </si>
  <si>
    <t>https://www.ibaset.com/expertise/model-based-enterprise/</t>
  </si>
  <si>
    <t>SG35</t>
  </si>
  <si>
    <t>GL116</t>
  </si>
  <si>
    <t>Using VeSyMA in MBSE</t>
  </si>
  <si>
    <t>GL117</t>
  </si>
  <si>
    <t>Digital Twins and Financial Success for Next-Generation ...</t>
  </si>
  <si>
    <t>https://www.appliedcax.com/digital-twins-and-financial-success-for-next-generation-green-energy/</t>
  </si>
  <si>
    <t>GL118</t>
  </si>
  <si>
    <t>Digital Thread: Essential Enabler of Digital Transformation</t>
  </si>
  <si>
    <t>https://www.ptc.com/en/industry-insights/digital-thread</t>
  </si>
  <si>
    <t>borderline: model based is not sufficiently discussed</t>
  </si>
  <si>
    <t>It talks about MBSE a little bit</t>
  </si>
  <si>
    <t>to be excluded if we exclude digital thread</t>
  </si>
  <si>
    <t>GL119</t>
  </si>
  <si>
    <t>Digital Twins in Healthcare: A Survey of Current Methods</t>
  </si>
  <si>
    <t>http://www.fortunejournals.com/articles/digital-twins-in-healthcare-a-survey-of-current-methods.html</t>
  </si>
  <si>
    <t>SG36</t>
  </si>
  <si>
    <t>GL120</t>
  </si>
  <si>
    <t>Integrated Model-based Systems Engineering (iMBSE) in ...</t>
  </si>
  <si>
    <t>SG37</t>
  </si>
  <si>
    <t>GL121</t>
  </si>
  <si>
    <t>Digital Twin Solutions</t>
  </si>
  <si>
    <t>GL122</t>
  </si>
  <si>
    <t>Software Driven Automation</t>
  </si>
  <si>
    <t>https://www.etteplan.com/campaigns/software-driven-automation/</t>
  </si>
  <si>
    <t>GL123</t>
  </si>
  <si>
    <t>What is a Digital Twin?</t>
  </si>
  <si>
    <t>https://www.preddio.com/what-is-a-digital-twin/</t>
  </si>
  <si>
    <t>Link does not work</t>
  </si>
  <si>
    <t>SG38</t>
  </si>
  <si>
    <t>GL124</t>
  </si>
  <si>
    <t>Digital Thread &amp; Digital Twin Integration Solutions</t>
  </si>
  <si>
    <t>GL125</t>
  </si>
  <si>
    <t>Digital Twins for Product Development and Operations</t>
  </si>
  <si>
    <t>https://web.altair.com/webinar-digital-twins</t>
  </si>
  <si>
    <t>no clear link to MBSE</t>
  </si>
  <si>
    <t>GL126</t>
  </si>
  <si>
    <t>Digital Food Twins Combining Data Science and ...</t>
  </si>
  <si>
    <t>https://foodinformatics.uni-hohenheim.de/fileadmin/einrichtungen/foodinformatics/Publications/2022_Processes_Digital_Food_Twins_Combining_Data_Science_and_Food_Science.pdf</t>
  </si>
  <si>
    <t>Link to a paper</t>
  </si>
  <si>
    <t>not accessible</t>
  </si>
  <si>
    <t>GL127</t>
  </si>
  <si>
    <t>Getting Started with Model-Based Systems Engineering in ...</t>
  </si>
  <si>
    <t>https://specinnovations.com/blog/getting-started-with-model-based-systems-engineering-in-healthcare</t>
  </si>
  <si>
    <t>It mostly presents a solution (Innoslate) and barely mentions Digital Twins</t>
  </si>
  <si>
    <t>GL128</t>
  </si>
  <si>
    <t>Next generation Digital Thread: The Model-Based ...</t>
  </si>
  <si>
    <t>https://www.ats-global.com/resources/blogs/next-generation-digital-thread-the-model-based-enterprise-part-2/</t>
  </si>
  <si>
    <t>Not really focusing on Digital Twin engineering</t>
  </si>
  <si>
    <t>model-based enterprise</t>
  </si>
  <si>
    <t>GL129</t>
  </si>
  <si>
    <t>Model Based Design Overview for System Development</t>
  </si>
  <si>
    <t>https://www.collimator.ai/post/model-based-development</t>
  </si>
  <si>
    <t>Focuses on MBSE but not DT Engineering</t>
  </si>
  <si>
    <t>GL130</t>
  </si>
  <si>
    <t>Exploring the Advancements and Future Directions of ...</t>
  </si>
  <si>
    <t>https://www.igi-global.com/book/exploring-advancements-future-directions-digital/342105</t>
  </si>
  <si>
    <t>SG39</t>
  </si>
  <si>
    <t>GL131</t>
  </si>
  <si>
    <t>DIGITAL TWIN ENABLING TECHNOLOGY CATALOGUE</t>
  </si>
  <si>
    <t>This an EU project deliverable.</t>
  </si>
  <si>
    <t>deliverable</t>
  </si>
  <si>
    <t>GL132</t>
  </si>
  <si>
    <t>Exploring the Impact of Model-Based Systems Engineering ...</t>
  </si>
  <si>
    <t>https://rescale.com/blog/exploring-the-impact-of-model-based-systems-engineering-with-model-based-collaboration/</t>
  </si>
  <si>
    <t>no explicit dt reference</t>
  </si>
  <si>
    <t>GL133</t>
  </si>
  <si>
    <t>Building a Cloud-Based Digital Twin for an EV Battery Pack</t>
  </si>
  <si>
    <t>https://www.mathworks.com/videos/building-a-cloud-based-digital-twin-for-an-ev-battery-pack-1684777184787.html</t>
  </si>
  <si>
    <t>math model only?</t>
  </si>
  <si>
    <t>GL134</t>
  </si>
  <si>
    <t>Digital Twin Technologies for Autonomous Environmental ...</t>
  </si>
  <si>
    <t>https://arc.aiaa.org/doi/10.2514/1.I011320</t>
  </si>
  <si>
    <t>GL135</t>
  </si>
  <si>
    <t>Towards a DevOps approach in Cyber Physical Production ...</t>
  </si>
  <si>
    <t>https://ebiltegia.mondragon.edu/bitstream/handle/20.500.11984/5144/Towards%20a%20DevOps%20approach%20in%20Cyber%20Physical%20Production%20Systems%20using%20Digital%20Twins.pdf?sequence=1&amp;isAllowed=y</t>
  </si>
  <si>
    <t>GL136</t>
  </si>
  <si>
    <t>Overcoming 9 Digital Twin barriers for manufacturing SMEs</t>
  </si>
  <si>
    <t>https://www.change2twin.eu/wp-content/uploads/2021/04/Change2Twin_Position-Paper_Overcoming-9-Digital-Twin-Barriers-for-manufacturing-SMEs-.pdf</t>
  </si>
  <si>
    <t>EU project deliverable not takling about DT engineering</t>
  </si>
  <si>
    <t>GL137</t>
  </si>
  <si>
    <t>Towards Interoperable Digital Twins: Integrating SysML ...</t>
  </si>
  <si>
    <t>https://epub.jku.at/obvulioa/download/pdf/9792231</t>
  </si>
  <si>
    <t>SG40</t>
  </si>
  <si>
    <t>GL138</t>
  </si>
  <si>
    <t>A Model-Based Systems Engineering (MBSE) Approach to ...</t>
  </si>
  <si>
    <t>More about MBSE than DT Engineering...</t>
  </si>
  <si>
    <t>GL139</t>
  </si>
  <si>
    <t>Digital Solutions</t>
  </si>
  <si>
    <t>https://irtc-hq.com/capabilities/digital-solutions/</t>
  </si>
  <si>
    <t>Presentation of company services</t>
  </si>
  <si>
    <t>GL140</t>
  </si>
  <si>
    <t>https://iamgroup.com.my/digital-twin/</t>
  </si>
  <si>
    <t>too generic, no mbse reference</t>
  </si>
  <si>
    <t>GL141</t>
  </si>
  <si>
    <t>The Data Mesh and Model-Based Systems Engineering ...</t>
  </si>
  <si>
    <t>https://www.linkedin.com/pulse/data-mesh-model-based-systems-engineering-nexus-alex-maccalman-ph-d-</t>
  </si>
  <si>
    <t>No DT Engineering</t>
  </si>
  <si>
    <t>GL142</t>
  </si>
  <si>
    <t>Developing a digital twin and digital thread framework for ...</t>
  </si>
  <si>
    <t>https://www.preprints.org/manuscript/202012.0298/v1/download</t>
  </si>
  <si>
    <t>GL143</t>
  </si>
  <si>
    <t>Lifecycle Phase Model-based engineering practices will ...</t>
  </si>
  <si>
    <t>https://www.belcan.com/wp-content/uploads/2023/08/Understanding-MBE.pdf</t>
  </si>
  <si>
    <t>No DT Engineering, just base definitions</t>
  </si>
  <si>
    <t>borderline, list of defnition</t>
  </si>
  <si>
    <t>GL144</t>
  </si>
  <si>
    <t>The materials tetrahedron has a ‚Äúdigital twin‚Äù</t>
  </si>
  <si>
    <t>https://dspace.mit.edu/bitstream/handle/1721.1/144365/43577_2021_Article_214.pdf?sequence=1&amp;isAllowed=y</t>
  </si>
  <si>
    <t>GL145</t>
  </si>
  <si>
    <t>Digital Twin Cities: Key Insights and Recommendations</t>
  </si>
  <si>
    <t>https://www3.weforum.org/docs/WEF_Digital_Twin_Cities_2023.pdf</t>
  </si>
  <si>
    <t>no mbse</t>
  </si>
  <si>
    <t>GL146</t>
  </si>
  <si>
    <t>NLign Analytics ‚ÄúStructural Lifecycle Digital Environment‚Äù ...</t>
  </si>
  <si>
    <t>https://nlign.com/wp-content/uploads/2021/03/CIMdata_Commentary_NLign_Analytics_Model-Driven_Quality_12Jan2021.pdf</t>
  </si>
  <si>
    <t>No mention of DTs</t>
  </si>
  <si>
    <t>GL147</t>
  </si>
  <si>
    <t>Model-based Manufacturing Capability Definition</t>
  </si>
  <si>
    <t>https://www.nist.gov/programs-projects/model-based-manufacturing-capability-definition</t>
  </si>
  <si>
    <t>Project description only...</t>
  </si>
  <si>
    <t>GL148</t>
  </si>
  <si>
    <t>Digital Twin and Human Factors in Manufacturing and ...</t>
  </si>
  <si>
    <t>https://maiaproject.eu/wp-content/uploads/2023/05/Digital-Twin-and-Human-Factors-in-Manufacturing-and-Logistics-Systems-State-of-the-Art-and-Future-Research-Directions.pdf</t>
  </si>
  <si>
    <t>SG41</t>
  </si>
  <si>
    <t>GL149</t>
  </si>
  <si>
    <t>A Guide to Digital Twin Development</t>
  </si>
  <si>
    <t>High-level guide</t>
  </si>
  <si>
    <t>SG42</t>
  </si>
  <si>
    <t>GL150</t>
  </si>
  <si>
    <t>Digital Twin - DAIR - Acquisition Research Program</t>
  </si>
  <si>
    <t>GL151</t>
  </si>
  <si>
    <t>Transitioning to the digital enterprise</t>
  </si>
  <si>
    <t>https://www.aerospacemanufacturinganddesign.com/article/transitioning-to-the-digital-enterprise/</t>
  </si>
  <si>
    <t>very little details</t>
  </si>
  <si>
    <t>GL152</t>
  </si>
  <si>
    <t>Digital twins for metrology</t>
  </si>
  <si>
    <t>https://iopscience.iop.org/article/10.1088/1361-6501/ad2050</t>
  </si>
  <si>
    <t>GL153</t>
  </si>
  <si>
    <t>Digital Twins' Maturity: The Need for Interoperability</t>
  </si>
  <si>
    <t>https://www.diva-portal.org/smash/get/diva2:1828260/FULLTEXT01.pdf</t>
  </si>
  <si>
    <t>GL154</t>
  </si>
  <si>
    <t>Imperative Role of Digital Twin in the Management of ...</t>
  </si>
  <si>
    <t>https://thesai.org/Downloads/Volume14No9/Paper_56-Imperative_Role_of_Digital_Twin_in_the_Management.pdf</t>
  </si>
  <si>
    <t>SG43</t>
  </si>
  <si>
    <t>GL155</t>
  </si>
  <si>
    <t>Overview - IMOCO4.E</t>
  </si>
  <si>
    <t>project, edge-to-cloud intelligence, DT &amp; interaction with cloud</t>
  </si>
  <si>
    <t>GL156</t>
  </si>
  <si>
    <t>Building Industrial Digital Twins | IoT &amp; Hardware | Print</t>
  </si>
  <si>
    <t>https://www.packtpub.com/en-us/product/building-industrial-digital-twins-9781839219078?type=print&amp;srsltid=AfmBOop1lhthvmTwx8bZ0iua4CWSriOVbR0ZKDL8fPo_5mWqNvd3UbOj</t>
  </si>
  <si>
    <t>unable to access, "book to buy"</t>
  </si>
  <si>
    <t>not accessible without buying</t>
  </si>
  <si>
    <t>SG44</t>
  </si>
  <si>
    <t>GL157</t>
  </si>
  <si>
    <t>What is Model-Based Systems Engineering (MBSE)?</t>
  </si>
  <si>
    <t>SG45</t>
  </si>
  <si>
    <t>GL158</t>
  </si>
  <si>
    <t>DT FAQ: What are the goals of Digital Twins?</t>
  </si>
  <si>
    <t>answer to question, not sure if fits what is asked for grey literature</t>
  </si>
  <si>
    <t>SG46</t>
  </si>
  <si>
    <t>GL159</t>
  </si>
  <si>
    <t>Digital Threads: The Future of Compliance</t>
  </si>
  <si>
    <t>high level blog</t>
  </si>
  <si>
    <t>SG47</t>
  </si>
  <si>
    <t>GL160</t>
  </si>
  <si>
    <t>Digital Engineering - National Reactor Innovation Center</t>
  </si>
  <si>
    <t>GL161</t>
  </si>
  <si>
    <t>Handbook of Digital Twins</t>
  </si>
  <si>
    <t>https://vbn.aau.dk/files/696501002/9781003425724_previewpdf.pdf</t>
  </si>
  <si>
    <t>not grey literature, but still interesting for DT (e.g. use cases of DT)</t>
  </si>
  <si>
    <t>SG48</t>
  </si>
  <si>
    <t>GL162</t>
  </si>
  <si>
    <t>What Is Model-Based Systems Engineering (MBSE)? - Aras</t>
  </si>
  <si>
    <t>brief mention on DT at end of page, but fitting</t>
  </si>
  <si>
    <t>page seems like a software to build DTs</t>
  </si>
  <si>
    <t>GL163</t>
  </si>
  <si>
    <t>The road to model-based and connected PLM (part 3)</t>
  </si>
  <si>
    <t>https://virtualdutchman.com/2021/08/01/to-road-to-model-based-and-connected-plm-part-3/</t>
  </si>
  <si>
    <t>model based but not interesting</t>
  </si>
  <si>
    <t>very high level and not about DTs</t>
  </si>
  <si>
    <t>SG49</t>
  </si>
  <si>
    <t>GL164</t>
  </si>
  <si>
    <t>Model-Based Practices ‚Äî Systems Engineering Vision 2035</t>
  </si>
  <si>
    <t>as a whole page, not the single link</t>
  </si>
  <si>
    <t>GL165</t>
  </si>
  <si>
    <t>Digital Twins for the built environment</t>
  </si>
  <si>
    <t>https://uwe-repository.worktribe.com/preview/7718017/Digital%20Twins%20for%20the%20built%20environment%20-%20Learning%20from%20conceptual%20and%20process%20models%20in%20manufacturing.pdf</t>
  </si>
  <si>
    <t>SG50</t>
  </si>
  <si>
    <t>GL166</t>
  </si>
  <si>
    <t>Digital Twin - Dr Rajiv Desai</t>
  </si>
  <si>
    <t>SG51</t>
  </si>
  <si>
    <t>GL167</t>
  </si>
  <si>
    <t>Virtual Stress-Testing a Digital Twin of a Motor Control ...</t>
  </si>
  <si>
    <t>"modeling language is C++/SystemC/SystemC AMS"</t>
  </si>
  <si>
    <t>EU project use case</t>
  </si>
  <si>
    <t>GL168</t>
  </si>
  <si>
    <t>A Digital Twin-Driven Method for Online Quality Control in ...</t>
  </si>
  <si>
    <t>https://www.researchsquare.com/article/rs-571586/v1.pdf</t>
  </si>
  <si>
    <t>GL169</t>
  </si>
  <si>
    <t>A guide to model-based systems engineering</t>
  </si>
  <si>
    <t>https://www.kearney.com/documents/291362523/291372069/A+guide+to+model-based+systems+engineering+%282%29.pdf/28aff541-ab5e-dffe-0ee4-63f6b8d874a7?t=1651128762000</t>
  </si>
  <si>
    <t>MBSE, not DT</t>
  </si>
  <si>
    <t>SG52</t>
  </si>
  <si>
    <t>GL170</t>
  </si>
  <si>
    <t>Future Model-Based Systems Engineering Vision and ...</t>
  </si>
  <si>
    <t>GL171</t>
  </si>
  <si>
    <t>Digital Twin: Our Multiscale Simulation Chain for Foam ...</t>
  </si>
  <si>
    <t>https://www.itwm.fraunhofer.de/en/departments/sms/complex-fluids-multi-phase-flow/digital-twin-foam-simulation-chain.html</t>
  </si>
  <si>
    <t>DT but not MBSE</t>
  </si>
  <si>
    <t>GL172</t>
  </si>
  <si>
    <t>New digital twin Framework a boost for supply chains</t>
  </si>
  <si>
    <t>https://supplychaindigital.com/digital-supply-chain/new-digital-twin-framework-boost-supply-chains</t>
  </si>
  <si>
    <t>seems to be just news post, nothing particularly interesting</t>
  </si>
  <si>
    <t>news, and not about topic</t>
  </si>
  <si>
    <t>SG53</t>
  </si>
  <si>
    <t>GL173</t>
  </si>
  <si>
    <t>Learn How to Use the Bill of Characteristics BoC as Your ...</t>
  </si>
  <si>
    <t>video, 3d cad</t>
  </si>
  <si>
    <t>GL174</t>
  </si>
  <si>
    <t>A Blockchain-based Digital Twin for IoT deployments in ...</t>
  </si>
  <si>
    <t>https://optimai.eu/wp-content/uploads/2024/05/1-s2.0-S0167739X24001407-main.pdf</t>
  </si>
  <si>
    <t>GL175</t>
  </si>
  <si>
    <t>Definition of a system model for model-based development</t>
  </si>
  <si>
    <t>https://d-nb.info/1203955472/34</t>
  </si>
  <si>
    <t>GL176</t>
  </si>
  <si>
    <t>Marine energy digitalization digital twin's approaches</t>
  </si>
  <si>
    <t>https://iris.uniroma1.it/retrieve/79b00cfb-2e2d-4ef8-b870-3c0753d8f98f/Nezhad_Marine%20energy_2024.pdf</t>
  </si>
  <si>
    <t>GL177</t>
  </si>
  <si>
    <t>Spearhead Data-Driven Model-Based Systems Engineering</t>
  </si>
  <si>
    <t>https://www.designsociety.org/download-publication/47650/Spearhead+Data-Driven+Model-Based+Systems+Engineering%3A+Interview+Study+on+Definition%2C+Preconditions%2C+Challenges%2C+Potentials%2C+and+Use+Cases</t>
  </si>
  <si>
    <t>GL178</t>
  </si>
  <si>
    <t>An Orchestration Method for Integrated Multi-Disciplinary ...</t>
  </si>
  <si>
    <t>https://search.ebscohost.com/login.aspx?direct=true&amp;profile=ehost&amp;scope=site&amp;authtype=crawler&amp;jrnl=22264310&amp;AN=168597849&amp;h=5L9iXNvYoZAGCNv3sUEgFymiiJsiWNuADT03N53mybhNg%2F06my1Pfzm5fD2XTKQZY1Olhx5BKRdNF4NgEp1lHQ%3D%3D&amp;crl=c</t>
  </si>
  <si>
    <t>SG54</t>
  </si>
  <si>
    <t>GL179</t>
  </si>
  <si>
    <t>The Perfect Pair: Digital Twins and Predictive Maintenance</t>
  </si>
  <si>
    <t>GL180</t>
  </si>
  <si>
    <t>Model-Driven System-Performance Engineering for Cyber- ...</t>
  </si>
  <si>
    <t>https://a.storyblok.com/f/74249/x/cde3d84622/vandersanden21-syspe-esweek.pdf</t>
  </si>
  <si>
    <t>GL181</t>
  </si>
  <si>
    <t>Digital Transformation</t>
  </si>
  <si>
    <t>https://sercuarc.org/wp-content/uploads/2021/04/DigitalEngineering_Lecture2_Peterson_2020-07-16.pdf</t>
  </si>
  <si>
    <t>quite generic</t>
  </si>
  <si>
    <t>Focus on MBSE but not really DT Engineering</t>
  </si>
  <si>
    <t>GL182</t>
  </si>
  <si>
    <t>Digital Transformation in Mobility Engineering</t>
  </si>
  <si>
    <t>https://sae.org/blog/digital-twin-part-1</t>
  </si>
  <si>
    <t>High-level motivation for using DT, nothing about DT Engineering</t>
  </si>
  <si>
    <t>GL183</t>
  </si>
  <si>
    <t>BIM and Digital Twins for a more comprehensive view of ...</t>
  </si>
  <si>
    <t>https://rosmiman.com/en/news/bim-and-digital-twins-for-a-more-comprehensive-view-of-facility-management/</t>
  </si>
  <si>
    <t>no reference to MBSE</t>
  </si>
  <si>
    <t>GL184</t>
  </si>
  <si>
    <t>Model Based Definition: The Path to the 3D Master</t>
  </si>
  <si>
    <t>https://prostep.us/blog/model-based-definition-the-path-to-the-3d-master/</t>
  </si>
  <si>
    <t>various MBSE, DT links if you search the website</t>
  </si>
  <si>
    <t>More about modeling than really DT Engineering</t>
  </si>
  <si>
    <t>GL185</t>
  </si>
  <si>
    <t>Framework for Spatially Enabled Digital Twins</t>
  </si>
  <si>
    <t>https://www.anzlic.gov.au/sites/default/files/files/Data61%20Digital%20Twin%20Framework%20Information%20Paper%20-%20February%202021.pdf</t>
  </si>
  <si>
    <t>Interesting conceptual overview, notably from the federation side</t>
  </si>
  <si>
    <t>GL186</t>
  </si>
  <si>
    <t>A Model-Based Approach for Evaluating and Validating the ...</t>
  </si>
  <si>
    <t>https://elib.dlr.de/195864/1/ODAS_2023_Ghanjaoui.pdf</t>
  </si>
  <si>
    <t>GL187</t>
  </si>
  <si>
    <t>Using a Digital Twin to Boost Value in Pumping Systems</t>
  </si>
  <si>
    <t>https://www.pumpsandsystems.com/using-digital-twin-boost-value-pumping-systems</t>
  </si>
  <si>
    <t>GL188</t>
  </si>
  <si>
    <t>AI Based Digital Twin Model for Cattle Caring</t>
  </si>
  <si>
    <t>https://researchoutput.csu.edu.au/files/515719513/512616959_Published_article.pdf</t>
  </si>
  <si>
    <t>GL189</t>
  </si>
  <si>
    <t>MODEL-BASED ACQUISITION FOR DEFENSE PROGRAMS</t>
  </si>
  <si>
    <t>https://live.handelsblatt.com/wp-content/uploads/2024/01/White-Paper_Model-Based-Acquisition.pdf</t>
  </si>
  <si>
    <t>More a promotion of the 3DEXPERIENCE Platform from Dassault Systems...</t>
  </si>
  <si>
    <t>GL190</t>
  </si>
  <si>
    <t>Digital Twin and Industry 4.0 Enablers in Building ... - DR-NTU</t>
  </si>
  <si>
    <t>https://dr.ntu.edu.sg/bitstream/10356/168847/2/buildings-12-02004.pdf</t>
  </si>
  <si>
    <t>GL191</t>
  </si>
  <si>
    <t>Automated Traceability between Requirements and Model- ...</t>
  </si>
  <si>
    <t>https://ceur-ws.org/Vol-3378/PT-paper3.pdf</t>
  </si>
  <si>
    <t>GL192</t>
  </si>
  <si>
    <t>Using Digital Twins to Drive Manufacturing Efficiency</t>
  </si>
  <si>
    <t>https://www.rtinsights.com/using-digital-twins-to-drive-manufacturing-efficiency/</t>
  </si>
  <si>
    <t>High-level motivation for using DT, no real details on DT Engineering</t>
  </si>
  <si>
    <t>GL193</t>
  </si>
  <si>
    <t>How digital engineering models are driving DOD IT ...</t>
  </si>
  <si>
    <t>https://fedscoop.com/how-digital-engineering-models-driving-dod-it-development/</t>
  </si>
  <si>
    <t>Short article on the motivation for using DTs, not details on DT Engineering</t>
  </si>
  <si>
    <t>SG55</t>
  </si>
  <si>
    <t>GL194</t>
  </si>
  <si>
    <t>Connecting Tracing and Managing the Lifecycle of Models ...</t>
  </si>
  <si>
    <t>Short presentation but possibly interesting from the federation side...</t>
  </si>
  <si>
    <t>GL195</t>
  </si>
  <si>
    <t>How Digital Engineering Strengthens Space Systems</t>
  </si>
  <si>
    <t>https://www.boozallen.com/markets/space/how-digital-engineering-strengthens-space-systems.html</t>
  </si>
  <si>
    <t>Quite high-level, not many details on DT Engineering</t>
  </si>
  <si>
    <t>GL196</t>
  </si>
  <si>
    <t>Artificial intelligence in the digital twins</t>
  </si>
  <si>
    <t>https://digitaltwin1.org/articles/1-12</t>
  </si>
  <si>
    <t>SG56</t>
  </si>
  <si>
    <t>GL197</t>
  </si>
  <si>
    <t>Digital twins from design to handover of constructed assets</t>
  </si>
  <si>
    <t>borderline, mbse cited 1 time</t>
  </si>
  <si>
    <t>A possibly interesting secondaty study...</t>
  </si>
  <si>
    <t>GL198</t>
  </si>
  <si>
    <t>How to Accelerate Product Sustainability with Digital Twins</t>
  </si>
  <si>
    <t>https://www.apriori.com/blog/how-to-reach-product-sustainability-goals-with-digital-twins/</t>
  </si>
  <si>
    <t>Short blog post, no real details on DT Engineering</t>
  </si>
  <si>
    <t>GL199</t>
  </si>
  <si>
    <t>https://systems.enpress-publisher.com/index.php/jipd/article/download/7983/4719</t>
  </si>
  <si>
    <t>GL200</t>
  </si>
  <si>
    <t>GL201</t>
  </si>
  <si>
    <t>GL202</t>
  </si>
  <si>
    <t>Academic Members - Digital Twin</t>
  </si>
  <si>
    <t>https://www.digital-twin-research.nl/about-us/academic-members/</t>
  </si>
  <si>
    <t>"list of academics members"</t>
  </si>
  <si>
    <t>GL203</t>
  </si>
  <si>
    <t>What are the benefits of Digital Twins?</t>
  </si>
  <si>
    <t>https://www.hso.com/video/smart-factory-of-the-future-expert-view-the-benefits-of-digital-twins</t>
  </si>
  <si>
    <t>"contact us"</t>
  </si>
  <si>
    <t>GL204</t>
  </si>
  <si>
    <t>Digital Engineering: Recognizing and Honing Our 6th ...</t>
  </si>
  <si>
    <t>https://arc.aiaa.org/doi/10.2514/6.2022-3234</t>
  </si>
  <si>
    <t>GL205</t>
  </si>
  <si>
    <t>Assessment of how Digital Twin can be utilized in ...</t>
  </si>
  <si>
    <t>https://www.diva-portal.org/smash/get/diva2:1435632/FULLTEXT01.pdf</t>
  </si>
  <si>
    <t>GL206</t>
  </si>
  <si>
    <t>Best Model-Based Systems Engineering (MBSE) Books &amp; ...</t>
  </si>
  <si>
    <t>https://visuresolutions.com/mbse-guide/mbse-books-and-resources/</t>
  </si>
  <si>
    <t>"guide" to gain knowledge on MBSE and sysml (courses, certifcation, ...)</t>
  </si>
  <si>
    <t>SG57</t>
  </si>
  <si>
    <t>GL207</t>
  </si>
  <si>
    <t>Digital Product Traceability in Automotive</t>
  </si>
  <si>
    <t>GL208</t>
  </si>
  <si>
    <t>https://ntrs.nasa.gov/api/citations/20210014025/downloads/TM-20210014025.pdf</t>
  </si>
  <si>
    <t>GL209</t>
  </si>
  <si>
    <t>Towards Verified Safety-critical Autonomous Driving Scenario ...</t>
  </si>
  <si>
    <t>https://www.computer.org/csdl/video-library/video/1xvYba2d2YU</t>
  </si>
  <si>
    <t>not accessible without registration</t>
  </si>
  <si>
    <t>only available to subscribers"</t>
  </si>
  <si>
    <t>GL210</t>
  </si>
  <si>
    <t>GL211</t>
  </si>
  <si>
    <t>Use Case Scenarios for Digital Twin Implementation Based on ...</t>
  </si>
  <si>
    <t>https://tsapps.nist.gov/publication/get_pdf.cfm?pub_id=932269.</t>
  </si>
  <si>
    <t>GL212</t>
  </si>
  <si>
    <t>Digital transformation model based on the digital twin ...</t>
  </si>
  <si>
    <t>https://iopscience.iop.org/article/10.1088/1755-1315/723/3/032064/meta</t>
  </si>
  <si>
    <t>GL213</t>
  </si>
  <si>
    <t>Differentiating Digital Twin from Digital Shadow</t>
  </si>
  <si>
    <t>https://pdfs.semanticscholar.org/1950/d8035e0b3e5e5596531f8f57a7f0a029c90f.pdf</t>
  </si>
  <si>
    <t>GL214</t>
  </si>
  <si>
    <t>Web-Based Digital Twin</t>
  </si>
  <si>
    <t>https://www.iiconsortium.org/pdf/2021_March_JoI_Web_Based_Digital_Twin_SA.pdf</t>
  </si>
  <si>
    <t>GL215</t>
  </si>
  <si>
    <t>Digital Twin Generation: Re-Conceptualizing Agent ...</t>
  </si>
  <si>
    <t>https://www.preprints.org/manuscript/202012.0130/v1/download</t>
  </si>
  <si>
    <t>SG58</t>
  </si>
  <si>
    <t>GL216</t>
  </si>
  <si>
    <t>How to create traceability system in manufacturing? Reduce ...</t>
  </si>
  <si>
    <t>GL217</t>
  </si>
  <si>
    <t>Implementing a Digital Twin Design and Test ...</t>
  </si>
  <si>
    <t>https://www.keysight.com/blogs/en/pdfs/implementing-a-digital-twin-design-and-test-test-and-measurement-strategy.pdf</t>
  </si>
  <si>
    <t>GL218</t>
  </si>
  <si>
    <t>Reinforcement Learning from Simulation to Real World ...</t>
  </si>
  <si>
    <t>https://repository.tudelft.nl/file/File_8c586517-d370-4122-982d-5a6e31be1231</t>
  </si>
  <si>
    <t>GL219</t>
  </si>
  <si>
    <t>TwinOps: Digital Twins Meets DevOps - DTIC</t>
  </si>
  <si>
    <t>https://apps.dtic.mil/sti/trecms/pdf/AD1168471.pdf</t>
  </si>
  <si>
    <t>GL220</t>
  </si>
  <si>
    <t>Digital twin applications in urban logistics: an overview</t>
  </si>
  <si>
    <t>https://research.tue.nl/files/331017944/Digital_twin_applications_in_urban_logistics_an_overview.pdf</t>
  </si>
  <si>
    <t>SG59</t>
  </si>
  <si>
    <t>GL221</t>
  </si>
  <si>
    <t>Model Based Engineering @ Boeing</t>
  </si>
  <si>
    <t>GL222</t>
  </si>
  <si>
    <t>Systems Engineering Part 5: Some Benefits of Model-Based ...</t>
  </si>
  <si>
    <t>https://www.mathworks.com/videos/systems-engineering-part-5-some-benefits-of-model-based-systems-engineering-1605076197674.html</t>
  </si>
  <si>
    <t>no DT reference</t>
  </si>
  <si>
    <t>GL223</t>
  </si>
  <si>
    <t>Using Cloud to enhance Model-Based Design workflows</t>
  </si>
  <si>
    <t>https://www.mathworks.com/videos/using-cloud-to-enhance-model-based-design-workflows-1687806979633.html</t>
  </si>
  <si>
    <t>GL224</t>
  </si>
  <si>
    <t>Pragmatic Digital Transformation - MATLAB</t>
  </si>
  <si>
    <t>https://www.mathworks.com/videos/pragmatic-digital-transformation-1633945286557.html</t>
  </si>
  <si>
    <t>generic?</t>
  </si>
  <si>
    <t>GL225</t>
  </si>
  <si>
    <t>Integration of Modeling and Verification for System Model ...</t>
  </si>
  <si>
    <t>https://www.youtube.com/watch?v=H9FywAsS9U4</t>
  </si>
  <si>
    <t>workshop video</t>
  </si>
  <si>
    <t>video about a paper</t>
  </si>
  <si>
    <t>https://www.3ds.com/products/delmia/virtual-twin-manufacturing</t>
  </si>
  <si>
    <t>https://www.zuken.com/it/resource/model-based-systems-engineering-to-help-navigate-digital-transformation/</t>
  </si>
  <si>
    <t>https://aras.com/en/blog/let-s-talk-about-the-model-based-enterprise-digital-threads-and-relationships</t>
  </si>
  <si>
    <t>https://www.teamdefence.info/wp-content/uploads/2022/03/20210121-Digital-Twin-Implementation-Road-Map-and-Development-Framework-White-Paper-V1.pdf</t>
  </si>
  <si>
    <t>https://www.iiconsortium.org/wp-content/uploads/sites/2/2023/10/Digital-Twin-Core-Conceptual-Models-and-Services_20231102.pdf</t>
  </si>
  <si>
    <t>https://eclipse-tractusx.github.io/docs-kits/kits/Digital%20Twin%20Kit/Adoption%20View%20Digital%20Twin%20Kit/</t>
  </si>
  <si>
    <t>https://altair.com/blog/executive-insights/the-trick-to-digital-twin-technology-adoption</t>
  </si>
  <si>
    <t>https://www.digitaltwinconsortium.org/pdf/Digital-Twin-System-Interoperability-Framework-12072021.pdf</t>
  </si>
  <si>
    <t>https://blog.fenstermaker.com/how-can-digital-twins-be-used-in-systems-engineering/</t>
  </si>
  <si>
    <t>https://documentation.mindsphere.io/MindSphere/apps/factory-twin/creating-new-digital-twin-model.html</t>
  </si>
  <si>
    <t>https://www.analogictips.com/how-do-digital-threads-digital-twins-fit-in-mbse-faq/</t>
  </si>
  <si>
    <t>https://www.phmtechnology.com/digital-risk-twin.html</t>
  </si>
  <si>
    <t>https://www.zuken.com/us/product/digital-engineering/digital-thread/</t>
  </si>
  <si>
    <t>https://www.technia.com/digital-twin/</t>
  </si>
  <si>
    <t>https://digitaltwinworks.com/faq/</t>
  </si>
  <si>
    <t>https://juliahub.com/products/juliasim</t>
  </si>
  <si>
    <t>https://transcality.com/</t>
  </si>
  <si>
    <t>https://resources.sw.siemens.com/en-US/case-study-mobiledrive/</t>
  </si>
  <si>
    <t>https://iowngf.org/wp-content/uploads/formidable/21/IOWN-GF-RD-NDT_Use_Case-2.0.pdf</t>
  </si>
  <si>
    <t>https://cadfem.ai/engineering-services/embedded-software/</t>
  </si>
  <si>
    <t>https://www.automation.com/en-us/articles/february-2024/trick-easy-acronym-conceptualize-digital-twin</t>
  </si>
  <si>
    <t>https://www.vde.com/resource/blob/2293228/3e50b3417c8777c85e9e33cb3e1e9ebc/vde-study-the-digital-twin-in-the-network-and-electricity-industry-data.pdf</t>
  </si>
  <si>
    <t>https://srcmapt.org/wp-content/uploads/2024/07/MAPT-Deep-Dive-on-Digital-Twins-PDF-Solutions-May-31-2024-V2-Final.pdf</t>
  </si>
  <si>
    <t>https://workspace.accellera.org/document/dl/10951</t>
  </si>
  <si>
    <t>https://eclipse.dev/papyrus/components/manufacturing/resources/Papyrus4Manufacturing-OPCUA-Designer.pdf</t>
  </si>
  <si>
    <t>https://www2.deloitte.com/content/dam/Deloitte/us/Documents/process-and-operations/mbe-navigating-the-transition.pdf</t>
  </si>
  <si>
    <t>https://www.oecd-nea.org/upload/docs/application/pdf/2021-08/dt_workshop_-_presentations_panel_3.pdf</t>
  </si>
  <si>
    <t>https://soda.auto/news/soda-and-vsoptima-digital-twin-wp.pdf</t>
  </si>
  <si>
    <t>https://www.cyient.com/blog/driving-productivity-and-quality-efficiencies-with-model-based-digitalization</t>
  </si>
  <si>
    <t>https://eda.sw.siemens.com/en-US/pcb/model-based-systems-engineering/</t>
  </si>
  <si>
    <t>https://www.engineering.com/digital-twin-lessons-for-engineers-from-the-plm-road-map-pdt/</t>
  </si>
  <si>
    <t>https://www.claytex.com/tech-blog/using-vesyma-in-mbse/</t>
  </si>
  <si>
    <t>https://www.omgwiki.org/MBSE/lib/exe/fetch.php?media=mbse:incose_mbse_iw_2021:iw2021_integrated_mbse_in_engineering_education.pdf</t>
  </si>
  <si>
    <t>https://www.boozallen.com/expertise/digital-twin-solutions.html</t>
  </si>
  <si>
    <t>https://prostep.us/cpmn/apidt/digital-thread-and-digital-twin-solutions/</t>
  </si>
  <si>
    <t>https://ec.europa.eu/research/participants/documents/downloadPublic?documentIds=080166e5ddabb8bf&amp;appId=PPGMS</t>
  </si>
  <si>
    <t>https://www.phoenix-int.com/wp-content/uploads/2021/03/MBSE-Webinar-_-A-MBSE-Approach-to-the-Design-Optimization-of-Phased-Array-Antenna-Systems-_-NORTHROP-GRUMMAN.pdf</t>
  </si>
  <si>
    <t>https://www.visartech.com/blog/digital-twin-solution-development-guide/</t>
  </si>
  <si>
    <t>https://dair.nps.edu/bitstream/123456789/4777/3/NPS-SE-22-263.pdf</t>
  </si>
  <si>
    <t>https://www.imoco4e.eu/overview/about-imoco4-e/</t>
  </si>
  <si>
    <t>https://visuresolutions.com/mbse-guide/what-is-mbse/</t>
  </si>
  <si>
    <t>https://digitaltwinworks.com/faq/what-are-goals-digital-engineering.html</t>
  </si>
  <si>
    <t>https://www.leancompliance.ca/post/digital-threads-the-future-of-compliance</t>
  </si>
  <si>
    <t>https://nric.inl.gov/wp-content/uploads/2021/03/NRIC-TT-Digital-Engineering-web.pdf</t>
  </si>
  <si>
    <t>https://aras.com/en/glossary/mbse</t>
  </si>
  <si>
    <t>https://violin-strawberry-9kms.squarespace.com/model-based-practices</t>
  </si>
  <si>
    <t>https://drrajivdesaimd.com/2023/03/12/digital-twin/</t>
  </si>
  <si>
    <t>https://valu3s.eu/virtual-stress-testing-a-digital-twin-of-a-motor-control-platform-using-dynamic-fault-injection/</t>
  </si>
  <si>
    <t>https://www.youtube.com/watch?v=PnLPqjNBqLE</t>
  </si>
  <si>
    <t>https://www.infoq.com/articles/digital-twin-predictive-maintenance/</t>
  </si>
  <si>
    <t>https://pdteurope.com/wp-content/uploads/2020/11/Ferrari_Final_Distribution_2020.pdf</t>
  </si>
  <si>
    <t>https://www.rics.org/content/dam/ricsglobal/documents/research/digital-twins-from-design-to-handover-of-constructed-assets.pdf</t>
  </si>
  <si>
    <t>https://www.ptc.com/en/resources/liveworx-on-demand/digital-product-traceability-in-automotive</t>
  </si>
  <si>
    <t>https://www.youtube.com/watch?v=WFdEC6fb5JA</t>
  </si>
  <si>
    <t>https://pdteurope.com/wp-content/uploads/2020/11/Plant_Final_Distribution_2020.pdf</t>
  </si>
  <si>
    <t>Barriers and Enablers for Traceability and Federation in Model-Based Digital Twin Engineering</t>
  </si>
  <si>
    <r>
      <rPr>
        <b/>
        <sz val="10"/>
        <color rgb="FF000000"/>
        <rFont val="Arial"/>
        <family val="2"/>
        <scheme val="minor"/>
      </rPr>
      <t>Context:</t>
    </r>
    <r>
      <rPr>
        <sz val="10"/>
        <color rgb="FF000000"/>
        <rFont val="Arial"/>
        <scheme val="minor"/>
      </rPr>
      <t xml:space="preserve"> Digital Twins (DTs) have gained significant momentum over the past decade, reshaping industrial practices across various sectors, including manufacturing, construction, and infrastructure management. While this rapid adoption has driven innovation in cyber-physical integration, the scientific foundations and engineering principles of DTs are still being actively developed.</t>
    </r>
  </si>
  <si>
    <r>
      <rPr>
        <b/>
        <sz val="10"/>
        <color rgb="FF000000"/>
        <rFont val="Arial"/>
        <family val="2"/>
        <scheme val="minor"/>
      </rPr>
      <t>Objective:</t>
    </r>
    <r>
      <rPr>
        <sz val="10"/>
        <color rgb="FF000000"/>
        <rFont val="Arial"/>
        <scheme val="minor"/>
      </rPr>
      <t xml:space="preserve"> Although foundational contributions to model-based engineering (MBE) for digital twins exist, mainly in the form of conceptual frameworks, critical dimensions, such as traceability and federation, remain underexplored. This study aims to provide a comprehensive overview of the state of the art in model-based digital twin engineering, with a focused investigation of these two pivotal concerns.</t>
    </r>
  </si>
  <si>
    <r>
      <rPr>
        <b/>
        <sz val="10"/>
        <color rgb="FF000000"/>
        <rFont val="Arial"/>
        <family val="2"/>
        <scheme val="minor"/>
      </rPr>
      <t xml:space="preserve">Method: </t>
    </r>
    <r>
      <rPr>
        <sz val="10"/>
        <color rgb="FF000000"/>
        <rFont val="Arial"/>
        <scheme val="minor"/>
      </rPr>
      <t>We conducted a multi-vocal literature review including 20 peer-reviewed publications and 56 gray literature sources, complemented by a large-scale survey of over 51 expert stakeholders. This mixed-method approach was designed to capture both academic and practitioner perspectives on the enablers and barriers to traceability and federation in DTs.</t>
    </r>
  </si>
  <si>
    <r>
      <rPr>
        <b/>
        <sz val="10"/>
        <color rgb="FF000000"/>
        <rFont val="Arial"/>
        <family val="2"/>
        <scheme val="minor"/>
      </rPr>
      <t>Results:</t>
    </r>
    <r>
      <rPr>
        <sz val="10"/>
        <color rgb="FF000000"/>
        <rFont val="Arial"/>
        <scheme val="minor"/>
      </rPr>
      <t xml:space="preserve"> Our study reveals how traceability and federation are currently conceptualized, supported, and challenged within model-based DT engineering. We synthesize a landscape of relevant modeling languages, tools, application domains, and technical enablers, and identify key limitations and research gaps. Furthermore, we evaluate existing MBE solutions in light of industrial needs, distinguishing between areas of maturity and those requiring further innovation.</t>
    </r>
  </si>
  <si>
    <r>
      <rPr>
        <b/>
        <sz val="10"/>
        <color rgb="FF000000"/>
        <rFont val="Arial"/>
        <family val="2"/>
        <scheme val="minor"/>
      </rPr>
      <t xml:space="preserve">Conclusion: </t>
    </r>
    <r>
      <rPr>
        <sz val="10"/>
        <color rgb="FF000000"/>
        <rFont val="Arial"/>
        <scheme val="minor"/>
      </rPr>
      <t>This work offers actionable guidance for researchers and practitioners by identifying concrete opportunities for improving traceability and federation in DTs. We advocate for investment in standardized modeling approaches, cross-domain interoperability, and the integration of AI-driven mechanisms to enhance traceability. Future research directions include the development of protocols for federated DT systems and the adoption of a system-of-systems perspective to address complex industrial and societal challenges.</t>
    </r>
  </si>
  <si>
    <t>What are the key enablers and current barriers
to support traceability in the model-based engineering
of DTs?</t>
  </si>
  <si>
    <t>RQ1</t>
  </si>
  <si>
    <t>RQ2</t>
  </si>
  <si>
    <t>What are the key enablers and current barriers to support federation in the model-based engineering of DTs?</t>
  </si>
  <si>
    <r>
      <rPr>
        <u/>
        <sz val="10"/>
        <color theme="10"/>
        <rFont val="Arial"/>
        <family val="2"/>
        <scheme val="minor"/>
      </rPr>
      <t xml:space="preserve">https://www.doi.org/10.1007/s10845-019-01512-w </t>
    </r>
  </si>
  <si>
    <t>DTS = Defense Training System, Seems not to be aligned with our project. Model‐based methodology for DTS, not perceptible by the abstract, but I don't have access to the paper/book.</t>
  </si>
  <si>
    <t>Medicine paper, model-based meta-analysis, out of scope of project</t>
  </si>
  <si>
    <t>DTM = digital terrain model</t>
  </si>
  <si>
    <t>DEM = Digital Elevation Models. Modelling terrain data, not well aligned with Digital Twins, possibly an interesting use case for modelling in a DT, but the paper is focused on DEMs</t>
  </si>
  <si>
    <t>ID DEF1</t>
  </si>
  <si>
    <t>ID DEF2</t>
  </si>
  <si>
    <t>ID Paper</t>
  </si>
  <si>
    <t>SP01</t>
  </si>
  <si>
    <t>SP02</t>
  </si>
  <si>
    <t>SP03</t>
  </si>
  <si>
    <t>SP04</t>
  </si>
  <si>
    <t>SP05</t>
  </si>
  <si>
    <t>SP06</t>
  </si>
  <si>
    <t>SP07</t>
  </si>
  <si>
    <t>SP08</t>
  </si>
  <si>
    <t>SP09</t>
  </si>
  <si>
    <t>SP10</t>
  </si>
  <si>
    <t>SP11</t>
  </si>
  <si>
    <t>SP12</t>
  </si>
  <si>
    <t>SP13</t>
  </si>
  <si>
    <t>SP14</t>
  </si>
  <si>
    <t>SP15</t>
  </si>
  <si>
    <t>SP16</t>
  </si>
  <si>
    <t>SP17</t>
  </si>
  <si>
    <t>SP18</t>
  </si>
  <si>
    <t>SP19</t>
  </si>
  <si>
    <t>SP20</t>
  </si>
  <si>
    <t>SG01</t>
  </si>
  <si>
    <t>SG02</t>
  </si>
  <si>
    <t>SG03</t>
  </si>
  <si>
    <t>SG04</t>
  </si>
  <si>
    <t>SG05</t>
  </si>
  <si>
    <t>SG06</t>
  </si>
  <si>
    <t>SG07</t>
  </si>
  <si>
    <t>SG08</t>
  </si>
  <si>
    <t>SG09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</si>
</sst>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quot;/&quot;mm&quot;/&quot;yyyy"/>
    <numFmt numFmtId="165" formatCode="m/d/yy"/>
    <numFmt numFmtId="166" formatCode="yyyy\-mm\-dd"/>
  </numFmts>
  <fonts count="103">
    <font>
      <sz val="10"/>
      <color rgb="FF000000"/>
      <name val="Arial"/>
      <scheme val="minor"/>
    </font>
    <font>
      <b/>
      <sz val="10"/>
      <color theme="1"/>
      <name val="Arial"/>
      <scheme val="minor"/>
    </font>
    <font>
      <sz val="10"/>
      <color theme="1"/>
      <name val="Arial"/>
      <scheme val="minor"/>
    </font>
    <font>
      <b/>
      <sz val="11"/>
      <color rgb="FF000000"/>
      <name val="Arial"/>
    </font>
    <font>
      <sz val="11"/>
      <color rgb="FF000000"/>
      <name val="Arial"/>
    </font>
    <font>
      <sz val="10"/>
      <color theme="1"/>
      <name val="Arial"/>
      <scheme val="minor"/>
    </font>
    <font>
      <i/>
      <sz val="10"/>
      <color theme="1"/>
      <name val="Arial"/>
      <scheme val="minor"/>
    </font>
    <font>
      <u/>
      <sz val="10"/>
      <color rgb="FF0000FF"/>
      <name val="Arial"/>
    </font>
    <font>
      <i/>
      <sz val="10"/>
      <color rgb="FF000000"/>
      <name val="Arial"/>
      <scheme val="minor"/>
    </font>
    <font>
      <sz val="10"/>
      <name val="Arial"/>
    </font>
    <font>
      <sz val="10"/>
      <color rgb="FF000000"/>
      <name val="Arial"/>
    </font>
    <font>
      <b/>
      <sz val="9"/>
      <color theme="1"/>
      <name val="Calibri"/>
    </font>
    <font>
      <b/>
      <sz val="9"/>
      <color theme="1"/>
      <name val="Arial"/>
      <scheme val="minor"/>
    </font>
    <font>
      <b/>
      <sz val="10"/>
      <color theme="1"/>
      <name val="Arial"/>
      <scheme val="minor"/>
    </font>
    <font>
      <b/>
      <sz val="9"/>
      <color theme="1"/>
      <name val="Arial"/>
    </font>
    <font>
      <sz val="8"/>
      <color theme="1"/>
      <name val="Arial"/>
      <scheme val="minor"/>
    </font>
    <font>
      <sz val="10"/>
      <color theme="1"/>
      <name val="Arial"/>
    </font>
    <font>
      <u/>
      <sz val="10"/>
      <color rgb="FF0000FF"/>
      <name val="Arial"/>
    </font>
    <font>
      <u/>
      <sz val="8"/>
      <color theme="10"/>
      <name val="Calibri"/>
    </font>
    <font>
      <sz val="7"/>
      <color theme="1"/>
      <name val="Arial"/>
      <scheme val="minor"/>
    </font>
    <font>
      <u/>
      <sz val="8"/>
      <color rgb="FF0000FF"/>
      <name val="Arial"/>
    </font>
    <font>
      <u/>
      <sz val="8"/>
      <color rgb="FF0000FF"/>
      <name val="Calibri"/>
    </font>
    <font>
      <b/>
      <sz val="10"/>
      <color theme="1"/>
      <name val="Arial"/>
    </font>
    <font>
      <sz val="8"/>
      <color theme="1"/>
      <name val="Arial"/>
    </font>
    <font>
      <u/>
      <sz val="8"/>
      <color rgb="FF0000FF"/>
      <name val="Arial"/>
    </font>
    <font>
      <u/>
      <sz val="10"/>
      <color rgb="FF0000FF"/>
      <name val="Arial"/>
    </font>
    <font>
      <u/>
      <sz val="8"/>
      <color theme="10"/>
      <name val="Calibri"/>
    </font>
    <font>
      <sz val="10"/>
      <color theme="1"/>
      <name val="Arial"/>
    </font>
    <font>
      <b/>
      <sz val="10"/>
      <color theme="1"/>
      <name val="Arial"/>
    </font>
    <font>
      <b/>
      <sz val="10"/>
      <color theme="10"/>
      <name val="Calibri"/>
    </font>
    <font>
      <sz val="15"/>
      <color theme="1"/>
      <name val="Arial"/>
    </font>
    <font>
      <u/>
      <sz val="10"/>
      <color rgb="FF0000FF"/>
      <name val="Calibri"/>
    </font>
    <font>
      <u/>
      <sz val="10"/>
      <color rgb="FF0000FF"/>
      <name val="Calibri"/>
    </font>
    <font>
      <u/>
      <sz val="10"/>
      <color theme="10"/>
      <name val="Calibri"/>
    </font>
    <font>
      <u/>
      <sz val="10"/>
      <color rgb="FF0000FF"/>
      <name val="Calibri"/>
    </font>
    <font>
      <u/>
      <sz val="10"/>
      <color rgb="FF0000FF"/>
      <name val="Calibri"/>
    </font>
    <font>
      <sz val="10"/>
      <color theme="10"/>
      <name val="Calibri"/>
    </font>
    <font>
      <u/>
      <sz val="10"/>
      <color theme="10"/>
      <name val="Calibri"/>
    </font>
    <font>
      <u/>
      <sz val="10"/>
      <color rgb="FF1155CC"/>
      <name val="Calibri"/>
    </font>
    <font>
      <u/>
      <sz val="10"/>
      <color theme="10"/>
      <name val="Calibri"/>
    </font>
    <font>
      <u/>
      <sz val="10"/>
      <color theme="10"/>
      <name val="Calibri"/>
    </font>
    <font>
      <u/>
      <sz val="10"/>
      <color rgb="FF0000FF"/>
      <name val="Arial"/>
    </font>
    <font>
      <u/>
      <sz val="10"/>
      <color rgb="FF1155CC"/>
      <name val="Calibri"/>
    </font>
    <font>
      <u/>
      <sz val="10"/>
      <color rgb="FF1155CC"/>
      <name val="Docs-Calibri"/>
    </font>
    <font>
      <u/>
      <sz val="10"/>
      <color rgb="FF1155CC"/>
      <name val="Calibri"/>
    </font>
    <font>
      <u/>
      <sz val="10"/>
      <color rgb="FF1155CC"/>
      <name val="Calibri"/>
    </font>
    <font>
      <u/>
      <sz val="10"/>
      <color rgb="FF0000FF"/>
      <name val="Arial"/>
    </font>
    <font>
      <sz val="13"/>
      <color theme="1"/>
      <name val="Arial"/>
      <scheme val="minor"/>
    </font>
    <font>
      <sz val="13"/>
      <color theme="1"/>
      <name val="Arial"/>
    </font>
    <font>
      <sz val="13"/>
      <color rgb="FF1155CC"/>
      <name val="Calibri"/>
    </font>
    <font>
      <b/>
      <sz val="11"/>
      <color rgb="FF000000"/>
      <name val="Calibri"/>
    </font>
    <font>
      <sz val="11"/>
      <color rgb="FF000000"/>
      <name val="Calibri"/>
    </font>
    <font>
      <u/>
      <sz val="11"/>
      <color rgb="FF000000"/>
      <name val="Calibri"/>
    </font>
    <font>
      <u/>
      <sz val="11"/>
      <color rgb="FF000000"/>
      <name val="Calibri"/>
    </font>
    <font>
      <u/>
      <sz val="11"/>
      <color rgb="FF0000FF"/>
      <name val="Calibri"/>
    </font>
    <font>
      <u/>
      <sz val="11"/>
      <color rgb="FF0000FF"/>
      <name val="Calibri"/>
    </font>
    <font>
      <u/>
      <sz val="11"/>
      <color rgb="FF000000"/>
      <name val="Calibri"/>
    </font>
    <font>
      <u/>
      <sz val="11"/>
      <color rgb="FF000000"/>
      <name val="Calibri"/>
    </font>
    <font>
      <u/>
      <sz val="11"/>
      <color rgb="FF0000FF"/>
      <name val="Arial"/>
    </font>
    <font>
      <u/>
      <sz val="11"/>
      <color rgb="FF0000FF"/>
      <name val="Arial"/>
    </font>
    <font>
      <b/>
      <sz val="11"/>
      <color theme="1"/>
      <name val="Arial"/>
      <scheme val="minor"/>
    </font>
    <font>
      <b/>
      <sz val="10"/>
      <color rgb="FF1155CC"/>
      <name val="Calibri"/>
    </font>
    <font>
      <sz val="11"/>
      <color theme="1"/>
      <name val="Calibri"/>
    </font>
    <font>
      <b/>
      <sz val="9"/>
      <color rgb="FF000000"/>
      <name val="&quot;Open Sans&quot;"/>
    </font>
    <font>
      <b/>
      <sz val="9"/>
      <color rgb="FF000000"/>
      <name val="Open Sans"/>
    </font>
    <font>
      <sz val="9"/>
      <color rgb="FF000000"/>
      <name val="&quot;Open Sans&quot;"/>
    </font>
    <font>
      <sz val="9"/>
      <color rgb="FF000000"/>
      <name val="Open Sans"/>
    </font>
    <font>
      <u/>
      <sz val="9"/>
      <color rgb="FF000000"/>
      <name val="Open Sans"/>
    </font>
    <font>
      <u/>
      <sz val="9"/>
      <color rgb="FF0000FF"/>
      <name val="Open Sans"/>
    </font>
    <font>
      <u/>
      <sz val="9"/>
      <color rgb="FF000000"/>
      <name val="Open Sans"/>
    </font>
    <font>
      <sz val="12"/>
      <color rgb="FF000000"/>
      <name val="&quot;Aptos Narrow&quot;"/>
    </font>
    <font>
      <b/>
      <sz val="12"/>
      <color rgb="FF000000"/>
      <name val="Arial"/>
    </font>
    <font>
      <b/>
      <sz val="12"/>
      <color rgb="FF000000"/>
      <name val="&quot;Aptos Narrow&quot;"/>
    </font>
    <font>
      <u/>
      <sz val="12"/>
      <color rgb="FF000000"/>
      <name val="&quot;Aptos Narrow&quot;"/>
    </font>
    <font>
      <sz val="12"/>
      <color rgb="FF000000"/>
      <name val="Arial"/>
    </font>
    <font>
      <u/>
      <sz val="12"/>
      <color rgb="FF000000"/>
      <name val="Arial"/>
    </font>
    <font>
      <u/>
      <sz val="10"/>
      <color rgb="FF0000FF"/>
      <name val="Arial"/>
    </font>
    <font>
      <u/>
      <sz val="12"/>
      <color rgb="FF000000"/>
      <name val="&quot;Aptos Narrow&quot;"/>
    </font>
    <font>
      <b/>
      <sz val="10"/>
      <color theme="1"/>
      <name val="Open Sans"/>
    </font>
    <font>
      <b/>
      <sz val="9"/>
      <color theme="1"/>
      <name val="Open Sans"/>
    </font>
    <font>
      <sz val="9"/>
      <color theme="1"/>
      <name val="Open Sans"/>
    </font>
    <font>
      <u/>
      <sz val="9"/>
      <color rgb="FF0000FF"/>
      <name val="Open Sans"/>
    </font>
    <font>
      <i/>
      <sz val="10"/>
      <color theme="1"/>
      <name val="Arial"/>
    </font>
    <font>
      <b/>
      <i/>
      <sz val="10"/>
      <color theme="1"/>
      <name val="Arial"/>
    </font>
    <font>
      <i/>
      <sz val="10"/>
      <color rgb="FF000000"/>
      <name val="Arial"/>
    </font>
    <font>
      <b/>
      <i/>
      <sz val="10"/>
      <color rgb="FF000000"/>
      <name val="Arial"/>
    </font>
    <font>
      <sz val="10"/>
      <color rgb="FF1155CC"/>
      <name val="Calibri"/>
    </font>
    <font>
      <u/>
      <sz val="10"/>
      <color rgb="FF1155CC"/>
      <name val="Arial"/>
    </font>
    <font>
      <u/>
      <sz val="11"/>
      <color rgb="FF1155CC"/>
      <name val="Calibri, sans-serif"/>
    </font>
    <font>
      <sz val="10"/>
      <name val="Calibri"/>
    </font>
    <font>
      <u/>
      <sz val="10"/>
      <color theme="10"/>
      <name val="Arial"/>
      <scheme val="minor"/>
    </font>
    <font>
      <b/>
      <sz val="10"/>
      <color rgb="FF000000"/>
      <name val="Arial"/>
      <family val="2"/>
      <scheme val="minor"/>
    </font>
    <font>
      <sz val="10"/>
      <color rgb="FF000000"/>
      <name val="Arial"/>
      <family val="2"/>
      <scheme val="minor"/>
    </font>
    <font>
      <sz val="10"/>
      <color theme="1"/>
      <name val="Arial"/>
      <family val="2"/>
      <scheme val="minor"/>
    </font>
    <font>
      <b/>
      <sz val="10"/>
      <color theme="1"/>
      <name val="Arial"/>
      <family val="2"/>
      <scheme val="minor"/>
    </font>
    <font>
      <i/>
      <sz val="10"/>
      <color theme="1"/>
      <name val="Arial"/>
      <family val="2"/>
      <scheme val="minor"/>
    </font>
    <font>
      <i/>
      <sz val="10"/>
      <color rgb="FF000000"/>
      <name val="Arial"/>
      <family val="2"/>
      <scheme val="minor"/>
    </font>
    <font>
      <b/>
      <sz val="10"/>
      <color theme="1"/>
      <name val="Arial"/>
      <family val="2"/>
    </font>
    <font>
      <sz val="10"/>
      <color rgb="FF333333"/>
      <name val="Ubuntu"/>
      <family val="2"/>
    </font>
    <font>
      <u/>
      <sz val="10"/>
      <color theme="10"/>
      <name val="Arial"/>
      <family val="2"/>
      <scheme val="minor"/>
    </font>
    <font>
      <b/>
      <sz val="9"/>
      <color rgb="FF000000"/>
      <name val="Arial"/>
      <family val="2"/>
      <scheme val="minor"/>
    </font>
    <font>
      <sz val="8"/>
      <color rgb="FF000000"/>
      <name val="Arial"/>
      <family val="2"/>
      <scheme val="minor"/>
    </font>
    <font>
      <sz val="8"/>
      <name val="Arial"/>
      <scheme val="minor"/>
    </font>
  </fonts>
  <fills count="19">
    <fill>
      <patternFill patternType="none"/>
    </fill>
    <fill>
      <patternFill patternType="gray125"/>
    </fill>
    <fill>
      <patternFill patternType="solid">
        <fgColor rgb="FFFFFFFF"/>
        <bgColor rgb="FFFFFFFF"/>
      </patternFill>
    </fill>
    <fill>
      <patternFill patternType="solid">
        <fgColor rgb="FFB7B7B7"/>
        <bgColor rgb="FFB7B7B7"/>
      </patternFill>
    </fill>
    <fill>
      <patternFill patternType="solid">
        <fgColor rgb="FFBDBDBD"/>
        <bgColor rgb="FFBDBDBD"/>
      </patternFill>
    </fill>
    <fill>
      <patternFill patternType="solid">
        <fgColor rgb="FFF3F3F3"/>
        <bgColor rgb="FFF3F3F3"/>
      </patternFill>
    </fill>
    <fill>
      <patternFill patternType="solid">
        <fgColor rgb="FF000000"/>
        <bgColor rgb="FF000000"/>
      </patternFill>
    </fill>
    <fill>
      <patternFill patternType="solid">
        <fgColor rgb="FFD9EAD3"/>
        <bgColor rgb="FFD9EAD3"/>
      </patternFill>
    </fill>
    <fill>
      <patternFill patternType="solid">
        <fgColor rgb="FFF4CCCC"/>
        <bgColor rgb="FFF4CCCC"/>
      </patternFill>
    </fill>
    <fill>
      <patternFill patternType="solid">
        <fgColor rgb="FF00FF00"/>
        <bgColor rgb="FF00FF00"/>
      </patternFill>
    </fill>
    <fill>
      <patternFill patternType="solid">
        <fgColor rgb="FFEA9999"/>
        <bgColor rgb="FFEA9999"/>
      </patternFill>
    </fill>
    <fill>
      <patternFill patternType="solid">
        <fgColor rgb="FFFFFF00"/>
        <bgColor rgb="FFFFFF00"/>
      </patternFill>
    </fill>
    <fill>
      <patternFill patternType="solid">
        <fgColor rgb="FF8BC34A"/>
        <bgColor rgb="FF8BC34A"/>
      </patternFill>
    </fill>
    <fill>
      <patternFill patternType="solid">
        <fgColor rgb="FFEEF7E3"/>
        <bgColor rgb="FFEEF7E3"/>
      </patternFill>
    </fill>
    <fill>
      <patternFill patternType="solid">
        <fgColor rgb="FFCCA677"/>
        <bgColor rgb="FFCCA677"/>
      </patternFill>
    </fill>
    <fill>
      <patternFill patternType="solid">
        <fgColor rgb="FFF8F2EB"/>
        <bgColor rgb="FFF8F2EB"/>
      </patternFill>
    </fill>
    <fill>
      <patternFill patternType="solid">
        <fgColor rgb="FFB7B7B7"/>
        <bgColor indexed="64"/>
      </patternFill>
    </fill>
    <fill>
      <patternFill patternType="solid">
        <fgColor rgb="FFFFFFFF"/>
        <bgColor indexed="64"/>
      </patternFill>
    </fill>
    <fill>
      <patternFill patternType="solid">
        <fgColor rgb="FFF3F3F3"/>
        <bgColor indexed="64"/>
      </patternFill>
    </fill>
  </fills>
  <borders count="14">
    <border>
      <left/>
      <right/>
      <top/>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ck">
        <color rgb="FF000000"/>
      </top>
      <bottom style="thick">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thick">
        <color rgb="FF000000"/>
      </bottom>
      <diagonal/>
    </border>
  </borders>
  <cellStyleXfs count="2">
    <xf numFmtId="0" fontId="0" fillId="0" borderId="0"/>
    <xf numFmtId="0" fontId="90" fillId="0" borderId="0" applyNumberFormat="0" applyFill="0" applyBorder="0" applyAlignment="0" applyProtection="0"/>
  </cellStyleXfs>
  <cellXfs count="290">
    <xf numFmtId="0" fontId="0" fillId="0" borderId="0" xfId="0"/>
    <xf numFmtId="0" fontId="1" fillId="0" borderId="1" xfId="0" applyFont="1" applyBorder="1"/>
    <xf numFmtId="0" fontId="2" fillId="0" borderId="1" xfId="0" applyFont="1" applyBorder="1"/>
    <xf numFmtId="0" fontId="1" fillId="0" borderId="0" xfId="0" applyFont="1"/>
    <xf numFmtId="0" fontId="2" fillId="0" borderId="0" xfId="0" applyFont="1"/>
    <xf numFmtId="0" fontId="1" fillId="0" borderId="2" xfId="0" applyFont="1" applyBorder="1"/>
    <xf numFmtId="0" fontId="2" fillId="0" borderId="2" xfId="0" applyFont="1" applyBorder="1"/>
    <xf numFmtId="0" fontId="3" fillId="0" borderId="3" xfId="0" applyFont="1" applyBorder="1" applyAlignment="1">
      <alignment horizontal="left" wrapText="1"/>
    </xf>
    <xf numFmtId="0" fontId="4" fillId="0" borderId="3" xfId="0" applyFont="1" applyBorder="1" applyAlignment="1">
      <alignment horizontal="left" wrapText="1"/>
    </xf>
    <xf numFmtId="0" fontId="2" fillId="2" borderId="0" xfId="0" applyFont="1" applyFill="1"/>
    <xf numFmtId="0" fontId="1" fillId="3" borderId="3" xfId="0" applyFont="1" applyFill="1" applyBorder="1" applyAlignment="1">
      <alignment vertical="top"/>
    </xf>
    <xf numFmtId="0" fontId="1" fillId="3" borderId="3" xfId="0" applyFont="1" applyFill="1" applyBorder="1" applyAlignment="1">
      <alignment vertical="top" wrapText="1"/>
    </xf>
    <xf numFmtId="0" fontId="1" fillId="0" borderId="0" xfId="0" applyFont="1" applyAlignment="1">
      <alignment vertical="top"/>
    </xf>
    <xf numFmtId="164" fontId="2" fillId="0" borderId="0" xfId="0" applyNumberFormat="1" applyFont="1"/>
    <xf numFmtId="164" fontId="5" fillId="0" borderId="3" xfId="0" applyNumberFormat="1" applyFont="1" applyBorder="1" applyAlignment="1">
      <alignment vertical="top"/>
    </xf>
    <xf numFmtId="0" fontId="6" fillId="0" borderId="3" xfId="0" applyFont="1" applyBorder="1" applyAlignment="1">
      <alignment vertical="top" wrapText="1"/>
    </xf>
    <xf numFmtId="0" fontId="2" fillId="0" borderId="3" xfId="0" applyFont="1" applyBorder="1" applyAlignment="1">
      <alignment vertical="top"/>
    </xf>
    <xf numFmtId="0" fontId="7" fillId="0" borderId="3" xfId="0" applyFont="1" applyBorder="1" applyAlignment="1">
      <alignment vertical="top" wrapText="1"/>
    </xf>
    <xf numFmtId="0" fontId="2" fillId="0" borderId="3" xfId="0" applyFont="1" applyBorder="1" applyAlignment="1">
      <alignment vertical="top" wrapText="1"/>
    </xf>
    <xf numFmtId="0" fontId="2" fillId="0" borderId="0" xfId="0" applyFont="1" applyAlignment="1">
      <alignment vertical="top"/>
    </xf>
    <xf numFmtId="0" fontId="8" fillId="0" borderId="3" xfId="0" applyFont="1" applyBorder="1" applyAlignment="1">
      <alignment vertical="top" wrapText="1"/>
    </xf>
    <xf numFmtId="0" fontId="4" fillId="0" borderId="3" xfId="0" applyFont="1" applyBorder="1" applyAlignment="1">
      <alignment vertical="top"/>
    </xf>
    <xf numFmtId="0" fontId="2" fillId="0" borderId="0" xfId="0" applyFont="1" applyAlignment="1">
      <alignment vertical="top" wrapText="1"/>
    </xf>
    <xf numFmtId="0" fontId="2" fillId="2" borderId="3" xfId="0" applyFont="1" applyFill="1" applyBorder="1" applyAlignment="1">
      <alignment vertical="center"/>
    </xf>
    <xf numFmtId="0" fontId="10" fillId="2" borderId="3" xfId="0" applyFont="1" applyFill="1" applyBorder="1" applyAlignment="1">
      <alignment horizontal="left" wrapText="1"/>
    </xf>
    <xf numFmtId="0" fontId="2" fillId="5" borderId="3" xfId="0" applyFont="1" applyFill="1" applyBorder="1" applyAlignment="1">
      <alignment vertical="center"/>
    </xf>
    <xf numFmtId="0" fontId="10" fillId="5" borderId="3" xfId="0" applyFont="1" applyFill="1" applyBorder="1" applyAlignment="1">
      <alignment horizontal="left" wrapText="1"/>
    </xf>
    <xf numFmtId="0" fontId="2" fillId="0" borderId="3" xfId="0" applyFont="1" applyBorder="1"/>
    <xf numFmtId="0" fontId="12" fillId="0" borderId="3" xfId="0" applyFont="1" applyBorder="1" applyAlignment="1">
      <alignment vertical="top" textRotation="90"/>
    </xf>
    <xf numFmtId="0" fontId="12" fillId="7" borderId="3" xfId="0" applyFont="1" applyFill="1" applyBorder="1" applyAlignment="1">
      <alignment vertical="top" textRotation="90"/>
    </xf>
    <xf numFmtId="0" fontId="12" fillId="8" borderId="3" xfId="0" applyFont="1" applyFill="1" applyBorder="1" applyAlignment="1">
      <alignment vertical="top" textRotation="90"/>
    </xf>
    <xf numFmtId="0" fontId="11" fillId="3" borderId="3" xfId="0" applyFont="1" applyFill="1" applyBorder="1" applyAlignment="1">
      <alignment horizontal="left" vertical="top" wrapText="1"/>
    </xf>
    <xf numFmtId="0" fontId="11" fillId="3" borderId="3" xfId="0" applyFont="1" applyFill="1" applyBorder="1" applyAlignment="1">
      <alignment horizontal="left" vertical="top" textRotation="90" wrapText="1"/>
    </xf>
    <xf numFmtId="0" fontId="1" fillId="9" borderId="3" xfId="0" applyFont="1" applyFill="1" applyBorder="1" applyAlignment="1">
      <alignment horizontal="left" vertical="top" textRotation="90" wrapText="1"/>
    </xf>
    <xf numFmtId="0" fontId="2" fillId="6" borderId="3" xfId="0" applyFont="1" applyFill="1" applyBorder="1" applyAlignment="1">
      <alignment horizontal="left" wrapText="1"/>
    </xf>
    <xf numFmtId="0" fontId="12" fillId="3" borderId="3" xfId="0" applyFont="1" applyFill="1" applyBorder="1" applyAlignment="1">
      <alignment horizontal="left" vertical="top" textRotation="90" wrapText="1"/>
    </xf>
    <xf numFmtId="0" fontId="12" fillId="3" borderId="3" xfId="0" applyFont="1" applyFill="1" applyBorder="1" applyAlignment="1">
      <alignment horizontal="left" vertical="top" wrapText="1"/>
    </xf>
    <xf numFmtId="0" fontId="2" fillId="3" borderId="3" xfId="0" applyFont="1" applyFill="1" applyBorder="1" applyAlignment="1">
      <alignment horizontal="left" wrapText="1"/>
    </xf>
    <xf numFmtId="0" fontId="12" fillId="3" borderId="3" xfId="0" applyFont="1" applyFill="1" applyBorder="1" applyAlignment="1">
      <alignment horizontal="center" vertical="top" textRotation="90" wrapText="1"/>
    </xf>
    <xf numFmtId="0" fontId="2" fillId="3" borderId="3" xfId="0" applyFont="1" applyFill="1" applyBorder="1" applyAlignment="1">
      <alignment horizontal="left" vertical="top" textRotation="90" wrapText="1"/>
    </xf>
    <xf numFmtId="0" fontId="13" fillId="7" borderId="3" xfId="0" applyFont="1" applyFill="1" applyBorder="1" applyAlignment="1">
      <alignment horizontal="left" vertical="center" textRotation="90" wrapText="1"/>
    </xf>
    <xf numFmtId="0" fontId="12" fillId="10" borderId="3" xfId="0" applyFont="1" applyFill="1" applyBorder="1" applyAlignment="1">
      <alignment horizontal="left" vertical="top" textRotation="90" wrapText="1"/>
    </xf>
    <xf numFmtId="0" fontId="13" fillId="9" borderId="3" xfId="0" applyFont="1" applyFill="1" applyBorder="1" applyAlignment="1">
      <alignment horizontal="left" vertical="center" textRotation="90" wrapText="1"/>
    </xf>
    <xf numFmtId="0" fontId="15" fillId="0" borderId="3" xfId="0" applyFont="1" applyBorder="1" applyAlignment="1">
      <alignment vertical="top"/>
    </xf>
    <xf numFmtId="0" fontId="16" fillId="0" borderId="3" xfId="0" applyFont="1" applyBorder="1"/>
    <xf numFmtId="0" fontId="17" fillId="0" borderId="3" xfId="0" applyFont="1" applyBorder="1"/>
    <xf numFmtId="0" fontId="18" fillId="0" borderId="3" xfId="0" applyFont="1" applyBorder="1" applyAlignment="1">
      <alignment vertical="top"/>
    </xf>
    <xf numFmtId="0" fontId="2" fillId="6" borderId="3" xfId="0" applyFont="1" applyFill="1" applyBorder="1"/>
    <xf numFmtId="0" fontId="1" fillId="0" borderId="3" xfId="0" applyFont="1" applyBorder="1"/>
    <xf numFmtId="0" fontId="19" fillId="7" borderId="3" xfId="0" applyFont="1" applyFill="1" applyBorder="1" applyAlignment="1">
      <alignment vertical="top" textRotation="90"/>
    </xf>
    <xf numFmtId="0" fontId="19" fillId="8" borderId="3" xfId="0" applyFont="1" applyFill="1" applyBorder="1" applyAlignment="1">
      <alignment vertical="top" textRotation="90"/>
    </xf>
    <xf numFmtId="0" fontId="5" fillId="9" borderId="3" xfId="0" applyFont="1" applyFill="1" applyBorder="1" applyAlignment="1">
      <alignment vertical="center"/>
    </xf>
    <xf numFmtId="0" fontId="19" fillId="10" borderId="3" xfId="0" applyFont="1" applyFill="1" applyBorder="1" applyAlignment="1">
      <alignment vertical="top" textRotation="90"/>
    </xf>
    <xf numFmtId="0" fontId="15" fillId="6" borderId="3" xfId="0" applyFont="1" applyFill="1" applyBorder="1" applyAlignment="1">
      <alignment vertical="top"/>
    </xf>
    <xf numFmtId="0" fontId="5" fillId="7" borderId="3" xfId="0" applyFont="1" applyFill="1" applyBorder="1" applyAlignment="1">
      <alignment vertical="center"/>
    </xf>
    <xf numFmtId="0" fontId="2" fillId="9" borderId="3" xfId="0" applyFont="1" applyFill="1" applyBorder="1"/>
    <xf numFmtId="0" fontId="20" fillId="0" borderId="3" xfId="0" applyFont="1" applyBorder="1" applyAlignment="1">
      <alignment vertical="top"/>
    </xf>
    <xf numFmtId="0" fontId="21" fillId="0" borderId="3" xfId="0" applyFont="1" applyBorder="1" applyAlignment="1">
      <alignment vertical="top"/>
    </xf>
    <xf numFmtId="0" fontId="22" fillId="2" borderId="3" xfId="0" applyFont="1" applyFill="1" applyBorder="1"/>
    <xf numFmtId="0" fontId="23" fillId="2" borderId="3" xfId="0" applyFont="1" applyFill="1" applyBorder="1" applyAlignment="1">
      <alignment vertical="top"/>
    </xf>
    <xf numFmtId="0" fontId="24" fillId="0" borderId="3" xfId="0" applyFont="1" applyBorder="1" applyAlignment="1">
      <alignment vertical="top"/>
    </xf>
    <xf numFmtId="0" fontId="25" fillId="0" borderId="3" xfId="0" applyFont="1" applyBorder="1"/>
    <xf numFmtId="0" fontId="15" fillId="0" borderId="7" xfId="0" applyFont="1" applyBorder="1" applyAlignment="1">
      <alignment vertical="top"/>
    </xf>
    <xf numFmtId="0" fontId="2" fillId="0" borderId="7" xfId="0" applyFont="1" applyBorder="1"/>
    <xf numFmtId="0" fontId="26" fillId="0" borderId="7" xfId="0" applyFont="1" applyBorder="1" applyAlignment="1">
      <alignment vertical="top"/>
    </xf>
    <xf numFmtId="0" fontId="15" fillId="6" borderId="7" xfId="0" applyFont="1" applyFill="1" applyBorder="1" applyAlignment="1">
      <alignment vertical="top"/>
    </xf>
    <xf numFmtId="0" fontId="1" fillId="0" borderId="7" xfId="0" applyFont="1" applyBorder="1"/>
    <xf numFmtId="0" fontId="19" fillId="7" borderId="7" xfId="0" applyFont="1" applyFill="1" applyBorder="1" applyAlignment="1">
      <alignment vertical="top" textRotation="90"/>
    </xf>
    <xf numFmtId="0" fontId="19" fillId="8" borderId="7" xfId="0" applyFont="1" applyFill="1" applyBorder="1" applyAlignment="1">
      <alignment vertical="top" textRotation="90"/>
    </xf>
    <xf numFmtId="0" fontId="5" fillId="9" borderId="7" xfId="0" applyFont="1" applyFill="1" applyBorder="1" applyAlignment="1">
      <alignment vertical="center"/>
    </xf>
    <xf numFmtId="0" fontId="19" fillId="10" borderId="7" xfId="0" applyFont="1" applyFill="1" applyBorder="1" applyAlignment="1">
      <alignment vertical="top" textRotation="90"/>
    </xf>
    <xf numFmtId="0" fontId="13" fillId="0" borderId="10" xfId="0" applyFont="1" applyBorder="1" applyAlignment="1">
      <alignment vertical="center" wrapText="1"/>
    </xf>
    <xf numFmtId="0" fontId="5" fillId="0" borderId="10" xfId="0" applyFont="1" applyBorder="1" applyAlignment="1">
      <alignment vertical="center" wrapText="1"/>
    </xf>
    <xf numFmtId="0" fontId="27" fillId="0" borderId="10" xfId="0" applyFont="1" applyBorder="1" applyAlignment="1">
      <alignment vertical="center" wrapText="1"/>
    </xf>
    <xf numFmtId="0" fontId="13" fillId="6" borderId="10" xfId="0" applyFont="1" applyFill="1" applyBorder="1" applyAlignment="1">
      <alignment vertical="center" wrapText="1"/>
    </xf>
    <xf numFmtId="0" fontId="13" fillId="0" borderId="10" xfId="0" applyFont="1" applyBorder="1" applyAlignment="1">
      <alignment vertical="center" textRotation="90" wrapText="1"/>
    </xf>
    <xf numFmtId="0" fontId="13" fillId="7" borderId="10" xfId="0" applyFont="1" applyFill="1" applyBorder="1" applyAlignment="1">
      <alignment vertical="center" wrapText="1"/>
    </xf>
    <xf numFmtId="0" fontId="13" fillId="8" borderId="10" xfId="0" applyFont="1" applyFill="1" applyBorder="1" applyAlignment="1">
      <alignment vertical="center" wrapText="1"/>
    </xf>
    <xf numFmtId="0" fontId="13" fillId="9" borderId="10" xfId="0" applyFont="1" applyFill="1" applyBorder="1" applyAlignment="1">
      <alignment vertical="center" wrapText="1"/>
    </xf>
    <xf numFmtId="0" fontId="2" fillId="0" borderId="9" xfId="0" applyFont="1" applyBorder="1"/>
    <xf numFmtId="0" fontId="15" fillId="0" borderId="9" xfId="0" applyFont="1" applyBorder="1" applyAlignment="1">
      <alignment vertical="top"/>
    </xf>
    <xf numFmtId="0" fontId="1" fillId="0" borderId="9" xfId="0" applyFont="1" applyBorder="1"/>
    <xf numFmtId="0" fontId="16" fillId="0" borderId="9" xfId="0" applyFont="1" applyBorder="1"/>
    <xf numFmtId="0" fontId="2" fillId="6" borderId="9" xfId="0" applyFont="1" applyFill="1" applyBorder="1"/>
    <xf numFmtId="0" fontId="5" fillId="7" borderId="9" xfId="0" applyFont="1" applyFill="1" applyBorder="1" applyAlignment="1">
      <alignment vertical="center"/>
    </xf>
    <xf numFmtId="0" fontId="2" fillId="10" borderId="9" xfId="0" applyFont="1" applyFill="1" applyBorder="1"/>
    <xf numFmtId="0" fontId="2" fillId="9" borderId="9" xfId="0" applyFont="1" applyFill="1" applyBorder="1"/>
    <xf numFmtId="0" fontId="16" fillId="5" borderId="3" xfId="0" applyFont="1" applyFill="1" applyBorder="1"/>
    <xf numFmtId="0" fontId="2" fillId="10" borderId="3" xfId="0" applyFont="1" applyFill="1" applyBorder="1"/>
    <xf numFmtId="0" fontId="16" fillId="2" borderId="3" xfId="0" applyFont="1" applyFill="1" applyBorder="1"/>
    <xf numFmtId="0" fontId="22" fillId="5" borderId="3" xfId="0" applyFont="1" applyFill="1" applyBorder="1"/>
    <xf numFmtId="10" fontId="1" fillId="0" borderId="3" xfId="0" applyNumberFormat="1" applyFont="1" applyBorder="1"/>
    <xf numFmtId="0" fontId="13"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3" xfId="0" applyFont="1" applyFill="1" applyBorder="1" applyAlignment="1">
      <alignment vertical="top" wrapText="1"/>
    </xf>
    <xf numFmtId="0" fontId="28" fillId="12" borderId="3" xfId="0" applyFont="1" applyFill="1" applyBorder="1" applyAlignment="1">
      <alignment vertical="top" wrapText="1"/>
    </xf>
    <xf numFmtId="0" fontId="30" fillId="2" borderId="3" xfId="0" applyFont="1" applyFill="1" applyBorder="1" applyAlignment="1">
      <alignment vertical="top"/>
    </xf>
    <xf numFmtId="0" fontId="5" fillId="2" borderId="3" xfId="0" applyFont="1" applyFill="1" applyBorder="1" applyAlignment="1">
      <alignment vertical="top"/>
    </xf>
    <xf numFmtId="0" fontId="2" fillId="2" borderId="3" xfId="0" applyFont="1" applyFill="1" applyBorder="1" applyAlignment="1">
      <alignment vertical="top"/>
    </xf>
    <xf numFmtId="0" fontId="2" fillId="2" borderId="3" xfId="0" applyFont="1" applyFill="1" applyBorder="1" applyAlignment="1">
      <alignment vertical="top" wrapText="1"/>
    </xf>
    <xf numFmtId="0" fontId="27" fillId="2" borderId="3" xfId="0" applyFont="1" applyFill="1" applyBorder="1" applyAlignment="1">
      <alignment vertical="top"/>
    </xf>
    <xf numFmtId="0" fontId="31" fillId="2" borderId="3" xfId="0" applyFont="1" applyFill="1" applyBorder="1" applyAlignment="1">
      <alignment vertical="top"/>
    </xf>
    <xf numFmtId="0" fontId="27" fillId="13" borderId="3" xfId="0" applyFont="1" applyFill="1" applyBorder="1" applyAlignment="1">
      <alignment vertical="top" wrapText="1"/>
    </xf>
    <xf numFmtId="0" fontId="5" fillId="13" borderId="3" xfId="0" applyFont="1" applyFill="1" applyBorder="1" applyAlignment="1">
      <alignment vertical="top" wrapText="1"/>
    </xf>
    <xf numFmtId="0" fontId="32" fillId="13" borderId="3" xfId="0" applyFont="1" applyFill="1" applyBorder="1" applyAlignment="1">
      <alignment vertical="top" wrapText="1"/>
    </xf>
    <xf numFmtId="0" fontId="27" fillId="2" borderId="3" xfId="0" applyFont="1" applyFill="1" applyBorder="1" applyAlignment="1">
      <alignment vertical="top" wrapText="1"/>
    </xf>
    <xf numFmtId="0" fontId="5" fillId="2" borderId="3" xfId="0" applyFont="1" applyFill="1" applyBorder="1" applyAlignment="1">
      <alignment vertical="top" wrapText="1"/>
    </xf>
    <xf numFmtId="0" fontId="30" fillId="2" borderId="3" xfId="0" applyFont="1" applyFill="1" applyBorder="1" applyAlignment="1">
      <alignment vertical="top" wrapText="1"/>
    </xf>
    <xf numFmtId="0" fontId="33" fillId="2" borderId="3" xfId="0" applyFont="1" applyFill="1" applyBorder="1" applyAlignment="1">
      <alignment vertical="top" wrapText="1"/>
    </xf>
    <xf numFmtId="0" fontId="30" fillId="13" borderId="3" xfId="0" applyFont="1" applyFill="1" applyBorder="1" applyAlignment="1">
      <alignment vertical="top"/>
    </xf>
    <xf numFmtId="0" fontId="5" fillId="13" borderId="3" xfId="0" applyFont="1" applyFill="1" applyBorder="1" applyAlignment="1">
      <alignment vertical="top"/>
    </xf>
    <xf numFmtId="0" fontId="27" fillId="13" borderId="3" xfId="0" applyFont="1" applyFill="1" applyBorder="1" applyAlignment="1">
      <alignment vertical="top"/>
    </xf>
    <xf numFmtId="0" fontId="2" fillId="13" borderId="3" xfId="0" applyFont="1" applyFill="1" applyBorder="1" applyAlignment="1">
      <alignment vertical="top"/>
    </xf>
    <xf numFmtId="0" fontId="34" fillId="13" borderId="3" xfId="0" applyFont="1" applyFill="1" applyBorder="1" applyAlignment="1">
      <alignment vertical="top"/>
    </xf>
    <xf numFmtId="0" fontId="5" fillId="11" borderId="3" xfId="0" applyFont="1" applyFill="1" applyBorder="1" applyAlignment="1">
      <alignment vertical="top" wrapText="1"/>
    </xf>
    <xf numFmtId="0" fontId="35" fillId="2" borderId="3" xfId="0" applyFont="1" applyFill="1" applyBorder="1" applyAlignment="1">
      <alignment vertical="top" wrapText="1"/>
    </xf>
    <xf numFmtId="0" fontId="36" fillId="13" borderId="3" xfId="0" applyFont="1" applyFill="1" applyBorder="1" applyAlignment="1">
      <alignment vertical="top"/>
    </xf>
    <xf numFmtId="0" fontId="37" fillId="2" borderId="3" xfId="0" applyFont="1" applyFill="1" applyBorder="1" applyAlignment="1">
      <alignment vertical="top"/>
    </xf>
    <xf numFmtId="0" fontId="38" fillId="2" borderId="3" xfId="0" applyFont="1" applyFill="1" applyBorder="1" applyAlignment="1">
      <alignment vertical="top"/>
    </xf>
    <xf numFmtId="0" fontId="30" fillId="13" borderId="3" xfId="0" applyFont="1" applyFill="1" applyBorder="1" applyAlignment="1">
      <alignment vertical="top" wrapText="1"/>
    </xf>
    <xf numFmtId="0" fontId="2" fillId="13" borderId="3" xfId="0" applyFont="1" applyFill="1" applyBorder="1" applyAlignment="1">
      <alignment vertical="top" wrapText="1"/>
    </xf>
    <xf numFmtId="0" fontId="39" fillId="13" borderId="3" xfId="0" applyFont="1" applyFill="1" applyBorder="1" applyAlignment="1">
      <alignment vertical="top" wrapText="1"/>
    </xf>
    <xf numFmtId="0" fontId="40" fillId="13" borderId="3" xfId="0" applyFont="1" applyFill="1" applyBorder="1" applyAlignment="1">
      <alignment vertical="top"/>
    </xf>
    <xf numFmtId="0" fontId="41" fillId="2" borderId="3" xfId="0" applyFont="1" applyFill="1" applyBorder="1" applyAlignment="1">
      <alignment vertical="top" wrapText="1"/>
    </xf>
    <xf numFmtId="0" fontId="42" fillId="2" borderId="3" xfId="0" applyFont="1" applyFill="1" applyBorder="1" applyAlignment="1">
      <alignment vertical="top" wrapText="1"/>
    </xf>
    <xf numFmtId="0" fontId="43" fillId="2" borderId="0" xfId="0" applyFont="1" applyFill="1" applyAlignment="1">
      <alignment horizontal="left" vertical="top"/>
    </xf>
    <xf numFmtId="0" fontId="44" fillId="13" borderId="3" xfId="0" applyFont="1" applyFill="1" applyBorder="1" applyAlignment="1">
      <alignment vertical="top" wrapText="1"/>
    </xf>
    <xf numFmtId="0" fontId="45" fillId="13" borderId="3" xfId="0" applyFont="1" applyFill="1" applyBorder="1" applyAlignment="1">
      <alignment vertical="top"/>
    </xf>
    <xf numFmtId="0" fontId="46" fillId="2" borderId="3" xfId="0" applyFont="1" applyFill="1" applyBorder="1" applyAlignment="1">
      <alignment vertical="top" wrapText="1"/>
    </xf>
    <xf numFmtId="0" fontId="27" fillId="13" borderId="0" xfId="0" applyFont="1" applyFill="1" applyAlignment="1">
      <alignment vertical="top" wrapText="1"/>
    </xf>
    <xf numFmtId="0" fontId="47" fillId="13" borderId="0" xfId="0" applyFont="1" applyFill="1" applyAlignment="1">
      <alignment vertical="top" wrapText="1"/>
    </xf>
    <xf numFmtId="0" fontId="48" fillId="13" borderId="0" xfId="0" applyFont="1" applyFill="1" applyAlignment="1">
      <alignment vertical="top" wrapText="1"/>
    </xf>
    <xf numFmtId="0" fontId="49" fillId="13" borderId="0" xfId="0" applyFont="1" applyFill="1" applyAlignment="1">
      <alignment vertical="top" wrapText="1"/>
    </xf>
    <xf numFmtId="0" fontId="27" fillId="2" borderId="0" xfId="0" applyFont="1" applyFill="1" applyAlignment="1">
      <alignment vertical="top" wrapText="1"/>
    </xf>
    <xf numFmtId="0" fontId="47" fillId="2" borderId="0" xfId="0" applyFont="1" applyFill="1" applyAlignment="1">
      <alignment vertical="top" wrapText="1"/>
    </xf>
    <xf numFmtId="0" fontId="48" fillId="2" borderId="0" xfId="0" applyFont="1" applyFill="1" applyAlignment="1">
      <alignment vertical="top" wrapText="1"/>
    </xf>
    <xf numFmtId="0" fontId="49" fillId="2" borderId="0" xfId="0" applyFont="1" applyFill="1" applyAlignment="1">
      <alignment vertical="top" wrapText="1"/>
    </xf>
    <xf numFmtId="10" fontId="47" fillId="13" borderId="0" xfId="0" applyNumberFormat="1" applyFont="1" applyFill="1" applyAlignment="1">
      <alignment vertical="top" wrapText="1"/>
    </xf>
    <xf numFmtId="0" fontId="5" fillId="0" borderId="0" xfId="0" applyFont="1" applyAlignment="1">
      <alignment vertical="top" wrapText="1"/>
    </xf>
    <xf numFmtId="0" fontId="50" fillId="0" borderId="0" xfId="0" applyFont="1"/>
    <xf numFmtId="0" fontId="12" fillId="3" borderId="0" xfId="0" applyFont="1" applyFill="1" applyAlignment="1">
      <alignment horizontal="left" vertical="top" textRotation="90"/>
    </xf>
    <xf numFmtId="0" fontId="12" fillId="10" borderId="0" xfId="0" applyFont="1" applyFill="1" applyAlignment="1">
      <alignment horizontal="left" vertical="top" textRotation="90" wrapText="1"/>
    </xf>
    <xf numFmtId="0" fontId="12" fillId="3" borderId="0" xfId="0" applyFont="1" applyFill="1" applyAlignment="1">
      <alignment horizontal="left" vertical="top" textRotation="90" wrapText="1"/>
    </xf>
    <xf numFmtId="0" fontId="12" fillId="3" borderId="0" xfId="0" applyFont="1" applyFill="1" applyAlignment="1">
      <alignment horizontal="left" vertical="top"/>
    </xf>
    <xf numFmtId="0" fontId="2" fillId="3" borderId="0" xfId="0" applyFont="1" applyFill="1" applyAlignment="1">
      <alignment horizontal="left"/>
    </xf>
    <xf numFmtId="0" fontId="16" fillId="3" borderId="0" xfId="0" applyFont="1" applyFill="1" applyAlignment="1">
      <alignment vertical="top"/>
    </xf>
    <xf numFmtId="0" fontId="1" fillId="3" borderId="0" xfId="0" applyFont="1" applyFill="1" applyAlignment="1">
      <alignment horizontal="left" vertical="top" textRotation="90"/>
    </xf>
    <xf numFmtId="0" fontId="14" fillId="3" borderId="0" xfId="0" applyFont="1" applyFill="1" applyAlignment="1">
      <alignment horizontal="left" vertical="top" textRotation="90"/>
    </xf>
    <xf numFmtId="0" fontId="2" fillId="3" borderId="0" xfId="0" applyFont="1" applyFill="1" applyAlignment="1">
      <alignment horizontal="left" vertical="top" textRotation="90"/>
    </xf>
    <xf numFmtId="0" fontId="50" fillId="14" borderId="3" xfId="0" applyFont="1" applyFill="1" applyBorder="1"/>
    <xf numFmtId="0" fontId="12" fillId="3" borderId="3" xfId="0" applyFont="1" applyFill="1" applyBorder="1" applyAlignment="1">
      <alignment horizontal="left" vertical="top" textRotation="90"/>
    </xf>
    <xf numFmtId="0" fontId="12" fillId="3" borderId="3" xfId="0" applyFont="1" applyFill="1" applyBorder="1" applyAlignment="1">
      <alignment horizontal="left" vertical="top"/>
    </xf>
    <xf numFmtId="0" fontId="2" fillId="3" borderId="3" xfId="0" applyFont="1" applyFill="1" applyBorder="1" applyAlignment="1">
      <alignment horizontal="left"/>
    </xf>
    <xf numFmtId="0" fontId="14" fillId="14" borderId="3" xfId="0" applyFont="1" applyFill="1" applyBorder="1" applyAlignment="1">
      <alignment vertical="top" textRotation="90"/>
    </xf>
    <xf numFmtId="0" fontId="1" fillId="3" borderId="3" xfId="0" applyFont="1" applyFill="1" applyBorder="1" applyAlignment="1">
      <alignment horizontal="left" vertical="top" textRotation="90"/>
    </xf>
    <xf numFmtId="0" fontId="14" fillId="3" borderId="3" xfId="0" applyFont="1" applyFill="1" applyBorder="1" applyAlignment="1">
      <alignment horizontal="left" vertical="top" textRotation="90"/>
    </xf>
    <xf numFmtId="0" fontId="2" fillId="3" borderId="3" xfId="0" applyFont="1" applyFill="1" applyBorder="1" applyAlignment="1">
      <alignment horizontal="left" vertical="top" textRotation="90"/>
    </xf>
    <xf numFmtId="0" fontId="51" fillId="2" borderId="3" xfId="0" applyFont="1" applyFill="1" applyBorder="1"/>
    <xf numFmtId="0" fontId="51" fillId="2" borderId="3" xfId="0" applyFont="1" applyFill="1" applyBorder="1" applyAlignment="1">
      <alignment horizontal="right"/>
    </xf>
    <xf numFmtId="0" fontId="52" fillId="2" borderId="3" xfId="0" applyFont="1" applyFill="1" applyBorder="1"/>
    <xf numFmtId="165" fontId="51" fillId="2" borderId="3" xfId="0" applyNumberFormat="1" applyFont="1" applyFill="1" applyBorder="1" applyAlignment="1">
      <alignment horizontal="right"/>
    </xf>
    <xf numFmtId="0" fontId="1" fillId="2" borderId="3" xfId="0" applyFont="1" applyFill="1" applyBorder="1"/>
    <xf numFmtId="0" fontId="15" fillId="2" borderId="3" xfId="0" applyFont="1" applyFill="1" applyBorder="1" applyAlignment="1">
      <alignment vertical="top"/>
    </xf>
    <xf numFmtId="0" fontId="23" fillId="2" borderId="3" xfId="0" applyFont="1" applyFill="1" applyBorder="1" applyAlignment="1">
      <alignment horizontal="right" vertical="top"/>
    </xf>
    <xf numFmtId="0" fontId="2" fillId="2" borderId="3" xfId="0" applyFont="1" applyFill="1" applyBorder="1"/>
    <xf numFmtId="0" fontId="51" fillId="15" borderId="3" xfId="0" applyFont="1" applyFill="1" applyBorder="1"/>
    <xf numFmtId="0" fontId="51" fillId="15" borderId="3" xfId="0" applyFont="1" applyFill="1" applyBorder="1" applyAlignment="1">
      <alignment horizontal="right"/>
    </xf>
    <xf numFmtId="0" fontId="53" fillId="15" borderId="3" xfId="0" applyFont="1" applyFill="1" applyBorder="1"/>
    <xf numFmtId="165" fontId="51" fillId="15" borderId="3" xfId="0" applyNumberFormat="1" applyFont="1" applyFill="1" applyBorder="1" applyAlignment="1">
      <alignment horizontal="right"/>
    </xf>
    <xf numFmtId="0" fontId="1" fillId="15" borderId="3" xfId="0" applyFont="1" applyFill="1" applyBorder="1"/>
    <xf numFmtId="0" fontId="15" fillId="15" borderId="3" xfId="0" applyFont="1" applyFill="1" applyBorder="1" applyAlignment="1">
      <alignment vertical="top"/>
    </xf>
    <xf numFmtId="0" fontId="23" fillId="15" borderId="3" xfId="0" applyFont="1" applyFill="1" applyBorder="1" applyAlignment="1">
      <alignment horizontal="right" vertical="top"/>
    </xf>
    <xf numFmtId="0" fontId="2" fillId="15" borderId="3" xfId="0" applyFont="1" applyFill="1" applyBorder="1"/>
    <xf numFmtId="0" fontId="2" fillId="15" borderId="0" xfId="0" applyFont="1" applyFill="1"/>
    <xf numFmtId="0" fontId="54" fillId="15" borderId="3" xfId="0" applyFont="1" applyFill="1" applyBorder="1"/>
    <xf numFmtId="166" fontId="51" fillId="15" borderId="3" xfId="0" applyNumberFormat="1" applyFont="1" applyFill="1" applyBorder="1"/>
    <xf numFmtId="0" fontId="55" fillId="2" borderId="3" xfId="0" applyFont="1" applyFill="1" applyBorder="1"/>
    <xf numFmtId="11" fontId="51" fillId="15" borderId="3" xfId="0" applyNumberFormat="1" applyFont="1" applyFill="1" applyBorder="1" applyAlignment="1">
      <alignment horizontal="right"/>
    </xf>
    <xf numFmtId="0" fontId="56" fillId="15" borderId="3" xfId="0" applyFont="1" applyFill="1" applyBorder="1"/>
    <xf numFmtId="11" fontId="51" fillId="2" borderId="3" xfId="0" applyNumberFormat="1" applyFont="1" applyFill="1" applyBorder="1" applyAlignment="1">
      <alignment horizontal="right"/>
    </xf>
    <xf numFmtId="0" fontId="57" fillId="2" borderId="3" xfId="0" applyFont="1" applyFill="1" applyBorder="1"/>
    <xf numFmtId="0" fontId="58" fillId="2" borderId="3" xfId="0" applyFont="1" applyFill="1" applyBorder="1"/>
    <xf numFmtId="166" fontId="51" fillId="2" borderId="3" xfId="0" applyNumberFormat="1" applyFont="1" applyFill="1" applyBorder="1"/>
    <xf numFmtId="0" fontId="59" fillId="15" borderId="3" xfId="0" applyFont="1" applyFill="1" applyBorder="1"/>
    <xf numFmtId="0" fontId="23" fillId="15" borderId="3" xfId="0" applyFont="1" applyFill="1" applyBorder="1" applyAlignment="1">
      <alignment vertical="top"/>
    </xf>
    <xf numFmtId="0" fontId="16" fillId="15" borderId="3" xfId="0" applyFont="1" applyFill="1" applyBorder="1" applyAlignment="1">
      <alignment vertical="top"/>
    </xf>
    <xf numFmtId="0" fontId="60" fillId="11" borderId="3" xfId="0" applyFont="1" applyFill="1" applyBorder="1"/>
    <xf numFmtId="0" fontId="16" fillId="15" borderId="3" xfId="0" applyFont="1" applyFill="1" applyBorder="1" applyAlignment="1">
      <alignment horizontal="right"/>
    </xf>
    <xf numFmtId="0" fontId="5" fillId="7" borderId="3" xfId="0" applyFont="1" applyFill="1" applyBorder="1" applyAlignment="1">
      <alignment vertical="top"/>
    </xf>
    <xf numFmtId="0" fontId="16" fillId="2" borderId="3" xfId="0" applyFont="1" applyFill="1" applyBorder="1" applyAlignment="1">
      <alignment vertical="top"/>
    </xf>
    <xf numFmtId="0" fontId="13" fillId="0" borderId="0" xfId="0" applyFont="1" applyAlignment="1">
      <alignment vertical="top"/>
    </xf>
    <xf numFmtId="0" fontId="13" fillId="0" borderId="3" xfId="0" applyFont="1" applyBorder="1" applyAlignment="1">
      <alignment vertical="top"/>
    </xf>
    <xf numFmtId="0" fontId="28" fillId="0" borderId="3" xfId="0" applyFont="1" applyBorder="1" applyAlignment="1">
      <alignment vertical="top"/>
    </xf>
    <xf numFmtId="0" fontId="29" fillId="0" borderId="3" xfId="0" applyFont="1" applyBorder="1" applyAlignment="1">
      <alignment vertical="top"/>
    </xf>
    <xf numFmtId="0" fontId="29" fillId="0" borderId="0" xfId="0" applyFont="1" applyAlignment="1">
      <alignment vertical="top"/>
    </xf>
    <xf numFmtId="0" fontId="61" fillId="0" borderId="0" xfId="0" applyFont="1" applyAlignment="1">
      <alignment vertical="top"/>
    </xf>
    <xf numFmtId="0" fontId="5" fillId="0" borderId="0" xfId="0" applyFont="1" applyAlignment="1">
      <alignment vertical="top"/>
    </xf>
    <xf numFmtId="0" fontId="5" fillId="0" borderId="3" xfId="0" applyFont="1" applyBorder="1" applyAlignment="1">
      <alignment vertical="top"/>
    </xf>
    <xf numFmtId="0" fontId="27" fillId="0" borderId="3" xfId="0" applyFont="1" applyBorder="1" applyAlignment="1">
      <alignment vertical="top"/>
    </xf>
    <xf numFmtId="0" fontId="62" fillId="2" borderId="0" xfId="0" applyFont="1" applyFill="1"/>
    <xf numFmtId="0" fontId="51" fillId="0" borderId="0" xfId="0" applyFont="1" applyAlignment="1">
      <alignment horizontal="right"/>
    </xf>
    <xf numFmtId="0" fontId="51" fillId="0" borderId="3" xfId="0" applyFont="1" applyBorder="1"/>
    <xf numFmtId="0" fontId="51" fillId="0" borderId="0" xfId="0" applyFont="1"/>
    <xf numFmtId="0" fontId="62" fillId="13" borderId="0" xfId="0" applyFont="1" applyFill="1"/>
    <xf numFmtId="0" fontId="51" fillId="0" borderId="3" xfId="0" applyFont="1" applyBorder="1" applyAlignment="1">
      <alignment horizontal="right"/>
    </xf>
    <xf numFmtId="0" fontId="62" fillId="11" borderId="0" xfId="0" applyFont="1" applyFill="1"/>
    <xf numFmtId="0" fontId="63" fillId="0" borderId="0" xfId="0" applyFont="1" applyAlignment="1">
      <alignment wrapText="1"/>
    </xf>
    <xf numFmtId="0" fontId="64" fillId="0" borderId="3" xfId="0" applyFont="1" applyBorder="1" applyAlignment="1">
      <alignment wrapText="1"/>
    </xf>
    <xf numFmtId="0" fontId="64" fillId="0" borderId="3" xfId="0" applyFont="1" applyBorder="1" applyAlignment="1">
      <alignment horizontal="left" vertical="top" wrapText="1"/>
    </xf>
    <xf numFmtId="0" fontId="65" fillId="0" borderId="0" xfId="0" applyFont="1" applyAlignment="1">
      <alignment wrapText="1"/>
    </xf>
    <xf numFmtId="0" fontId="66" fillId="0" borderId="3" xfId="0" applyFont="1" applyBorder="1" applyAlignment="1">
      <alignment wrapText="1"/>
    </xf>
    <xf numFmtId="0" fontId="67" fillId="0" borderId="3" xfId="0" applyFont="1" applyBorder="1" applyAlignment="1">
      <alignment horizontal="left" vertical="top" wrapText="1"/>
    </xf>
    <xf numFmtId="0" fontId="66" fillId="0" borderId="3" xfId="0" applyFont="1" applyBorder="1" applyAlignment="1">
      <alignment horizontal="center" wrapText="1"/>
    </xf>
    <xf numFmtId="0" fontId="68" fillId="0" borderId="3" xfId="0" applyFont="1" applyBorder="1" applyAlignment="1">
      <alignment horizontal="left" vertical="top" wrapText="1"/>
    </xf>
    <xf numFmtId="0" fontId="69" fillId="0" borderId="3" xfId="0" applyFont="1" applyBorder="1" applyAlignment="1">
      <alignment horizontal="left" vertical="top" wrapText="1"/>
    </xf>
    <xf numFmtId="0" fontId="70" fillId="0" borderId="0" xfId="0" applyFont="1"/>
    <xf numFmtId="0" fontId="70" fillId="0" borderId="3" xfId="0" applyFont="1" applyBorder="1"/>
    <xf numFmtId="0" fontId="70" fillId="0" borderId="3" xfId="0" applyFont="1" applyBorder="1" applyAlignment="1">
      <alignment wrapText="1"/>
    </xf>
    <xf numFmtId="0" fontId="12" fillId="7" borderId="3" xfId="0" applyFont="1" applyFill="1" applyBorder="1" applyAlignment="1">
      <alignment vertical="top" textRotation="90" wrapText="1"/>
    </xf>
    <xf numFmtId="0" fontId="16" fillId="0" borderId="3" xfId="0" applyFont="1" applyBorder="1" applyAlignment="1">
      <alignment vertical="top"/>
    </xf>
    <xf numFmtId="0" fontId="71" fillId="0" borderId="3" xfId="0" applyFont="1" applyBorder="1"/>
    <xf numFmtId="0" fontId="71" fillId="0" borderId="3" xfId="0" applyFont="1" applyBorder="1" applyAlignment="1">
      <alignment wrapText="1"/>
    </xf>
    <xf numFmtId="0" fontId="72" fillId="0" borderId="3" xfId="0" applyFont="1" applyBorder="1"/>
    <xf numFmtId="0" fontId="14" fillId="4" borderId="3" xfId="0" applyFont="1" applyFill="1" applyBorder="1" applyAlignment="1">
      <alignment vertical="top" textRotation="90"/>
    </xf>
    <xf numFmtId="0" fontId="70" fillId="0" borderId="3" xfId="0" applyFont="1" applyBorder="1" applyAlignment="1">
      <alignment horizontal="right"/>
    </xf>
    <xf numFmtId="0" fontId="73" fillId="0" borderId="3" xfId="0" applyFont="1" applyBorder="1"/>
    <xf numFmtId="0" fontId="19" fillId="7" borderId="3" xfId="0" applyFont="1" applyFill="1" applyBorder="1" applyAlignment="1">
      <alignment vertical="top" textRotation="90" wrapText="1"/>
    </xf>
    <xf numFmtId="0" fontId="1" fillId="5" borderId="3" xfId="0" applyFont="1" applyFill="1" applyBorder="1"/>
    <xf numFmtId="0" fontId="15" fillId="5" borderId="3" xfId="0" applyFont="1" applyFill="1" applyBorder="1" applyAlignment="1">
      <alignment vertical="top"/>
    </xf>
    <xf numFmtId="0" fontId="23" fillId="5" borderId="3" xfId="0" applyFont="1" applyFill="1" applyBorder="1" applyAlignment="1">
      <alignment horizontal="right" vertical="top"/>
    </xf>
    <xf numFmtId="0" fontId="2" fillId="5" borderId="3" xfId="0" applyFont="1" applyFill="1" applyBorder="1"/>
    <xf numFmtId="0" fontId="74" fillId="0" borderId="3" xfId="0" applyFont="1" applyBorder="1" applyAlignment="1">
      <alignment horizontal="right"/>
    </xf>
    <xf numFmtId="0" fontId="75" fillId="0" borderId="3" xfId="0" applyFont="1" applyBorder="1"/>
    <xf numFmtId="0" fontId="74" fillId="0" borderId="3" xfId="0" applyFont="1" applyBorder="1"/>
    <xf numFmtId="0" fontId="76" fillId="5" borderId="3" xfId="0" applyFont="1" applyFill="1" applyBorder="1"/>
    <xf numFmtId="0" fontId="70" fillId="0" borderId="0" xfId="0" applyFont="1" applyAlignment="1">
      <alignment horizontal="right"/>
    </xf>
    <xf numFmtId="0" fontId="2" fillId="0" borderId="3" xfId="0" applyFont="1" applyBorder="1" applyAlignment="1">
      <alignment wrapText="1"/>
    </xf>
    <xf numFmtId="0" fontId="16" fillId="5" borderId="3" xfId="0" applyFont="1" applyFill="1" applyBorder="1" applyAlignment="1">
      <alignment horizontal="right"/>
    </xf>
    <xf numFmtId="0" fontId="16" fillId="5" borderId="0" xfId="0" applyFont="1" applyFill="1"/>
    <xf numFmtId="0" fontId="2" fillId="2" borderId="3" xfId="0" applyFont="1" applyFill="1" applyBorder="1" applyAlignment="1">
      <alignment wrapText="1"/>
    </xf>
    <xf numFmtId="0" fontId="16" fillId="2" borderId="0" xfId="0" applyFont="1" applyFill="1"/>
    <xf numFmtId="0" fontId="2" fillId="5" borderId="3" xfId="0" applyFont="1" applyFill="1" applyBorder="1" applyAlignment="1">
      <alignment wrapText="1"/>
    </xf>
    <xf numFmtId="0" fontId="78" fillId="0" borderId="3" xfId="0" applyFont="1" applyBorder="1" applyAlignment="1">
      <alignment vertical="top"/>
    </xf>
    <xf numFmtId="0" fontId="79" fillId="0" borderId="3" xfId="0" applyFont="1" applyBorder="1" applyAlignment="1">
      <alignment vertical="top" wrapText="1"/>
    </xf>
    <xf numFmtId="0" fontId="80" fillId="0" borderId="3" xfId="0" applyFont="1" applyBorder="1" applyAlignment="1">
      <alignment vertical="top" wrapText="1"/>
    </xf>
    <xf numFmtId="0" fontId="81" fillId="0" borderId="3" xfId="0" applyFont="1" applyBorder="1" applyAlignment="1">
      <alignment vertical="top" wrapText="1"/>
    </xf>
    <xf numFmtId="0" fontId="80" fillId="0" borderId="0" xfId="0" applyFont="1" applyAlignment="1">
      <alignment vertical="top"/>
    </xf>
    <xf numFmtId="0" fontId="80" fillId="0" borderId="0" xfId="0" applyFont="1" applyAlignment="1">
      <alignment vertical="top" wrapText="1"/>
    </xf>
    <xf numFmtId="0" fontId="91" fillId="0" borderId="0" xfId="0" applyFont="1"/>
    <xf numFmtId="0" fontId="92" fillId="0" borderId="0" xfId="0" applyFont="1" applyAlignment="1">
      <alignment wrapText="1"/>
    </xf>
    <xf numFmtId="0" fontId="92" fillId="0" borderId="0" xfId="0" applyFont="1"/>
    <xf numFmtId="0" fontId="93" fillId="0" borderId="0" xfId="0" applyFont="1"/>
    <xf numFmtId="0" fontId="95" fillId="0" borderId="0" xfId="0" applyFont="1" applyAlignment="1">
      <alignment wrapText="1"/>
    </xf>
    <xf numFmtId="0" fontId="96" fillId="0" borderId="0" xfId="0" applyFont="1"/>
    <xf numFmtId="0" fontId="94" fillId="12" borderId="3" xfId="0" applyFont="1" applyFill="1" applyBorder="1" applyAlignment="1">
      <alignment vertical="top" wrapText="1"/>
    </xf>
    <xf numFmtId="0" fontId="97" fillId="12" borderId="3" xfId="0" applyFont="1" applyFill="1" applyBorder="1" applyAlignment="1">
      <alignment vertical="top" wrapText="1"/>
    </xf>
    <xf numFmtId="0" fontId="90" fillId="0" borderId="3" xfId="1" applyBorder="1"/>
    <xf numFmtId="0" fontId="77" fillId="0" borderId="3" xfId="0" applyFont="1" applyBorder="1"/>
    <xf numFmtId="0" fontId="19" fillId="0" borderId="3" xfId="0" applyFont="1" applyBorder="1" applyAlignment="1">
      <alignment vertical="top" textRotation="90"/>
    </xf>
    <xf numFmtId="0" fontId="23" fillId="0" borderId="3" xfId="0" applyFont="1" applyBorder="1" applyAlignment="1">
      <alignment horizontal="right" vertical="top"/>
    </xf>
    <xf numFmtId="0" fontId="94" fillId="0" borderId="3" xfId="0" applyFont="1" applyBorder="1"/>
    <xf numFmtId="0" fontId="92" fillId="0" borderId="11" xfId="0" applyFont="1" applyBorder="1" applyAlignment="1">
      <alignment vertical="top" wrapText="1"/>
    </xf>
    <xf numFmtId="0" fontId="100" fillId="16" borderId="12" xfId="0" applyFont="1" applyFill="1" applyBorder="1" applyAlignment="1">
      <alignment vertical="top" wrapText="1"/>
    </xf>
    <xf numFmtId="0" fontId="92" fillId="17" borderId="12" xfId="0" applyFont="1" applyFill="1" applyBorder="1" applyAlignment="1">
      <alignment vertical="top" wrapText="1"/>
    </xf>
    <xf numFmtId="0" fontId="92" fillId="18" borderId="12" xfId="0" applyFont="1" applyFill="1" applyBorder="1" applyAlignment="1">
      <alignment vertical="top" wrapText="1"/>
    </xf>
    <xf numFmtId="0" fontId="101" fillId="17" borderId="12" xfId="0" applyFont="1" applyFill="1" applyBorder="1" applyAlignment="1">
      <alignment vertical="top" wrapText="1"/>
    </xf>
    <xf numFmtId="0" fontId="101" fillId="18" borderId="12" xfId="0" applyFont="1" applyFill="1" applyBorder="1" applyAlignment="1">
      <alignment vertical="top" wrapText="1"/>
    </xf>
    <xf numFmtId="0" fontId="92" fillId="17" borderId="12" xfId="0" applyFont="1" applyFill="1" applyBorder="1" applyAlignment="1">
      <alignment wrapText="1"/>
    </xf>
    <xf numFmtId="0" fontId="98" fillId="17" borderId="12" xfId="0" applyFont="1" applyFill="1" applyBorder="1" applyAlignment="1">
      <alignment horizontal="center" wrapText="1"/>
    </xf>
    <xf numFmtId="0" fontId="101" fillId="17" borderId="13" xfId="0" applyFont="1" applyFill="1" applyBorder="1" applyAlignment="1">
      <alignment vertical="top" wrapText="1"/>
    </xf>
    <xf numFmtId="0" fontId="92" fillId="18" borderId="13" xfId="0" applyFont="1" applyFill="1" applyBorder="1" applyAlignment="1">
      <alignment vertical="center" wrapText="1"/>
    </xf>
    <xf numFmtId="0" fontId="92" fillId="18" borderId="12" xfId="0" applyFont="1" applyFill="1" applyBorder="1" applyAlignment="1">
      <alignment wrapText="1"/>
    </xf>
    <xf numFmtId="0" fontId="92" fillId="17" borderId="13" xfId="0" applyFont="1" applyFill="1" applyBorder="1" applyAlignment="1">
      <alignment vertical="top" wrapText="1"/>
    </xf>
    <xf numFmtId="0" fontId="92" fillId="0" borderId="12" xfId="0" applyFont="1" applyBorder="1" applyAlignment="1">
      <alignment vertical="top" wrapText="1"/>
    </xf>
    <xf numFmtId="0" fontId="2" fillId="2" borderId="7" xfId="0" applyFont="1" applyFill="1" applyBorder="1" applyAlignment="1">
      <alignment vertical="center"/>
    </xf>
    <xf numFmtId="0" fontId="9" fillId="5" borderId="8" xfId="0" applyFont="1" applyFill="1" applyBorder="1"/>
    <xf numFmtId="0" fontId="9" fillId="2" borderId="8" xfId="0" applyFont="1" applyFill="1" applyBorder="1"/>
    <xf numFmtId="0" fontId="9" fillId="5" borderId="9" xfId="0" applyFont="1" applyFill="1" applyBorder="1"/>
    <xf numFmtId="0" fontId="1" fillId="4" borderId="4" xfId="0" applyFont="1" applyFill="1" applyBorder="1" applyAlignment="1">
      <alignment vertical="center"/>
    </xf>
    <xf numFmtId="0" fontId="9" fillId="4" borderId="5" xfId="0" applyFont="1" applyFill="1" applyBorder="1"/>
    <xf numFmtId="0" fontId="9" fillId="4" borderId="6" xfId="0" applyFont="1" applyFill="1" applyBorder="1"/>
    <xf numFmtId="0" fontId="9" fillId="2" borderId="9" xfId="0" applyFont="1" applyFill="1" applyBorder="1"/>
    <xf numFmtId="0" fontId="2" fillId="5" borderId="7" xfId="0" applyFont="1" applyFill="1" applyBorder="1" applyAlignment="1">
      <alignment vertical="center"/>
    </xf>
    <xf numFmtId="0" fontId="51" fillId="15" borderId="4" xfId="0" applyFont="1" applyFill="1" applyBorder="1"/>
    <xf numFmtId="0" fontId="9" fillId="15" borderId="6" xfId="0" applyFont="1" applyFill="1" applyBorder="1"/>
    <xf numFmtId="0" fontId="51" fillId="2" borderId="4" xfId="0" applyFont="1" applyFill="1" applyBorder="1"/>
    <xf numFmtId="0" fontId="9" fillId="2" borderId="6" xfId="0" applyFont="1" applyFill="1" applyBorder="1"/>
    <xf numFmtId="0" fontId="9" fillId="15" borderId="5" xfId="0" applyFont="1" applyFill="1" applyBorder="1"/>
    <xf numFmtId="0" fontId="9" fillId="2" borderId="5" xfId="0" applyFont="1" applyFill="1" applyBorder="1"/>
  </cellXfs>
  <cellStyles count="2">
    <cellStyle name="Collegamento ipertestuale" xfId="1" builtinId="8"/>
    <cellStyle name="Normale" xfId="0" builtinId="0"/>
  </cellStyles>
  <dxfs count="32">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ont>
        <b val="0"/>
        <i val="0"/>
        <strike val="0"/>
        <condense val="0"/>
        <extend val="0"/>
        <outline val="0"/>
        <shadow val="0"/>
        <u val="none"/>
        <vertAlign val="baseline"/>
        <sz val="10"/>
        <color theme="1"/>
        <name val="Arial"/>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Open Sans"/>
        <scheme val="none"/>
      </font>
      <alignment horizontal="general" vertical="top" textRotation="0" wrapText="1" indent="0" justifyLastLine="0" shrinkToFit="0" readingOrder="0"/>
    </dxf>
    <dxf>
      <font>
        <b val="0"/>
        <i val="0"/>
        <strike val="0"/>
        <condense val="0"/>
        <extend val="0"/>
        <outline val="0"/>
        <shadow val="0"/>
        <u val="none"/>
        <vertAlign val="baseline"/>
        <sz val="9"/>
        <color theme="1"/>
        <name val="Open Sans"/>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Open Sans"/>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Open Sans"/>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theme="1"/>
        <name val="Open Sans"/>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9"/>
        <color rgb="FF000000"/>
        <name val="Open Sans"/>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EF7E3"/>
          <bgColor rgb="FFEEF7E3"/>
        </patternFill>
      </fill>
    </dxf>
    <dxf>
      <fill>
        <patternFill patternType="solid">
          <fgColor rgb="FFFFFFFF"/>
          <bgColor rgb="FFFFFFFF"/>
        </patternFill>
      </fill>
    </dxf>
    <dxf>
      <fill>
        <patternFill patternType="solid">
          <fgColor rgb="FF8BC34A"/>
          <bgColor rgb="FF8BC34A"/>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6">
    <tableStyle name="Search String-style" pivot="0" count="3" xr9:uid="{00000000-0011-0000-FFFF-FFFF00000000}">
      <tableStyleElement type="headerRow" dxfId="31"/>
      <tableStyleElement type="firstRowStripe" dxfId="30"/>
      <tableStyleElement type="secondRowStripe" dxfId="29"/>
    </tableStyle>
    <tableStyle name="Search String-style 2" pivot="0" count="3" xr9:uid="{00000000-0011-0000-FFFF-FFFF01000000}">
      <tableStyleElement type="headerRow" dxfId="28"/>
      <tableStyleElement type="firstRowStripe" dxfId="27"/>
      <tableStyleElement type="secondRowStripe" dxfId="26"/>
    </tableStyle>
    <tableStyle name="Selection (Literature)-style" pivot="0" count="3" xr9:uid="{00000000-0011-0000-FFFF-FFFF02000000}">
      <tableStyleElement type="headerRow" dxfId="25"/>
      <tableStyleElement type="firstRowStripe" dxfId="24"/>
      <tableStyleElement type="secondRowStripe" dxfId="23"/>
    </tableStyle>
    <tableStyle name="Selected Studies-style" pivot="0" count="3" xr9:uid="{00000000-0011-0000-FFFF-FFFF03000000}">
      <tableStyleElement type="headerRow" dxfId="22"/>
      <tableStyleElement type="firstRowStripe" dxfId="21"/>
      <tableStyleElement type="secondRowStripe" dxfId="20"/>
    </tableStyle>
    <tableStyle name="Results Tablev SPxLy-style" pivot="0" count="3" xr9:uid="{00000000-0011-0000-FFFF-FFFF04000000}">
      <tableStyleElement type="headerRow" dxfId="19"/>
      <tableStyleElement type="firstRowStripe" dxfId="18"/>
      <tableStyleElement type="secondRowStripe" dxfId="17"/>
    </tableStyle>
    <tableStyle name="Result Table SGGLx-style" pivot="0" count="3" xr9:uid="{00000000-0011-0000-FFFF-FFFF05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B8">
  <tableColumns count="2">
    <tableColumn id="1" xr3:uid="{00000000-0010-0000-0000-000001000000}" name="Keyword"/>
    <tableColumn id="2" xr3:uid="{00000000-0010-0000-0000-000002000000}" name="Search String"/>
  </tableColumns>
  <tableStyleInfo name="Search Strin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6:B21">
  <tableColumns count="2">
    <tableColumn id="1" xr3:uid="{00000000-0010-0000-0100-000001000000}" name="Keyword"/>
    <tableColumn id="2" xr3:uid="{00000000-0010-0000-0100-000002000000}" name="Search String"/>
  </tableColumns>
  <tableStyleInfo name="Search String-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BM362" headerRowCount="0">
  <tableColumns count="65">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 id="27" xr3:uid="{00000000-0010-0000-0200-00001B000000}" name="Column27"/>
    <tableColumn id="28" xr3:uid="{00000000-0010-0000-0200-00001C000000}" name="Column28"/>
    <tableColumn id="29" xr3:uid="{00000000-0010-0000-0200-00001D000000}" name="Column29"/>
    <tableColumn id="30" xr3:uid="{00000000-0010-0000-0200-00001E000000}" name="Column30"/>
    <tableColumn id="31" xr3:uid="{00000000-0010-0000-0200-00001F000000}" name="Column31"/>
    <tableColumn id="32" xr3:uid="{00000000-0010-0000-0200-000020000000}" name="Column32"/>
    <tableColumn id="33" xr3:uid="{00000000-0010-0000-0200-000021000000}" name="Column33"/>
    <tableColumn id="34" xr3:uid="{00000000-0010-0000-0200-000022000000}" name="Column34"/>
    <tableColumn id="35" xr3:uid="{00000000-0010-0000-0200-000023000000}" name="Column35"/>
    <tableColumn id="36" xr3:uid="{E1E04764-6B7B-4F0B-A80D-2635567B91D2}" name="Colonna1"/>
    <tableColumn id="37" xr3:uid="{00000000-0010-0000-0200-000025000000}" name="Column37"/>
    <tableColumn id="38" xr3:uid="{00000000-0010-0000-0200-000026000000}" name="Column38"/>
    <tableColumn id="39" xr3:uid="{00000000-0010-0000-0200-000027000000}" name="Column39"/>
    <tableColumn id="40" xr3:uid="{00000000-0010-0000-0200-000028000000}" name="Column40"/>
    <tableColumn id="41" xr3:uid="{00000000-0010-0000-0200-000029000000}" name="Column41"/>
    <tableColumn id="42" xr3:uid="{00000000-0010-0000-0200-00002A000000}" name="Column42"/>
    <tableColumn id="43" xr3:uid="{00000000-0010-0000-0200-00002B000000}" name="Column43"/>
    <tableColumn id="44" xr3:uid="{00000000-0010-0000-0200-00002C000000}" name="Column44"/>
    <tableColumn id="45" xr3:uid="{00000000-0010-0000-0200-00002D000000}" name="Column45"/>
    <tableColumn id="46" xr3:uid="{00000000-0010-0000-0200-00002E000000}" name="Column46"/>
    <tableColumn id="47" xr3:uid="{00000000-0010-0000-0200-00002F000000}" name="Column47"/>
    <tableColumn id="48" xr3:uid="{00000000-0010-0000-0200-000030000000}" name="Column48"/>
    <tableColumn id="49" xr3:uid="{969D620D-01FC-4C77-B5F6-6C7F879A4D35}" name="Colonna2"/>
    <tableColumn id="50" xr3:uid="{00000000-0010-0000-0200-000032000000}" name="Column50"/>
    <tableColumn id="51" xr3:uid="{00000000-0010-0000-0200-000033000000}" name="Column51"/>
    <tableColumn id="52" xr3:uid="{00000000-0010-0000-0200-000034000000}" name="Column52"/>
    <tableColumn id="53" xr3:uid="{00000000-0010-0000-0200-000035000000}" name="Column53"/>
    <tableColumn id="54" xr3:uid="{F9DAF479-C941-4E67-8B6E-B5FF9566CBF1}" name="Colonna3"/>
    <tableColumn id="55" xr3:uid="{00000000-0010-0000-0200-000037000000}" name="Column55"/>
    <tableColumn id="56" xr3:uid="{00000000-0010-0000-0200-000038000000}" name="Column56"/>
    <tableColumn id="57" xr3:uid="{00000000-0010-0000-0200-000039000000}" name="Column57"/>
    <tableColumn id="58" xr3:uid="{00000000-0010-0000-0200-00003A000000}" name="Column58"/>
    <tableColumn id="59" xr3:uid="{00000000-0010-0000-0200-00003B000000}" name="Column59"/>
    <tableColumn id="60" xr3:uid="{00000000-0010-0000-0200-00003C000000}" name="Column60"/>
    <tableColumn id="61" xr3:uid="{00000000-0010-0000-0200-00003D000000}" name="Column61"/>
    <tableColumn id="62" xr3:uid="{00000000-0010-0000-0200-00003E000000}" name="Column62"/>
    <tableColumn id="63" xr3:uid="{00000000-0010-0000-0200-00003F000000}" name="Column63"/>
    <tableColumn id="64" xr3:uid="{00000000-0010-0000-0200-000040000000}" name="Column64"/>
    <tableColumn id="65" xr3:uid="{00000000-0010-0000-0200-000041000000}" name="Column65"/>
  </tableColumns>
  <tableStyleInfo name="Selection (Literatur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P26" headerRowCount="0">
  <tableColumns count="16">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9" xr3:uid="{00000000-0010-0000-0300-000009000000}" name="Column9"/>
    <tableColumn id="12" xr3:uid="{00000000-0010-0000-0300-00000C000000}" name="Column12"/>
    <tableColumn id="13" xr3:uid="{00000000-0010-0000-0300-00000D000000}" name="Column13"/>
    <tableColumn id="14" xr3:uid="{00000000-0010-0000-0300-00000E000000}" name="Column14"/>
    <tableColumn id="15" xr3:uid="{00000000-0010-0000-0300-00000F000000}" name="Column15"/>
    <tableColumn id="16" xr3:uid="{00000000-0010-0000-0300-000010000000}" name="Column16"/>
    <tableColumn id="17" xr3:uid="{00000000-0010-0000-0300-000011000000}" name="Column17"/>
    <tableColumn id="18" xr3:uid="{00000000-0010-0000-0300-000012000000}" name="Column18"/>
    <tableColumn id="19" xr3:uid="{00000000-0010-0000-0300-000013000000}" name="Column19"/>
  </tableColumns>
  <tableStyleInfo name="Selected Studie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B2:I22">
  <tableColumns count="8">
    <tableColumn id="8" xr3:uid="{E89D654F-F606-491F-A5EA-2A614427AE34}" name="ID Paper" dataDxfId="13"/>
    <tableColumn id="1" xr3:uid="{00000000-0010-0000-0400-000001000000}" name="ID DEF1"/>
    <tableColumn id="2" xr3:uid="{00000000-0010-0000-0400-000002000000}" name="ID DEF2"/>
    <tableColumn id="3" xr3:uid="{00000000-0010-0000-0400-000003000000}" name="Year"/>
    <tableColumn id="4" xr3:uid="{00000000-0010-0000-0400-000004000000}" name="Title"/>
    <tableColumn id="5" xr3:uid="{00000000-0010-0000-0400-000005000000}" name="DOI"/>
    <tableColumn id="6" xr3:uid="{00000000-0010-0000-0400-000006000000}" name="Type"/>
    <tableColumn id="7" xr3:uid="{00000000-0010-0000-0400-000007000000}" name="Scopus"/>
  </tableColumns>
  <tableStyleInfo name="Results Tablev SPxLy-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B2:F59" headerRowCount="0" totalsRowCount="1">
  <tableColumns count="5">
    <tableColumn id="7" xr3:uid="{DC8D2F3F-DF53-4DD8-B732-69E92FF9BCA1}" name="Colonna1" dataDxfId="10"/>
    <tableColumn id="1" xr3:uid="{00000000-0010-0000-0500-000001000000}" name="Column1" dataDxfId="12" totalsRowDxfId="9"/>
    <tableColumn id="2" xr3:uid="{00000000-0010-0000-0500-000002000000}" name="Column2" totalsRowFunction="custom" dataDxfId="11" totalsRowDxfId="8">
      <totalsRowFormula>COUNTA(D3:D58)</totalsRowFormula>
    </tableColumn>
    <tableColumn id="3" xr3:uid="{00000000-0010-0000-0500-000003000000}" name="Column3" totalsRowDxfId="7"/>
    <tableColumn id="4" xr3:uid="{00000000-0010-0000-0500-000004000000}" name="Column4" totalsRowDxfId="6"/>
  </tableColumns>
  <tableStyleInfo name="Result Table SGGLx-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www.doi.org/10.1145/3502265" TargetMode="External"/><Relationship Id="rId13" Type="http://schemas.openxmlformats.org/officeDocument/2006/relationships/hyperlink" Target="https://www.doi.org/10.1007/s10845-019-01512-w" TargetMode="External"/><Relationship Id="rId18" Type="http://schemas.openxmlformats.org/officeDocument/2006/relationships/hyperlink" Target="https://www.doi.org/10.1109/ACCESS.2019.2953499" TargetMode="External"/><Relationship Id="rId3" Type="http://schemas.openxmlformats.org/officeDocument/2006/relationships/hyperlink" Target="https://www.doi.org/10.1109/ISCSIC60498.2023.00046" TargetMode="External"/><Relationship Id="rId21" Type="http://schemas.openxmlformats.org/officeDocument/2006/relationships/hyperlink" Target="https://www.doi.org/10.3390/s24186069" TargetMode="External"/><Relationship Id="rId7" Type="http://schemas.openxmlformats.org/officeDocument/2006/relationships/hyperlink" Target="https://www.doi.org/10.1145/3478680" TargetMode="External"/><Relationship Id="rId12" Type="http://schemas.openxmlformats.org/officeDocument/2006/relationships/hyperlink" Target="https://www.doi.org/10.1145/3386164.3387296" TargetMode="External"/><Relationship Id="rId17" Type="http://schemas.openxmlformats.org/officeDocument/2006/relationships/hyperlink" Target="https://www.doi.org/10.1007/s10270-019-00757-6" TargetMode="External"/><Relationship Id="rId25" Type="http://schemas.openxmlformats.org/officeDocument/2006/relationships/table" Target="../tables/table4.xml"/><Relationship Id="rId2" Type="http://schemas.openxmlformats.org/officeDocument/2006/relationships/hyperlink" Target="https://www.doi.org/10.1145/3640314" TargetMode="External"/><Relationship Id="rId16" Type="http://schemas.openxmlformats.org/officeDocument/2006/relationships/hyperlink" Target="https://www.doi.org/10.1145/3365438.3410941" TargetMode="External"/><Relationship Id="rId20" Type="http://schemas.openxmlformats.org/officeDocument/2006/relationships/hyperlink" Target="https://www.doi.org/10.1109/ICISS59129.2023.10291219" TargetMode="External"/><Relationship Id="rId1" Type="http://schemas.openxmlformats.org/officeDocument/2006/relationships/hyperlink" Target="https://www.doi.org/10.3390/buildings14072207" TargetMode="External"/><Relationship Id="rId6" Type="http://schemas.openxmlformats.org/officeDocument/2006/relationships/hyperlink" Target="https://www.doi.org/10.36680/j.itcon.2022.008" TargetMode="External"/><Relationship Id="rId11" Type="http://schemas.openxmlformats.org/officeDocument/2006/relationships/hyperlink" Target="https://doi.org/10.1145/3477244.3477985" TargetMode="External"/><Relationship Id="rId24" Type="http://schemas.openxmlformats.org/officeDocument/2006/relationships/hyperlink" Target="https://www.doi.org/10.1109/ICSA56044.2023.00015" TargetMode="External"/><Relationship Id="rId5" Type="http://schemas.openxmlformats.org/officeDocument/2006/relationships/hyperlink" Target="https://www.doi.org/10.1007/978-3-031-32515-1_7" TargetMode="External"/><Relationship Id="rId15" Type="http://schemas.openxmlformats.org/officeDocument/2006/relationships/hyperlink" Target="https://www.doi.org/10.1109/JPROC.2020.2998530" TargetMode="External"/><Relationship Id="rId23" Type="http://schemas.openxmlformats.org/officeDocument/2006/relationships/hyperlink" Target="https://www.doi.org/10.1093/eurheartj/ehaa159" TargetMode="External"/><Relationship Id="rId10" Type="http://schemas.openxmlformats.org/officeDocument/2006/relationships/hyperlink" Target="https://www.doi.org/10.1109/ISSE51541.2021.9582526" TargetMode="External"/><Relationship Id="rId19" Type="http://schemas.openxmlformats.org/officeDocument/2006/relationships/hyperlink" Target="https://www.doi.org/10.1109/ACCESS.2021.3060863" TargetMode="External"/><Relationship Id="rId4" Type="http://schemas.openxmlformats.org/officeDocument/2006/relationships/hyperlink" Target="https://www.doi.org/10.1109/ACCESS.2022.3172964" TargetMode="External"/><Relationship Id="rId9" Type="http://schemas.openxmlformats.org/officeDocument/2006/relationships/hyperlink" Target="https://www.doi.org/10.1109/ACCESS.2021.3064192" TargetMode="External"/><Relationship Id="rId14" Type="http://schemas.openxmlformats.org/officeDocument/2006/relationships/hyperlink" Target="https://www.doi.org/10.1016/j.cirpj.2020.02.002" TargetMode="External"/><Relationship Id="rId22" Type="http://schemas.openxmlformats.org/officeDocument/2006/relationships/hyperlink" Target="https://www.doi.org/10.3390/app14030977"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doi.org/10.36680/j.itcon.2022.008"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virtualdutchman.com/2021/08/01/to-road-to-model-based-and-connected-plm-part-3/" TargetMode="External"/><Relationship Id="rId21" Type="http://schemas.openxmlformats.org/officeDocument/2006/relationships/hyperlink" Target="https://www.ibm.com/think/topics/digital-thread-vs-digital-twin" TargetMode="External"/><Relationship Id="rId42" Type="http://schemas.openxmlformats.org/officeDocument/2006/relationships/hyperlink" Target="https://ebooks.iospress.nl/pdf/doi/10.3233/SHTI230045" TargetMode="External"/><Relationship Id="rId63" Type="http://schemas.openxmlformats.org/officeDocument/2006/relationships/hyperlink" Target="https://www.rtinsights.com/digital-twin-efforts-best-shared-us-government-agencies-told/" TargetMode="External"/><Relationship Id="rId84" Type="http://schemas.openxmlformats.org/officeDocument/2006/relationships/hyperlink" Target="https://www.appliedcax.com/digital-twins-and-financial-success-for-next-generation-green-energy/" TargetMode="External"/><Relationship Id="rId138" Type="http://schemas.openxmlformats.org/officeDocument/2006/relationships/hyperlink" Target="https://dr.ntu.edu.sg/bitstream/10356/168847/2/buildings-12-02004.pdf" TargetMode="External"/><Relationship Id="rId159" Type="http://schemas.openxmlformats.org/officeDocument/2006/relationships/hyperlink" Target="https://www.iiconsortium.org/pdf/2021_March_JoI_Web_Based_Digital_Twin_SA.pdf" TargetMode="External"/><Relationship Id="rId107" Type="http://schemas.openxmlformats.org/officeDocument/2006/relationships/hyperlink" Target="https://www3.weforum.org/docs/WEF_Digital_Twin_Cities_2023.pdf" TargetMode="External"/><Relationship Id="rId11" Type="http://schemas.openxmlformats.org/officeDocument/2006/relationships/hyperlink" Target="https://www.scitepress.org/Papers/2022/109061/109061.pdf" TargetMode="External"/><Relationship Id="rId32" Type="http://schemas.openxmlformats.org/officeDocument/2006/relationships/hyperlink" Target="https://www.scitepress.org/PublishedPapers/2021/102361/102361.pdf" TargetMode="External"/><Relationship Id="rId53" Type="http://schemas.openxmlformats.org/officeDocument/2006/relationships/hyperlink" Target="https://rescale.com/blog/simulation-traceability-gaining-holistic-visibility-of-digital-manufacturing-and-new-product-rd/" TargetMode="External"/><Relationship Id="rId74" Type="http://schemas.openxmlformats.org/officeDocument/2006/relationships/hyperlink" Target="https://nap.nationalacademies.org/read/26894/chapter/7" TargetMode="External"/><Relationship Id="rId128" Type="http://schemas.openxmlformats.org/officeDocument/2006/relationships/hyperlink" Target="https://a.storyblok.com/f/74249/x/cde3d84622/vandersanden21-syspe-esweek.pdf" TargetMode="External"/><Relationship Id="rId149" Type="http://schemas.openxmlformats.org/officeDocument/2006/relationships/hyperlink" Target="https://www.hso.com/video/smart-factory-of-the-future-expert-view-the-benefits-of-digital-twins" TargetMode="External"/><Relationship Id="rId5" Type="http://schemas.openxmlformats.org/officeDocument/2006/relationships/hyperlink" Target="https://www.emixa.com/blog/digital-twin-and-digital-thread-from-complexity-to-competitive-advantage" TargetMode="External"/><Relationship Id="rId95" Type="http://schemas.openxmlformats.org/officeDocument/2006/relationships/hyperlink" Target="https://rescale.com/blog/exploring-the-impact-of-model-based-systems-engineering-with-model-based-collaboration/" TargetMode="External"/><Relationship Id="rId160" Type="http://schemas.openxmlformats.org/officeDocument/2006/relationships/hyperlink" Target="https://www.preprints.org/manuscript/202012.0130/v1/download" TargetMode="External"/><Relationship Id="rId22" Type="http://schemas.openxmlformats.org/officeDocument/2006/relationships/hyperlink" Target="https://www.eurostep.com/understanding-the-key-differences-digital-thread-and-digital-twin-explained/" TargetMode="External"/><Relationship Id="rId43" Type="http://schemas.openxmlformats.org/officeDocument/2006/relationships/hyperlink" Target="https://www.se-trends.de/mbse-und-digital-twin-eine-potente-kombination/" TargetMode="External"/><Relationship Id="rId64" Type="http://schemas.openxmlformats.org/officeDocument/2006/relationships/hyperlink" Target="https://www.apriori.com/blog/digital-twins-a-powerhouse-to-transform-business/" TargetMode="External"/><Relationship Id="rId118" Type="http://schemas.openxmlformats.org/officeDocument/2006/relationships/hyperlink" Target="https://uwe-repository.worktribe.com/preview/7718017/Digital%20Twins%20for%20the%20built%20environment%20-%20Learning%20from%20conceptual%20and%20process%20models%20in%20manufacturing.pdf" TargetMode="External"/><Relationship Id="rId139" Type="http://schemas.openxmlformats.org/officeDocument/2006/relationships/hyperlink" Target="https://ceur-ws.org/Vol-3378/PT-paper3.pdf" TargetMode="External"/><Relationship Id="rId85" Type="http://schemas.openxmlformats.org/officeDocument/2006/relationships/hyperlink" Target="https://www.ptc.com/en/industry-insights/digital-thread" TargetMode="External"/><Relationship Id="rId150" Type="http://schemas.openxmlformats.org/officeDocument/2006/relationships/hyperlink" Target="https://arc.aiaa.org/doi/10.2514/6.2022-3234" TargetMode="External"/><Relationship Id="rId12" Type="http://schemas.openxmlformats.org/officeDocument/2006/relationships/hyperlink" Target="https://epub.jku.at/obvulioa/download/pdf/6555052" TargetMode="External"/><Relationship Id="rId17" Type="http://schemas.openxmlformats.org/officeDocument/2006/relationships/hyperlink" Target="https://www.systemic-intelligence.net/events/dtdo2024/" TargetMode="External"/><Relationship Id="rId33" Type="http://schemas.openxmlformats.org/officeDocument/2006/relationships/hyperlink" Target="https://www.intechopen.com/chapters/63861" TargetMode="External"/><Relationship Id="rId38" Type="http://schemas.openxmlformats.org/officeDocument/2006/relationships/hyperlink" Target="https://www.msg-plaut.com/mobility/model-driven-engineering" TargetMode="External"/><Relationship Id="rId59" Type="http://schemas.openxmlformats.org/officeDocument/2006/relationships/hyperlink" Target="https://www.preevue.com/media-entertainment/digital-twins-for-studios" TargetMode="External"/><Relationship Id="rId103" Type="http://schemas.openxmlformats.org/officeDocument/2006/relationships/hyperlink" Target="https://www.linkedin.com/pulse/data-mesh-model-based-systems-engineering-nexus-alex-maccalman-ph-d-" TargetMode="External"/><Relationship Id="rId108" Type="http://schemas.openxmlformats.org/officeDocument/2006/relationships/hyperlink" Target="https://nlign.com/wp-content/uploads/2021/03/CIMdata_Commentary_NLign_Analytics_Model-Driven_Quality_12Jan2021.pdf" TargetMode="External"/><Relationship Id="rId124" Type="http://schemas.openxmlformats.org/officeDocument/2006/relationships/hyperlink" Target="https://d-nb.info/1203955472/34" TargetMode="External"/><Relationship Id="rId129" Type="http://schemas.openxmlformats.org/officeDocument/2006/relationships/hyperlink" Target="https://sercuarc.org/wp-content/uploads/2021/04/DigitalEngineering_Lecture2_Peterson_2020-07-16.pdf" TargetMode="External"/><Relationship Id="rId54" Type="http://schemas.openxmlformats.org/officeDocument/2006/relationships/hyperlink" Target="https://srcmapt.org/" TargetMode="External"/><Relationship Id="rId70" Type="http://schemas.openxmlformats.org/officeDocument/2006/relationships/hyperlink" Target="https://scaledagileframework.com/model-based-systems-engineering/" TargetMode="External"/><Relationship Id="rId75" Type="http://schemas.openxmlformats.org/officeDocument/2006/relationships/hyperlink" Target="https://www.capvidia.com/blog/mbd-model-based-definition-guide" TargetMode="External"/><Relationship Id="rId91" Type="http://schemas.openxmlformats.org/officeDocument/2006/relationships/hyperlink" Target="https://specinnovations.com/blog/getting-started-with-model-based-systems-engineering-in-healthcare" TargetMode="External"/><Relationship Id="rId96" Type="http://schemas.openxmlformats.org/officeDocument/2006/relationships/hyperlink" Target="https://www.mathworks.com/videos/building-a-cloud-based-digital-twin-for-an-ev-battery-pack-1684777184787.html" TargetMode="External"/><Relationship Id="rId140" Type="http://schemas.openxmlformats.org/officeDocument/2006/relationships/hyperlink" Target="https://www.rtinsights.com/using-digital-twins-to-drive-manufacturing-efficiency/" TargetMode="External"/><Relationship Id="rId145" Type="http://schemas.openxmlformats.org/officeDocument/2006/relationships/hyperlink" Target="https://systems.enpress-publisher.com/index.php/jipd/article/download/7983/4719" TargetMode="External"/><Relationship Id="rId161" Type="http://schemas.openxmlformats.org/officeDocument/2006/relationships/hyperlink" Target="https://www.keysight.com/blogs/en/pdfs/implementing-a-digital-twin-design-and-test-test-and-measurement-strategy.pdf" TargetMode="External"/><Relationship Id="rId166" Type="http://schemas.openxmlformats.org/officeDocument/2006/relationships/hyperlink" Target="https://www.mathworks.com/videos/using-cloud-to-enhance-model-based-design-workflows-1687806979633.html" TargetMode="External"/><Relationship Id="rId1" Type="http://schemas.openxmlformats.org/officeDocument/2006/relationships/hyperlink" Target="https://blogs.mathworks.com/deep-learning/2021/10/18/digital-twins-and-the-evolution-of-model-based-design/" TargetMode="External"/><Relationship Id="rId6" Type="http://schemas.openxmlformats.org/officeDocument/2006/relationships/hyperlink" Target="https://hal.science/hal-04183036/file/DT_whitepaper-4.pdf" TargetMode="External"/><Relationship Id="rId23" Type="http://schemas.openxmlformats.org/officeDocument/2006/relationships/hyperlink" Target="https://data-innovation.org/wp-content/uploads/2022/01/applsci-11-11418-komprimiert.pdf" TargetMode="External"/><Relationship Id="rId28" Type="http://schemas.openxmlformats.org/officeDocument/2006/relationships/hyperlink" Target="https://www.technia.com/software/catia-magic/" TargetMode="External"/><Relationship Id="rId49" Type="http://schemas.openxmlformats.org/officeDocument/2006/relationships/hyperlink" Target="https://www.iceaaonline.com/wp-content/uploads/2024/06/SST08-Malone-Economics-Digital-Twins-PPT.pdf" TargetMode="External"/><Relationship Id="rId114" Type="http://schemas.openxmlformats.org/officeDocument/2006/relationships/hyperlink" Target="https://thesai.org/Downloads/Volume14No9/Paper_56-Imperative_Role_of_Digital_Twin_in_the_Management.pdf" TargetMode="External"/><Relationship Id="rId119" Type="http://schemas.openxmlformats.org/officeDocument/2006/relationships/hyperlink" Target="https://www.researchsquare.com/article/rs-571586/v1.pdf" TargetMode="External"/><Relationship Id="rId44" Type="http://schemas.openxmlformats.org/officeDocument/2006/relationships/hyperlink" Target="https://www.itcon.org/papers/2024_08-ITcon-Jahangir.pdf" TargetMode="External"/><Relationship Id="rId60" Type="http://schemas.openxmlformats.org/officeDocument/2006/relationships/hyperlink" Target="https://www.ansys.com/applications/mbse" TargetMode="External"/><Relationship Id="rId65" Type="http://schemas.openxmlformats.org/officeDocument/2006/relationships/hyperlink" Target="https://www.belcan.com/2023/09/05/digital-to-physical-applying-model-based-engineering-to-real-world-scenarios/" TargetMode="External"/><Relationship Id="rId81" Type="http://schemas.openxmlformats.org/officeDocument/2006/relationships/hyperlink" Target="https://fiveable.me/key-terms/model-based-systems-engineering/machine-learning" TargetMode="External"/><Relationship Id="rId86" Type="http://schemas.openxmlformats.org/officeDocument/2006/relationships/hyperlink" Target="http://www.fortunejournals.com/articles/digital-twins-in-healthcare-a-survey-of-current-methods.html" TargetMode="External"/><Relationship Id="rId130" Type="http://schemas.openxmlformats.org/officeDocument/2006/relationships/hyperlink" Target="https://sae.org/blog/digital-twin-part-1" TargetMode="External"/><Relationship Id="rId135" Type="http://schemas.openxmlformats.org/officeDocument/2006/relationships/hyperlink" Target="https://www.pumpsandsystems.com/using-digital-twin-boost-value-pumping-systems" TargetMode="External"/><Relationship Id="rId151" Type="http://schemas.openxmlformats.org/officeDocument/2006/relationships/hyperlink" Target="https://www.diva-portal.org/smash/get/diva2:1435632/FULLTEXT01.pdf" TargetMode="External"/><Relationship Id="rId156" Type="http://schemas.openxmlformats.org/officeDocument/2006/relationships/hyperlink" Target="https://tsapps.nist.gov/publication/get_pdf.cfm?pub_id=932269." TargetMode="External"/><Relationship Id="rId13" Type="http://schemas.openxmlformats.org/officeDocument/2006/relationships/hyperlink" Target="https://ww2.eagle.org/content/dam/eagle/rules-and-guides/current/design_and_analysis/348-guidance-notes-on-verification-and-validation-of-models-simulations-and-digital-twins-2024/348-vandv-gn-nov24.pdf" TargetMode="External"/><Relationship Id="rId18" Type="http://schemas.openxmlformats.org/officeDocument/2006/relationships/hyperlink" Target="https://pdfs.semanticscholar.org/0a51/28188245516f716918faef7dae1e6ee4cb1f.pdf" TargetMode="External"/><Relationship Id="rId39" Type="http://schemas.openxmlformats.org/officeDocument/2006/relationships/hyperlink" Target="https://www.engisis.com/success/" TargetMode="External"/><Relationship Id="rId109" Type="http://schemas.openxmlformats.org/officeDocument/2006/relationships/hyperlink" Target="https://www.nist.gov/programs-projects/model-based-manufacturing-capability-definition" TargetMode="External"/><Relationship Id="rId34" Type="http://schemas.openxmlformats.org/officeDocument/2006/relationships/hyperlink" Target="https://pmc.ncbi.nlm.nih.gov/articles/PMC10070392/" TargetMode="External"/><Relationship Id="rId50" Type="http://schemas.openxmlformats.org/officeDocument/2006/relationships/hyperlink" Target="https://www.designsociety.org/download-publication/47599/Utilization+of+SysML+System+Models+for+Smart+Assembly+Using+Digital+Twins" TargetMode="External"/><Relationship Id="rId55" Type="http://schemas.openxmlformats.org/officeDocument/2006/relationships/hyperlink" Target="https://www.informs-sim.org/wsc19papers/202.pdf" TargetMode="External"/><Relationship Id="rId76" Type="http://schemas.openxmlformats.org/officeDocument/2006/relationships/hyperlink" Target="https://methods-x.com/article/S2215-0161(22)00297-7/fulltext" TargetMode="External"/><Relationship Id="rId97" Type="http://schemas.openxmlformats.org/officeDocument/2006/relationships/hyperlink" Target="https://arc.aiaa.org/doi/10.2514/1.I011320" TargetMode="External"/><Relationship Id="rId104" Type="http://schemas.openxmlformats.org/officeDocument/2006/relationships/hyperlink" Target="https://www.preprints.org/manuscript/202012.0298/v1/download" TargetMode="External"/><Relationship Id="rId120" Type="http://schemas.openxmlformats.org/officeDocument/2006/relationships/hyperlink" Target="https://www.kearney.com/documents/291362523/291372069/A+guide+to+model-based+systems+engineering+%282%29.pdf/28aff541-ab5e-dffe-0ee4-63f6b8d874a7?t=1651128762000" TargetMode="External"/><Relationship Id="rId125" Type="http://schemas.openxmlformats.org/officeDocument/2006/relationships/hyperlink" Target="https://iris.uniroma1.it/retrieve/79b00cfb-2e2d-4ef8-b870-3c0753d8f98f/Nezhad_Marine%20energy_2024.pdf" TargetMode="External"/><Relationship Id="rId141" Type="http://schemas.openxmlformats.org/officeDocument/2006/relationships/hyperlink" Target="https://fedscoop.com/how-digital-engineering-models-driving-dod-it-development/" TargetMode="External"/><Relationship Id="rId146" Type="http://schemas.openxmlformats.org/officeDocument/2006/relationships/hyperlink" Target="https://www.apriori.com/blog/how-to-reach-product-sustainability-goals-with-digital-twins/" TargetMode="External"/><Relationship Id="rId167" Type="http://schemas.openxmlformats.org/officeDocument/2006/relationships/hyperlink" Target="https://www.mathworks.com/videos/pragmatic-digital-transformation-1633945286557.html" TargetMode="External"/><Relationship Id="rId7" Type="http://schemas.openxmlformats.org/officeDocument/2006/relationships/hyperlink" Target="https://reqi.io/articles/digital-twins-in-systems-engineering" TargetMode="External"/><Relationship Id="rId71" Type="http://schemas.openxmlformats.org/officeDocument/2006/relationships/hyperlink" Target="https://thegrenze.com/pages/servej.php?fn=150.pdf&amp;name=Impact%20of%20Digital%20Twin%20Model%20in%20Emerging%20Domains&amp;id=3126&amp;association=GRENZE&amp;journal=GIJET&amp;year=2024&amp;volume=10&amp;issue=2" TargetMode="External"/><Relationship Id="rId92" Type="http://schemas.openxmlformats.org/officeDocument/2006/relationships/hyperlink" Target="https://www.ats-global.com/resources/blogs/next-generation-digital-thread-the-model-based-enterprise-part-2/" TargetMode="External"/><Relationship Id="rId162" Type="http://schemas.openxmlformats.org/officeDocument/2006/relationships/hyperlink" Target="https://repository.tudelft.nl/file/File_8c586517-d370-4122-982d-5a6e31be1231" TargetMode="External"/><Relationship Id="rId2" Type="http://schemas.openxmlformats.org/officeDocument/2006/relationships/hyperlink" Target="https://www.digitaltwinconsortium.org/wp-content/uploads/sites/3/2022/06/Digital-Twin-System-Interoperability-Framework-12072021.pdf" TargetMode="External"/><Relationship Id="rId29" Type="http://schemas.openxmlformats.org/officeDocument/2006/relationships/hyperlink" Target="https://internationaldataspaces.org/trusted-digital-twins/" TargetMode="External"/><Relationship Id="rId24" Type="http://schemas.openxmlformats.org/officeDocument/2006/relationships/hyperlink" Target="https://pmc.ncbi.nlm.nih.gov/articles/PMC9318241/" TargetMode="External"/><Relationship Id="rId40" Type="http://schemas.openxmlformats.org/officeDocument/2006/relationships/hyperlink" Target="https://novorender.com/" TargetMode="External"/><Relationship Id="rId45" Type="http://schemas.openxmlformats.org/officeDocument/2006/relationships/hyperlink" Target="https://www.towardshealthcare.com/insights/healthcare-digital-twin-market-size" TargetMode="External"/><Relationship Id="rId66" Type="http://schemas.openxmlformats.org/officeDocument/2006/relationships/hyperlink" Target="https://www.icevirtuallibrary.com/doi/pdf/10.1680/icsic.64669.187" TargetMode="External"/><Relationship Id="rId87" Type="http://schemas.openxmlformats.org/officeDocument/2006/relationships/hyperlink" Target="https://www.etteplan.com/campaigns/software-driven-automation/" TargetMode="External"/><Relationship Id="rId110" Type="http://schemas.openxmlformats.org/officeDocument/2006/relationships/hyperlink" Target="https://maiaproject.eu/wp-content/uploads/2023/05/Digital-Twin-and-Human-Factors-in-Manufacturing-and-Logistics-Systems-State-of-the-Art-and-Future-Research-Directions.pdf" TargetMode="External"/><Relationship Id="rId115" Type="http://schemas.openxmlformats.org/officeDocument/2006/relationships/hyperlink" Target="https://www.packtpub.com/en-us/product/building-industrial-digital-twins-9781839219078?type=print&amp;srsltid=AfmBOop1lhthvmTwx8bZ0iua4CWSriOVbR0ZKDL8fPo_5mWqNvd3UbOj" TargetMode="External"/><Relationship Id="rId131" Type="http://schemas.openxmlformats.org/officeDocument/2006/relationships/hyperlink" Target="https://rosmiman.com/en/news/bim-and-digital-twins-for-a-more-comprehensive-view-of-facility-management/" TargetMode="External"/><Relationship Id="rId136" Type="http://schemas.openxmlformats.org/officeDocument/2006/relationships/hyperlink" Target="https://researchoutput.csu.edu.au/files/515719513/512616959_Published_article.pdf" TargetMode="External"/><Relationship Id="rId157" Type="http://schemas.openxmlformats.org/officeDocument/2006/relationships/hyperlink" Target="https://iopscience.iop.org/article/10.1088/1755-1315/723/3/032064/meta" TargetMode="External"/><Relationship Id="rId61" Type="http://schemas.openxmlformats.org/officeDocument/2006/relationships/hyperlink" Target="https://virtualdutchman.com/tag/digital-twin/" TargetMode="External"/><Relationship Id="rId82" Type="http://schemas.openxmlformats.org/officeDocument/2006/relationships/hyperlink" Target="https://servicearchitecture.wp.imtbs-tsp.eu/files/2020/07/Digital-Twin-in-the-IoT-context.pdf" TargetMode="External"/><Relationship Id="rId152" Type="http://schemas.openxmlformats.org/officeDocument/2006/relationships/hyperlink" Target="https://visuresolutions.com/mbse-guide/mbse-books-and-resources/" TargetMode="External"/><Relationship Id="rId19" Type="http://schemas.openxmlformats.org/officeDocument/2006/relationships/hyperlink" Target="https://www.computer.org/csdl/magazine/so/2024/01/10265808/1QMPBRCCimk" TargetMode="External"/><Relationship Id="rId14" Type="http://schemas.openxmlformats.org/officeDocument/2006/relationships/hyperlink" Target="https://ispr.info/2024/07/15/call-1st-international-workshop-on-models-for-simulation-m4s/" TargetMode="External"/><Relationship Id="rId30" Type="http://schemas.openxmlformats.org/officeDocument/2006/relationships/hyperlink" Target="https://www.nature.com/articles/s41598-024-63990-0" TargetMode="External"/><Relationship Id="rId35" Type="http://schemas.openxmlformats.org/officeDocument/2006/relationships/hyperlink" Target="https://research.tudelft.nl/files/169177685/2023_11_14_Mobilty_Innovation_Workshop_Tokyo_BvA_final.pdf" TargetMode="External"/><Relationship Id="rId56" Type="http://schemas.openxmlformats.org/officeDocument/2006/relationships/hyperlink" Target="https://www.ri.se/en/what-we-do/projects/matisse-digital-twins-for-early-verification-and-validation" TargetMode="External"/><Relationship Id="rId77" Type="http://schemas.openxmlformats.org/officeDocument/2006/relationships/hyperlink" Target="https://ceur-ws.org/Vol-3468/paper2.pdf" TargetMode="External"/><Relationship Id="rId100" Type="http://schemas.openxmlformats.org/officeDocument/2006/relationships/hyperlink" Target="https://epub.jku.at/obvulioa/download/pdf/9792231" TargetMode="External"/><Relationship Id="rId105" Type="http://schemas.openxmlformats.org/officeDocument/2006/relationships/hyperlink" Target="https://www.belcan.com/wp-content/uploads/2023/08/Understanding-MBE.pdf" TargetMode="External"/><Relationship Id="rId126" Type="http://schemas.openxmlformats.org/officeDocument/2006/relationships/hyperlink" Target="https://www.designsociety.org/download-publication/47650/Spearhead+Data-Driven+Model-Based+Systems+Engineering%3A+Interview+Study+on+Definition%2C+Preconditions%2C+Challenges%2C+Potentials%2C+and+Use+Cases" TargetMode="External"/><Relationship Id="rId147" Type="http://schemas.openxmlformats.org/officeDocument/2006/relationships/hyperlink" Target="https://systems.enpress-publisher.com/index.php/jipd/article/download/7983/4719" TargetMode="External"/><Relationship Id="rId168" Type="http://schemas.openxmlformats.org/officeDocument/2006/relationships/hyperlink" Target="https://www.youtube.com/watch?v=H9FywAsS9U4" TargetMode="External"/><Relationship Id="rId8" Type="http://schemas.openxmlformats.org/officeDocument/2006/relationships/hyperlink" Target="https://istvandavid.com/files/DT-interoperability-ISoLA2024.pdf" TargetMode="External"/><Relationship Id="rId51" Type="http://schemas.openxmlformats.org/officeDocument/2006/relationships/hyperlink" Target="https://www.incose.org/symp2024/preliminary-technical-program" TargetMode="External"/><Relationship Id="rId72" Type="http://schemas.openxmlformats.org/officeDocument/2006/relationships/hyperlink" Target="https://europepmc.org/article/med/37025897" TargetMode="External"/><Relationship Id="rId93" Type="http://schemas.openxmlformats.org/officeDocument/2006/relationships/hyperlink" Target="https://www.collimator.ai/post/model-based-development" TargetMode="External"/><Relationship Id="rId98" Type="http://schemas.openxmlformats.org/officeDocument/2006/relationships/hyperlink" Target="https://ebiltegia.mondragon.edu/bitstream/handle/20.500.11984/5144/Towards%20a%20DevOps%20approach%20in%20Cyber%20Physical%20Production%20Systems%20using%20Digital%20Twins.pdf?sequence=1&amp;isAllowed=y" TargetMode="External"/><Relationship Id="rId121" Type="http://schemas.openxmlformats.org/officeDocument/2006/relationships/hyperlink" Target="https://www.itwm.fraunhofer.de/en/departments/sms/complex-fluids-multi-phase-flow/digital-twin-foam-simulation-chain.html" TargetMode="External"/><Relationship Id="rId142" Type="http://schemas.openxmlformats.org/officeDocument/2006/relationships/hyperlink" Target="https://www.boozallen.com/markets/space/how-digital-engineering-strengthens-space-systems.html" TargetMode="External"/><Relationship Id="rId163" Type="http://schemas.openxmlformats.org/officeDocument/2006/relationships/hyperlink" Target="https://apps.dtic.mil/sti/trecms/pdf/AD1168471.pdf" TargetMode="External"/><Relationship Id="rId3" Type="http://schemas.openxmlformats.org/officeDocument/2006/relationships/hyperlink" Target="https://par.nsf.gov/servlets/purl/10417520" TargetMode="External"/><Relationship Id="rId25" Type="http://schemas.openxmlformats.org/officeDocument/2006/relationships/hyperlink" Target="https://www.polyworkseuropa.com/en/solutions/validate-and-improve-your-manufacturing-quality-digital-twin-technology-and-point-cloud-data" TargetMode="External"/><Relationship Id="rId46" Type="http://schemas.openxmlformats.org/officeDocument/2006/relationships/hyperlink" Target="https://digitaltwin1.org/articles/3-3" TargetMode="External"/><Relationship Id="rId67" Type="http://schemas.openxmlformats.org/officeDocument/2006/relationships/hyperlink" Target="https://appinventiv.com/blog/digital-twin-technology-for-business/" TargetMode="External"/><Relationship Id="rId116" Type="http://schemas.openxmlformats.org/officeDocument/2006/relationships/hyperlink" Target="https://vbn.aau.dk/files/696501002/9781003425724_previewpdf.pdf" TargetMode="External"/><Relationship Id="rId137" Type="http://schemas.openxmlformats.org/officeDocument/2006/relationships/hyperlink" Target="https://live.handelsblatt.com/wp-content/uploads/2024/01/White-Paper_Model-Based-Acquisition.pdf" TargetMode="External"/><Relationship Id="rId158" Type="http://schemas.openxmlformats.org/officeDocument/2006/relationships/hyperlink" Target="https://pdfs.semanticscholar.org/1950/d8035e0b3e5e5596531f8f57a7f0a029c90f.pdf" TargetMode="External"/><Relationship Id="rId20" Type="http://schemas.openxmlformats.org/officeDocument/2006/relationships/hyperlink" Target="https://www.assystem.com/en/digital/digital-twin/" TargetMode="External"/><Relationship Id="rId41" Type="http://schemas.openxmlformats.org/officeDocument/2006/relationships/hyperlink" Target="https://cmstat.com/cmsights-news-posts/digital-twins-for-as-maintained-configuration-management-part-1" TargetMode="External"/><Relationship Id="rId62" Type="http://schemas.openxmlformats.org/officeDocument/2006/relationships/hyperlink" Target="https://systems.enpress-publisher.com/index.php/jipd/article/view/7983" TargetMode="External"/><Relationship Id="rId83" Type="http://schemas.openxmlformats.org/officeDocument/2006/relationships/hyperlink" Target="https://www.ibaset.com/expertise/model-based-enterprise/" TargetMode="External"/><Relationship Id="rId88" Type="http://schemas.openxmlformats.org/officeDocument/2006/relationships/hyperlink" Target="https://www.preddio.com/what-is-a-digital-twin/" TargetMode="External"/><Relationship Id="rId111" Type="http://schemas.openxmlformats.org/officeDocument/2006/relationships/hyperlink" Target="https://www.aerospacemanufacturinganddesign.com/article/transitioning-to-the-digital-enterprise/" TargetMode="External"/><Relationship Id="rId132" Type="http://schemas.openxmlformats.org/officeDocument/2006/relationships/hyperlink" Target="https://prostep.us/blog/model-based-definition-the-path-to-the-3d-master/" TargetMode="External"/><Relationship Id="rId153" Type="http://schemas.openxmlformats.org/officeDocument/2006/relationships/hyperlink" Target="https://ntrs.nasa.gov/api/citations/20210014025/downloads/TM-20210014025.pdf" TargetMode="External"/><Relationship Id="rId15" Type="http://schemas.openxmlformats.org/officeDocument/2006/relationships/hyperlink" Target="https://cea.hal.science/cea-04607213v1/document" TargetMode="External"/><Relationship Id="rId36" Type="http://schemas.openxmlformats.org/officeDocument/2006/relationships/hyperlink" Target="https://www.eurostep.com/realize-potential-bim-digital-twins-shareaspace-azure-services/" TargetMode="External"/><Relationship Id="rId57" Type="http://schemas.openxmlformats.org/officeDocument/2006/relationships/hyperlink" Target="https://www.nsrp.org/wp-content/uploads/2024/03/File-1-Digital-Twin-Technology.pdf" TargetMode="External"/><Relationship Id="rId106" Type="http://schemas.openxmlformats.org/officeDocument/2006/relationships/hyperlink" Target="https://dspace.mit.edu/bitstream/handle/1721.1/144365/43577_2021_Article_214.pdf?sequence=1&amp;isAllowed=y" TargetMode="External"/><Relationship Id="rId127" Type="http://schemas.openxmlformats.org/officeDocument/2006/relationships/hyperlink" Target="https://search.ebscohost.com/login.aspx?direct=true&amp;profile=ehost&amp;scope=site&amp;authtype=crawler&amp;jrnl=22264310&amp;AN=168597849&amp;h=5L9iXNvYoZAGCNv3sUEgFymiiJsiWNuADT03N53mybhNg%2F06my1Pfzm5fD2XTKQZY1Olhx5BKRdNF4NgEp1lHQ%3D%3D&amp;crl=c" TargetMode="External"/><Relationship Id="rId10" Type="http://schemas.openxmlformats.org/officeDocument/2006/relationships/hyperlink" Target="https://www.plattform-i40.de/IP/Redaktion/DE/Downloads/Publikation/202404_Digital_twin_sustainable_industry.pdf?__blob=publicationFile&amp;v=7" TargetMode="External"/><Relationship Id="rId31" Type="http://schemas.openxmlformats.org/officeDocument/2006/relationships/hyperlink" Target="https://www.mathworks.com/company/user_stories/case-studies/airbus-defence-and-space-establishes-framework-for-digital-twin.html" TargetMode="External"/><Relationship Id="rId52" Type="http://schemas.openxmlformats.org/officeDocument/2006/relationships/hyperlink" Target="https://www.iaria.org/conferences2021/filesINTERNET21/BedirTekinerdogan_Keynote_ArchitectureDesign.pdf" TargetMode="External"/><Relationship Id="rId73" Type="http://schemas.openxmlformats.org/officeDocument/2006/relationships/hyperlink" Target="https://www.se-rwth.de/publications/" TargetMode="External"/><Relationship Id="rId78" Type="http://schemas.openxmlformats.org/officeDocument/2006/relationships/hyperlink" Target="https://www.mathnet.ru/eng/ssi685" TargetMode="External"/><Relationship Id="rId94" Type="http://schemas.openxmlformats.org/officeDocument/2006/relationships/hyperlink" Target="https://www.igi-global.com/book/exploring-advancements-future-directions-digital/342105" TargetMode="External"/><Relationship Id="rId99" Type="http://schemas.openxmlformats.org/officeDocument/2006/relationships/hyperlink" Target="https://www.change2twin.eu/wp-content/uploads/2021/04/Change2Twin_Position-Paper_Overcoming-9-Digital-Twin-Barriers-for-manufacturing-SMEs-.pdf" TargetMode="External"/><Relationship Id="rId101" Type="http://schemas.openxmlformats.org/officeDocument/2006/relationships/hyperlink" Target="https://irtc-hq.com/capabilities/digital-solutions/" TargetMode="External"/><Relationship Id="rId122" Type="http://schemas.openxmlformats.org/officeDocument/2006/relationships/hyperlink" Target="https://supplychaindigital.com/digital-supply-chain/new-digital-twin-framework-boost-supply-chains" TargetMode="External"/><Relationship Id="rId143" Type="http://schemas.openxmlformats.org/officeDocument/2006/relationships/hyperlink" Target="https://digitaltwin1.org/articles/1-12" TargetMode="External"/><Relationship Id="rId148" Type="http://schemas.openxmlformats.org/officeDocument/2006/relationships/hyperlink" Target="https://www.digital-twin-research.nl/about-us/academic-members/" TargetMode="External"/><Relationship Id="rId164" Type="http://schemas.openxmlformats.org/officeDocument/2006/relationships/hyperlink" Target="https://research.tue.nl/files/331017944/Digital_twin_applications_in_urban_logistics_an_overview.pdf" TargetMode="External"/><Relationship Id="rId4" Type="http://schemas.openxmlformats.org/officeDocument/2006/relationships/hyperlink" Target="https://www.nature.com/articles/s41598-024-69474-5" TargetMode="External"/><Relationship Id="rId9" Type="http://schemas.openxmlformats.org/officeDocument/2006/relationships/hyperlink" Target="https://mbse.dev/mbse-and-digital-twin-engineering-a-model-driven-approach-to-innovation/" TargetMode="External"/><Relationship Id="rId26" Type="http://schemas.openxmlformats.org/officeDocument/2006/relationships/hyperlink" Target="https://apps.dtic.mil/sti/trecms/pdf/AD1188552.pdf" TargetMode="External"/><Relationship Id="rId47" Type="http://schemas.openxmlformats.org/officeDocument/2006/relationships/hyperlink" Target="https://www.esd.whs.mil/Portals/54/Documents/DD/issuances/dodi/500097p.PDF?ver=bePIqKXaLUTK_Iu5iTNREw%3D%3D" TargetMode="External"/><Relationship Id="rId68" Type="http://schemas.openxmlformats.org/officeDocument/2006/relationships/hyperlink" Target="https://cisd.di.univr.it/essm-workshop/resources/industrial/ESSM-Workshop-Collins_Aerospace.pdf" TargetMode="External"/><Relationship Id="rId89" Type="http://schemas.openxmlformats.org/officeDocument/2006/relationships/hyperlink" Target="https://web.altair.com/webinar-digital-twins" TargetMode="External"/><Relationship Id="rId112" Type="http://schemas.openxmlformats.org/officeDocument/2006/relationships/hyperlink" Target="https://iopscience.iop.org/article/10.1088/1361-6501/ad2050" TargetMode="External"/><Relationship Id="rId133" Type="http://schemas.openxmlformats.org/officeDocument/2006/relationships/hyperlink" Target="https://www.anzlic.gov.au/sites/default/files/files/Data61%20Digital%20Twin%20Framework%20Information%20Paper%20-%20February%202021.pdf" TargetMode="External"/><Relationship Id="rId154" Type="http://schemas.openxmlformats.org/officeDocument/2006/relationships/hyperlink" Target="https://www.computer.org/csdl/video-library/video/1xvYba2d2YU" TargetMode="External"/><Relationship Id="rId16" Type="http://schemas.openxmlformats.org/officeDocument/2006/relationships/hyperlink" Target="https://research.tue.nl/files/297276592/dagrep_v012_i009_p020_22362.pdf" TargetMode="External"/><Relationship Id="rId37" Type="http://schemas.openxmlformats.org/officeDocument/2006/relationships/hyperlink" Target="https://www.enginsoft.com/insights/mbd-productivity-e-quality-software.html" TargetMode="External"/><Relationship Id="rId58" Type="http://schemas.openxmlformats.org/officeDocument/2006/relationships/hyperlink" Target="https://patents.google.com/patent/US20170286572A1/en" TargetMode="External"/><Relationship Id="rId79" Type="http://schemas.openxmlformats.org/officeDocument/2006/relationships/hyperlink" Target="https://cris.unibo.it/retrieve/41a32fd6-97f1-4ae9-bef7-386d49a18434/computers-11-00067-v2.pdf" TargetMode="External"/><Relationship Id="rId102" Type="http://schemas.openxmlformats.org/officeDocument/2006/relationships/hyperlink" Target="https://iamgroup.com.my/digital-twin/" TargetMode="External"/><Relationship Id="rId123" Type="http://schemas.openxmlformats.org/officeDocument/2006/relationships/hyperlink" Target="https://optimai.eu/wp-content/uploads/2024/05/1-s2.0-S0167739X24001407-main.pdf" TargetMode="External"/><Relationship Id="rId144" Type="http://schemas.openxmlformats.org/officeDocument/2006/relationships/hyperlink" Target="https://www.apriori.com/blog/how-to-reach-product-sustainability-goals-with-digital-twins/" TargetMode="External"/><Relationship Id="rId90" Type="http://schemas.openxmlformats.org/officeDocument/2006/relationships/hyperlink" Target="https://foodinformatics.uni-hohenheim.de/fileadmin/einrichtungen/foodinformatics/Publications/2022_Processes_Digital_Food_Twins_Combining_Data_Science_and_Food_Science.pdf" TargetMode="External"/><Relationship Id="rId165" Type="http://schemas.openxmlformats.org/officeDocument/2006/relationships/hyperlink" Target="https://www.mathworks.com/videos/systems-engineering-part-5-some-benefits-of-model-based-systems-engineering-1605076197674.html" TargetMode="External"/><Relationship Id="rId27" Type="http://schemas.openxmlformats.org/officeDocument/2006/relationships/hyperlink" Target="https://www.cal-tek.eu/proceedings/i3m/2024/foodops/007/pdf.pdf" TargetMode="External"/><Relationship Id="rId48" Type="http://schemas.openxmlformats.org/officeDocument/2006/relationships/hyperlink" Target="https://www.sodiuswillert.com/en/blog/digital-thread-definition-capabilities-and-benefits" TargetMode="External"/><Relationship Id="rId69" Type="http://schemas.openxmlformats.org/officeDocument/2006/relationships/hyperlink" Target="https://iwaponline.com/wpt/article/19/6/2267/102284/Connecting-digital-twins-to-control-collections" TargetMode="External"/><Relationship Id="rId113" Type="http://schemas.openxmlformats.org/officeDocument/2006/relationships/hyperlink" Target="https://www.diva-portal.org/smash/get/diva2:1828260/FULLTEXT01.pdf" TargetMode="External"/><Relationship Id="rId134" Type="http://schemas.openxmlformats.org/officeDocument/2006/relationships/hyperlink" Target="https://elib.dlr.de/195864/1/ODAS_2023_Ghanjaoui.pdf" TargetMode="External"/><Relationship Id="rId80" Type="http://schemas.openxmlformats.org/officeDocument/2006/relationships/hyperlink" Target="https://scholarworks.indianapolis.iu.edu/items/961ab749-f336-480a-9953-27def2ec8a0d" TargetMode="External"/><Relationship Id="rId155" Type="http://schemas.openxmlformats.org/officeDocument/2006/relationships/hyperlink" Target="https://d-nb.info/1203955472/34"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zuken.com/us/product/digital-engineering/digital-thread/" TargetMode="External"/><Relationship Id="rId18" Type="http://schemas.openxmlformats.org/officeDocument/2006/relationships/hyperlink" Target="https://resources.sw.siemens.com/en-US/case-study-mobiledrive/" TargetMode="External"/><Relationship Id="rId26" Type="http://schemas.openxmlformats.org/officeDocument/2006/relationships/hyperlink" Target="https://www2.deloitte.com/content/dam/Deloitte/us/Documents/process-and-operations/mbe-navigating-the-transition.pdf" TargetMode="External"/><Relationship Id="rId39" Type="http://schemas.openxmlformats.org/officeDocument/2006/relationships/hyperlink" Target="https://dair.nps.edu/bitstream/123456789/4777/3/NPS-SE-22-263.pdf" TargetMode="External"/><Relationship Id="rId21" Type="http://schemas.openxmlformats.org/officeDocument/2006/relationships/hyperlink" Target="https://www.automation.com/en-us/articles/february-2024/trick-easy-acronym-conceptualize-digital-twin" TargetMode="External"/><Relationship Id="rId34" Type="http://schemas.openxmlformats.org/officeDocument/2006/relationships/hyperlink" Target="https://www.boozallen.com/expertise/digital-twin-solutions.html" TargetMode="External"/><Relationship Id="rId42" Type="http://schemas.openxmlformats.org/officeDocument/2006/relationships/hyperlink" Target="https://digitaltwinworks.com/faq/what-are-goals-digital-engineering.html" TargetMode="External"/><Relationship Id="rId47" Type="http://schemas.openxmlformats.org/officeDocument/2006/relationships/hyperlink" Target="https://drrajivdesaimd.com/2023/03/12/digital-twin/" TargetMode="External"/><Relationship Id="rId50" Type="http://schemas.openxmlformats.org/officeDocument/2006/relationships/hyperlink" Target="https://www.youtube.com/watch?v=PnLPqjNBqLE" TargetMode="External"/><Relationship Id="rId55" Type="http://schemas.openxmlformats.org/officeDocument/2006/relationships/hyperlink" Target="https://www.youtube.com/watch?v=WFdEC6fb5JA" TargetMode="External"/><Relationship Id="rId7" Type="http://schemas.openxmlformats.org/officeDocument/2006/relationships/hyperlink" Target="https://altair.com/blog/executive-insights/the-trick-to-digital-twin-technology-adoption" TargetMode="External"/><Relationship Id="rId2" Type="http://schemas.openxmlformats.org/officeDocument/2006/relationships/hyperlink" Target="https://www.zuken.com/it/resource/model-based-systems-engineering-to-help-navigate-digital-transformation/" TargetMode="External"/><Relationship Id="rId16" Type="http://schemas.openxmlformats.org/officeDocument/2006/relationships/hyperlink" Target="https://juliahub.com/products/juliasim" TargetMode="External"/><Relationship Id="rId29" Type="http://schemas.openxmlformats.org/officeDocument/2006/relationships/hyperlink" Target="https://www.cyient.com/blog/driving-productivity-and-quality-efficiencies-with-model-based-digitalization" TargetMode="External"/><Relationship Id="rId11" Type="http://schemas.openxmlformats.org/officeDocument/2006/relationships/hyperlink" Target="https://www.analogictips.com/how-do-digital-threads-digital-twins-fit-in-mbse-faq/" TargetMode="External"/><Relationship Id="rId24" Type="http://schemas.openxmlformats.org/officeDocument/2006/relationships/hyperlink" Target="https://workspace.accellera.org/document/dl/10951" TargetMode="External"/><Relationship Id="rId32" Type="http://schemas.openxmlformats.org/officeDocument/2006/relationships/hyperlink" Target="https://www.claytex.com/tech-blog/using-vesyma-in-mbse/" TargetMode="External"/><Relationship Id="rId37" Type="http://schemas.openxmlformats.org/officeDocument/2006/relationships/hyperlink" Target="https://www.phoenix-int.com/wp-content/uploads/2021/03/MBSE-Webinar-_-A-MBSE-Approach-to-the-Design-Optimization-of-Phased-Array-Antenna-Systems-_-NORTHROP-GRUMMAN.pdf" TargetMode="External"/><Relationship Id="rId40" Type="http://schemas.openxmlformats.org/officeDocument/2006/relationships/hyperlink" Target="https://www.imoco4e.eu/overview/about-imoco4-e/" TargetMode="External"/><Relationship Id="rId45" Type="http://schemas.openxmlformats.org/officeDocument/2006/relationships/hyperlink" Target="https://aras.com/en/glossary/mbse" TargetMode="External"/><Relationship Id="rId53" Type="http://schemas.openxmlformats.org/officeDocument/2006/relationships/hyperlink" Target="https://www.rics.org/content/dam/ricsglobal/documents/research/digital-twins-from-design-to-handover-of-constructed-assets.pdf" TargetMode="External"/><Relationship Id="rId5" Type="http://schemas.openxmlformats.org/officeDocument/2006/relationships/hyperlink" Target="https://www.iiconsortium.org/wp-content/uploads/sites/2/2023/10/Digital-Twin-Core-Conceptual-Models-and-Services_20231102.pdf" TargetMode="External"/><Relationship Id="rId19" Type="http://schemas.openxmlformats.org/officeDocument/2006/relationships/hyperlink" Target="https://iowngf.org/wp-content/uploads/formidable/21/IOWN-GF-RD-NDT_Use_Case-2.0.pdf" TargetMode="External"/><Relationship Id="rId4" Type="http://schemas.openxmlformats.org/officeDocument/2006/relationships/hyperlink" Target="https://www.teamdefence.info/wp-content/uploads/2022/03/20210121-Digital-Twin-Implementation-Road-Map-and-Development-Framework-White-Paper-V1.pdf" TargetMode="External"/><Relationship Id="rId9" Type="http://schemas.openxmlformats.org/officeDocument/2006/relationships/hyperlink" Target="https://blog.fenstermaker.com/how-can-digital-twins-be-used-in-systems-engineering/" TargetMode="External"/><Relationship Id="rId14" Type="http://schemas.openxmlformats.org/officeDocument/2006/relationships/hyperlink" Target="https://www.technia.com/digital-twin/" TargetMode="External"/><Relationship Id="rId22" Type="http://schemas.openxmlformats.org/officeDocument/2006/relationships/hyperlink" Target="https://www.vde.com/resource/blob/2293228/3e50b3417c8777c85e9e33cb3e1e9ebc/vde-study-the-digital-twin-in-the-network-and-electricity-industry-data.pdf" TargetMode="External"/><Relationship Id="rId27" Type="http://schemas.openxmlformats.org/officeDocument/2006/relationships/hyperlink" Target="https://www.oecd-nea.org/upload/docs/application/pdf/2021-08/dt_workshop_-_presentations_panel_3.pdf" TargetMode="External"/><Relationship Id="rId30" Type="http://schemas.openxmlformats.org/officeDocument/2006/relationships/hyperlink" Target="https://eda.sw.siemens.com/en-US/pcb/model-based-systems-engineering/" TargetMode="External"/><Relationship Id="rId35" Type="http://schemas.openxmlformats.org/officeDocument/2006/relationships/hyperlink" Target="https://prostep.us/cpmn/apidt/digital-thread-and-digital-twin-solutions/" TargetMode="External"/><Relationship Id="rId43" Type="http://schemas.openxmlformats.org/officeDocument/2006/relationships/hyperlink" Target="https://www.leancompliance.ca/post/digital-threads-the-future-of-compliance" TargetMode="External"/><Relationship Id="rId48" Type="http://schemas.openxmlformats.org/officeDocument/2006/relationships/hyperlink" Target="https://valu3s.eu/virtual-stress-testing-a-digital-twin-of-a-motor-control-platform-using-dynamic-fault-injection/" TargetMode="External"/><Relationship Id="rId56" Type="http://schemas.openxmlformats.org/officeDocument/2006/relationships/hyperlink" Target="https://pdteurope.com/wp-content/uploads/2020/11/Plant_Final_Distribution_2020.pdf" TargetMode="External"/><Relationship Id="rId8" Type="http://schemas.openxmlformats.org/officeDocument/2006/relationships/hyperlink" Target="https://www.digitaltwinconsortium.org/pdf/Digital-Twin-System-Interoperability-Framework-12072021.pdf" TargetMode="External"/><Relationship Id="rId51" Type="http://schemas.openxmlformats.org/officeDocument/2006/relationships/hyperlink" Target="https://www.infoq.com/articles/digital-twin-predictive-maintenance/" TargetMode="External"/><Relationship Id="rId3" Type="http://schemas.openxmlformats.org/officeDocument/2006/relationships/hyperlink" Target="https://aras.com/en/blog/let-s-talk-about-the-model-based-enterprise-digital-threads-and-relationships" TargetMode="External"/><Relationship Id="rId12" Type="http://schemas.openxmlformats.org/officeDocument/2006/relationships/hyperlink" Target="https://www.phmtechnology.com/digital-risk-twin.html" TargetMode="External"/><Relationship Id="rId17" Type="http://schemas.openxmlformats.org/officeDocument/2006/relationships/hyperlink" Target="https://transcality.com/" TargetMode="External"/><Relationship Id="rId25" Type="http://schemas.openxmlformats.org/officeDocument/2006/relationships/hyperlink" Target="https://eclipse.dev/papyrus/components/manufacturing/resources/Papyrus4Manufacturing-OPCUA-Designer.pdf" TargetMode="External"/><Relationship Id="rId33" Type="http://schemas.openxmlformats.org/officeDocument/2006/relationships/hyperlink" Target="https://www.omgwiki.org/MBSE/lib/exe/fetch.php?media=mbse:incose_mbse_iw_2021:iw2021_integrated_mbse_in_engineering_education.pdf" TargetMode="External"/><Relationship Id="rId38" Type="http://schemas.openxmlformats.org/officeDocument/2006/relationships/hyperlink" Target="https://www.visartech.com/blog/digital-twin-solution-development-guide/" TargetMode="External"/><Relationship Id="rId46" Type="http://schemas.openxmlformats.org/officeDocument/2006/relationships/hyperlink" Target="https://violin-strawberry-9kms.squarespace.com/model-based-practices" TargetMode="External"/><Relationship Id="rId20" Type="http://schemas.openxmlformats.org/officeDocument/2006/relationships/hyperlink" Target="https://cadfem.ai/engineering-services/embedded-software/" TargetMode="External"/><Relationship Id="rId41" Type="http://schemas.openxmlformats.org/officeDocument/2006/relationships/hyperlink" Target="https://visuresolutions.com/mbse-guide/what-is-mbse/" TargetMode="External"/><Relationship Id="rId54" Type="http://schemas.openxmlformats.org/officeDocument/2006/relationships/hyperlink" Target="https://www.ptc.com/en/resources/liveworx-on-demand/digital-product-traceability-in-automotive" TargetMode="External"/><Relationship Id="rId1" Type="http://schemas.openxmlformats.org/officeDocument/2006/relationships/hyperlink" Target="https://www.3ds.com/products/delmia/virtual-twin-manufacturing" TargetMode="External"/><Relationship Id="rId6" Type="http://schemas.openxmlformats.org/officeDocument/2006/relationships/hyperlink" Target="https://eclipse-tractusx.github.io/docs-kits/kits/Digital%20Twin%20Kit/Adoption%20View%20Digital%20Twin%20Kit/" TargetMode="External"/><Relationship Id="rId15" Type="http://schemas.openxmlformats.org/officeDocument/2006/relationships/hyperlink" Target="https://digitaltwinworks.com/faq/" TargetMode="External"/><Relationship Id="rId23" Type="http://schemas.openxmlformats.org/officeDocument/2006/relationships/hyperlink" Target="https://srcmapt.org/wp-content/uploads/2024/07/MAPT-Deep-Dive-on-Digital-Twins-PDF-Solutions-May-31-2024-V2-Final.pdf" TargetMode="External"/><Relationship Id="rId28" Type="http://schemas.openxmlformats.org/officeDocument/2006/relationships/hyperlink" Target="https://soda.auto/news/soda-and-vsoptima-digital-twin-wp.pdf" TargetMode="External"/><Relationship Id="rId36" Type="http://schemas.openxmlformats.org/officeDocument/2006/relationships/hyperlink" Target="https://ec.europa.eu/research/participants/documents/downloadPublic?documentIds=080166e5ddabb8bf&amp;appId=PPGMS" TargetMode="External"/><Relationship Id="rId49" Type="http://schemas.openxmlformats.org/officeDocument/2006/relationships/hyperlink" Target="https://ntrs.nasa.gov/api/citations/20210014025/downloads/TM-20210014025.pdf" TargetMode="External"/><Relationship Id="rId57" Type="http://schemas.openxmlformats.org/officeDocument/2006/relationships/table" Target="../tables/table6.xml"/><Relationship Id="rId10" Type="http://schemas.openxmlformats.org/officeDocument/2006/relationships/hyperlink" Target="https://documentation.mindsphere.io/MindSphere/apps/factory-twin/creating-new-digital-twin-model.html" TargetMode="External"/><Relationship Id="rId31" Type="http://schemas.openxmlformats.org/officeDocument/2006/relationships/hyperlink" Target="https://www.engineering.com/digital-twin-lessons-for-engineers-from-the-plm-road-map-pdt/" TargetMode="External"/><Relationship Id="rId44" Type="http://schemas.openxmlformats.org/officeDocument/2006/relationships/hyperlink" Target="https://nric.inl.gov/wp-content/uploads/2021/03/NRIC-TT-Digital-Engineering-web.pdf" TargetMode="External"/><Relationship Id="rId52" Type="http://schemas.openxmlformats.org/officeDocument/2006/relationships/hyperlink" Target="https://pdteurope.com/wp-content/uploads/2020/11/Ferrari_Final_Distribution_2020.pdf"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s://dl.acm.org/action/doSearch?fillQuickSearch=false&amp;target=advanced&amp;expand=dl&amp;AfterYear=2004&amp;BeforeYear=2024&amp;AllField=%28+%22Digital+Twin*%22+OR+%22DT*%22+%29+AND+%28+%22model-based*%22+OR+%22model-driven*%22+%29+AND+%28+%22systematic+literature+review*%22+OR+%22literature+review*%22+OR+%22systematic+review*%22+OR+%22systematic+mapping+stud*%22+OR+%22mapping+stud*%22+OR+%22systematic+review*%22+OR+%22systematic+stud*%22+OR+SLR+OR+SMS+OR+%22survey*%22%29+AND+AllField%3A%28%28+%22Digital+Twin*%22%29+AND+%28+%22model-based*%22+OR+%22model-driven*%22+%29+AND+%28+%22systematic+literature+review*%22+OR+%22literature+review*%22+OR+%22systematic+review*%22+OR+%22systematic+mapping+stud*%22+OR+%22mapping+stud*%22+OR+%22systematic+review*%22+OR+%22systematic+stud*%22+OR+SLR+OR+SMS+OR+%22survey*%22%29%29&amp;startPage=&amp;ContentItemType=survey" TargetMode="External"/><Relationship Id="rId2" Type="http://schemas.openxmlformats.org/officeDocument/2006/relationships/hyperlink" Target="https://dl.acm.org/action/doSearch?fillQuickSearch=false&amp;target=advanced&amp;expand=dl&amp;AfterYear=2004&amp;BeforeYear=2024&amp;AllField=%28+%22Digital+Twin*%22+OR+%22DT*%22+%29+AND+%28+%22model-based*%22+OR+%22model-driven*%22+%29+AND+%28+%22systematic+literature+review*%22+OR+%22literature+review*%22+OR+%22systematic+review*%22+OR+%22systematic+mapping+stud*%22+OR+%22mapping+stud*%22+OR+%22systematic+review*%22+OR+%22systematic+stud*%22+OR+SLR+OR+SMS+OR+%22survey*%22%29+AND+AllField%3A%28%28+%22Digital+Twin*%22%29+AND+%28+%22model-based*%22+OR+%22model-driven*%22+%29+AND+%28+%22systematic+literature+review*%22+OR+%22literature+review*%22+OR+%22systematic+review*%22+OR+%22systematic+mapping+stud*%22+OR+%22mapping+stud*%22+OR+%22systematic+review*%22+OR+%22systematic+stud*%22+OR+SLR+OR+SMS+OR+%22survey*%22%29%29&amp;startPage=&amp;ContentItemType=research-article" TargetMode="External"/><Relationship Id="rId1" Type="http://schemas.openxmlformats.org/officeDocument/2006/relationships/hyperlink" Target="https://ieeexplore.ieee.org/search/searchresult.jsp?action=search&amp;newsearch=true&amp;matchBoolean=true&amp;queryText=(%22All%20Metadata%22:%22Digital%20Twin*%22%20OR%20%22All%20Metadata%22:%22DT%22)%20AND%20(%22All%20Metadata%22:%22model-based%22%20OR%20%22All%20Metadata%22:%22model-driven%22)%20AND%20(%22All%20Metadata%22:%22systematic%20literature%20review*%22%20OR%20%22All%20Metadata%22:%22literature%20review*%22%20%20OR%20%22All%20Metadata%22:%22systematic%20review*%22%20OR%20%22All%20Metadata%22:%22systematic%20mapping%20stud*%22%20OR%20%22All%20Metadata%22:%22mapping%20stud*%22%20OR%20%22All%20Metadata%22:%22systematic%20review*%22%20OR%20%22All%20Metadata%22:%22systematic%20stud*%22%20OR%20%22All%20Metadata%22:%22SLR%22%20OR%20%22All%20Metadata%22:%22SMS%22%20OR%20%22All%20Metadata%22:%22survey*%22)" TargetMode="External"/><Relationship Id="rId5" Type="http://schemas.openxmlformats.org/officeDocument/2006/relationships/hyperlink" Target="https://www.webofscience.com/wos/woscc/summary/c10f41d2-2968-4e85-850a-fa3395b709b3-010e7aeee2/relevance/1" TargetMode="External"/><Relationship Id="rId4" Type="http://schemas.openxmlformats.org/officeDocument/2006/relationships/hyperlink" Target="https://www.scopus.com/results/results.uri?sort=plf-f&amp;src=s&amp;st1=Digital+Twin+OR+DT&amp;sid=417d45074b16d414a32e33f1539bfdba&amp;sot=b&amp;sdt=b&amp;sl=33&amp;s=TITLE-ABS-KEY%28%28+%22Digital+Twin*%22+OR+%22DT*%22+%29+AND+%28+%22model-based*%22+OR+%22model-driven*%22+%29+AND+%28+%22systematic+literature+review*%22+OR+%22literature+review*%22++OR+%22systematic+review*%22+OR+%22systematic+mapping+stud*%22+OR+%22mapping+stud*%22+OR+%22systematic+review*%22+OR+%22systematic+stud*%22+OR+SLR+OR+SMS+OR+survey*%29%29&amp;origin=searchbasic&amp;editSaveSearch=&amp;yearFrom=Before+1960&amp;yearTo=Present&amp;sessionSearchId=417d45074b16d414a32e33f1539bfdba&amp;limit=10&amp;cluster=scosubtype%2C%22ar%22%2Ct%2C%22cp%22%2Ct%2C%22ch%22%2Ct"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doi.org/10.1109/WSC60868.2023.10407136" TargetMode="External"/><Relationship Id="rId299" Type="http://schemas.openxmlformats.org/officeDocument/2006/relationships/hyperlink" Target="https://www.doi.org/10.1016/j.pss.2018.05.020" TargetMode="External"/><Relationship Id="rId21" Type="http://schemas.openxmlformats.org/officeDocument/2006/relationships/hyperlink" Target="https://www.doi.org/10.1016/j.jtherbio.2024.103884" TargetMode="External"/><Relationship Id="rId63" Type="http://schemas.openxmlformats.org/officeDocument/2006/relationships/hyperlink" Target="https://www.doi.org/10.1115/DETC2023110983" TargetMode="External"/><Relationship Id="rId159" Type="http://schemas.openxmlformats.org/officeDocument/2006/relationships/hyperlink" Target="https://www.doi.org/10.1007/s11227-021-03959-2" TargetMode="External"/><Relationship Id="rId324" Type="http://schemas.openxmlformats.org/officeDocument/2006/relationships/hyperlink" Target="https://www.doi.org/10.1590/S1982-21702014000100008" TargetMode="External"/><Relationship Id="rId170" Type="http://schemas.openxmlformats.org/officeDocument/2006/relationships/hyperlink" Target="https://www.doi.org/10.1155/2022/8734010" TargetMode="External"/><Relationship Id="rId226" Type="http://schemas.openxmlformats.org/officeDocument/2006/relationships/hyperlink" Target="https://www.doi.org/10.1016/S2352-3018(21)00051-5" TargetMode="External"/><Relationship Id="rId268" Type="http://schemas.openxmlformats.org/officeDocument/2006/relationships/hyperlink" Target="https://www.doi.org/10.1145/3388176.3388209" TargetMode="External"/><Relationship Id="rId32" Type="http://schemas.openxmlformats.org/officeDocument/2006/relationships/hyperlink" Target="https://www.doi.org/10.1145/3614424" TargetMode="External"/><Relationship Id="rId74" Type="http://schemas.openxmlformats.org/officeDocument/2006/relationships/hyperlink" Target="https://www.doi.org/10.1016/j.jsse.2023.04.001" TargetMode="External"/><Relationship Id="rId128" Type="http://schemas.openxmlformats.org/officeDocument/2006/relationships/hyperlink" Target="https://www.doi.org/10.1145/3628034.3628037" TargetMode="External"/><Relationship Id="rId335" Type="http://schemas.openxmlformats.org/officeDocument/2006/relationships/hyperlink" Target="https://www.doi.org/10.1177/003335490411900207" TargetMode="External"/><Relationship Id="rId5" Type="http://schemas.openxmlformats.org/officeDocument/2006/relationships/hyperlink" Target="https://www.doi.org/10.1109/TC.2021.3077687" TargetMode="External"/><Relationship Id="rId181" Type="http://schemas.openxmlformats.org/officeDocument/2006/relationships/hyperlink" Target="https://www.doi.org/10.1145/3569219.3569376" TargetMode="External"/><Relationship Id="rId237" Type="http://schemas.openxmlformats.org/officeDocument/2006/relationships/hyperlink" Target="https://www.doi.org/10.1145/3450287" TargetMode="External"/><Relationship Id="rId279" Type="http://schemas.openxmlformats.org/officeDocument/2006/relationships/hyperlink" Target="https://www.doi.org/10.1115/omae2019-95152" TargetMode="External"/><Relationship Id="rId43" Type="http://schemas.openxmlformats.org/officeDocument/2006/relationships/hyperlink" Target="https://www.doi.org/10.1145/3613904.3642158" TargetMode="External"/><Relationship Id="rId139" Type="http://schemas.openxmlformats.org/officeDocument/2006/relationships/hyperlink" Target="https://www.doi.org/10.1109/ACCESS.2022.3160709" TargetMode="External"/><Relationship Id="rId290" Type="http://schemas.openxmlformats.org/officeDocument/2006/relationships/hyperlink" Target="https://www.doi.org/10.1109/SEsCPS.2019.00012" TargetMode="External"/><Relationship Id="rId304" Type="http://schemas.openxmlformats.org/officeDocument/2006/relationships/hyperlink" Target="https://www.doi.org/10.14419/ijet.v7i2.8.10557" TargetMode="External"/><Relationship Id="rId85" Type="http://schemas.openxmlformats.org/officeDocument/2006/relationships/hyperlink" Target="https://www.scimagojr.com/journalsearch.php?q=28339&amp;tip=sid&amp;clean=0" TargetMode="External"/><Relationship Id="rId150" Type="http://schemas.openxmlformats.org/officeDocument/2006/relationships/hyperlink" Target="https://www.doi.org/10.3991/ijoe.v18i14.35081" TargetMode="External"/><Relationship Id="rId192" Type="http://schemas.openxmlformats.org/officeDocument/2006/relationships/hyperlink" Target="https://www.doi.org/10.1109/WSC57314.2022.10015485" TargetMode="External"/><Relationship Id="rId206" Type="http://schemas.openxmlformats.org/officeDocument/2006/relationships/hyperlink" Target="https://www.doi.org/10.1145/3564719.3568689" TargetMode="External"/><Relationship Id="rId248" Type="http://schemas.openxmlformats.org/officeDocument/2006/relationships/hyperlink" Target="https://www.doi.org/10.3390/su12030936" TargetMode="External"/><Relationship Id="rId12" Type="http://schemas.openxmlformats.org/officeDocument/2006/relationships/hyperlink" Target="https://www.doi.org/10.1038/s41598-024-70406-6" TargetMode="External"/><Relationship Id="rId108" Type="http://schemas.openxmlformats.org/officeDocument/2006/relationships/hyperlink" Target="https://www.doi.org/10.1145/3573206" TargetMode="External"/><Relationship Id="rId315" Type="http://schemas.openxmlformats.org/officeDocument/2006/relationships/hyperlink" Target="https://www.doi.org/10.3390/nu9040397" TargetMode="External"/><Relationship Id="rId54" Type="http://schemas.openxmlformats.org/officeDocument/2006/relationships/hyperlink" Target="https://www.doi.org/10.1145/3640310.3674102" TargetMode="External"/><Relationship Id="rId96" Type="http://schemas.openxmlformats.org/officeDocument/2006/relationships/hyperlink" Target="https://www.doi.org/10.1016/j.jag.2023.103277" TargetMode="External"/><Relationship Id="rId161" Type="http://schemas.openxmlformats.org/officeDocument/2006/relationships/hyperlink" Target="https://www.scimagojr.com/journalsearch.php?q=15072&amp;tip=sid&amp;clean=0" TargetMode="External"/><Relationship Id="rId217" Type="http://schemas.openxmlformats.org/officeDocument/2006/relationships/hyperlink" Target="https://doi.org/10.2118/205172-MS" TargetMode="External"/><Relationship Id="rId259" Type="http://schemas.openxmlformats.org/officeDocument/2006/relationships/hyperlink" Target="https://www.doi.org/10.1109/IEEM45057.2020.9309745" TargetMode="External"/><Relationship Id="rId23" Type="http://schemas.openxmlformats.org/officeDocument/2006/relationships/hyperlink" Target="https://www.doi.org/10.7203/CIRIEC-E.111.27932" TargetMode="External"/><Relationship Id="rId119" Type="http://schemas.openxmlformats.org/officeDocument/2006/relationships/hyperlink" Target="https://www.doi.org/10.1109/WSC60868.2023.10408011" TargetMode="External"/><Relationship Id="rId270" Type="http://schemas.openxmlformats.org/officeDocument/2006/relationships/hyperlink" Target="https://www.doi.org/10.1145/3396851.3402369" TargetMode="External"/><Relationship Id="rId326" Type="http://schemas.openxmlformats.org/officeDocument/2006/relationships/hyperlink" Target="https://www.doi.org/10.1051/0004-6361/201321363" TargetMode="External"/><Relationship Id="rId65" Type="http://schemas.openxmlformats.org/officeDocument/2006/relationships/hyperlink" Target="https://www.doi.org/10.1016/j.landusepol.2023.106713" TargetMode="External"/><Relationship Id="rId130" Type="http://schemas.openxmlformats.org/officeDocument/2006/relationships/hyperlink" Target="https://www.doi.org/10.1145/3609437.3609448" TargetMode="External"/><Relationship Id="rId172" Type="http://schemas.openxmlformats.org/officeDocument/2006/relationships/hyperlink" Target="https://www.doi.org/10.3847/1538-4357/ac397c" TargetMode="External"/><Relationship Id="rId228" Type="http://schemas.openxmlformats.org/officeDocument/2006/relationships/hyperlink" Target="https://www.doi.org/10.1109/ACCESS.2021.3064192" TargetMode="External"/><Relationship Id="rId281" Type="http://schemas.openxmlformats.org/officeDocument/2006/relationships/hyperlink" Target="https://www.doi.org/10.1007/978-3-030-29852-4_30" TargetMode="External"/><Relationship Id="rId337" Type="http://schemas.openxmlformats.org/officeDocument/2006/relationships/hyperlink" Target="https://www.doi.org/10.3141/1854-06" TargetMode="External"/><Relationship Id="rId34" Type="http://schemas.openxmlformats.org/officeDocument/2006/relationships/hyperlink" Target="https://www.doi.org/10.1007/s12205-024-0247-9" TargetMode="External"/><Relationship Id="rId76" Type="http://schemas.openxmlformats.org/officeDocument/2006/relationships/hyperlink" Target="https://www.doi.org/10.1504/IJPLM.2023.135336" TargetMode="External"/><Relationship Id="rId141" Type="http://schemas.openxmlformats.org/officeDocument/2006/relationships/hyperlink" Target="https://www.doi.org/10.1109/COMST.2021.3135829" TargetMode="External"/><Relationship Id="rId7" Type="http://schemas.openxmlformats.org/officeDocument/2006/relationships/hyperlink" Target="https://www.scimagojr.com/journalsearch.php?q=26980&amp;tip=sid&amp;clean=0" TargetMode="External"/><Relationship Id="rId183" Type="http://schemas.openxmlformats.org/officeDocument/2006/relationships/hyperlink" Target="https://www.doi.org/10.1145/3511616.3513098" TargetMode="External"/><Relationship Id="rId239" Type="http://schemas.openxmlformats.org/officeDocument/2006/relationships/hyperlink" Target="https://www.doi.org/10.1109/WSC52266.2021.9715332" TargetMode="External"/><Relationship Id="rId250" Type="http://schemas.openxmlformats.org/officeDocument/2006/relationships/hyperlink" Target="https://www.doi.org/10.3390/rs12111755" TargetMode="External"/><Relationship Id="rId292" Type="http://schemas.openxmlformats.org/officeDocument/2006/relationships/hyperlink" Target="https://www.doi.org/10.1145/3344948.3344971" TargetMode="External"/><Relationship Id="rId306" Type="http://schemas.openxmlformats.org/officeDocument/2006/relationships/hyperlink" Target="https://www.doi.org/10.1136/bmjopen-2017-019169" TargetMode="External"/><Relationship Id="rId45" Type="http://schemas.openxmlformats.org/officeDocument/2006/relationships/hyperlink" Target="https://www.scimagojr.com/journalsearch.php?q=21100908414&amp;tip=sid&amp;clean=0" TargetMode="External"/><Relationship Id="rId87" Type="http://schemas.openxmlformats.org/officeDocument/2006/relationships/hyperlink" Target="https://www.scimagojr.com/journalsearch.php?q=39563&amp;tip=sid&amp;clean=0" TargetMode="External"/><Relationship Id="rId110" Type="http://schemas.openxmlformats.org/officeDocument/2006/relationships/hyperlink" Target="https://www.doi.org/10.1145/3599957.3606250" TargetMode="External"/><Relationship Id="rId152" Type="http://schemas.openxmlformats.org/officeDocument/2006/relationships/hyperlink" Target="https://www.doi.org/10.1088/1742-6596/2410/1/012015" TargetMode="External"/><Relationship Id="rId173" Type="http://schemas.openxmlformats.org/officeDocument/2006/relationships/hyperlink" Target="https://www.doi.org/10.3390/en15239215" TargetMode="External"/><Relationship Id="rId194" Type="http://schemas.openxmlformats.org/officeDocument/2006/relationships/hyperlink" Target="https://www.doi.org/10.1109/WSC57314.2022.10015263" TargetMode="External"/><Relationship Id="rId208" Type="http://schemas.openxmlformats.org/officeDocument/2006/relationships/hyperlink" Target="https://doi.org/10.23919/EPE21ECCEEurope50061.2021.9570468" TargetMode="External"/><Relationship Id="rId229" Type="http://schemas.openxmlformats.org/officeDocument/2006/relationships/hyperlink" Target="https://www.doi.org/10.1109/ISSE51541.2021.9582526" TargetMode="External"/><Relationship Id="rId240" Type="http://schemas.openxmlformats.org/officeDocument/2006/relationships/hyperlink" Target="https://www.doi.org/10.1145/3474963.3474988" TargetMode="External"/><Relationship Id="rId261" Type="http://schemas.openxmlformats.org/officeDocument/2006/relationships/hyperlink" Target="https://www.doi.org/10.1007/s11270-020-04895-2" TargetMode="External"/><Relationship Id="rId14" Type="http://schemas.openxmlformats.org/officeDocument/2006/relationships/hyperlink" Target="https://www.doi.org/10.3969/j.issn.1001-7003.2024.07.012" TargetMode="External"/><Relationship Id="rId35" Type="http://schemas.openxmlformats.org/officeDocument/2006/relationships/hyperlink" Target="https://www.doi.org/10.1016/j.powtec.2024.119479" TargetMode="External"/><Relationship Id="rId56" Type="http://schemas.openxmlformats.org/officeDocument/2006/relationships/hyperlink" Target="https://www.doi.org/10.1109/RAMS51473.2023.10088205" TargetMode="External"/><Relationship Id="rId77" Type="http://schemas.openxmlformats.org/officeDocument/2006/relationships/hyperlink" Target="https://www.doi.org/10.1145/3610224" TargetMode="External"/><Relationship Id="rId100" Type="http://schemas.openxmlformats.org/officeDocument/2006/relationships/hyperlink" Target="https://www.doi.org/10.3390/rs15184378" TargetMode="External"/><Relationship Id="rId282" Type="http://schemas.openxmlformats.org/officeDocument/2006/relationships/hyperlink" Target="https://www.doi.org/10.1109/ICSSIT46314.2019.8987766" TargetMode="External"/><Relationship Id="rId317" Type="http://schemas.openxmlformats.org/officeDocument/2006/relationships/hyperlink" Target="https://www.doi.org/10.1016/j.jvolgeores.2016.04.012" TargetMode="External"/><Relationship Id="rId338" Type="http://schemas.openxmlformats.org/officeDocument/2006/relationships/hyperlink" Target="https://www.doi.org/10.1007/3-540-45415-2_7" TargetMode="External"/><Relationship Id="rId8" Type="http://schemas.openxmlformats.org/officeDocument/2006/relationships/hyperlink" Target="https://www.doi.org/10.3390/buildings14072207" TargetMode="External"/><Relationship Id="rId98" Type="http://schemas.openxmlformats.org/officeDocument/2006/relationships/hyperlink" Target="https://www.doi.org/10.1016/j.ecoinf.2023.102381" TargetMode="External"/><Relationship Id="rId121" Type="http://schemas.openxmlformats.org/officeDocument/2006/relationships/hyperlink" Target="https://www.doi.org/10.1145/3622758.3622894" TargetMode="External"/><Relationship Id="rId142" Type="http://schemas.openxmlformats.org/officeDocument/2006/relationships/hyperlink" Target="https://www.doi.org/10.1016/j.geoderma.2022.115696" TargetMode="External"/><Relationship Id="rId163" Type="http://schemas.openxmlformats.org/officeDocument/2006/relationships/hyperlink" Target="https://www.doi.org/10.1590/S1413-415220200276" TargetMode="External"/><Relationship Id="rId184" Type="http://schemas.openxmlformats.org/officeDocument/2006/relationships/hyperlink" Target="https://www.doi.org/10.1145/3550355.3552460" TargetMode="External"/><Relationship Id="rId219" Type="http://schemas.openxmlformats.org/officeDocument/2006/relationships/hyperlink" Target="https://www.doi.org/10.1080/21645515.2020.1791509" TargetMode="External"/><Relationship Id="rId230" Type="http://schemas.openxmlformats.org/officeDocument/2006/relationships/hyperlink" Target="https://www.doi.org/10.1145/3450267.3450533" TargetMode="External"/><Relationship Id="rId251" Type="http://schemas.openxmlformats.org/officeDocument/2006/relationships/hyperlink" Target="https://www.doi.org/10.1109/Morgeo49228.2020.9121882" TargetMode="External"/><Relationship Id="rId25" Type="http://schemas.openxmlformats.org/officeDocument/2006/relationships/hyperlink" Target="https://www.doi.org/10.26583/sv.16.2.01" TargetMode="External"/><Relationship Id="rId46" Type="http://schemas.openxmlformats.org/officeDocument/2006/relationships/hyperlink" Target="https://www.doi.org/10.1145/3696414" TargetMode="External"/><Relationship Id="rId67" Type="http://schemas.openxmlformats.org/officeDocument/2006/relationships/hyperlink" Target="https://www.doi.org/10.1016/j.procir.2023.09.105" TargetMode="External"/><Relationship Id="rId272" Type="http://schemas.openxmlformats.org/officeDocument/2006/relationships/hyperlink" Target="https://www.doi.org/10.1145/3407023.3409228" TargetMode="External"/><Relationship Id="rId293" Type="http://schemas.openxmlformats.org/officeDocument/2006/relationships/hyperlink" Target="https://www.doi.org/10.1145/3386164.3387294" TargetMode="External"/><Relationship Id="rId307" Type="http://schemas.openxmlformats.org/officeDocument/2006/relationships/hyperlink" Target="https://www.doi.org/10.1145/3284557.3284739" TargetMode="External"/><Relationship Id="rId328" Type="http://schemas.openxmlformats.org/officeDocument/2006/relationships/hyperlink" Target="https://www.doi.org/10.1016/j.optlaseng.2009.11.003" TargetMode="External"/><Relationship Id="rId88" Type="http://schemas.openxmlformats.org/officeDocument/2006/relationships/hyperlink" Target="https://www.doi.org/10.1016/j.jag.2023.103440" TargetMode="External"/><Relationship Id="rId111" Type="http://schemas.openxmlformats.org/officeDocument/2006/relationships/hyperlink" Target="https://www.doi.org/10.1145/3629606.3629627" TargetMode="External"/><Relationship Id="rId132" Type="http://schemas.openxmlformats.org/officeDocument/2006/relationships/hyperlink" Target="https://www.doi.org/10.1145/3575813.3597356" TargetMode="External"/><Relationship Id="rId153" Type="http://schemas.openxmlformats.org/officeDocument/2006/relationships/hyperlink" Target="https://www.doi.org/10.1080/00049158.2021.2004687" TargetMode="External"/><Relationship Id="rId174" Type="http://schemas.openxmlformats.org/officeDocument/2006/relationships/hyperlink" Target="https://www.doi.org/10.1186/s12916-022-02639-z" TargetMode="External"/><Relationship Id="rId195" Type="http://schemas.openxmlformats.org/officeDocument/2006/relationships/hyperlink" Target="https://www.doi.org/10.1109/WSC57314.2022.10015333" TargetMode="External"/><Relationship Id="rId209" Type="http://schemas.openxmlformats.org/officeDocument/2006/relationships/hyperlink" Target="https://www.doi.org/10.1007/978-3-030-94335-6_34" TargetMode="External"/><Relationship Id="rId220" Type="http://schemas.openxmlformats.org/officeDocument/2006/relationships/hyperlink" Target="https://www.doi.org/10.1007/s42947-020-0306-7" TargetMode="External"/><Relationship Id="rId241" Type="http://schemas.openxmlformats.org/officeDocument/2006/relationships/hyperlink" Target="https://www.doi.org/10.1109/WSC52266.2021.9715355" TargetMode="External"/><Relationship Id="rId15" Type="http://schemas.openxmlformats.org/officeDocument/2006/relationships/hyperlink" Target="https://www.doi.org/10.1186/s12877-024-05361-y" TargetMode="External"/><Relationship Id="rId36" Type="http://schemas.openxmlformats.org/officeDocument/2006/relationships/hyperlink" Target="https://www.doi.org/10.1109/ACCESS.2024.3391130" TargetMode="External"/><Relationship Id="rId57" Type="http://schemas.openxmlformats.org/officeDocument/2006/relationships/hyperlink" Target="https://www.scimagojr.com/journalsearch.php?q=21100784721&amp;tip=sid&amp;clean=0" TargetMode="External"/><Relationship Id="rId262" Type="http://schemas.openxmlformats.org/officeDocument/2006/relationships/hyperlink" Target="https://www.doi.org/10.1016/S0140-6736(20)30114-8" TargetMode="External"/><Relationship Id="rId283" Type="http://schemas.openxmlformats.org/officeDocument/2006/relationships/hyperlink" Target="https://www.doi.org/10.1016/j.scitotenv.2018.08.179" TargetMode="External"/><Relationship Id="rId318" Type="http://schemas.openxmlformats.org/officeDocument/2006/relationships/hyperlink" Target="https://www.doi.org/10.1007/s10862-015-9507-9" TargetMode="External"/><Relationship Id="rId339" Type="http://schemas.openxmlformats.org/officeDocument/2006/relationships/hyperlink" Target="https://www.doi.org/10.1175/1520-0450(1992)031%3c1396:TAOTAT%3e2.0.CO;2" TargetMode="External"/><Relationship Id="rId78" Type="http://schemas.openxmlformats.org/officeDocument/2006/relationships/hyperlink" Target="https://www.doi.org/10.1145/3603703" TargetMode="External"/><Relationship Id="rId99" Type="http://schemas.openxmlformats.org/officeDocument/2006/relationships/hyperlink" Target="https://www.doi.org/10.1016/j.gsf.2023.101645" TargetMode="External"/><Relationship Id="rId101" Type="http://schemas.openxmlformats.org/officeDocument/2006/relationships/hyperlink" Target="https://www.doi.org/10.1016/j.oceaneng.2023.114246" TargetMode="External"/><Relationship Id="rId122" Type="http://schemas.openxmlformats.org/officeDocument/2006/relationships/hyperlink" Target="https://www.doi.org/10.1109/WSC60868.2023.10408025" TargetMode="External"/><Relationship Id="rId143" Type="http://schemas.openxmlformats.org/officeDocument/2006/relationships/hyperlink" Target="https://www.doi.org/10.1016/j.pnucene.2022.104411" TargetMode="External"/><Relationship Id="rId164" Type="http://schemas.openxmlformats.org/officeDocument/2006/relationships/hyperlink" Target="https://www.scimagojr.com/journalsearch.php?q=21100908414&amp;tip=sid&amp;clean=0" TargetMode="External"/><Relationship Id="rId185" Type="http://schemas.openxmlformats.org/officeDocument/2006/relationships/hyperlink" Target="https://www.doi.org/10.1145/3563357.3564050" TargetMode="External"/><Relationship Id="rId9" Type="http://schemas.openxmlformats.org/officeDocument/2006/relationships/hyperlink" Target="https://www.doi.org/10.1016/j.ergon.2024.103634" TargetMode="External"/><Relationship Id="rId210" Type="http://schemas.openxmlformats.org/officeDocument/2006/relationships/hyperlink" Target="https://www.doi.org/10.3390/app11188337" TargetMode="External"/><Relationship Id="rId26" Type="http://schemas.openxmlformats.org/officeDocument/2006/relationships/hyperlink" Target="https://www.doi.org/10.1007/s10333-023-00967-1" TargetMode="External"/><Relationship Id="rId231" Type="http://schemas.openxmlformats.org/officeDocument/2006/relationships/hyperlink" Target="https://www.doi.org/10.1145/3445969.3450422" TargetMode="External"/><Relationship Id="rId252" Type="http://schemas.openxmlformats.org/officeDocument/2006/relationships/hyperlink" Target="https://www.doi.org/10.1016/j.ecolind.2020.106513" TargetMode="External"/><Relationship Id="rId273" Type="http://schemas.openxmlformats.org/officeDocument/2006/relationships/hyperlink" Target="https://www.doi.org/10.1145/3385032.3385041" TargetMode="External"/><Relationship Id="rId294" Type="http://schemas.openxmlformats.org/officeDocument/2006/relationships/hyperlink" Target="https://www.doi.org/10.1109/WSC40007.2019.9004797" TargetMode="External"/><Relationship Id="rId308" Type="http://schemas.openxmlformats.org/officeDocument/2006/relationships/hyperlink" Target="https://www.doi.org/10.1109/WSC.2018.8632242" TargetMode="External"/><Relationship Id="rId329" Type="http://schemas.openxmlformats.org/officeDocument/2006/relationships/hyperlink" Target="https://www.doi.org/10.1614/IPSM-08-073.1" TargetMode="External"/><Relationship Id="rId47" Type="http://schemas.openxmlformats.org/officeDocument/2006/relationships/hyperlink" Target="https://www.doi.org/10.1145/3679014" TargetMode="External"/><Relationship Id="rId68" Type="http://schemas.openxmlformats.org/officeDocument/2006/relationships/hyperlink" Target="https://www.doi.org/10.1016/j.ecoinf.2023.102092" TargetMode="External"/><Relationship Id="rId89" Type="http://schemas.openxmlformats.org/officeDocument/2006/relationships/hyperlink" Target="https://www.doi.org/10.1007/978-3-031-27818-1_5" TargetMode="External"/><Relationship Id="rId112" Type="http://schemas.openxmlformats.org/officeDocument/2006/relationships/hyperlink" Target="https://www.doi.org/10.1109/WSC60868.2023.10408594" TargetMode="External"/><Relationship Id="rId133" Type="http://schemas.openxmlformats.org/officeDocument/2006/relationships/hyperlink" Target="https://www.doi.org/10.1145/3529098" TargetMode="External"/><Relationship Id="rId154" Type="http://schemas.openxmlformats.org/officeDocument/2006/relationships/hyperlink" Target="https://www.doi.org/10.13196/j.cims.2022.09.006" TargetMode="External"/><Relationship Id="rId175" Type="http://schemas.openxmlformats.org/officeDocument/2006/relationships/hyperlink" Target="https://www.doi.org/10.1177/03611981221092383" TargetMode="External"/><Relationship Id="rId340" Type="http://schemas.openxmlformats.org/officeDocument/2006/relationships/table" Target="../tables/table3.xml"/><Relationship Id="rId196" Type="http://schemas.openxmlformats.org/officeDocument/2006/relationships/hyperlink" Target="https://www.doi.org/10.1109/WSC57314.2022.10015426" TargetMode="External"/><Relationship Id="rId200" Type="http://schemas.openxmlformats.org/officeDocument/2006/relationships/hyperlink" Target="https://www.doi.org/10.1145/3578837.3578886" TargetMode="External"/><Relationship Id="rId16" Type="http://schemas.openxmlformats.org/officeDocument/2006/relationships/hyperlink" Target="https://www.doi.org/10.1016/j.jrurstud.2023.103168" TargetMode="External"/><Relationship Id="rId221" Type="http://schemas.openxmlformats.org/officeDocument/2006/relationships/hyperlink" Target="https://www.doi.org/10.1097/DAD.0000000000001817" TargetMode="External"/><Relationship Id="rId242" Type="http://schemas.openxmlformats.org/officeDocument/2006/relationships/hyperlink" Target="https://www.doi.org/10.1145/3461778.3462030" TargetMode="External"/><Relationship Id="rId263" Type="http://schemas.openxmlformats.org/officeDocument/2006/relationships/hyperlink" Target="https://www.doi.org/10.1016/j.envsoft.2020.104657" TargetMode="External"/><Relationship Id="rId284" Type="http://schemas.openxmlformats.org/officeDocument/2006/relationships/hyperlink" Target="https://www.doi.org/10.1016/j.jiac.2019.03.015" TargetMode="External"/><Relationship Id="rId319" Type="http://schemas.openxmlformats.org/officeDocument/2006/relationships/hyperlink" Target="https://www.doi.org/10.1111/mice.12140" TargetMode="External"/><Relationship Id="rId37" Type="http://schemas.openxmlformats.org/officeDocument/2006/relationships/hyperlink" Target="https://www.doi.org/10.1109/TIV.2023.3319158" TargetMode="External"/><Relationship Id="rId58" Type="http://schemas.openxmlformats.org/officeDocument/2006/relationships/hyperlink" Target="https://www.doi.org/10.1109/ISCSIC60498.2023.00046" TargetMode="External"/><Relationship Id="rId79" Type="http://schemas.openxmlformats.org/officeDocument/2006/relationships/hyperlink" Target="https://www.doi.org/10.1145/3593043" TargetMode="External"/><Relationship Id="rId102" Type="http://schemas.openxmlformats.org/officeDocument/2006/relationships/hyperlink" Target="https://www.doi.org/10.1109/MODELS-C59198.2023.00045" TargetMode="External"/><Relationship Id="rId123" Type="http://schemas.openxmlformats.org/officeDocument/2006/relationships/hyperlink" Target="https://www.doi.org/10.1145/3608251.3608255" TargetMode="External"/><Relationship Id="rId144" Type="http://schemas.openxmlformats.org/officeDocument/2006/relationships/hyperlink" Target="https://www.doi.org/10.1061/(ASCE)CO.1943-7862.0002271" TargetMode="External"/><Relationship Id="rId330" Type="http://schemas.openxmlformats.org/officeDocument/2006/relationships/hyperlink" Target="https://www.doi.org/10.1117/12.849748" TargetMode="External"/><Relationship Id="rId90" Type="http://schemas.openxmlformats.org/officeDocument/2006/relationships/hyperlink" Target="https://www.doi.org/10.1080/15732479.2021.1991387" TargetMode="External"/><Relationship Id="rId165" Type="http://schemas.openxmlformats.org/officeDocument/2006/relationships/hyperlink" Target="https://www.doi.org/10.1145/3517189" TargetMode="External"/><Relationship Id="rId186" Type="http://schemas.openxmlformats.org/officeDocument/2006/relationships/hyperlink" Target="https://www.doi.org/10.1145/3507909" TargetMode="External"/><Relationship Id="rId211" Type="http://schemas.openxmlformats.org/officeDocument/2006/relationships/hyperlink" Target="https://www.doi.org/10.2174/1573405616666201130101229" TargetMode="External"/><Relationship Id="rId232" Type="http://schemas.openxmlformats.org/officeDocument/2006/relationships/hyperlink" Target="https://www.doi.org/10.1145/3481646.3481655" TargetMode="External"/><Relationship Id="rId253" Type="http://schemas.openxmlformats.org/officeDocument/2006/relationships/hyperlink" Target="https://www.doi.org/10.1016/j.asoc.2020.106505" TargetMode="External"/><Relationship Id="rId274" Type="http://schemas.openxmlformats.org/officeDocument/2006/relationships/hyperlink" Target="https://www.doi.org/10.1145/3444465.3444496" TargetMode="External"/><Relationship Id="rId295" Type="http://schemas.openxmlformats.org/officeDocument/2006/relationships/hyperlink" Target="https://www.doi.org/10.1145/3350768.3350779" TargetMode="External"/><Relationship Id="rId309" Type="http://schemas.openxmlformats.org/officeDocument/2006/relationships/hyperlink" Target="https://www.doi.org/10.1109/WSC.2018.8632202" TargetMode="External"/><Relationship Id="rId27" Type="http://schemas.openxmlformats.org/officeDocument/2006/relationships/hyperlink" Target="https://www.scimagojr.com/journalsearch.php?q=24972&amp;tip=sid&amp;clean=0" TargetMode="External"/><Relationship Id="rId48" Type="http://schemas.openxmlformats.org/officeDocument/2006/relationships/hyperlink" Target="https://www.doi.org/10.1145/3664650" TargetMode="External"/><Relationship Id="rId69" Type="http://schemas.openxmlformats.org/officeDocument/2006/relationships/hyperlink" Target="https://www.doi.org/10.1016/j.jsse.2023.04.001" TargetMode="External"/><Relationship Id="rId113" Type="http://schemas.openxmlformats.org/officeDocument/2006/relationships/hyperlink" Target="https://www.doi.org/10.1145/3607720.3607788" TargetMode="External"/><Relationship Id="rId134" Type="http://schemas.openxmlformats.org/officeDocument/2006/relationships/hyperlink" Target="https://www.doi.org/10.1145/3650215.3650369" TargetMode="External"/><Relationship Id="rId320" Type="http://schemas.openxmlformats.org/officeDocument/2006/relationships/hyperlink" Target="https://www.doi.org/10.1002/2016JC011908" TargetMode="External"/><Relationship Id="rId80" Type="http://schemas.openxmlformats.org/officeDocument/2006/relationships/hyperlink" Target="https://www.doi.org/10.1145/3589338" TargetMode="External"/><Relationship Id="rId155" Type="http://schemas.openxmlformats.org/officeDocument/2006/relationships/hyperlink" Target="https://www.doi.org/10.1049/cim2.12046" TargetMode="External"/><Relationship Id="rId176" Type="http://schemas.openxmlformats.org/officeDocument/2006/relationships/hyperlink" Target="https://www.doi.org/10.1109/AERO53065.2022.9843533" TargetMode="External"/><Relationship Id="rId197" Type="http://schemas.openxmlformats.org/officeDocument/2006/relationships/hyperlink" Target="https://www.doi.org/10.1109/WSC57314.2022.10015503" TargetMode="External"/><Relationship Id="rId201" Type="http://schemas.openxmlformats.org/officeDocument/2006/relationships/hyperlink" Target="https://www.doi.org/10.1145/3519301" TargetMode="External"/><Relationship Id="rId222" Type="http://schemas.openxmlformats.org/officeDocument/2006/relationships/hyperlink" Target="https://www.doi.org/10.1115/IMECE2021-73159" TargetMode="External"/><Relationship Id="rId243" Type="http://schemas.openxmlformats.org/officeDocument/2006/relationships/hyperlink" Target="https://doi.org/10.1145/3477244.3477985" TargetMode="External"/><Relationship Id="rId264" Type="http://schemas.openxmlformats.org/officeDocument/2006/relationships/hyperlink" Target="https://www.doi.org/10.3389/fevo.2019.00524" TargetMode="External"/><Relationship Id="rId285" Type="http://schemas.openxmlformats.org/officeDocument/2006/relationships/hyperlink" Target="https://www.doi.org/10.1111/1471-0528.15442" TargetMode="External"/><Relationship Id="rId17" Type="http://schemas.openxmlformats.org/officeDocument/2006/relationships/hyperlink" Target="https://www.doi.org/10.12082/dqxxkx.2024.230503" TargetMode="External"/><Relationship Id="rId38" Type="http://schemas.openxmlformats.org/officeDocument/2006/relationships/hyperlink" Target="https://www.doi.org/10.1145/3655497.3655508" TargetMode="External"/><Relationship Id="rId59" Type="http://schemas.openxmlformats.org/officeDocument/2006/relationships/hyperlink" Target="https://www.doi.org/10.1109/ICIEA58696.2023.10241843" TargetMode="External"/><Relationship Id="rId103" Type="http://schemas.openxmlformats.org/officeDocument/2006/relationships/hyperlink" Target="https://www.doi.org/10.1109/WETICE57085.2023.10477802" TargetMode="External"/><Relationship Id="rId124" Type="http://schemas.openxmlformats.org/officeDocument/2006/relationships/hyperlink" Target="https://www.doi.org/10.1109/WSC60868.2023.10407260" TargetMode="External"/><Relationship Id="rId310" Type="http://schemas.openxmlformats.org/officeDocument/2006/relationships/hyperlink" Target="https://www.doi.org/10.1145/3178248.3178256" TargetMode="External"/><Relationship Id="rId70" Type="http://schemas.openxmlformats.org/officeDocument/2006/relationships/hyperlink" Target="https://www.doi.org/10.1007/978-3-031-58953-9_14" TargetMode="External"/><Relationship Id="rId91" Type="http://schemas.openxmlformats.org/officeDocument/2006/relationships/hyperlink" Target="https://www.doi.org/10.3390/ijgi12040167" TargetMode="External"/><Relationship Id="rId145" Type="http://schemas.openxmlformats.org/officeDocument/2006/relationships/hyperlink" Target="https://www.doi.org/10.3390/pr10091770" TargetMode="External"/><Relationship Id="rId166" Type="http://schemas.openxmlformats.org/officeDocument/2006/relationships/hyperlink" Target="https://www.scimagojr.com/journalsearch.php?q=21100908414&amp;tip=sid&amp;clean=0" TargetMode="External"/><Relationship Id="rId187" Type="http://schemas.openxmlformats.org/officeDocument/2006/relationships/hyperlink" Target="https://www.doi.org/10.1145/3550356.3561543" TargetMode="External"/><Relationship Id="rId331" Type="http://schemas.openxmlformats.org/officeDocument/2006/relationships/hyperlink" Target="https://www.doi.org/10.1016/j.geomorph.2008.09.015" TargetMode="External"/><Relationship Id="rId1" Type="http://schemas.openxmlformats.org/officeDocument/2006/relationships/hyperlink" Target="https://www.scimagojr.com/journalsearch.php?q=21100374601&amp;tip=sid" TargetMode="External"/><Relationship Id="rId212" Type="http://schemas.openxmlformats.org/officeDocument/2006/relationships/hyperlink" Target="https://www.doi.org/10.1186/s12889-021-11002-5" TargetMode="External"/><Relationship Id="rId233" Type="http://schemas.openxmlformats.org/officeDocument/2006/relationships/hyperlink" Target="https://www.doi.org/10.1109/ICSE-NIER52604.2021.00028" TargetMode="External"/><Relationship Id="rId254" Type="http://schemas.openxmlformats.org/officeDocument/2006/relationships/hyperlink" Target="https://doi.org/10.35199/NORDDESIGN2020.46" TargetMode="External"/><Relationship Id="rId28" Type="http://schemas.openxmlformats.org/officeDocument/2006/relationships/hyperlink" Target="https://www.doi.org/10.1145/3640314" TargetMode="External"/><Relationship Id="rId49" Type="http://schemas.openxmlformats.org/officeDocument/2006/relationships/hyperlink" Target="https://www.doi.org/10.1109/OJSE.2024.3434310" TargetMode="External"/><Relationship Id="rId114" Type="http://schemas.openxmlformats.org/officeDocument/2006/relationships/hyperlink" Target="https://www.scimagojr.com/journalsearch.php?q=21101020041&amp;tip=sid&amp;clean=0" TargetMode="External"/><Relationship Id="rId275" Type="http://schemas.openxmlformats.org/officeDocument/2006/relationships/hyperlink" Target="https://www.scimagojr.com/journalsearch.php?q=21100902671&amp;tip=sid&amp;clean=0" TargetMode="External"/><Relationship Id="rId296" Type="http://schemas.openxmlformats.org/officeDocument/2006/relationships/hyperlink" Target="https://www.doi.org/10.1145/3301273" TargetMode="External"/><Relationship Id="rId300" Type="http://schemas.openxmlformats.org/officeDocument/2006/relationships/hyperlink" Target="https://www.doi.org/10.1088/1755-1315/169/1/012100" TargetMode="External"/><Relationship Id="rId60" Type="http://schemas.openxmlformats.org/officeDocument/2006/relationships/hyperlink" Target="https://www.doi.org/10.1109/SERA57763.2023.10456759" TargetMode="External"/><Relationship Id="rId81" Type="http://schemas.openxmlformats.org/officeDocument/2006/relationships/hyperlink" Target="https://www.doi.org/10.1145/3623378" TargetMode="External"/><Relationship Id="rId135" Type="http://schemas.openxmlformats.org/officeDocument/2006/relationships/hyperlink" Target="https://www.doi.org/10.1109/TNET.2023.3274354" TargetMode="External"/><Relationship Id="rId156" Type="http://schemas.openxmlformats.org/officeDocument/2006/relationships/hyperlink" Target="https://www.doi.org/10.1016/j.scitotenv.2021.151030" TargetMode="External"/><Relationship Id="rId177" Type="http://schemas.openxmlformats.org/officeDocument/2006/relationships/hyperlink" Target="https://www.doi.org/10.1145/3550356.3561550" TargetMode="External"/><Relationship Id="rId198" Type="http://schemas.openxmlformats.org/officeDocument/2006/relationships/hyperlink" Target="https://www.scimagojr.com/journalsearch.php?q=21100908414&amp;tip=sid&amp;clean=0" TargetMode="External"/><Relationship Id="rId321" Type="http://schemas.openxmlformats.org/officeDocument/2006/relationships/hyperlink" Target="https://www.doi.org/10.1016/j.artmed.2016.01.005" TargetMode="External"/><Relationship Id="rId202" Type="http://schemas.openxmlformats.org/officeDocument/2006/relationships/hyperlink" Target="https://www.doi.org/10.1109/WSC57314.2022.10015481" TargetMode="External"/><Relationship Id="rId223" Type="http://schemas.openxmlformats.org/officeDocument/2006/relationships/hyperlink" Target="https://www.doi.org/10.1007/978-3-030-98404-5_18" TargetMode="External"/><Relationship Id="rId244" Type="http://schemas.openxmlformats.org/officeDocument/2006/relationships/hyperlink" Target="https://www.scimagojr.com/journalsearch.php?q=21100908414&amp;tip=sid&amp;clean=0" TargetMode="External"/><Relationship Id="rId18" Type="http://schemas.openxmlformats.org/officeDocument/2006/relationships/hyperlink" Target="https://www.doi.org/10.1109/ICIT58233.2024.10540727" TargetMode="External"/><Relationship Id="rId39" Type="http://schemas.openxmlformats.org/officeDocument/2006/relationships/hyperlink" Target="https://www.doi.org/10.1145/3659601" TargetMode="External"/><Relationship Id="rId265" Type="http://schemas.openxmlformats.org/officeDocument/2006/relationships/hyperlink" Target="https://www.doi.org/10.1145/3417990.3421438" TargetMode="External"/><Relationship Id="rId286" Type="http://schemas.openxmlformats.org/officeDocument/2006/relationships/hyperlink" Target="https://www.doi.org/10.1109/CONCAPANXXXIX47272.2019.8976997" TargetMode="External"/><Relationship Id="rId50" Type="http://schemas.openxmlformats.org/officeDocument/2006/relationships/hyperlink" Target="https://www.doi.org/10.1145/3674974" TargetMode="External"/><Relationship Id="rId104" Type="http://schemas.openxmlformats.org/officeDocument/2006/relationships/hyperlink" Target="https://www.doi.org/10.1109/MODELS-C59198.2023.00043" TargetMode="External"/><Relationship Id="rId125" Type="http://schemas.openxmlformats.org/officeDocument/2006/relationships/hyperlink" Target="https://www.doi.org/10.1109/WSC60868.2023.10408413" TargetMode="External"/><Relationship Id="rId146" Type="http://schemas.openxmlformats.org/officeDocument/2006/relationships/hyperlink" Target="https://www.doi.org/10.1159/000520592" TargetMode="External"/><Relationship Id="rId167" Type="http://schemas.openxmlformats.org/officeDocument/2006/relationships/hyperlink" Target="https://www.doi.org/10.1145/3478680" TargetMode="External"/><Relationship Id="rId188" Type="http://schemas.openxmlformats.org/officeDocument/2006/relationships/hyperlink" Target="https://www.doi.org/10.1109/WSC57314.2022.10015361" TargetMode="External"/><Relationship Id="rId311" Type="http://schemas.openxmlformats.org/officeDocument/2006/relationships/hyperlink" Target="https://www.doi.org/10.1127/zfg-suppl/2017/0327" TargetMode="External"/><Relationship Id="rId332" Type="http://schemas.openxmlformats.org/officeDocument/2006/relationships/hyperlink" Target="https://www.doi.org/10.1007/s12594-009-0033-9" TargetMode="External"/><Relationship Id="rId71" Type="http://schemas.openxmlformats.org/officeDocument/2006/relationships/hyperlink" Target="https://www.doi.org/10.1049/icp.2023.0996" TargetMode="External"/><Relationship Id="rId92" Type="http://schemas.openxmlformats.org/officeDocument/2006/relationships/hyperlink" Target="https://www.doi.org/10.3390/rs15204900" TargetMode="External"/><Relationship Id="rId213" Type="http://schemas.openxmlformats.org/officeDocument/2006/relationships/hyperlink" Target="https://www.doi.org/10.3390/jmmp5030080" TargetMode="External"/><Relationship Id="rId234" Type="http://schemas.openxmlformats.org/officeDocument/2006/relationships/hyperlink" Target="https://www.scimagojr.com/journalsearch.php?q=21100908414&amp;tip=sid&amp;clean=0" TargetMode="External"/><Relationship Id="rId2" Type="http://schemas.openxmlformats.org/officeDocument/2006/relationships/hyperlink" Target="https://www.doi.org/10.1109/ACCESS.2024.3380452" TargetMode="External"/><Relationship Id="rId29" Type="http://schemas.openxmlformats.org/officeDocument/2006/relationships/hyperlink" Target="https://www.doi.org/10.1145/3657284" TargetMode="External"/><Relationship Id="rId255" Type="http://schemas.openxmlformats.org/officeDocument/2006/relationships/hyperlink" Target="https://www.doi.org/10.1109/ACCESS.2020.2985717" TargetMode="External"/><Relationship Id="rId276" Type="http://schemas.openxmlformats.org/officeDocument/2006/relationships/hyperlink" Target="https://www.doi.org/10.1145/3386164.3387296" TargetMode="External"/><Relationship Id="rId297" Type="http://schemas.openxmlformats.org/officeDocument/2006/relationships/hyperlink" Target="https://www.doi.org/10.1145/3373724.3373726" TargetMode="External"/><Relationship Id="rId40" Type="http://schemas.openxmlformats.org/officeDocument/2006/relationships/hyperlink" Target="https://www.doi.org/10.1145/3614426" TargetMode="External"/><Relationship Id="rId115" Type="http://schemas.openxmlformats.org/officeDocument/2006/relationships/hyperlink" Target="https://www.doi.org/10.1145/3600160.3605070" TargetMode="External"/><Relationship Id="rId136" Type="http://schemas.openxmlformats.org/officeDocument/2006/relationships/hyperlink" Target="https://www.doi.org/10.1109/WETICE57085.2023.10477842" TargetMode="External"/><Relationship Id="rId157" Type="http://schemas.openxmlformats.org/officeDocument/2006/relationships/hyperlink" Target="https://www.doi.org/10.1007/978-3-031-14844-6_7" TargetMode="External"/><Relationship Id="rId178" Type="http://schemas.openxmlformats.org/officeDocument/2006/relationships/hyperlink" Target="https://www.doi.org/10.1145/3550356.3563134" TargetMode="External"/><Relationship Id="rId301" Type="http://schemas.openxmlformats.org/officeDocument/2006/relationships/hyperlink" Target="https://www.doi.org/10.24140/ISSN.1645-7250.RLE40.11" TargetMode="External"/><Relationship Id="rId322" Type="http://schemas.openxmlformats.org/officeDocument/2006/relationships/hyperlink" Target="https://www.doi.org/10.1007/978-3-319-09057-3_296" TargetMode="External"/><Relationship Id="rId61" Type="http://schemas.openxmlformats.org/officeDocument/2006/relationships/hyperlink" Target="https://www.doi.org/10.1109/TITS.2021.3122566" TargetMode="External"/><Relationship Id="rId82" Type="http://schemas.openxmlformats.org/officeDocument/2006/relationships/hyperlink" Target="https://www.doi.org/10.1145/3612918" TargetMode="External"/><Relationship Id="rId199" Type="http://schemas.openxmlformats.org/officeDocument/2006/relationships/hyperlink" Target="https://www.doi.org/10.1145/3502265" TargetMode="External"/><Relationship Id="rId203" Type="http://schemas.openxmlformats.org/officeDocument/2006/relationships/hyperlink" Target="https://www.doi.org/10.1109/WSC57314.2022.10015464" TargetMode="External"/><Relationship Id="rId19" Type="http://schemas.openxmlformats.org/officeDocument/2006/relationships/hyperlink" Target="https://www.doi.org/10.12082/dqxxkx.2024.230590" TargetMode="External"/><Relationship Id="rId224" Type="http://schemas.openxmlformats.org/officeDocument/2006/relationships/hyperlink" Target="https://www.doi.org/10.1016/j.jhydrol.2021.126854" TargetMode="External"/><Relationship Id="rId245" Type="http://schemas.openxmlformats.org/officeDocument/2006/relationships/hyperlink" Target="https://doi.org/10.1145/3477244.3477985" TargetMode="External"/><Relationship Id="rId266" Type="http://schemas.openxmlformats.org/officeDocument/2006/relationships/hyperlink" Target="https://www.doi.org/10.1145/3417990.3421446" TargetMode="External"/><Relationship Id="rId287" Type="http://schemas.openxmlformats.org/officeDocument/2006/relationships/hyperlink" Target="https://www.doi.org/10.1109/DT.2019.8813434" TargetMode="External"/><Relationship Id="rId30" Type="http://schemas.openxmlformats.org/officeDocument/2006/relationships/hyperlink" Target="https://www.doi.org/10.1145/3645090" TargetMode="External"/><Relationship Id="rId105" Type="http://schemas.openxmlformats.org/officeDocument/2006/relationships/hyperlink" Target="https://www.doi.org/10.1109/SEAMS59076.2023.00016" TargetMode="External"/><Relationship Id="rId126" Type="http://schemas.openxmlformats.org/officeDocument/2006/relationships/hyperlink" Target="https://www.doi.org/10.1109/WSC60868.2023.10408363" TargetMode="External"/><Relationship Id="rId147" Type="http://schemas.openxmlformats.org/officeDocument/2006/relationships/hyperlink" Target="https://www.doi.org/10.3390/s22030873" TargetMode="External"/><Relationship Id="rId168" Type="http://schemas.openxmlformats.org/officeDocument/2006/relationships/hyperlink" Target="https://www.scimagojr.com/journalsearch.php?q=19080&amp;tip=sid&amp;clean=0" TargetMode="External"/><Relationship Id="rId312" Type="http://schemas.openxmlformats.org/officeDocument/2006/relationships/hyperlink" Target="https://www.doi.org/10.1016/j.geoderma.2017.08.017" TargetMode="External"/><Relationship Id="rId333" Type="http://schemas.openxmlformats.org/officeDocument/2006/relationships/hyperlink" Target="https://www.doi.org/10.1007/s10336-009-0390-6" TargetMode="External"/><Relationship Id="rId51" Type="http://schemas.openxmlformats.org/officeDocument/2006/relationships/hyperlink" Target="https://www.doi.org/10.1145/3640310.3674100" TargetMode="External"/><Relationship Id="rId72" Type="http://schemas.openxmlformats.org/officeDocument/2006/relationships/hyperlink" Target="https://www.doi.org/10.1108/AGJSR-05-2022-0069" TargetMode="External"/><Relationship Id="rId93" Type="http://schemas.openxmlformats.org/officeDocument/2006/relationships/hyperlink" Target="https://www.doi.org/10.3390/systems11080429" TargetMode="External"/><Relationship Id="rId189" Type="http://schemas.openxmlformats.org/officeDocument/2006/relationships/hyperlink" Target="https://www.scimagojr.com/journalsearch.php?q=21100908414&amp;tip=sid&amp;clean=0" TargetMode="External"/><Relationship Id="rId3" Type="http://schemas.openxmlformats.org/officeDocument/2006/relationships/hyperlink" Target="https://www.doi.org/10.1109/TPEL.2023.3328438" TargetMode="External"/><Relationship Id="rId214" Type="http://schemas.openxmlformats.org/officeDocument/2006/relationships/hyperlink" Target="https://www.doi.org/10.1007/978-3-031-07305-2_11" TargetMode="External"/><Relationship Id="rId235" Type="http://schemas.openxmlformats.org/officeDocument/2006/relationships/hyperlink" Target="https://www.doi.org/10.1145/3419634" TargetMode="External"/><Relationship Id="rId256" Type="http://schemas.openxmlformats.org/officeDocument/2006/relationships/hyperlink" Target="https://www.doi.org/10.3390/ijgi9050327" TargetMode="External"/><Relationship Id="rId277" Type="http://schemas.openxmlformats.org/officeDocument/2006/relationships/hyperlink" Target="https://www.doi.org/10.1109/ICBSLP47725.2019.201534" TargetMode="External"/><Relationship Id="rId298" Type="http://schemas.openxmlformats.org/officeDocument/2006/relationships/hyperlink" Target="https://www.doi.org/10.1145/3388218.3388222" TargetMode="External"/><Relationship Id="rId116" Type="http://schemas.openxmlformats.org/officeDocument/2006/relationships/hyperlink" Target="https://www.doi.org/10.1145/3653081.3653130" TargetMode="External"/><Relationship Id="rId137" Type="http://schemas.openxmlformats.org/officeDocument/2006/relationships/hyperlink" Target="https://www.scimagojr.com/journalsearch.php?q=21100374601&amp;tip=sid" TargetMode="External"/><Relationship Id="rId158" Type="http://schemas.openxmlformats.org/officeDocument/2006/relationships/hyperlink" Target="https://www.doi.org/10.5194/isprs-archives-XLVIII-4-W6-2022-109-2023" TargetMode="External"/><Relationship Id="rId302" Type="http://schemas.openxmlformats.org/officeDocument/2006/relationships/hyperlink" Target="https://www.doi.org/10.3390/f9030113" TargetMode="External"/><Relationship Id="rId323" Type="http://schemas.openxmlformats.org/officeDocument/2006/relationships/hyperlink" Target="https://www.doi.org/10.1080/07359683.2014.936295" TargetMode="External"/><Relationship Id="rId20" Type="http://schemas.openxmlformats.org/officeDocument/2006/relationships/hyperlink" Target="https://www.doi.org/10.1016/j.jhydrol.2024.130654" TargetMode="External"/><Relationship Id="rId41" Type="http://schemas.openxmlformats.org/officeDocument/2006/relationships/hyperlink" Target="https://www.doi.org/10.1145/3673226" TargetMode="External"/><Relationship Id="rId62" Type="http://schemas.openxmlformats.org/officeDocument/2006/relationships/hyperlink" Target="https://www.doi.org/10.1016/j.enbuild.2022.112732" TargetMode="External"/><Relationship Id="rId83" Type="http://schemas.openxmlformats.org/officeDocument/2006/relationships/hyperlink" Target="https://www.doi.org/10.1145/3582270" TargetMode="External"/><Relationship Id="rId179" Type="http://schemas.openxmlformats.org/officeDocument/2006/relationships/hyperlink" Target="https://www.doi.org/10.1145/3550356.3561586" TargetMode="External"/><Relationship Id="rId190" Type="http://schemas.openxmlformats.org/officeDocument/2006/relationships/hyperlink" Target="https://www.doi.org/10.1145/3549555.3549594" TargetMode="External"/><Relationship Id="rId204" Type="http://schemas.openxmlformats.org/officeDocument/2006/relationships/hyperlink" Target="https://www.doi.org/10.1145/3492762" TargetMode="External"/><Relationship Id="rId225" Type="http://schemas.openxmlformats.org/officeDocument/2006/relationships/hyperlink" Target="https://www.doi.org/10.1016/j.ecolind.2021.108065" TargetMode="External"/><Relationship Id="rId246" Type="http://schemas.openxmlformats.org/officeDocument/2006/relationships/hyperlink" Target="https://www.scimagojr.com/journalsearch.php?q=23729&amp;tip=sid&amp;clean=0" TargetMode="External"/><Relationship Id="rId267" Type="http://schemas.openxmlformats.org/officeDocument/2006/relationships/hyperlink" Target="https://www.scimagojr.com/journalsearch.php?q=21100908414&amp;tip=sid&amp;clean=0" TargetMode="External"/><Relationship Id="rId288" Type="http://schemas.openxmlformats.org/officeDocument/2006/relationships/hyperlink" Target="https://www.doi.org/10.1109/WSC40007.2019.9004694" TargetMode="External"/><Relationship Id="rId106" Type="http://schemas.openxmlformats.org/officeDocument/2006/relationships/hyperlink" Target="https://www.doi.org/10.1109/ACCESS.2023.3277429" TargetMode="External"/><Relationship Id="rId127" Type="http://schemas.openxmlformats.org/officeDocument/2006/relationships/hyperlink" Target="https://www.doi.org/10.1145/3589462.3589478" TargetMode="External"/><Relationship Id="rId313" Type="http://schemas.openxmlformats.org/officeDocument/2006/relationships/hyperlink" Target="https://www.doi.org/10.1007/978-3-319-68270-9_13" TargetMode="External"/><Relationship Id="rId10" Type="http://schemas.openxmlformats.org/officeDocument/2006/relationships/hyperlink" Target="https://www.doi.org/10.1016/j.aei.2023.102346" TargetMode="External"/><Relationship Id="rId31" Type="http://schemas.openxmlformats.org/officeDocument/2006/relationships/hyperlink" Target="https://www.doi.org/10.1145/3648469" TargetMode="External"/><Relationship Id="rId52" Type="http://schemas.openxmlformats.org/officeDocument/2006/relationships/hyperlink" Target="https://www.doi.org/10.1145/3689947" TargetMode="External"/><Relationship Id="rId73" Type="http://schemas.openxmlformats.org/officeDocument/2006/relationships/hyperlink" Target="https://www.doi.org/10.1109/IV60283.2023.00047" TargetMode="External"/><Relationship Id="rId94" Type="http://schemas.openxmlformats.org/officeDocument/2006/relationships/hyperlink" Target="https://www.scimagojr.com/journalsearch.php?q=21100924250&amp;tip=sid&amp;clean=0" TargetMode="External"/><Relationship Id="rId148" Type="http://schemas.openxmlformats.org/officeDocument/2006/relationships/hyperlink" Target="https://www.doi.org/10.1007/978-3-031-32515-1_7" TargetMode="External"/><Relationship Id="rId169" Type="http://schemas.openxmlformats.org/officeDocument/2006/relationships/hyperlink" Target="https://www.doi.org/10.1016/j.compind.2022.103629" TargetMode="External"/><Relationship Id="rId334" Type="http://schemas.openxmlformats.org/officeDocument/2006/relationships/hyperlink" Target="https://www.doi.org/10.1038/nature06316" TargetMode="External"/><Relationship Id="rId4" Type="http://schemas.openxmlformats.org/officeDocument/2006/relationships/hyperlink" Target="https://www.doi.org/10.1109/OJCOMS.2024.3362271" TargetMode="External"/><Relationship Id="rId180" Type="http://schemas.openxmlformats.org/officeDocument/2006/relationships/hyperlink" Target="https://www.scimagojr.com/journalsearch.php?q=21100908414&amp;tip=sid&amp;clean=0" TargetMode="External"/><Relationship Id="rId215" Type="http://schemas.openxmlformats.org/officeDocument/2006/relationships/hyperlink" Target="https://www.doi.org/10.1007/978-981-16-0239-9_6" TargetMode="External"/><Relationship Id="rId236" Type="http://schemas.openxmlformats.org/officeDocument/2006/relationships/hyperlink" Target="https://www.scimagojr.com/journalsearch.php?q=21100908414&amp;tip=sid&amp;clean=0" TargetMode="External"/><Relationship Id="rId257" Type="http://schemas.openxmlformats.org/officeDocument/2006/relationships/hyperlink" Target="https://www.doi.org/10.1002/9781119698821.ch9" TargetMode="External"/><Relationship Id="rId278" Type="http://schemas.openxmlformats.org/officeDocument/2006/relationships/hyperlink" Target="https://www.scimagojr.com/journalsearch.php?q=91440&amp;tip=sid&amp;clean=0" TargetMode="External"/><Relationship Id="rId303" Type="http://schemas.openxmlformats.org/officeDocument/2006/relationships/hyperlink" Target="https://www.doi.org/10.1002/mp.12974" TargetMode="External"/><Relationship Id="rId42" Type="http://schemas.openxmlformats.org/officeDocument/2006/relationships/hyperlink" Target="https://www.doi.org/10.1145/3643915.3644107" TargetMode="External"/><Relationship Id="rId84" Type="http://schemas.openxmlformats.org/officeDocument/2006/relationships/hyperlink" Target="https://www.doi.org/10.1145/3626315" TargetMode="External"/><Relationship Id="rId138" Type="http://schemas.openxmlformats.org/officeDocument/2006/relationships/hyperlink" Target="https://www.doi.org/10.1109/ACCESS.2022.3172964" TargetMode="External"/><Relationship Id="rId191" Type="http://schemas.openxmlformats.org/officeDocument/2006/relationships/hyperlink" Target="https://www.doi.org/10.1145/3530050.3532921" TargetMode="External"/><Relationship Id="rId205" Type="http://schemas.openxmlformats.org/officeDocument/2006/relationships/hyperlink" Target="https://www.doi.org/10.1145/3533028.3533307" TargetMode="External"/><Relationship Id="rId247" Type="http://schemas.openxmlformats.org/officeDocument/2006/relationships/hyperlink" Target="https://www.doi.org/10.1080/14783363.2018.1434769" TargetMode="External"/><Relationship Id="rId107" Type="http://schemas.openxmlformats.org/officeDocument/2006/relationships/hyperlink" Target="https://www.doi.org/10.1109/JSTARS.2023.3276427" TargetMode="External"/><Relationship Id="rId289" Type="http://schemas.openxmlformats.org/officeDocument/2006/relationships/hyperlink" Target="https://www.doi.org/10.1109/WSC40007.2019.9004656" TargetMode="External"/><Relationship Id="rId11" Type="http://schemas.openxmlformats.org/officeDocument/2006/relationships/hyperlink" Target="https://www.doi.org/10.1109/JOE.2024.3353271" TargetMode="External"/><Relationship Id="rId53" Type="http://schemas.openxmlformats.org/officeDocument/2006/relationships/hyperlink" Target="https://www.doi.org/10.1145/3678182" TargetMode="External"/><Relationship Id="rId149" Type="http://schemas.openxmlformats.org/officeDocument/2006/relationships/hyperlink" Target="https://www.doi.org/10.3390/rs14102421" TargetMode="External"/><Relationship Id="rId314" Type="http://schemas.openxmlformats.org/officeDocument/2006/relationships/hyperlink" Target="https://www.doi.org/10.1109/FUZZ-IEEE.2017.8015466" TargetMode="External"/><Relationship Id="rId95" Type="http://schemas.openxmlformats.org/officeDocument/2006/relationships/hyperlink" Target="https://www.doi.org/10.1177/20552076231203672" TargetMode="External"/><Relationship Id="rId160" Type="http://schemas.openxmlformats.org/officeDocument/2006/relationships/hyperlink" Target="https://www.doi.org/10.1016/j.ecolmodel.2022.109901" TargetMode="External"/><Relationship Id="rId216" Type="http://schemas.openxmlformats.org/officeDocument/2006/relationships/hyperlink" Target="https://www.doi.org/10.3969/j.issn.1674-8484.2021.02.002" TargetMode="External"/><Relationship Id="rId258" Type="http://schemas.openxmlformats.org/officeDocument/2006/relationships/hyperlink" Target="https://www.doi.org/10.3390/rs12030349" TargetMode="External"/><Relationship Id="rId22" Type="http://schemas.openxmlformats.org/officeDocument/2006/relationships/hyperlink" Target="https://www.doi.org/10.1007/978-981-97-0076-9_4" TargetMode="External"/><Relationship Id="rId64" Type="http://schemas.openxmlformats.org/officeDocument/2006/relationships/hyperlink" Target="https://www.doi.org/10.3389/fmed.2023.1336897" TargetMode="External"/><Relationship Id="rId118" Type="http://schemas.openxmlformats.org/officeDocument/2006/relationships/hyperlink" Target="https://www.doi.org/10.1109/WSC60868.2023.10408730" TargetMode="External"/><Relationship Id="rId325" Type="http://schemas.openxmlformats.org/officeDocument/2006/relationships/hyperlink" Target="https://www.doi.org/10.1590/S0100-06832013000200007" TargetMode="External"/><Relationship Id="rId171" Type="http://schemas.openxmlformats.org/officeDocument/2006/relationships/hyperlink" Target="https://www.doi.org/10.3390/rs14040986" TargetMode="External"/><Relationship Id="rId227" Type="http://schemas.openxmlformats.org/officeDocument/2006/relationships/hyperlink" Target="https://www.scimagojr.com/journalsearch.php?q=21100374601&amp;tip=sid" TargetMode="External"/><Relationship Id="rId269" Type="http://schemas.openxmlformats.org/officeDocument/2006/relationships/hyperlink" Target="https://www.doi.org/10.1145/3365438.3410952" TargetMode="External"/><Relationship Id="rId33" Type="http://schemas.openxmlformats.org/officeDocument/2006/relationships/hyperlink" Target="https://www.doi.org/10.3389/fenrg.2024.1334192" TargetMode="External"/><Relationship Id="rId129" Type="http://schemas.openxmlformats.org/officeDocument/2006/relationships/hyperlink" Target="https://www.doi.org/10.1109/TCBB.2022.3168189" TargetMode="External"/><Relationship Id="rId280" Type="http://schemas.openxmlformats.org/officeDocument/2006/relationships/hyperlink" Target="https://www.doi.org/10.1111/jfr3.12530" TargetMode="External"/><Relationship Id="rId336" Type="http://schemas.openxmlformats.org/officeDocument/2006/relationships/hyperlink" Target="https://www.doi.org/10.1109/OCEANS.2004.1405531" TargetMode="External"/><Relationship Id="rId75" Type="http://schemas.openxmlformats.org/officeDocument/2006/relationships/hyperlink" Target="https://doi.org/10.35199/EPDE.2023.104" TargetMode="External"/><Relationship Id="rId140" Type="http://schemas.openxmlformats.org/officeDocument/2006/relationships/hyperlink" Target="https://www.doi.org/10.1109/TITS.2022.3166585" TargetMode="External"/><Relationship Id="rId182" Type="http://schemas.openxmlformats.org/officeDocument/2006/relationships/hyperlink" Target="https://www.scimagojr.com/journalsearch.php?q=21100908414&amp;tip=sid&amp;clean=0" TargetMode="External"/><Relationship Id="rId6" Type="http://schemas.openxmlformats.org/officeDocument/2006/relationships/hyperlink" Target="https://www.doi.org/10.1109/TEM.2022.3186637" TargetMode="External"/><Relationship Id="rId238" Type="http://schemas.openxmlformats.org/officeDocument/2006/relationships/hyperlink" Target="https://www.doi.org/10.1109/WSC52266.2021.9715366" TargetMode="External"/><Relationship Id="rId291" Type="http://schemas.openxmlformats.org/officeDocument/2006/relationships/hyperlink" Target="https://www.doi.org/10.1145/3302505.3310085" TargetMode="External"/><Relationship Id="rId305" Type="http://schemas.openxmlformats.org/officeDocument/2006/relationships/hyperlink" Target="https://www.doi.org/10.1016/j.geoderma.2018.01.023" TargetMode="External"/><Relationship Id="rId44" Type="http://schemas.openxmlformats.org/officeDocument/2006/relationships/hyperlink" Target="https://www.doi.org/10.1145/3678593" TargetMode="External"/><Relationship Id="rId86" Type="http://schemas.openxmlformats.org/officeDocument/2006/relationships/hyperlink" Target="https://www.doi.org/10.1016/j.oceaneng.2022.113479" TargetMode="External"/><Relationship Id="rId151" Type="http://schemas.openxmlformats.org/officeDocument/2006/relationships/hyperlink" Target="https://www.doi.org/10.1007/s10479-021-04119-8" TargetMode="External"/><Relationship Id="rId193" Type="http://schemas.openxmlformats.org/officeDocument/2006/relationships/hyperlink" Target="https://www.doi.org/10.1145/3522664.3528607" TargetMode="External"/><Relationship Id="rId207" Type="http://schemas.openxmlformats.org/officeDocument/2006/relationships/hyperlink" Target="https://www.doi.org/10.1109/ACCESS.2021.3120517" TargetMode="External"/><Relationship Id="rId249" Type="http://schemas.openxmlformats.org/officeDocument/2006/relationships/hyperlink" Target="https://www.doi.org/10.3389/fgene.2020.00413" TargetMode="External"/><Relationship Id="rId13" Type="http://schemas.openxmlformats.org/officeDocument/2006/relationships/hyperlink" Target="https://www.doi.org/10.3760/cma.j.cn112271-20231228-00225" TargetMode="External"/><Relationship Id="rId109" Type="http://schemas.openxmlformats.org/officeDocument/2006/relationships/hyperlink" Target="https://www.doi.org/10.1145/3648050.3648075" TargetMode="External"/><Relationship Id="rId260" Type="http://schemas.openxmlformats.org/officeDocument/2006/relationships/hyperlink" Target="https://www.doi.org/10.1115/IMECE2020-24037" TargetMode="External"/><Relationship Id="rId316" Type="http://schemas.openxmlformats.org/officeDocument/2006/relationships/hyperlink" Target="https://www.doi.org/10.14712/23361980.2016.3" TargetMode="External"/><Relationship Id="rId55" Type="http://schemas.openxmlformats.org/officeDocument/2006/relationships/hyperlink" Target="https://www.doi.org/10.1145/3663482" TargetMode="External"/><Relationship Id="rId97" Type="http://schemas.openxmlformats.org/officeDocument/2006/relationships/hyperlink" Target="https://www.doi.org/10.3390/rs15010192" TargetMode="External"/><Relationship Id="rId120" Type="http://schemas.openxmlformats.org/officeDocument/2006/relationships/hyperlink" Target="https://www.doi.org/10.1145/3608298.3608354" TargetMode="External"/><Relationship Id="rId162" Type="http://schemas.openxmlformats.org/officeDocument/2006/relationships/hyperlink" Target="https://www.doi.org/10.36680/j.itcon.2022.008" TargetMode="External"/><Relationship Id="rId218" Type="http://schemas.openxmlformats.org/officeDocument/2006/relationships/hyperlink" Target="https://www.doi.org/10.1155/2021/6660571" TargetMode="External"/><Relationship Id="rId271" Type="http://schemas.openxmlformats.org/officeDocument/2006/relationships/hyperlink" Target="https://www.doi.org/10.1145/3368089.3409743" TargetMode="External"/><Relationship Id="rId24" Type="http://schemas.openxmlformats.org/officeDocument/2006/relationships/hyperlink" Target="https://www.doi.org/10.1038/s41598-024-60439-2" TargetMode="External"/><Relationship Id="rId66" Type="http://schemas.openxmlformats.org/officeDocument/2006/relationships/hyperlink" Target="https://www.doi.org/10.1007/s12559-023-10136-5" TargetMode="External"/><Relationship Id="rId131" Type="http://schemas.openxmlformats.org/officeDocument/2006/relationships/hyperlink" Target="https://www.doi.org/10.1145/3617180" TargetMode="External"/><Relationship Id="rId327" Type="http://schemas.openxmlformats.org/officeDocument/2006/relationships/hyperlink" Target="https://www.doi.org/10.1111/j.1365-2966.2012.21871.x"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doi.org/10.1177/20552076231203672" TargetMode="External"/><Relationship Id="rId13" Type="http://schemas.openxmlformats.org/officeDocument/2006/relationships/hyperlink" Target="https://www.scimagojr.com/journalsearch.php?q=15072&amp;tip=sid&amp;clean=0" TargetMode="External"/><Relationship Id="rId18" Type="http://schemas.openxmlformats.org/officeDocument/2006/relationships/hyperlink" Target="https://www.doi.org/10.1145/3511616.3513098" TargetMode="External"/><Relationship Id="rId26" Type="http://schemas.openxmlformats.org/officeDocument/2006/relationships/hyperlink" Target="https://www.doi.org/10.1080/14783363.2018.1434769" TargetMode="External"/><Relationship Id="rId3" Type="http://schemas.openxmlformats.org/officeDocument/2006/relationships/hyperlink" Target="https://www.doi.org/10.1145/3640314" TargetMode="External"/><Relationship Id="rId21" Type="http://schemas.openxmlformats.org/officeDocument/2006/relationships/hyperlink" Target="https://www.doi.org/10.1109/ACCESS.2021.3064192" TargetMode="External"/><Relationship Id="rId7" Type="http://schemas.openxmlformats.org/officeDocument/2006/relationships/hyperlink" Target="https://www.doi.org/10.1016/j.jag.2023.103440" TargetMode="External"/><Relationship Id="rId12" Type="http://schemas.openxmlformats.org/officeDocument/2006/relationships/hyperlink" Target="https://www.doi.org/10.1007/978-3-031-14844-6_7" TargetMode="External"/><Relationship Id="rId17" Type="http://schemas.openxmlformats.org/officeDocument/2006/relationships/hyperlink" Target="https://www.doi.org/10.1145/3569219.3569376" TargetMode="External"/><Relationship Id="rId25" Type="http://schemas.openxmlformats.org/officeDocument/2006/relationships/hyperlink" Target="https://doi.org/10.1145/3477244.3477985" TargetMode="External"/><Relationship Id="rId2" Type="http://schemas.openxmlformats.org/officeDocument/2006/relationships/hyperlink" Target="https://www.doi.org/10.3390/buildings14072207" TargetMode="External"/><Relationship Id="rId16" Type="http://schemas.openxmlformats.org/officeDocument/2006/relationships/hyperlink" Target="https://www.doi.org/10.1016/j.compind.2022.103629" TargetMode="External"/><Relationship Id="rId20" Type="http://schemas.openxmlformats.org/officeDocument/2006/relationships/hyperlink" Target="https://www.doi.org/10.1145/3502265" TargetMode="External"/><Relationship Id="rId29" Type="http://schemas.openxmlformats.org/officeDocument/2006/relationships/hyperlink" Target="https://www.doi.org/10.1145/3386164.3387296" TargetMode="External"/><Relationship Id="rId1" Type="http://schemas.openxmlformats.org/officeDocument/2006/relationships/hyperlink" Target="https://www.doi.org/10.1109/ACCESS.2024.3380452" TargetMode="External"/><Relationship Id="rId6" Type="http://schemas.openxmlformats.org/officeDocument/2006/relationships/hyperlink" Target="https://www.doi.org/10.1016/j.oceaneng.2022.113479" TargetMode="External"/><Relationship Id="rId11" Type="http://schemas.openxmlformats.org/officeDocument/2006/relationships/hyperlink" Target="https://www.doi.org/10.1007/978-3-031-32515-1_7" TargetMode="External"/><Relationship Id="rId24" Type="http://schemas.openxmlformats.org/officeDocument/2006/relationships/hyperlink" Target="https://www.doi.org/10.1145/3450287" TargetMode="External"/><Relationship Id="rId5" Type="http://schemas.openxmlformats.org/officeDocument/2006/relationships/hyperlink" Target="https://www.doi.org/10.1109/ISCSIC60498.2023.00046" TargetMode="External"/><Relationship Id="rId15" Type="http://schemas.openxmlformats.org/officeDocument/2006/relationships/hyperlink" Target="https://www.doi.org/10.1145/3478680" TargetMode="External"/><Relationship Id="rId23" Type="http://schemas.openxmlformats.org/officeDocument/2006/relationships/hyperlink" Target="https://www.doi.org/10.1145/3419634" TargetMode="External"/><Relationship Id="rId28" Type="http://schemas.openxmlformats.org/officeDocument/2006/relationships/hyperlink" Target="https://www.doi.org/10.1145/3388176.3388209" TargetMode="External"/><Relationship Id="rId10" Type="http://schemas.openxmlformats.org/officeDocument/2006/relationships/hyperlink" Target="https://www.doi.org/10.1109/ACCESS.2022.3172964" TargetMode="External"/><Relationship Id="rId19" Type="http://schemas.openxmlformats.org/officeDocument/2006/relationships/hyperlink" Target="https://www.doi.org/10.1145/3549555.3549594" TargetMode="External"/><Relationship Id="rId31" Type="http://schemas.openxmlformats.org/officeDocument/2006/relationships/hyperlink" Target="https://www.doi.org/10.1109/SEsCPS.2019.00012" TargetMode="External"/><Relationship Id="rId4" Type="http://schemas.openxmlformats.org/officeDocument/2006/relationships/hyperlink" Target="https://www.doi.org/10.1145/3696414" TargetMode="External"/><Relationship Id="rId9" Type="http://schemas.openxmlformats.org/officeDocument/2006/relationships/hyperlink" Target="https://www.doi.org/10.1145/3600160.3605070" TargetMode="External"/><Relationship Id="rId14" Type="http://schemas.openxmlformats.org/officeDocument/2006/relationships/hyperlink" Target="https://www.doi.org/10.36680/j.itcon.2022.008" TargetMode="External"/><Relationship Id="rId22" Type="http://schemas.openxmlformats.org/officeDocument/2006/relationships/hyperlink" Target="https://www.doi.org/10.1109/ISSE51541.2021.9582526" TargetMode="External"/><Relationship Id="rId27" Type="http://schemas.openxmlformats.org/officeDocument/2006/relationships/hyperlink" Target="https://www.doi.org/10.1109/IEEM45057.2020.9309745" TargetMode="External"/><Relationship Id="rId30" Type="http://schemas.openxmlformats.org/officeDocument/2006/relationships/hyperlink" Target="https://www.doi.org/10.1115/omae2019-95152"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doi.org/10.1016/j.jum.2022.12.001" TargetMode="External"/><Relationship Id="rId21" Type="http://schemas.openxmlformats.org/officeDocument/2006/relationships/hyperlink" Target="https://www.doi.org/10.1109/TII.2018.2873186" TargetMode="External"/><Relationship Id="rId42" Type="http://schemas.openxmlformats.org/officeDocument/2006/relationships/hyperlink" Target="https://www.doi.org/10.1016/j.enbenv.2023.05.004" TargetMode="External"/><Relationship Id="rId63" Type="http://schemas.openxmlformats.org/officeDocument/2006/relationships/hyperlink" Target="https://www.doi.org/10.1145/3459960.3459978" TargetMode="External"/><Relationship Id="rId84" Type="http://schemas.openxmlformats.org/officeDocument/2006/relationships/hyperlink" Target="https://www.doi.org/10.3390/app10248903" TargetMode="External"/><Relationship Id="rId138" Type="http://schemas.openxmlformats.org/officeDocument/2006/relationships/hyperlink" Target="https://www.doi.org/10.1109/ICSA56044.2023.00015" TargetMode="External"/><Relationship Id="rId159" Type="http://schemas.openxmlformats.org/officeDocument/2006/relationships/hyperlink" Target="https://www.doi.org/10.3390/jsan8020025" TargetMode="External"/><Relationship Id="rId170" Type="http://schemas.openxmlformats.org/officeDocument/2006/relationships/hyperlink" Target="https://www.doi.org/10.1109/ACCESS.2019.2929296" TargetMode="External"/><Relationship Id="rId107" Type="http://schemas.openxmlformats.org/officeDocument/2006/relationships/hyperlink" Target="https://www.doi.org/10.1016/j.jnca.2024.103857" TargetMode="External"/><Relationship Id="rId11" Type="http://schemas.openxmlformats.org/officeDocument/2006/relationships/hyperlink" Target="https://www.doi.org/10.24251/HICSS.2019.871" TargetMode="External"/><Relationship Id="rId32" Type="http://schemas.openxmlformats.org/officeDocument/2006/relationships/hyperlink" Target="https://www.doi.org/10.3233/ATDE200188" TargetMode="External"/><Relationship Id="rId53" Type="http://schemas.openxmlformats.org/officeDocument/2006/relationships/hyperlink" Target="https://www.doi.org/10.3390/su151310462" TargetMode="External"/><Relationship Id="rId74" Type="http://schemas.openxmlformats.org/officeDocument/2006/relationships/hyperlink" Target="https://www.doi.org/10.1109/INDIN41052.2019.8972134" TargetMode="External"/><Relationship Id="rId128" Type="http://schemas.openxmlformats.org/officeDocument/2006/relationships/hyperlink" Target="https://www.doi.org/10.3390/electronics10202497" TargetMode="External"/><Relationship Id="rId149" Type="http://schemas.openxmlformats.org/officeDocument/2006/relationships/hyperlink" Target="https://www.doi.org/10.3390/s24227209" TargetMode="External"/><Relationship Id="rId5" Type="http://schemas.openxmlformats.org/officeDocument/2006/relationships/hyperlink" Target="https://www.doi.org/10.4271/12-04-01-0003" TargetMode="External"/><Relationship Id="rId95" Type="http://schemas.openxmlformats.org/officeDocument/2006/relationships/hyperlink" Target="https://www.doi.org/10.1109/ACCESS.2021.3060863" TargetMode="External"/><Relationship Id="rId160" Type="http://schemas.openxmlformats.org/officeDocument/2006/relationships/hyperlink" Target="https://www.doi.org/10.1109/MetroInd4.0IoT48571.2020.9138228" TargetMode="External"/><Relationship Id="rId22" Type="http://schemas.openxmlformats.org/officeDocument/2006/relationships/hyperlink" Target="https://www.doi.org/10.1109/JPROC.2020.2998530" TargetMode="External"/><Relationship Id="rId43" Type="http://schemas.openxmlformats.org/officeDocument/2006/relationships/hyperlink" Target="https://www.doi.org/10.3390/smartcities7050101" TargetMode="External"/><Relationship Id="rId64" Type="http://schemas.openxmlformats.org/officeDocument/2006/relationships/hyperlink" Target="https://www.doi.org/10.1080/00207543.2021.1966118" TargetMode="External"/><Relationship Id="rId118" Type="http://schemas.openxmlformats.org/officeDocument/2006/relationships/hyperlink" Target="https://www.doi.org/10.3390/su11010159" TargetMode="External"/><Relationship Id="rId139" Type="http://schemas.openxmlformats.org/officeDocument/2006/relationships/hyperlink" Target="https://www.doi.org/10.1109/TETC.2022.3227113" TargetMode="External"/><Relationship Id="rId85" Type="http://schemas.openxmlformats.org/officeDocument/2006/relationships/hyperlink" Target="https://www.doi.org/10.1016/j.cie.2021.107241" TargetMode="External"/><Relationship Id="rId150" Type="http://schemas.openxmlformats.org/officeDocument/2006/relationships/hyperlink" Target="https://www.doi.org/10.1017/pds.2022.132" TargetMode="External"/><Relationship Id="rId171" Type="http://schemas.openxmlformats.org/officeDocument/2006/relationships/hyperlink" Target="https://www.doi.org/10.1007/978-3-030-36150-1_56" TargetMode="External"/><Relationship Id="rId12" Type="http://schemas.openxmlformats.org/officeDocument/2006/relationships/hyperlink" Target="https://www.doi.org/10.1145/3365438.3410934" TargetMode="External"/><Relationship Id="rId33" Type="http://schemas.openxmlformats.org/officeDocument/2006/relationships/hyperlink" Target="https://www.doi.org/10.1109/CNS48642.2020.9162337" TargetMode="External"/><Relationship Id="rId108" Type="http://schemas.openxmlformats.org/officeDocument/2006/relationships/hyperlink" Target="https://www.doi.org/10.1109/ACCESS.2022.3218010" TargetMode="External"/><Relationship Id="rId129" Type="http://schemas.openxmlformats.org/officeDocument/2006/relationships/hyperlink" Target="https://www.doi.org/10.1007/978-3-030-64330-0_2" TargetMode="External"/><Relationship Id="rId54" Type="http://schemas.openxmlformats.org/officeDocument/2006/relationships/hyperlink" Target="https://www.doi.org/10.1007/978-3-030-91279-6_16" TargetMode="External"/><Relationship Id="rId75" Type="http://schemas.openxmlformats.org/officeDocument/2006/relationships/hyperlink" Target="https://www.doi.org/10.1016/j.ifacol.2021.08.096" TargetMode="External"/><Relationship Id="rId96" Type="http://schemas.openxmlformats.org/officeDocument/2006/relationships/hyperlink" Target="https://www.doi.org/10.1109/ICCD46524.2019.00019" TargetMode="External"/><Relationship Id="rId140" Type="http://schemas.openxmlformats.org/officeDocument/2006/relationships/hyperlink" Target="https://www.doi.org/10.1145/3323212" TargetMode="External"/><Relationship Id="rId161" Type="http://schemas.openxmlformats.org/officeDocument/2006/relationships/hyperlink" Target="https://www.doi.org/10.1007/s40684-020-00227-1" TargetMode="External"/><Relationship Id="rId6" Type="http://schemas.openxmlformats.org/officeDocument/2006/relationships/hyperlink" Target="https://www.doi.org/10.1080/0951192X.2019.1599433" TargetMode="External"/><Relationship Id="rId23" Type="http://schemas.openxmlformats.org/officeDocument/2006/relationships/hyperlink" Target="https://www.doi.org/10.1145/3419394.3423666" TargetMode="External"/><Relationship Id="rId28" Type="http://schemas.openxmlformats.org/officeDocument/2006/relationships/hyperlink" Target="https://www.doi.org/10.1109/JSYST.2020.2993323" TargetMode="External"/><Relationship Id="rId49" Type="http://schemas.openxmlformats.org/officeDocument/2006/relationships/hyperlink" Target="https://www.doi.org/10.3390/buildings14082349" TargetMode="External"/><Relationship Id="rId114" Type="http://schemas.openxmlformats.org/officeDocument/2006/relationships/hyperlink" Target="https://doi.org/10.1016/j.landusepol.2021.105368" TargetMode="External"/><Relationship Id="rId119" Type="http://schemas.openxmlformats.org/officeDocument/2006/relationships/hyperlink" Target="https://www.doi.org/10.1007/s43615-022-00175-9" TargetMode="External"/><Relationship Id="rId44" Type="http://schemas.openxmlformats.org/officeDocument/2006/relationships/hyperlink" Target="https://www.doi.org/10.1061/JITSE4.ISENG-2323" TargetMode="External"/><Relationship Id="rId60" Type="http://schemas.openxmlformats.org/officeDocument/2006/relationships/hyperlink" Target="https://www.doi.org/10.3390/app11094276" TargetMode="External"/><Relationship Id="rId65" Type="http://schemas.openxmlformats.org/officeDocument/2006/relationships/hyperlink" Target="https://www.doi.org/10.1007/978-3-030-48989-2_60" TargetMode="External"/><Relationship Id="rId81" Type="http://schemas.openxmlformats.org/officeDocument/2006/relationships/hyperlink" Target="https://www.doi.org/10.1109/IEEM45057.2020.9309951" TargetMode="External"/><Relationship Id="rId86" Type="http://schemas.openxmlformats.org/officeDocument/2006/relationships/hyperlink" Target="https://www.doi.org/10.1109/TETC.2021.3131532" TargetMode="External"/><Relationship Id="rId130" Type="http://schemas.openxmlformats.org/officeDocument/2006/relationships/hyperlink" Target="https://www.doi.org/10.1016/j.promfg.2020.10.163" TargetMode="External"/><Relationship Id="rId135" Type="http://schemas.openxmlformats.org/officeDocument/2006/relationships/hyperlink" Target="https://www.doi.org/10.1109/TASE.2020.2980726" TargetMode="External"/><Relationship Id="rId151" Type="http://schemas.openxmlformats.org/officeDocument/2006/relationships/hyperlink" Target="https://www.doi.org/10.1080/21681015.2024.2405100" TargetMode="External"/><Relationship Id="rId156" Type="http://schemas.openxmlformats.org/officeDocument/2006/relationships/hyperlink" Target="https://www.doi.org/10.1145/3366370" TargetMode="External"/><Relationship Id="rId177" Type="http://schemas.openxmlformats.org/officeDocument/2006/relationships/hyperlink" Target="https://www.doi.org/10.1186/s13677-022-00367-6" TargetMode="External"/><Relationship Id="rId172" Type="http://schemas.openxmlformats.org/officeDocument/2006/relationships/hyperlink" Target="https://www.doi.org/10.3390/app10072574" TargetMode="External"/><Relationship Id="rId13" Type="http://schemas.openxmlformats.org/officeDocument/2006/relationships/hyperlink" Target="https://www.doi.org/10.1007/s10845-019-01512-w" TargetMode="External"/><Relationship Id="rId18" Type="http://schemas.openxmlformats.org/officeDocument/2006/relationships/hyperlink" Target="https://doi.org/10.1016/j.compind.2020.103300" TargetMode="External"/><Relationship Id="rId39" Type="http://schemas.openxmlformats.org/officeDocument/2006/relationships/hyperlink" Target="https://www.doi.org/10.1016/j.buildenv.2023.110788" TargetMode="External"/><Relationship Id="rId109" Type="http://schemas.openxmlformats.org/officeDocument/2006/relationships/hyperlink" Target="https://www.doi.org/10.1109/TTE.2021.3104105" TargetMode="External"/><Relationship Id="rId34" Type="http://schemas.openxmlformats.org/officeDocument/2006/relationships/hyperlink" Target="https://doi.org/10.1080/00207543.2020.1824085" TargetMode="External"/><Relationship Id="rId50" Type="http://schemas.openxmlformats.org/officeDocument/2006/relationships/hyperlink" Target="https://www.doi.org/10.1016/j.compind.2024.104181" TargetMode="External"/><Relationship Id="rId55" Type="http://schemas.openxmlformats.org/officeDocument/2006/relationships/hyperlink" Target="https://www.doi.org/10.3390/app11198875" TargetMode="External"/><Relationship Id="rId76" Type="http://schemas.openxmlformats.org/officeDocument/2006/relationships/hyperlink" Target="https://www.doi.org/10.1515/auto-2020-0003" TargetMode="External"/><Relationship Id="rId97" Type="http://schemas.openxmlformats.org/officeDocument/2006/relationships/hyperlink" Target="https://www.doi.org/10.1109/TII.2021.3086149" TargetMode="External"/><Relationship Id="rId104" Type="http://schemas.openxmlformats.org/officeDocument/2006/relationships/hyperlink" Target="https://www.doi.org/10.3390/app14030977" TargetMode="External"/><Relationship Id="rId120" Type="http://schemas.openxmlformats.org/officeDocument/2006/relationships/hyperlink" Target="https://www.doi.org/10.1177/87569728211070225" TargetMode="External"/><Relationship Id="rId125" Type="http://schemas.openxmlformats.org/officeDocument/2006/relationships/hyperlink" Target="https://www.doi.org/10.1145/3462513" TargetMode="External"/><Relationship Id="rId141" Type="http://schemas.openxmlformats.org/officeDocument/2006/relationships/hyperlink" Target="https://www.doi.org/10.1109/RTSS49844.2020.00012" TargetMode="External"/><Relationship Id="rId146" Type="http://schemas.openxmlformats.org/officeDocument/2006/relationships/hyperlink" Target="https://www.doi.org/10.1080/00207543.2019.1636321" TargetMode="External"/><Relationship Id="rId167" Type="http://schemas.openxmlformats.org/officeDocument/2006/relationships/hyperlink" Target="https://www.doi.org/10.3390/en17071571" TargetMode="External"/><Relationship Id="rId7" Type="http://schemas.openxmlformats.org/officeDocument/2006/relationships/hyperlink" Target="https://www.doi.org/10.1109/ICAASE51408.2020.9380125" TargetMode="External"/><Relationship Id="rId71" Type="http://schemas.openxmlformats.org/officeDocument/2006/relationships/hyperlink" Target="https://www.doi.org/10.1002/9781394303564.ch14" TargetMode="External"/><Relationship Id="rId92" Type="http://schemas.openxmlformats.org/officeDocument/2006/relationships/hyperlink" Target="https://www.doi.org/10.1109/SIBIRCON48586.2019.8958367" TargetMode="External"/><Relationship Id="rId162" Type="http://schemas.openxmlformats.org/officeDocument/2006/relationships/hyperlink" Target="https://www.doi.org/10.1016/j.future.2020.05.012" TargetMode="External"/><Relationship Id="rId2" Type="http://schemas.openxmlformats.org/officeDocument/2006/relationships/hyperlink" Target="https://www.doi.org/10.1109/ISSE46696.2019.8984568" TargetMode="External"/><Relationship Id="rId29" Type="http://schemas.openxmlformats.org/officeDocument/2006/relationships/hyperlink" Target="https://www.doi.org/10.1145/3365438.3410941" TargetMode="External"/><Relationship Id="rId24" Type="http://schemas.openxmlformats.org/officeDocument/2006/relationships/hyperlink" Target="https://doi.org/10.1016/j.inffus.2019.12.012" TargetMode="External"/><Relationship Id="rId40" Type="http://schemas.openxmlformats.org/officeDocument/2006/relationships/hyperlink" Target="https://www.doi.org/10.3390/computers13040100" TargetMode="External"/><Relationship Id="rId45" Type="http://schemas.openxmlformats.org/officeDocument/2006/relationships/hyperlink" Target="https://www.doi.org/10.1016/j.jobe.2023.106704" TargetMode="External"/><Relationship Id="rId66" Type="http://schemas.openxmlformats.org/officeDocument/2006/relationships/hyperlink" Target="https://www.doi.org/10.1007/978-3-030-69373-2_6" TargetMode="External"/><Relationship Id="rId87" Type="http://schemas.openxmlformats.org/officeDocument/2006/relationships/hyperlink" Target="https://www.doi.org/10.1016/j.ijinfomgt.2019.05.020" TargetMode="External"/><Relationship Id="rId110" Type="http://schemas.openxmlformats.org/officeDocument/2006/relationships/hyperlink" Target="https://www.doi.org/10.1016/j.energy.2023.127086" TargetMode="External"/><Relationship Id="rId115" Type="http://schemas.openxmlformats.org/officeDocument/2006/relationships/hyperlink" Target="https://doi.org/10.1016/j.landusepol.2021.105368" TargetMode="External"/><Relationship Id="rId131" Type="http://schemas.openxmlformats.org/officeDocument/2006/relationships/hyperlink" Target="https://www.doi.org/10.1016/j.infsof.2018.09.006" TargetMode="External"/><Relationship Id="rId136" Type="http://schemas.openxmlformats.org/officeDocument/2006/relationships/hyperlink" Target="https://www.doi.org/10.1016/j.jestch.2019.01.006" TargetMode="External"/><Relationship Id="rId157" Type="http://schemas.openxmlformats.org/officeDocument/2006/relationships/hyperlink" Target="https://www.doi.org/10.1016/j.arcontrol.2019.03.005" TargetMode="External"/><Relationship Id="rId61" Type="http://schemas.openxmlformats.org/officeDocument/2006/relationships/hyperlink" Target="https://www.doi.org/10.1007/978-3-030-69373-2_9" TargetMode="External"/><Relationship Id="rId82" Type="http://schemas.openxmlformats.org/officeDocument/2006/relationships/hyperlink" Target="https://www.doi.org/10.1299/jamdsm.2020jamdsm0100" TargetMode="External"/><Relationship Id="rId152" Type="http://schemas.openxmlformats.org/officeDocument/2006/relationships/hyperlink" Target="https://www.doi.org/10.1145/3381038" TargetMode="External"/><Relationship Id="rId173" Type="http://schemas.openxmlformats.org/officeDocument/2006/relationships/hyperlink" Target="https://www.doi.org/10.1145/3326066" TargetMode="External"/><Relationship Id="rId19" Type="http://schemas.openxmlformats.org/officeDocument/2006/relationships/hyperlink" Target="https://doi.org/10.1016/j.compind.2020.103300" TargetMode="External"/><Relationship Id="rId14" Type="http://schemas.openxmlformats.org/officeDocument/2006/relationships/hyperlink" Target="https://www.doi.org/10.1016/j.ipm.2021.102529" TargetMode="External"/><Relationship Id="rId30" Type="http://schemas.openxmlformats.org/officeDocument/2006/relationships/hyperlink" Target="https://www.doi.org/10.1007/s10270-019-00757-6" TargetMode="External"/><Relationship Id="rId35" Type="http://schemas.openxmlformats.org/officeDocument/2006/relationships/hyperlink" Target="https://doi.org/10.1080/00207543.2020.1824085" TargetMode="External"/><Relationship Id="rId56" Type="http://schemas.openxmlformats.org/officeDocument/2006/relationships/hyperlink" Target="https://www.doi.org/10.1080/0951192X.2020.1775297" TargetMode="External"/><Relationship Id="rId77" Type="http://schemas.openxmlformats.org/officeDocument/2006/relationships/hyperlink" Target="https://www.doi.org/10.1016/j.compind.2021.103469" TargetMode="External"/><Relationship Id="rId100" Type="http://schemas.openxmlformats.org/officeDocument/2006/relationships/hyperlink" Target="https://www.doi.org/10.1109/TII.2020.3011062" TargetMode="External"/><Relationship Id="rId105" Type="http://schemas.openxmlformats.org/officeDocument/2006/relationships/hyperlink" Target="https://www.doi.org/10.1007/s44212-024-00060-w" TargetMode="External"/><Relationship Id="rId126" Type="http://schemas.openxmlformats.org/officeDocument/2006/relationships/hyperlink" Target="https://www.doi.org/10.1016/j.jss.2020.110697" TargetMode="External"/><Relationship Id="rId147" Type="http://schemas.openxmlformats.org/officeDocument/2006/relationships/hyperlink" Target="https://www.doi.org/10.1007/s11241-021-09376-1" TargetMode="External"/><Relationship Id="rId168" Type="http://schemas.openxmlformats.org/officeDocument/2006/relationships/hyperlink" Target="https://doi.org/10.3390/en17071571" TargetMode="External"/><Relationship Id="rId8" Type="http://schemas.openxmlformats.org/officeDocument/2006/relationships/hyperlink" Target="https://www.doi.org/10.3390/app11073014" TargetMode="External"/><Relationship Id="rId51" Type="http://schemas.openxmlformats.org/officeDocument/2006/relationships/hyperlink" Target="https://www.doi.org/10.3390/buildings12112029" TargetMode="External"/><Relationship Id="rId72" Type="http://schemas.openxmlformats.org/officeDocument/2006/relationships/hyperlink" Target="https://www.doi.org/10.1007/978-3-030-69373-2_7" TargetMode="External"/><Relationship Id="rId93" Type="http://schemas.openxmlformats.org/officeDocument/2006/relationships/hyperlink" Target="https://www.doi.org/10.23919/DATE51398.2021.9474133" TargetMode="External"/><Relationship Id="rId98" Type="http://schemas.openxmlformats.org/officeDocument/2006/relationships/hyperlink" Target="https://www.doi.org/10.1007/978-3-030-62522-1_28" TargetMode="External"/><Relationship Id="rId121" Type="http://schemas.openxmlformats.org/officeDocument/2006/relationships/hyperlink" Target="https://www.doi.org/10.3389/frsc.2021.663269" TargetMode="External"/><Relationship Id="rId142" Type="http://schemas.openxmlformats.org/officeDocument/2006/relationships/hyperlink" Target="https://www.doi.org/10.1080/17517575.2018.1442934" TargetMode="External"/><Relationship Id="rId163" Type="http://schemas.openxmlformats.org/officeDocument/2006/relationships/hyperlink" Target="https://www.doi.org/10.1080/0951192X.2019.1572225" TargetMode="External"/><Relationship Id="rId3" Type="http://schemas.openxmlformats.org/officeDocument/2006/relationships/hyperlink" Target="https://www.doi.org/10.1002/jmri.27448" TargetMode="External"/><Relationship Id="rId25" Type="http://schemas.openxmlformats.org/officeDocument/2006/relationships/hyperlink" Target="https://doi.org/10.1016/j.inffus.2019.12.012" TargetMode="External"/><Relationship Id="rId46" Type="http://schemas.openxmlformats.org/officeDocument/2006/relationships/hyperlink" Target="https://www.doi.org/10.1109/ICECET61485.2024.10698251" TargetMode="External"/><Relationship Id="rId67" Type="http://schemas.openxmlformats.org/officeDocument/2006/relationships/hyperlink" Target="https://www.doi.org/10.1016/j.jii.2021.100242" TargetMode="External"/><Relationship Id="rId116" Type="http://schemas.openxmlformats.org/officeDocument/2006/relationships/hyperlink" Target="https://doi.org/10.1016/j.jum.2022.12.001" TargetMode="External"/><Relationship Id="rId137" Type="http://schemas.openxmlformats.org/officeDocument/2006/relationships/hyperlink" Target="https://www.doi.org/10.1109/TII.2021.3059676" TargetMode="External"/><Relationship Id="rId158" Type="http://schemas.openxmlformats.org/officeDocument/2006/relationships/hyperlink" Target="https://www.doi.org/10.1007/978-3-030-21451-7_1" TargetMode="External"/><Relationship Id="rId20" Type="http://schemas.openxmlformats.org/officeDocument/2006/relationships/hyperlink" Target="https://www.doi.org/10.14488/BJOPM.2019.v16.n2.a8" TargetMode="External"/><Relationship Id="rId41" Type="http://schemas.openxmlformats.org/officeDocument/2006/relationships/hyperlink" Target="https://www.doi.org/10.3390/buildings13061426" TargetMode="External"/><Relationship Id="rId62" Type="http://schemas.openxmlformats.org/officeDocument/2006/relationships/hyperlink" Target="https://www.doi.org/10.1080/0951192X.2019.1599436" TargetMode="External"/><Relationship Id="rId83" Type="http://schemas.openxmlformats.org/officeDocument/2006/relationships/hyperlink" Target="https://www.doi.org/10.1115/MSEC2021-64438" TargetMode="External"/><Relationship Id="rId88" Type="http://schemas.openxmlformats.org/officeDocument/2006/relationships/hyperlink" Target="https://www.doi.org/10.1007/978-3-030-49435-3_6" TargetMode="External"/><Relationship Id="rId111" Type="http://schemas.openxmlformats.org/officeDocument/2006/relationships/hyperlink" Target="https://www.doi.org/10.1016/j.egyr.2022.02.305" TargetMode="External"/><Relationship Id="rId132" Type="http://schemas.openxmlformats.org/officeDocument/2006/relationships/hyperlink" Target="https://www.doi.org/10.1109/TII.2020.3043802" TargetMode="External"/><Relationship Id="rId153" Type="http://schemas.openxmlformats.org/officeDocument/2006/relationships/hyperlink" Target="https://www.doi.org/10.1515/eng-2019-0065" TargetMode="External"/><Relationship Id="rId174" Type="http://schemas.openxmlformats.org/officeDocument/2006/relationships/hyperlink" Target="https://www.doi.org/10.1016/j.ijpe.2019.07.033" TargetMode="External"/><Relationship Id="rId15" Type="http://schemas.openxmlformats.org/officeDocument/2006/relationships/hyperlink" Target="https://www.doi.org/10.1016/j.cirpj.2020.02.002" TargetMode="External"/><Relationship Id="rId36" Type="http://schemas.openxmlformats.org/officeDocument/2006/relationships/hyperlink" Target="https://www.doi.org/10.1080/0144929X.2019.1581258" TargetMode="External"/><Relationship Id="rId57" Type="http://schemas.openxmlformats.org/officeDocument/2006/relationships/hyperlink" Target="https://www.doi.org/10.3389/frobt.2021.758099" TargetMode="External"/><Relationship Id="rId106" Type="http://schemas.openxmlformats.org/officeDocument/2006/relationships/hyperlink" Target="https://www.doi.org/10.1186/s42492-023-00137-4" TargetMode="External"/><Relationship Id="rId127" Type="http://schemas.openxmlformats.org/officeDocument/2006/relationships/hyperlink" Target="https://www.doi.org/10.1109/ISC257844.2023.10293672" TargetMode="External"/><Relationship Id="rId10" Type="http://schemas.openxmlformats.org/officeDocument/2006/relationships/hyperlink" Target="https://www.doi.org/10.1145/3631976" TargetMode="External"/><Relationship Id="rId31" Type="http://schemas.openxmlformats.org/officeDocument/2006/relationships/hyperlink" Target="https://www.doi.org/10.1109/ICCWorkshops49005.2020.9145100" TargetMode="External"/><Relationship Id="rId52" Type="http://schemas.openxmlformats.org/officeDocument/2006/relationships/hyperlink" Target="https://www.doi.org/10.1016/j.jobe.2024.111150" TargetMode="External"/><Relationship Id="rId73" Type="http://schemas.openxmlformats.org/officeDocument/2006/relationships/hyperlink" Target="https://www.doi.org/10.1080/0951192X.2020.1736637" TargetMode="External"/><Relationship Id="rId78" Type="http://schemas.openxmlformats.org/officeDocument/2006/relationships/hyperlink" Target="https://www.doi.org/10.1109/ACCESS.2020.2998358" TargetMode="External"/><Relationship Id="rId94" Type="http://schemas.openxmlformats.org/officeDocument/2006/relationships/hyperlink" Target="https://www.doi.org/10.1109/ACCESS.2020.3026541" TargetMode="External"/><Relationship Id="rId99" Type="http://schemas.openxmlformats.org/officeDocument/2006/relationships/hyperlink" Target="https://www.doi.org/10.1109/ICPS49255.2021.9468209" TargetMode="External"/><Relationship Id="rId101" Type="http://schemas.openxmlformats.org/officeDocument/2006/relationships/hyperlink" Target="https://www.doi.org/10.3390/s21248194" TargetMode="External"/><Relationship Id="rId122" Type="http://schemas.openxmlformats.org/officeDocument/2006/relationships/hyperlink" Target="https://www.doi.org/10.3390/su11236631" TargetMode="External"/><Relationship Id="rId143" Type="http://schemas.openxmlformats.org/officeDocument/2006/relationships/hyperlink" Target="https://www.doi.org/10.1109/ACCESS.2020.2987324" TargetMode="External"/><Relationship Id="rId148" Type="http://schemas.openxmlformats.org/officeDocument/2006/relationships/hyperlink" Target="https://www.doi.org/10.1109/DSD57027.2022.00090" TargetMode="External"/><Relationship Id="rId164" Type="http://schemas.openxmlformats.org/officeDocument/2006/relationships/hyperlink" Target="https://www.doi.org/10.3390/s20010109" TargetMode="External"/><Relationship Id="rId169" Type="http://schemas.openxmlformats.org/officeDocument/2006/relationships/hyperlink" Target="https://doi.org/10.3390/en17071571" TargetMode="External"/><Relationship Id="rId4" Type="http://schemas.openxmlformats.org/officeDocument/2006/relationships/hyperlink" Target="https://www.doi.org/10.1109/SYSCON.2019.8836869" TargetMode="External"/><Relationship Id="rId9" Type="http://schemas.openxmlformats.org/officeDocument/2006/relationships/hyperlink" Target="https://www.doi.org/10.1002/sys.21566" TargetMode="External"/><Relationship Id="rId26" Type="http://schemas.openxmlformats.org/officeDocument/2006/relationships/hyperlink" Target="https://www.doi.org/10.1007/s13347-021-00450-x" TargetMode="External"/><Relationship Id="rId47" Type="http://schemas.openxmlformats.org/officeDocument/2006/relationships/hyperlink" Target="https://www.doi.org/10.3390/buildings12101503" TargetMode="External"/><Relationship Id="rId68" Type="http://schemas.openxmlformats.org/officeDocument/2006/relationships/hyperlink" Target="https://www.doi.org/10.1016/j.aei.2020.101225" TargetMode="External"/><Relationship Id="rId89" Type="http://schemas.openxmlformats.org/officeDocument/2006/relationships/hyperlink" Target="https://www.doi.org/10.1109/MIC.2021.3056923" TargetMode="External"/><Relationship Id="rId112" Type="http://schemas.openxmlformats.org/officeDocument/2006/relationships/hyperlink" Target="https://doi.org/10.3390/su141610028" TargetMode="External"/><Relationship Id="rId133" Type="http://schemas.openxmlformats.org/officeDocument/2006/relationships/hyperlink" Target="https://www.doi.org/10.1016/j.jss.2021.111081" TargetMode="External"/><Relationship Id="rId154" Type="http://schemas.openxmlformats.org/officeDocument/2006/relationships/hyperlink" Target="https://www.doi.org/10.1016/j.promfg.2019.03.058" TargetMode="External"/><Relationship Id="rId175" Type="http://schemas.openxmlformats.org/officeDocument/2006/relationships/hyperlink" Target="https://www.doi.org/10.1109/aCCESS.2020.2967218" TargetMode="External"/><Relationship Id="rId16" Type="http://schemas.openxmlformats.org/officeDocument/2006/relationships/hyperlink" Target="https://www.doi.org/10.1016/j.cie.2019.106004" TargetMode="External"/><Relationship Id="rId37" Type="http://schemas.openxmlformats.org/officeDocument/2006/relationships/hyperlink" Target="https://www.doi.org/10.18178/ijmerr.9.2.258-263" TargetMode="External"/><Relationship Id="rId58" Type="http://schemas.openxmlformats.org/officeDocument/2006/relationships/hyperlink" Target="https://www.doi.org/10.1007/s10845-019-01516-6" TargetMode="External"/><Relationship Id="rId79" Type="http://schemas.openxmlformats.org/officeDocument/2006/relationships/hyperlink" Target="https://www.doi.org/10.1109/ACCESS.2020.2970143" TargetMode="External"/><Relationship Id="rId102" Type="http://schemas.openxmlformats.org/officeDocument/2006/relationships/hyperlink" Target="https://www.doi.org/10.1109/ICISS59129.2023.10291219" TargetMode="External"/><Relationship Id="rId123" Type="http://schemas.openxmlformats.org/officeDocument/2006/relationships/hyperlink" Target="https://www.doi.org/10.1093/eurheartj/ehaa159" TargetMode="External"/><Relationship Id="rId144" Type="http://schemas.openxmlformats.org/officeDocument/2006/relationships/hyperlink" Target="https://www.doi.org/10.1109/SANER.2019.8668007" TargetMode="External"/><Relationship Id="rId90" Type="http://schemas.openxmlformats.org/officeDocument/2006/relationships/hyperlink" Target="https://www.doi.org/10.1007/s00170-021-07490-9" TargetMode="External"/><Relationship Id="rId165" Type="http://schemas.openxmlformats.org/officeDocument/2006/relationships/hyperlink" Target="https://www.doi.org/10.1016/j.is.2020.101491" TargetMode="External"/><Relationship Id="rId27" Type="http://schemas.openxmlformats.org/officeDocument/2006/relationships/hyperlink" Target="https://www.doi.org/10.1515/pjbr-2021-0008" TargetMode="External"/><Relationship Id="rId48" Type="http://schemas.openxmlformats.org/officeDocument/2006/relationships/hyperlink" Target="https://www.doi.org/10.1016/j.compstruc.2024.107342" TargetMode="External"/><Relationship Id="rId69" Type="http://schemas.openxmlformats.org/officeDocument/2006/relationships/hyperlink" Target="https://www.doi.org/10.1016/j.jmsy.2020.10.015" TargetMode="External"/><Relationship Id="rId113" Type="http://schemas.openxmlformats.org/officeDocument/2006/relationships/hyperlink" Target="https://doi.org/10.3390/su141610028" TargetMode="External"/><Relationship Id="rId134" Type="http://schemas.openxmlformats.org/officeDocument/2006/relationships/hyperlink" Target="https://www.doi.org/10.1007/s12652-021-03137-5" TargetMode="External"/><Relationship Id="rId80" Type="http://schemas.openxmlformats.org/officeDocument/2006/relationships/hyperlink" Target="https://www.doi.org/10.1016/j.jmsy.2020.04.012" TargetMode="External"/><Relationship Id="rId155" Type="http://schemas.openxmlformats.org/officeDocument/2006/relationships/hyperlink" Target="https://www.doi.org/10.1109/METROI4.2019.8792918" TargetMode="External"/><Relationship Id="rId176" Type="http://schemas.openxmlformats.org/officeDocument/2006/relationships/hyperlink" Target="https://www.doi.org/10.3390/s22010196" TargetMode="External"/><Relationship Id="rId17" Type="http://schemas.openxmlformats.org/officeDocument/2006/relationships/hyperlink" Target="https://www.doi.org/10.1007/s12525-019-00362-x" TargetMode="External"/><Relationship Id="rId38" Type="http://schemas.openxmlformats.org/officeDocument/2006/relationships/hyperlink" Target="https://www.doi.org/10.1007/s10916-020-01623-5" TargetMode="External"/><Relationship Id="rId59" Type="http://schemas.openxmlformats.org/officeDocument/2006/relationships/hyperlink" Target="https://www.doi.org/10.1109/ACCESS.2019.2953499" TargetMode="External"/><Relationship Id="rId103" Type="http://schemas.openxmlformats.org/officeDocument/2006/relationships/hyperlink" Target="https://www.doi.org/10.3390/s24186069" TargetMode="External"/><Relationship Id="rId124" Type="http://schemas.openxmlformats.org/officeDocument/2006/relationships/hyperlink" Target="https://www.doi.org/10.1007/978-3-030-41568-6_9" TargetMode="External"/><Relationship Id="rId70" Type="http://schemas.openxmlformats.org/officeDocument/2006/relationships/hyperlink" Target="https://www.doi.org/10.1109/ICPS49255.2021.9468224" TargetMode="External"/><Relationship Id="rId91" Type="http://schemas.openxmlformats.org/officeDocument/2006/relationships/hyperlink" Target="https://www.doi.org/10.3390/app11125633" TargetMode="External"/><Relationship Id="rId145" Type="http://schemas.openxmlformats.org/officeDocument/2006/relationships/hyperlink" Target="https://www.doi.org/10.1002/sys.21549" TargetMode="External"/><Relationship Id="rId166" Type="http://schemas.openxmlformats.org/officeDocument/2006/relationships/hyperlink" Target="https://www.doi.org/10.1109/TPEL.2019.2911594" TargetMode="External"/><Relationship Id="rId1" Type="http://schemas.openxmlformats.org/officeDocument/2006/relationships/hyperlink" Target="https://www.doi.org/10.1177/00375497198298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6"/>
  <sheetViews>
    <sheetView workbookViewId="0">
      <selection activeCell="A13" sqref="A13"/>
    </sheetView>
  </sheetViews>
  <sheetFormatPr defaultColWidth="12.6640625" defaultRowHeight="15.75" customHeight="1"/>
  <cols>
    <col min="1" max="1" width="102.88671875" bestFit="1" customWidth="1"/>
  </cols>
  <sheetData>
    <row r="1" spans="1:1" ht="15.75" customHeight="1">
      <c r="A1" s="249" t="s">
        <v>5928</v>
      </c>
    </row>
    <row r="2" spans="1:1" ht="52.8">
      <c r="A2" s="250" t="s">
        <v>5929</v>
      </c>
    </row>
    <row r="3" spans="1:1" ht="52.8">
      <c r="A3" s="250" t="s">
        <v>5930</v>
      </c>
    </row>
    <row r="4" spans="1:1" ht="39.6">
      <c r="A4" s="250" t="s">
        <v>5931</v>
      </c>
    </row>
    <row r="5" spans="1:1" ht="52.8">
      <c r="A5" s="250" t="s">
        <v>5932</v>
      </c>
    </row>
    <row r="6" spans="1:1" ht="66">
      <c r="A6" s="250" t="s">
        <v>5933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P976"/>
  <sheetViews>
    <sheetView workbookViewId="0">
      <pane xSplit="4" topLeftCell="E1" activePane="topRight" state="frozen"/>
      <selection pane="topRight" activeCell="E35" sqref="E35"/>
    </sheetView>
  </sheetViews>
  <sheetFormatPr defaultColWidth="12.6640625" defaultRowHeight="15.75" customHeight="1"/>
  <cols>
    <col min="1" max="1" width="2.88671875" customWidth="1"/>
    <col min="2" max="2" width="3.77734375" customWidth="1"/>
    <col min="3" max="3" width="12.109375" bestFit="1" customWidth="1"/>
    <col min="4" max="4" width="7.21875" bestFit="1" customWidth="1"/>
    <col min="5" max="5" width="120.33203125" bestFit="1" customWidth="1"/>
    <col min="6" max="6" width="4.77734375" customWidth="1"/>
    <col min="7" max="7" width="21.44140625" customWidth="1"/>
    <col min="8" max="8" width="8.77734375" bestFit="1" customWidth="1"/>
    <col min="9" max="9" width="38.5546875" customWidth="1"/>
    <col min="10" max="10" width="8.21875" bestFit="1" customWidth="1"/>
    <col min="11" max="11" width="31" bestFit="1" customWidth="1"/>
    <col min="12" max="12" width="53.33203125" bestFit="1" customWidth="1"/>
    <col min="13" max="13" width="21.5546875" bestFit="1" customWidth="1"/>
    <col min="14" max="14" width="10.88671875" customWidth="1"/>
    <col min="15" max="15" width="59.109375" customWidth="1"/>
    <col min="16" max="16" width="217.77734375" customWidth="1"/>
  </cols>
  <sheetData>
    <row r="1" spans="1:16" ht="13.8">
      <c r="A1" s="191" t="s">
        <v>4974</v>
      </c>
      <c r="B1" s="192" t="s">
        <v>63</v>
      </c>
      <c r="C1" s="192" t="s">
        <v>3645</v>
      </c>
      <c r="D1" s="192" t="s">
        <v>4975</v>
      </c>
      <c r="E1" s="192" t="s">
        <v>64</v>
      </c>
      <c r="F1" s="192" t="s">
        <v>65</v>
      </c>
      <c r="G1" s="193" t="s">
        <v>66</v>
      </c>
      <c r="H1" s="192" t="s">
        <v>68</v>
      </c>
      <c r="I1" s="192" t="s">
        <v>71</v>
      </c>
      <c r="J1" s="192" t="s">
        <v>72</v>
      </c>
      <c r="K1" s="192" t="s">
        <v>73</v>
      </c>
      <c r="L1" s="194" t="s">
        <v>25</v>
      </c>
      <c r="M1" s="195"/>
      <c r="N1" s="196" t="s">
        <v>4976</v>
      </c>
      <c r="O1" s="192" t="s">
        <v>75</v>
      </c>
      <c r="P1" s="192" t="s">
        <v>4977</v>
      </c>
    </row>
    <row r="2" spans="1:16" ht="15.75" customHeight="1">
      <c r="A2" s="197">
        <v>1</v>
      </c>
      <c r="B2" s="198">
        <v>6</v>
      </c>
      <c r="C2" s="198" t="s">
        <v>4978</v>
      </c>
      <c r="D2" s="198"/>
      <c r="E2" s="198" t="s">
        <v>175</v>
      </c>
      <c r="F2" s="198">
        <v>2024</v>
      </c>
      <c r="G2" s="199" t="s">
        <v>176</v>
      </c>
      <c r="H2" s="198">
        <v>1</v>
      </c>
      <c r="I2" s="200" t="s">
        <v>177</v>
      </c>
      <c r="J2" s="201">
        <v>1</v>
      </c>
      <c r="K2" s="198" t="s">
        <v>180</v>
      </c>
      <c r="L2" s="202" t="s">
        <v>4979</v>
      </c>
      <c r="M2" s="202" t="s">
        <v>120</v>
      </c>
      <c r="N2" s="203">
        <v>16</v>
      </c>
      <c r="O2" s="203" t="s">
        <v>183</v>
      </c>
      <c r="P2" s="203" t="s">
        <v>184</v>
      </c>
    </row>
    <row r="3" spans="1:16" ht="15.75" customHeight="1">
      <c r="A3" s="197">
        <v>2</v>
      </c>
      <c r="B3" s="198">
        <v>25</v>
      </c>
      <c r="C3" s="198" t="s">
        <v>4978</v>
      </c>
      <c r="D3" s="198"/>
      <c r="E3" s="198" t="s">
        <v>387</v>
      </c>
      <c r="F3" s="198">
        <v>2024</v>
      </c>
      <c r="G3" s="199" t="s">
        <v>31</v>
      </c>
      <c r="H3" s="198">
        <v>1</v>
      </c>
      <c r="I3" s="204" t="s">
        <v>390</v>
      </c>
      <c r="J3" s="201">
        <v>0</v>
      </c>
      <c r="K3" s="198" t="s">
        <v>391</v>
      </c>
      <c r="L3" s="202" t="s">
        <v>4980</v>
      </c>
      <c r="M3" s="202" t="s">
        <v>120</v>
      </c>
      <c r="N3" s="203">
        <v>28</v>
      </c>
      <c r="O3" s="203" t="s">
        <v>394</v>
      </c>
      <c r="P3" s="203" t="s">
        <v>395</v>
      </c>
    </row>
    <row r="4" spans="1:16" ht="15.75" customHeight="1">
      <c r="A4" s="197">
        <f t="shared" ref="A4:A25" si="0">A3+1</f>
        <v>3</v>
      </c>
      <c r="B4" s="198">
        <v>55</v>
      </c>
      <c r="C4" s="198" t="s">
        <v>4978</v>
      </c>
      <c r="D4" s="198"/>
      <c r="E4" s="198" t="s">
        <v>672</v>
      </c>
      <c r="F4" s="198">
        <v>2023</v>
      </c>
      <c r="G4" s="199" t="s">
        <v>28</v>
      </c>
      <c r="H4" s="198">
        <v>1</v>
      </c>
      <c r="I4" s="200" t="s">
        <v>676</v>
      </c>
      <c r="J4" s="201">
        <v>1</v>
      </c>
      <c r="K4" s="198" t="s">
        <v>677</v>
      </c>
      <c r="L4" s="202" t="s">
        <v>4981</v>
      </c>
      <c r="M4" s="202" t="s">
        <v>4982</v>
      </c>
      <c r="N4" s="203">
        <v>8</v>
      </c>
      <c r="O4" s="203" t="s">
        <v>680</v>
      </c>
      <c r="P4" s="203" t="s">
        <v>681</v>
      </c>
    </row>
    <row r="5" spans="1:16" ht="15.75" customHeight="1">
      <c r="A5" s="197">
        <f t="shared" si="0"/>
        <v>4</v>
      </c>
      <c r="B5" s="198">
        <v>130</v>
      </c>
      <c r="C5" s="198" t="s">
        <v>4978</v>
      </c>
      <c r="D5" s="198"/>
      <c r="E5" s="198" t="s">
        <v>1470</v>
      </c>
      <c r="F5" s="198">
        <v>2022</v>
      </c>
      <c r="G5" s="199" t="s">
        <v>28</v>
      </c>
      <c r="H5" s="198">
        <v>1</v>
      </c>
      <c r="I5" s="204" t="s">
        <v>108</v>
      </c>
      <c r="J5" s="201">
        <v>43</v>
      </c>
      <c r="K5" s="198" t="s">
        <v>1471</v>
      </c>
      <c r="L5" s="202" t="s">
        <v>4983</v>
      </c>
      <c r="M5" s="202" t="s">
        <v>120</v>
      </c>
      <c r="N5" s="203">
        <v>16</v>
      </c>
      <c r="O5" s="203" t="s">
        <v>1474</v>
      </c>
      <c r="P5" s="203" t="s">
        <v>1475</v>
      </c>
    </row>
    <row r="6" spans="1:16" ht="15.75" customHeight="1">
      <c r="A6" s="197">
        <f t="shared" si="0"/>
        <v>5</v>
      </c>
      <c r="B6" s="198">
        <v>140</v>
      </c>
      <c r="C6" s="198" t="s">
        <v>4978</v>
      </c>
      <c r="D6" s="198"/>
      <c r="E6" s="198" t="s">
        <v>1581</v>
      </c>
      <c r="F6" s="198">
        <v>2022</v>
      </c>
      <c r="G6" s="199" t="s">
        <v>775</v>
      </c>
      <c r="H6" s="198">
        <v>1</v>
      </c>
      <c r="I6" s="200" t="s">
        <v>1583</v>
      </c>
      <c r="J6" s="201">
        <v>2</v>
      </c>
      <c r="K6" s="198" t="s">
        <v>1584</v>
      </c>
      <c r="L6" s="202" t="s">
        <v>4984</v>
      </c>
      <c r="M6" s="202" t="s">
        <v>3669</v>
      </c>
      <c r="N6" s="203">
        <v>18</v>
      </c>
      <c r="O6" s="203" t="s">
        <v>1587</v>
      </c>
      <c r="P6" s="203" t="s">
        <v>1588</v>
      </c>
    </row>
    <row r="7" spans="1:16" ht="15.75" customHeight="1">
      <c r="A7" s="197">
        <f t="shared" si="0"/>
        <v>6</v>
      </c>
      <c r="B7" s="198">
        <v>153</v>
      </c>
      <c r="C7" s="198" t="s">
        <v>4978</v>
      </c>
      <c r="D7" s="198"/>
      <c r="E7" s="198" t="s">
        <v>1731</v>
      </c>
      <c r="F7" s="198">
        <v>2022</v>
      </c>
      <c r="G7" s="199" t="s">
        <v>1732</v>
      </c>
      <c r="H7" s="198">
        <v>1</v>
      </c>
      <c r="I7" s="204" t="s">
        <v>1733</v>
      </c>
      <c r="J7" s="201">
        <v>54</v>
      </c>
      <c r="K7" s="198" t="s">
        <v>1735</v>
      </c>
      <c r="L7" s="202" t="s">
        <v>4985</v>
      </c>
      <c r="M7" s="202" t="s">
        <v>120</v>
      </c>
      <c r="N7" s="203">
        <v>28</v>
      </c>
      <c r="O7" s="203" t="s">
        <v>1738</v>
      </c>
      <c r="P7" s="203" t="s">
        <v>1739</v>
      </c>
    </row>
    <row r="8" spans="1:16" ht="15.75" customHeight="1">
      <c r="A8" s="197">
        <f t="shared" si="0"/>
        <v>7</v>
      </c>
      <c r="B8" s="198">
        <v>156</v>
      </c>
      <c r="C8" s="198" t="s">
        <v>4978</v>
      </c>
      <c r="D8" s="198"/>
      <c r="E8" s="198" t="s">
        <v>1765</v>
      </c>
      <c r="F8" s="198">
        <v>2022</v>
      </c>
      <c r="G8" s="199" t="s">
        <v>31</v>
      </c>
      <c r="H8" s="198">
        <v>1</v>
      </c>
      <c r="I8" s="200" t="s">
        <v>390</v>
      </c>
      <c r="J8" s="201">
        <v>37</v>
      </c>
      <c r="K8" s="198" t="s">
        <v>1766</v>
      </c>
      <c r="L8" s="202" t="s">
        <v>4986</v>
      </c>
      <c r="M8" s="202" t="s">
        <v>120</v>
      </c>
      <c r="N8" s="203">
        <v>38</v>
      </c>
      <c r="O8" s="203" t="s">
        <v>1769</v>
      </c>
      <c r="P8" s="203" t="s">
        <v>1770</v>
      </c>
    </row>
    <row r="9" spans="1:16" ht="15.75" customHeight="1">
      <c r="A9" s="197">
        <f t="shared" si="0"/>
        <v>8</v>
      </c>
      <c r="B9" s="198">
        <v>183</v>
      </c>
      <c r="C9" s="198" t="s">
        <v>4978</v>
      </c>
      <c r="D9" s="198"/>
      <c r="E9" s="198" t="s">
        <v>2043</v>
      </c>
      <c r="F9" s="198">
        <v>2022</v>
      </c>
      <c r="G9" s="199" t="s">
        <v>31</v>
      </c>
      <c r="H9" s="198">
        <v>1</v>
      </c>
      <c r="I9" s="204" t="s">
        <v>1185</v>
      </c>
      <c r="J9" s="201">
        <v>53</v>
      </c>
      <c r="K9" s="198" t="s">
        <v>2044</v>
      </c>
      <c r="L9" s="202" t="s">
        <v>4987</v>
      </c>
      <c r="M9" s="202" t="s">
        <v>120</v>
      </c>
      <c r="N9" s="203">
        <v>32</v>
      </c>
      <c r="O9" s="203" t="s">
        <v>2047</v>
      </c>
      <c r="P9" s="203" t="s">
        <v>2048</v>
      </c>
    </row>
    <row r="10" spans="1:16" ht="15.75" customHeight="1">
      <c r="A10" s="197">
        <f t="shared" si="0"/>
        <v>9</v>
      </c>
      <c r="B10" s="198">
        <v>211</v>
      </c>
      <c r="C10" s="198" t="s">
        <v>4978</v>
      </c>
      <c r="D10" s="198"/>
      <c r="E10" s="198" t="s">
        <v>2331</v>
      </c>
      <c r="F10" s="198">
        <v>2021</v>
      </c>
      <c r="G10" s="199" t="s">
        <v>28</v>
      </c>
      <c r="H10" s="198">
        <v>1</v>
      </c>
      <c r="I10" s="200" t="s">
        <v>108</v>
      </c>
      <c r="J10" s="201">
        <v>14</v>
      </c>
      <c r="K10" s="198" t="s">
        <v>2332</v>
      </c>
      <c r="L10" s="202" t="s">
        <v>4988</v>
      </c>
      <c r="M10" s="202" t="s">
        <v>120</v>
      </c>
      <c r="N10" s="203">
        <v>19</v>
      </c>
      <c r="O10" s="203" t="s">
        <v>2335</v>
      </c>
      <c r="P10" s="203" t="s">
        <v>2336</v>
      </c>
    </row>
    <row r="11" spans="1:16" ht="15.75" customHeight="1">
      <c r="A11" s="197">
        <f t="shared" si="0"/>
        <v>10</v>
      </c>
      <c r="B11" s="198">
        <v>212</v>
      </c>
      <c r="C11" s="198" t="s">
        <v>4978</v>
      </c>
      <c r="D11" s="198"/>
      <c r="E11" s="198" t="s">
        <v>2340</v>
      </c>
      <c r="F11" s="198">
        <v>2021</v>
      </c>
      <c r="G11" s="199" t="s">
        <v>28</v>
      </c>
      <c r="H11" s="198">
        <v>1</v>
      </c>
      <c r="I11" s="204" t="s">
        <v>2342</v>
      </c>
      <c r="J11" s="201">
        <v>7</v>
      </c>
      <c r="K11" s="198" t="s">
        <v>2343</v>
      </c>
      <c r="L11" s="202" t="s">
        <v>4989</v>
      </c>
      <c r="M11" s="202" t="s">
        <v>4982</v>
      </c>
      <c r="N11" s="203">
        <v>8</v>
      </c>
      <c r="O11" s="203" t="s">
        <v>2346</v>
      </c>
      <c r="P11" s="203" t="s">
        <v>2347</v>
      </c>
    </row>
    <row r="12" spans="1:16" ht="15.75" customHeight="1">
      <c r="A12" s="197">
        <f t="shared" si="0"/>
        <v>11</v>
      </c>
      <c r="B12" s="198">
        <v>225</v>
      </c>
      <c r="C12" s="198" t="s">
        <v>4978</v>
      </c>
      <c r="D12" s="198"/>
      <c r="E12" s="198" t="s">
        <v>2479</v>
      </c>
      <c r="F12" s="198">
        <v>2021</v>
      </c>
      <c r="G12" s="199" t="s">
        <v>31</v>
      </c>
      <c r="H12" s="198">
        <v>1</v>
      </c>
      <c r="I12" s="200" t="s">
        <v>4990</v>
      </c>
      <c r="J12" s="201">
        <v>9</v>
      </c>
      <c r="K12" s="198" t="s">
        <v>2481</v>
      </c>
      <c r="L12" s="202" t="s">
        <v>4991</v>
      </c>
      <c r="M12" s="202" t="s">
        <v>3669</v>
      </c>
      <c r="N12" s="203">
        <v>12</v>
      </c>
      <c r="O12" s="203" t="s">
        <v>4992</v>
      </c>
      <c r="P12" s="203" t="s">
        <v>4993</v>
      </c>
    </row>
    <row r="13" spans="1:16" ht="15.75" customHeight="1">
      <c r="A13" s="197">
        <f t="shared" si="0"/>
        <v>12</v>
      </c>
      <c r="B13" s="198">
        <v>256</v>
      </c>
      <c r="C13" s="198" t="s">
        <v>4978</v>
      </c>
      <c r="D13" s="198"/>
      <c r="E13" s="198" t="s">
        <v>2812</v>
      </c>
      <c r="F13" s="198">
        <v>2019</v>
      </c>
      <c r="G13" s="199" t="s">
        <v>31</v>
      </c>
      <c r="H13" s="198">
        <v>1</v>
      </c>
      <c r="I13" s="204" t="s">
        <v>2815</v>
      </c>
      <c r="J13" s="201">
        <v>3</v>
      </c>
      <c r="K13" s="198" t="s">
        <v>2816</v>
      </c>
      <c r="L13" s="257" t="s">
        <v>2817</v>
      </c>
      <c r="M13" s="202" t="s">
        <v>4982</v>
      </c>
      <c r="N13" s="203">
        <v>7</v>
      </c>
      <c r="O13" s="203" t="s">
        <v>2819</v>
      </c>
      <c r="P13" s="203" t="s">
        <v>2820</v>
      </c>
    </row>
    <row r="14" spans="1:16" ht="15.75" customHeight="1">
      <c r="A14" s="197">
        <f t="shared" si="0"/>
        <v>13</v>
      </c>
      <c r="B14" s="202">
        <v>13</v>
      </c>
      <c r="C14" s="202" t="s">
        <v>3653</v>
      </c>
      <c r="D14" s="202">
        <v>163</v>
      </c>
      <c r="E14" s="202" t="s">
        <v>3755</v>
      </c>
      <c r="F14" s="205">
        <v>2020</v>
      </c>
      <c r="G14" s="202" t="s">
        <v>775</v>
      </c>
      <c r="H14" s="198">
        <v>1</v>
      </c>
      <c r="I14" s="200" t="s">
        <v>3756</v>
      </c>
      <c r="J14" s="201">
        <v>432</v>
      </c>
      <c r="K14" s="202" t="s">
        <v>3757</v>
      </c>
      <c r="L14" s="202" t="s">
        <v>5938</v>
      </c>
      <c r="M14" s="202" t="s">
        <v>120</v>
      </c>
      <c r="N14" s="203">
        <v>25</v>
      </c>
      <c r="O14" s="203" t="s">
        <v>4994</v>
      </c>
      <c r="P14" s="203" t="s">
        <v>3760</v>
      </c>
    </row>
    <row r="15" spans="1:16" ht="15.75" customHeight="1">
      <c r="A15" s="197">
        <f t="shared" si="0"/>
        <v>14</v>
      </c>
      <c r="B15" s="202">
        <v>15</v>
      </c>
      <c r="C15" s="202" t="s">
        <v>3653</v>
      </c>
      <c r="D15" s="202">
        <v>163</v>
      </c>
      <c r="E15" s="202" t="s">
        <v>3772</v>
      </c>
      <c r="F15" s="205">
        <v>2020</v>
      </c>
      <c r="G15" s="202" t="s">
        <v>968</v>
      </c>
      <c r="H15" s="198">
        <v>1</v>
      </c>
      <c r="I15" s="204" t="s">
        <v>3773</v>
      </c>
      <c r="J15" s="201">
        <v>912</v>
      </c>
      <c r="K15" s="202" t="s">
        <v>3774</v>
      </c>
      <c r="L15" s="257" t="s">
        <v>3775</v>
      </c>
      <c r="M15" s="202" t="s">
        <v>120</v>
      </c>
      <c r="N15" s="203">
        <v>17</v>
      </c>
      <c r="O15" s="203" t="s">
        <v>4995</v>
      </c>
      <c r="P15" s="203" t="s">
        <v>3777</v>
      </c>
    </row>
    <row r="16" spans="1:16" ht="15.75" customHeight="1">
      <c r="A16" s="197">
        <f t="shared" si="0"/>
        <v>15</v>
      </c>
      <c r="B16" s="202">
        <v>21</v>
      </c>
      <c r="C16" s="202" t="s">
        <v>3653</v>
      </c>
      <c r="D16" s="202">
        <v>163</v>
      </c>
      <c r="E16" s="202" t="s">
        <v>3818</v>
      </c>
      <c r="F16" s="205">
        <v>2020</v>
      </c>
      <c r="G16" s="202" t="s">
        <v>28</v>
      </c>
      <c r="H16" s="198">
        <v>1</v>
      </c>
      <c r="I16" s="200" t="s">
        <v>3819</v>
      </c>
      <c r="J16" s="201">
        <v>434</v>
      </c>
      <c r="K16" s="202" t="s">
        <v>3820</v>
      </c>
      <c r="L16" s="257" t="s">
        <v>3821</v>
      </c>
      <c r="M16" s="202" t="s">
        <v>120</v>
      </c>
      <c r="N16" s="203">
        <v>40</v>
      </c>
      <c r="O16" s="203" t="s">
        <v>4996</v>
      </c>
      <c r="P16" s="203" t="s">
        <v>3823</v>
      </c>
    </row>
    <row r="17" spans="1:16" ht="15.75" customHeight="1">
      <c r="A17" s="197">
        <f t="shared" si="0"/>
        <v>16</v>
      </c>
      <c r="B17" s="202">
        <v>28</v>
      </c>
      <c r="C17" s="202" t="s">
        <v>3653</v>
      </c>
      <c r="D17" s="202">
        <v>163</v>
      </c>
      <c r="E17" s="202" t="s">
        <v>3871</v>
      </c>
      <c r="F17" s="205">
        <v>2020</v>
      </c>
      <c r="G17" s="202" t="s">
        <v>4997</v>
      </c>
      <c r="H17" s="198">
        <v>1</v>
      </c>
      <c r="I17" s="204" t="s">
        <v>2729</v>
      </c>
      <c r="J17" s="201">
        <v>83</v>
      </c>
      <c r="K17" s="202" t="s">
        <v>3872</v>
      </c>
      <c r="L17" s="257" t="s">
        <v>3873</v>
      </c>
      <c r="M17" s="202" t="s">
        <v>3669</v>
      </c>
      <c r="N17" s="203">
        <v>12</v>
      </c>
      <c r="O17" s="203" t="s">
        <v>4998</v>
      </c>
      <c r="P17" s="203" t="s">
        <v>3875</v>
      </c>
    </row>
    <row r="18" spans="1:16" ht="15.75" customHeight="1">
      <c r="A18" s="197">
        <f t="shared" si="0"/>
        <v>17</v>
      </c>
      <c r="B18" s="202">
        <v>29</v>
      </c>
      <c r="C18" s="202" t="s">
        <v>3653</v>
      </c>
      <c r="D18" s="202">
        <v>163</v>
      </c>
      <c r="E18" s="202" t="s">
        <v>3878</v>
      </c>
      <c r="F18" s="205">
        <v>2020</v>
      </c>
      <c r="G18" s="202" t="s">
        <v>775</v>
      </c>
      <c r="H18" s="198">
        <v>1</v>
      </c>
      <c r="I18" s="200" t="s">
        <v>3879</v>
      </c>
      <c r="J18" s="201">
        <v>92</v>
      </c>
      <c r="K18" s="202" t="s">
        <v>3880</v>
      </c>
      <c r="L18" s="257" t="s">
        <v>3881</v>
      </c>
      <c r="M18" s="202" t="s">
        <v>120</v>
      </c>
      <c r="N18" s="203">
        <v>28</v>
      </c>
      <c r="O18" s="203" t="s">
        <v>4999</v>
      </c>
      <c r="P18" s="203" t="s">
        <v>3883</v>
      </c>
    </row>
    <row r="19" spans="1:16" ht="15.75" customHeight="1">
      <c r="A19" s="197">
        <f t="shared" si="0"/>
        <v>18</v>
      </c>
      <c r="B19" s="202">
        <v>57</v>
      </c>
      <c r="C19" s="202" t="s">
        <v>3653</v>
      </c>
      <c r="D19" s="202">
        <v>130</v>
      </c>
      <c r="E19" s="202" t="s">
        <v>4092</v>
      </c>
      <c r="F19" s="205">
        <v>2019</v>
      </c>
      <c r="G19" s="202" t="s">
        <v>28</v>
      </c>
      <c r="H19" s="198">
        <v>1</v>
      </c>
      <c r="I19" s="204" t="s">
        <v>108</v>
      </c>
      <c r="J19" s="201">
        <v>841</v>
      </c>
      <c r="K19" s="202" t="s">
        <v>4093</v>
      </c>
      <c r="L19" s="257" t="s">
        <v>4094</v>
      </c>
      <c r="M19" s="202" t="s">
        <v>120</v>
      </c>
      <c r="N19" s="203">
        <v>19</v>
      </c>
      <c r="O19" s="203" t="s">
        <v>5000</v>
      </c>
      <c r="P19" s="203" t="s">
        <v>4096</v>
      </c>
    </row>
    <row r="20" spans="1:16" ht="15.75" customHeight="1">
      <c r="A20" s="197">
        <f t="shared" si="0"/>
        <v>19</v>
      </c>
      <c r="B20" s="202">
        <v>93</v>
      </c>
      <c r="C20" s="202" t="s">
        <v>3653</v>
      </c>
      <c r="D20" s="202">
        <v>130</v>
      </c>
      <c r="E20" s="202" t="s">
        <v>4367</v>
      </c>
      <c r="F20" s="205">
        <v>2021</v>
      </c>
      <c r="G20" s="202" t="s">
        <v>28</v>
      </c>
      <c r="H20" s="198">
        <v>1</v>
      </c>
      <c r="I20" s="200" t="s">
        <v>108</v>
      </c>
      <c r="J20" s="201">
        <v>267</v>
      </c>
      <c r="K20" s="202" t="s">
        <v>4368</v>
      </c>
      <c r="L20" s="257" t="s">
        <v>4369</v>
      </c>
      <c r="M20" s="202" t="s">
        <v>120</v>
      </c>
      <c r="N20" s="203">
        <v>23</v>
      </c>
      <c r="O20" s="203" t="s">
        <v>5001</v>
      </c>
      <c r="P20" s="203" t="s">
        <v>4371</v>
      </c>
    </row>
    <row r="21" spans="1:16" ht="15.75" customHeight="1">
      <c r="A21" s="197">
        <f t="shared" si="0"/>
        <v>20</v>
      </c>
      <c r="B21" s="202">
        <v>100</v>
      </c>
      <c r="C21" s="202" t="s">
        <v>3731</v>
      </c>
      <c r="D21" s="202">
        <v>130</v>
      </c>
      <c r="E21" s="202" t="s">
        <v>4419</v>
      </c>
      <c r="F21" s="205">
        <v>2023</v>
      </c>
      <c r="G21" s="202" t="s">
        <v>28</v>
      </c>
      <c r="H21" s="198">
        <v>1</v>
      </c>
      <c r="I21" s="204" t="s">
        <v>4420</v>
      </c>
      <c r="J21" s="201">
        <v>3</v>
      </c>
      <c r="K21" s="202" t="s">
        <v>4421</v>
      </c>
      <c r="L21" s="202" t="s">
        <v>5002</v>
      </c>
      <c r="M21" s="202" t="s">
        <v>3669</v>
      </c>
      <c r="N21" s="203">
        <v>10</v>
      </c>
      <c r="O21" s="203" t="s">
        <v>4423</v>
      </c>
      <c r="P21" s="203" t="s">
        <v>4424</v>
      </c>
    </row>
    <row r="22" spans="1:16" ht="15.75" customHeight="1">
      <c r="A22" s="197">
        <f t="shared" si="0"/>
        <v>21</v>
      </c>
      <c r="B22" s="202">
        <v>101</v>
      </c>
      <c r="C22" s="202" t="s">
        <v>3731</v>
      </c>
      <c r="D22" s="202">
        <v>130</v>
      </c>
      <c r="E22" s="202" t="s">
        <v>4427</v>
      </c>
      <c r="F22" s="205">
        <v>2024</v>
      </c>
      <c r="G22" s="202" t="s">
        <v>176</v>
      </c>
      <c r="H22" s="198">
        <v>1</v>
      </c>
      <c r="I22" s="200" t="s">
        <v>1570</v>
      </c>
      <c r="J22" s="201">
        <v>0</v>
      </c>
      <c r="K22" s="202" t="s">
        <v>4428</v>
      </c>
      <c r="L22" s="202" t="s">
        <v>5003</v>
      </c>
      <c r="M22" s="202" t="s">
        <v>120</v>
      </c>
      <c r="N22" s="203">
        <v>62</v>
      </c>
      <c r="O22" s="203" t="s">
        <v>4430</v>
      </c>
      <c r="P22" s="203" t="s">
        <v>4431</v>
      </c>
    </row>
    <row r="23" spans="1:16" ht="15.75" customHeight="1">
      <c r="A23" s="197">
        <f t="shared" si="0"/>
        <v>22</v>
      </c>
      <c r="B23" s="202">
        <v>102</v>
      </c>
      <c r="C23" s="202" t="s">
        <v>3731</v>
      </c>
      <c r="D23" s="202">
        <v>130</v>
      </c>
      <c r="E23" s="202" t="s">
        <v>4435</v>
      </c>
      <c r="F23" s="205">
        <v>2024</v>
      </c>
      <c r="G23" s="202" t="s">
        <v>176</v>
      </c>
      <c r="H23" s="198">
        <v>1</v>
      </c>
      <c r="I23" s="204" t="s">
        <v>2149</v>
      </c>
      <c r="J23" s="201">
        <v>4</v>
      </c>
      <c r="K23" s="202" t="s">
        <v>4436</v>
      </c>
      <c r="L23" s="202" t="s">
        <v>5004</v>
      </c>
      <c r="M23" s="202" t="s">
        <v>120</v>
      </c>
      <c r="N23" s="203">
        <v>37</v>
      </c>
      <c r="O23" s="203" t="s">
        <v>4438</v>
      </c>
      <c r="P23" s="203" t="s">
        <v>4439</v>
      </c>
    </row>
    <row r="24" spans="1:16" ht="15.75" customHeight="1">
      <c r="A24" s="197">
        <f t="shared" si="0"/>
        <v>23</v>
      </c>
      <c r="B24" s="202">
        <v>118</v>
      </c>
      <c r="C24" s="202" t="s">
        <v>3653</v>
      </c>
      <c r="D24" s="202">
        <v>140</v>
      </c>
      <c r="E24" s="202" t="s">
        <v>4554</v>
      </c>
      <c r="F24" s="205">
        <v>2020</v>
      </c>
      <c r="G24" s="202" t="s">
        <v>3407</v>
      </c>
      <c r="H24" s="198">
        <v>1</v>
      </c>
      <c r="I24" s="200" t="s">
        <v>4555</v>
      </c>
      <c r="J24" s="201">
        <v>383</v>
      </c>
      <c r="K24" s="202" t="s">
        <v>4556</v>
      </c>
      <c r="L24" s="202" t="s">
        <v>4557</v>
      </c>
      <c r="M24" s="202" t="s">
        <v>120</v>
      </c>
      <c r="N24" s="203">
        <v>11</v>
      </c>
      <c r="O24" s="203" t="s">
        <v>5005</v>
      </c>
      <c r="P24" s="203" t="s">
        <v>4559</v>
      </c>
    </row>
    <row r="25" spans="1:16" ht="15.75" customHeight="1">
      <c r="A25" s="197">
        <f t="shared" si="0"/>
        <v>24</v>
      </c>
      <c r="B25" s="202">
        <v>133</v>
      </c>
      <c r="C25" s="202" t="s">
        <v>3653</v>
      </c>
      <c r="D25" s="202">
        <v>25</v>
      </c>
      <c r="E25" s="202" t="s">
        <v>4680</v>
      </c>
      <c r="F25" s="205">
        <v>2023</v>
      </c>
      <c r="G25" s="202" t="s">
        <v>28</v>
      </c>
      <c r="H25" s="198">
        <v>1</v>
      </c>
      <c r="I25" s="204" t="s">
        <v>4681</v>
      </c>
      <c r="J25" s="201">
        <v>18</v>
      </c>
      <c r="K25" s="202" t="s">
        <v>4682</v>
      </c>
      <c r="L25" s="257" t="s">
        <v>4683</v>
      </c>
      <c r="M25" s="202" t="s">
        <v>3669</v>
      </c>
      <c r="N25" s="203">
        <v>12</v>
      </c>
      <c r="O25" s="203" t="s">
        <v>5006</v>
      </c>
      <c r="P25" s="203" t="s">
        <v>4685</v>
      </c>
    </row>
    <row r="26" spans="1:16" ht="15.75" customHeight="1">
      <c r="A26" s="203">
        <f t="shared" ref="A26:F26" si="1">COUNTA(A2:A25)</f>
        <v>24</v>
      </c>
      <c r="B26" s="203">
        <f t="shared" si="1"/>
        <v>24</v>
      </c>
      <c r="C26" s="203">
        <f t="shared" si="1"/>
        <v>24</v>
      </c>
      <c r="D26" s="203">
        <f t="shared" si="1"/>
        <v>12</v>
      </c>
      <c r="E26" s="203">
        <f t="shared" si="1"/>
        <v>24</v>
      </c>
      <c r="F26" s="203">
        <f t="shared" si="1"/>
        <v>24</v>
      </c>
      <c r="G26" s="203"/>
      <c r="H26" s="203"/>
      <c r="I26" s="203"/>
      <c r="J26" s="203"/>
      <c r="K26" s="203"/>
      <c r="M26" s="203"/>
      <c r="N26" s="203"/>
      <c r="O26" s="203"/>
      <c r="P26" s="203"/>
    </row>
    <row r="27" spans="1:16" ht="14.4">
      <c r="I27" s="4"/>
      <c r="L27" s="206"/>
    </row>
    <row r="28" spans="1:16" ht="13.2">
      <c r="I28" s="4"/>
    </row>
    <row r="29" spans="1:16" ht="13.2">
      <c r="I29" s="4"/>
    </row>
    <row r="30" spans="1:16" ht="13.2">
      <c r="I30" s="4"/>
    </row>
    <row r="31" spans="1:16" ht="13.2">
      <c r="I31" s="4"/>
    </row>
    <row r="32" spans="1:16" ht="13.2">
      <c r="I32" s="4"/>
    </row>
    <row r="33" spans="9:9" ht="13.2">
      <c r="I33" s="4"/>
    </row>
    <row r="34" spans="9:9" ht="13.2">
      <c r="I34" s="4"/>
    </row>
    <row r="35" spans="9:9" ht="13.2">
      <c r="I35" s="4"/>
    </row>
    <row r="36" spans="9:9" ht="13.2">
      <c r="I36" s="4"/>
    </row>
    <row r="37" spans="9:9" ht="13.2">
      <c r="I37" s="4"/>
    </row>
    <row r="38" spans="9:9" ht="13.2">
      <c r="I38" s="4"/>
    </row>
    <row r="39" spans="9:9" ht="13.2">
      <c r="I39" s="4"/>
    </row>
    <row r="40" spans="9:9" ht="13.2">
      <c r="I40" s="4"/>
    </row>
    <row r="41" spans="9:9" ht="13.2">
      <c r="I41" s="4"/>
    </row>
    <row r="42" spans="9:9" ht="13.2">
      <c r="I42" s="4"/>
    </row>
    <row r="43" spans="9:9" ht="13.2">
      <c r="I43" s="4"/>
    </row>
    <row r="44" spans="9:9" ht="13.2">
      <c r="I44" s="4"/>
    </row>
    <row r="45" spans="9:9" ht="13.2">
      <c r="I45" s="4"/>
    </row>
    <row r="46" spans="9:9" ht="13.2">
      <c r="I46" s="4"/>
    </row>
    <row r="47" spans="9:9" ht="13.2">
      <c r="I47" s="4"/>
    </row>
    <row r="48" spans="9:9" ht="13.2">
      <c r="I48" s="4"/>
    </row>
    <row r="49" spans="9:9" ht="13.2">
      <c r="I49" s="4"/>
    </row>
    <row r="50" spans="9:9" ht="13.2">
      <c r="I50" s="4"/>
    </row>
    <row r="51" spans="9:9" ht="13.2">
      <c r="I51" s="4"/>
    </row>
    <row r="52" spans="9:9" ht="13.2">
      <c r="I52" s="4"/>
    </row>
    <row r="53" spans="9:9" ht="13.2">
      <c r="I53" s="4"/>
    </row>
    <row r="54" spans="9:9" ht="13.2">
      <c r="I54" s="4"/>
    </row>
    <row r="55" spans="9:9" ht="13.2">
      <c r="I55" s="4"/>
    </row>
    <row r="56" spans="9:9" ht="13.2">
      <c r="I56" s="4"/>
    </row>
    <row r="57" spans="9:9" ht="13.2">
      <c r="I57" s="4"/>
    </row>
    <row r="58" spans="9:9" ht="13.2">
      <c r="I58" s="4"/>
    </row>
    <row r="59" spans="9:9" ht="13.2">
      <c r="I59" s="4"/>
    </row>
    <row r="60" spans="9:9" ht="13.2">
      <c r="I60" s="4"/>
    </row>
    <row r="61" spans="9:9" ht="13.2">
      <c r="I61" s="4"/>
    </row>
    <row r="62" spans="9:9" ht="13.2">
      <c r="I62" s="4"/>
    </row>
    <row r="63" spans="9:9" ht="13.2">
      <c r="I63" s="4"/>
    </row>
    <row r="64" spans="9:9" ht="13.2">
      <c r="I64" s="4"/>
    </row>
    <row r="65" spans="9:9" ht="13.2">
      <c r="I65" s="4"/>
    </row>
    <row r="66" spans="9:9" ht="13.2">
      <c r="I66" s="4"/>
    </row>
    <row r="67" spans="9:9" ht="13.2">
      <c r="I67" s="4"/>
    </row>
    <row r="68" spans="9:9" ht="13.2">
      <c r="I68" s="4"/>
    </row>
    <row r="69" spans="9:9" ht="13.2">
      <c r="I69" s="4"/>
    </row>
    <row r="70" spans="9:9" ht="13.2">
      <c r="I70" s="4"/>
    </row>
    <row r="71" spans="9:9" ht="13.2">
      <c r="I71" s="4"/>
    </row>
    <row r="72" spans="9:9" ht="13.2">
      <c r="I72" s="4"/>
    </row>
    <row r="73" spans="9:9" ht="13.2">
      <c r="I73" s="4"/>
    </row>
    <row r="74" spans="9:9" ht="13.2">
      <c r="I74" s="4"/>
    </row>
    <row r="75" spans="9:9" ht="13.2">
      <c r="I75" s="4"/>
    </row>
    <row r="76" spans="9:9" ht="13.2">
      <c r="I76" s="4"/>
    </row>
    <row r="77" spans="9:9" ht="13.2">
      <c r="I77" s="4"/>
    </row>
    <row r="78" spans="9:9" ht="13.2">
      <c r="I78" s="4"/>
    </row>
    <row r="79" spans="9:9" ht="13.2">
      <c r="I79" s="4"/>
    </row>
    <row r="80" spans="9:9" ht="13.2">
      <c r="I80" s="4"/>
    </row>
    <row r="81" spans="9:9" ht="13.2">
      <c r="I81" s="4"/>
    </row>
    <row r="82" spans="9:9" ht="13.2">
      <c r="I82" s="4"/>
    </row>
    <row r="83" spans="9:9" ht="13.2">
      <c r="I83" s="4"/>
    </row>
    <row r="84" spans="9:9" ht="13.2">
      <c r="I84" s="4"/>
    </row>
    <row r="85" spans="9:9" ht="13.2">
      <c r="I85" s="4"/>
    </row>
    <row r="86" spans="9:9" ht="13.2">
      <c r="I86" s="4"/>
    </row>
    <row r="87" spans="9:9" ht="13.2">
      <c r="I87" s="4"/>
    </row>
    <row r="88" spans="9:9" ht="13.2">
      <c r="I88" s="4"/>
    </row>
    <row r="89" spans="9:9" ht="13.2">
      <c r="I89" s="4"/>
    </row>
    <row r="90" spans="9:9" ht="13.2">
      <c r="I90" s="4"/>
    </row>
    <row r="91" spans="9:9" ht="13.2">
      <c r="I91" s="4"/>
    </row>
    <row r="92" spans="9:9" ht="13.2">
      <c r="I92" s="4"/>
    </row>
    <row r="93" spans="9:9" ht="13.2">
      <c r="I93" s="4"/>
    </row>
    <row r="94" spans="9:9" ht="13.2">
      <c r="I94" s="4"/>
    </row>
    <row r="95" spans="9:9" ht="13.2">
      <c r="I95" s="4"/>
    </row>
    <row r="96" spans="9:9" ht="13.2">
      <c r="I96" s="4"/>
    </row>
    <row r="97" spans="9:9" ht="13.2">
      <c r="I97" s="4"/>
    </row>
    <row r="98" spans="9:9" ht="13.2">
      <c r="I98" s="4"/>
    </row>
    <row r="99" spans="9:9" ht="13.2">
      <c r="I99" s="4"/>
    </row>
    <row r="100" spans="9:9" ht="13.2">
      <c r="I100" s="4"/>
    </row>
    <row r="101" spans="9:9" ht="13.2">
      <c r="I101" s="4"/>
    </row>
    <row r="102" spans="9:9" ht="13.2">
      <c r="I102" s="4"/>
    </row>
    <row r="103" spans="9:9" ht="13.2">
      <c r="I103" s="4"/>
    </row>
    <row r="104" spans="9:9" ht="13.2">
      <c r="I104" s="4"/>
    </row>
    <row r="105" spans="9:9" ht="13.2">
      <c r="I105" s="4"/>
    </row>
    <row r="106" spans="9:9" ht="13.2">
      <c r="I106" s="4"/>
    </row>
    <row r="107" spans="9:9" ht="13.2">
      <c r="I107" s="4"/>
    </row>
    <row r="108" spans="9:9" ht="13.2">
      <c r="I108" s="4"/>
    </row>
    <row r="109" spans="9:9" ht="13.2">
      <c r="I109" s="4"/>
    </row>
    <row r="110" spans="9:9" ht="13.2">
      <c r="I110" s="4"/>
    </row>
    <row r="111" spans="9:9" ht="13.2">
      <c r="I111" s="4"/>
    </row>
    <row r="112" spans="9:9" ht="13.2">
      <c r="I112" s="4"/>
    </row>
    <row r="113" spans="9:9" ht="13.2">
      <c r="I113" s="4"/>
    </row>
    <row r="114" spans="9:9" ht="13.2">
      <c r="I114" s="4"/>
    </row>
    <row r="115" spans="9:9" ht="13.2">
      <c r="I115" s="4"/>
    </row>
    <row r="116" spans="9:9" ht="13.2">
      <c r="I116" s="4"/>
    </row>
    <row r="117" spans="9:9" ht="13.2">
      <c r="I117" s="4"/>
    </row>
    <row r="118" spans="9:9" ht="13.2">
      <c r="I118" s="4"/>
    </row>
    <row r="119" spans="9:9" ht="13.2">
      <c r="I119" s="4"/>
    </row>
    <row r="120" spans="9:9" ht="13.2">
      <c r="I120" s="4"/>
    </row>
    <row r="121" spans="9:9" ht="13.2">
      <c r="I121" s="4"/>
    </row>
    <row r="122" spans="9:9" ht="13.2">
      <c r="I122" s="4"/>
    </row>
    <row r="123" spans="9:9" ht="13.2">
      <c r="I123" s="4"/>
    </row>
    <row r="124" spans="9:9" ht="13.2">
      <c r="I124" s="4"/>
    </row>
    <row r="125" spans="9:9" ht="13.2">
      <c r="I125" s="4"/>
    </row>
    <row r="126" spans="9:9" ht="13.2">
      <c r="I126" s="4"/>
    </row>
    <row r="127" spans="9:9" ht="13.2">
      <c r="I127" s="4"/>
    </row>
    <row r="128" spans="9:9" ht="13.2">
      <c r="I128" s="4"/>
    </row>
    <row r="129" spans="9:9" ht="13.2">
      <c r="I129" s="4"/>
    </row>
    <row r="130" spans="9:9" ht="13.2">
      <c r="I130" s="4"/>
    </row>
    <row r="131" spans="9:9" ht="13.2">
      <c r="I131" s="4"/>
    </row>
    <row r="132" spans="9:9" ht="13.2">
      <c r="I132" s="4"/>
    </row>
    <row r="133" spans="9:9" ht="13.2">
      <c r="I133" s="4"/>
    </row>
    <row r="134" spans="9:9" ht="13.2">
      <c r="I134" s="4"/>
    </row>
    <row r="135" spans="9:9" ht="13.2">
      <c r="I135" s="4"/>
    </row>
    <row r="136" spans="9:9" ht="13.2">
      <c r="I136" s="4"/>
    </row>
    <row r="137" spans="9:9" ht="13.2">
      <c r="I137" s="4"/>
    </row>
    <row r="138" spans="9:9" ht="13.2">
      <c r="I138" s="4"/>
    </row>
    <row r="139" spans="9:9" ht="13.2">
      <c r="I139" s="4"/>
    </row>
    <row r="140" spans="9:9" ht="13.2">
      <c r="I140" s="4"/>
    </row>
    <row r="141" spans="9:9" ht="13.2">
      <c r="I141" s="4"/>
    </row>
    <row r="142" spans="9:9" ht="13.2">
      <c r="I142" s="4"/>
    </row>
    <row r="143" spans="9:9" ht="13.2">
      <c r="I143" s="4"/>
    </row>
    <row r="144" spans="9:9" ht="13.2">
      <c r="I144" s="4"/>
    </row>
    <row r="145" spans="9:9" ht="13.2">
      <c r="I145" s="4"/>
    </row>
    <row r="146" spans="9:9" ht="13.2">
      <c r="I146" s="4"/>
    </row>
    <row r="147" spans="9:9" ht="13.2">
      <c r="I147" s="4"/>
    </row>
    <row r="148" spans="9:9" ht="13.2">
      <c r="I148" s="4"/>
    </row>
    <row r="149" spans="9:9" ht="13.2">
      <c r="I149" s="4"/>
    </row>
    <row r="150" spans="9:9" ht="13.2">
      <c r="I150" s="4"/>
    </row>
    <row r="151" spans="9:9" ht="13.2">
      <c r="I151" s="4"/>
    </row>
    <row r="152" spans="9:9" ht="13.2">
      <c r="I152" s="4"/>
    </row>
    <row r="153" spans="9:9" ht="13.2">
      <c r="I153" s="4"/>
    </row>
    <row r="154" spans="9:9" ht="13.2">
      <c r="I154" s="4"/>
    </row>
    <row r="155" spans="9:9" ht="13.2">
      <c r="I155" s="4"/>
    </row>
    <row r="156" spans="9:9" ht="13.2">
      <c r="I156" s="4"/>
    </row>
    <row r="157" spans="9:9" ht="13.2">
      <c r="I157" s="4"/>
    </row>
    <row r="158" spans="9:9" ht="13.2">
      <c r="I158" s="4"/>
    </row>
    <row r="159" spans="9:9" ht="13.2">
      <c r="I159" s="4"/>
    </row>
    <row r="160" spans="9:9" ht="13.2">
      <c r="I160" s="4"/>
    </row>
    <row r="161" spans="9:9" ht="13.2">
      <c r="I161" s="4"/>
    </row>
    <row r="162" spans="9:9" ht="13.2">
      <c r="I162" s="4"/>
    </row>
    <row r="163" spans="9:9" ht="13.2">
      <c r="I163" s="4"/>
    </row>
    <row r="164" spans="9:9" ht="13.2">
      <c r="I164" s="4"/>
    </row>
    <row r="165" spans="9:9" ht="13.2">
      <c r="I165" s="4"/>
    </row>
    <row r="166" spans="9:9" ht="13.2">
      <c r="I166" s="4"/>
    </row>
    <row r="167" spans="9:9" ht="13.2">
      <c r="I167" s="4"/>
    </row>
    <row r="168" spans="9:9" ht="13.2">
      <c r="I168" s="4"/>
    </row>
    <row r="169" spans="9:9" ht="13.2">
      <c r="I169" s="4"/>
    </row>
    <row r="170" spans="9:9" ht="13.2">
      <c r="I170" s="4"/>
    </row>
    <row r="171" spans="9:9" ht="13.2">
      <c r="I171" s="4"/>
    </row>
    <row r="172" spans="9:9" ht="13.2">
      <c r="I172" s="4"/>
    </row>
    <row r="173" spans="9:9" ht="13.2">
      <c r="I173" s="4"/>
    </row>
    <row r="174" spans="9:9" ht="13.2">
      <c r="I174" s="4"/>
    </row>
    <row r="175" spans="9:9" ht="13.2">
      <c r="I175" s="4"/>
    </row>
    <row r="176" spans="9:9" ht="13.2">
      <c r="I176" s="4"/>
    </row>
    <row r="177" spans="9:9" ht="13.2">
      <c r="I177" s="4"/>
    </row>
    <row r="178" spans="9:9" ht="13.2">
      <c r="I178" s="4"/>
    </row>
    <row r="179" spans="9:9" ht="13.2">
      <c r="I179" s="4"/>
    </row>
    <row r="180" spans="9:9" ht="13.2">
      <c r="I180" s="4"/>
    </row>
    <row r="181" spans="9:9" ht="13.2">
      <c r="I181" s="4"/>
    </row>
    <row r="182" spans="9:9" ht="13.2">
      <c r="I182" s="4"/>
    </row>
    <row r="183" spans="9:9" ht="13.2">
      <c r="I183" s="4"/>
    </row>
    <row r="184" spans="9:9" ht="13.2">
      <c r="I184" s="4"/>
    </row>
    <row r="185" spans="9:9" ht="13.2">
      <c r="I185" s="4"/>
    </row>
    <row r="186" spans="9:9" ht="13.2">
      <c r="I186" s="4"/>
    </row>
    <row r="187" spans="9:9" ht="13.2">
      <c r="I187" s="4"/>
    </row>
    <row r="188" spans="9:9" ht="13.2">
      <c r="I188" s="4"/>
    </row>
    <row r="189" spans="9:9" ht="13.2">
      <c r="I189" s="4"/>
    </row>
    <row r="190" spans="9:9" ht="13.2">
      <c r="I190" s="4"/>
    </row>
    <row r="191" spans="9:9" ht="13.2">
      <c r="I191" s="4"/>
    </row>
    <row r="192" spans="9:9" ht="13.2">
      <c r="I192" s="4"/>
    </row>
    <row r="193" spans="9:9" ht="13.2">
      <c r="I193" s="4"/>
    </row>
    <row r="194" spans="9:9" ht="13.2">
      <c r="I194" s="4"/>
    </row>
    <row r="195" spans="9:9" ht="13.2">
      <c r="I195" s="4"/>
    </row>
    <row r="196" spans="9:9" ht="13.2">
      <c r="I196" s="4"/>
    </row>
    <row r="197" spans="9:9" ht="13.2">
      <c r="I197" s="4"/>
    </row>
    <row r="198" spans="9:9" ht="13.2">
      <c r="I198" s="4"/>
    </row>
    <row r="199" spans="9:9" ht="13.2">
      <c r="I199" s="4"/>
    </row>
    <row r="200" spans="9:9" ht="13.2">
      <c r="I200" s="4"/>
    </row>
    <row r="201" spans="9:9" ht="13.2">
      <c r="I201" s="4"/>
    </row>
    <row r="202" spans="9:9" ht="13.2">
      <c r="I202" s="4"/>
    </row>
    <row r="203" spans="9:9" ht="13.2">
      <c r="I203" s="4"/>
    </row>
    <row r="204" spans="9:9" ht="13.2">
      <c r="I204" s="4"/>
    </row>
    <row r="205" spans="9:9" ht="13.2">
      <c r="I205" s="4"/>
    </row>
    <row r="206" spans="9:9" ht="13.2">
      <c r="I206" s="4"/>
    </row>
    <row r="207" spans="9:9" ht="13.2">
      <c r="I207" s="4"/>
    </row>
    <row r="208" spans="9:9" ht="13.2">
      <c r="I208" s="4"/>
    </row>
    <row r="209" spans="9:9" ht="13.2">
      <c r="I209" s="4"/>
    </row>
    <row r="210" spans="9:9" ht="13.2">
      <c r="I210" s="4"/>
    </row>
    <row r="211" spans="9:9" ht="13.2">
      <c r="I211" s="4"/>
    </row>
    <row r="212" spans="9:9" ht="13.2">
      <c r="I212" s="4"/>
    </row>
    <row r="213" spans="9:9" ht="13.2">
      <c r="I213" s="4"/>
    </row>
    <row r="214" spans="9:9" ht="13.2">
      <c r="I214" s="4"/>
    </row>
    <row r="215" spans="9:9" ht="13.2">
      <c r="I215" s="4"/>
    </row>
    <row r="216" spans="9:9" ht="13.2">
      <c r="I216" s="4"/>
    </row>
    <row r="217" spans="9:9" ht="13.2">
      <c r="I217" s="4"/>
    </row>
    <row r="218" spans="9:9" ht="13.2">
      <c r="I218" s="4"/>
    </row>
    <row r="219" spans="9:9" ht="13.2">
      <c r="I219" s="4"/>
    </row>
    <row r="220" spans="9:9" ht="13.2">
      <c r="I220" s="4"/>
    </row>
    <row r="221" spans="9:9" ht="13.2">
      <c r="I221" s="4"/>
    </row>
    <row r="222" spans="9:9" ht="13.2">
      <c r="I222" s="4"/>
    </row>
    <row r="223" spans="9:9" ht="13.2">
      <c r="I223" s="4"/>
    </row>
    <row r="224" spans="9:9" ht="13.2">
      <c r="I224" s="4"/>
    </row>
    <row r="225" spans="9:9" ht="13.2">
      <c r="I225" s="4"/>
    </row>
    <row r="226" spans="9:9" ht="13.2">
      <c r="I226" s="4"/>
    </row>
    <row r="227" spans="9:9" ht="13.2">
      <c r="I227" s="4"/>
    </row>
    <row r="228" spans="9:9" ht="13.2">
      <c r="I228" s="4"/>
    </row>
    <row r="229" spans="9:9" ht="13.2">
      <c r="I229" s="4"/>
    </row>
    <row r="230" spans="9:9" ht="13.2">
      <c r="I230" s="4"/>
    </row>
    <row r="231" spans="9:9" ht="13.2">
      <c r="I231" s="4"/>
    </row>
    <row r="232" spans="9:9" ht="13.2">
      <c r="I232" s="4"/>
    </row>
    <row r="233" spans="9:9" ht="13.2">
      <c r="I233" s="4"/>
    </row>
    <row r="234" spans="9:9" ht="13.2">
      <c r="I234" s="4"/>
    </row>
    <row r="235" spans="9:9" ht="13.2">
      <c r="I235" s="4"/>
    </row>
    <row r="236" spans="9:9" ht="13.2">
      <c r="I236" s="4"/>
    </row>
    <row r="237" spans="9:9" ht="13.2">
      <c r="I237" s="4"/>
    </row>
    <row r="238" spans="9:9" ht="13.2">
      <c r="I238" s="4"/>
    </row>
    <row r="239" spans="9:9" ht="13.2">
      <c r="I239" s="4"/>
    </row>
    <row r="240" spans="9:9" ht="13.2">
      <c r="I240" s="4"/>
    </row>
    <row r="241" spans="9:9" ht="13.2">
      <c r="I241" s="4"/>
    </row>
    <row r="242" spans="9:9" ht="13.2">
      <c r="I242" s="4"/>
    </row>
    <row r="243" spans="9:9" ht="13.2">
      <c r="I243" s="4"/>
    </row>
    <row r="244" spans="9:9" ht="13.2">
      <c r="I244" s="4"/>
    </row>
    <row r="245" spans="9:9" ht="13.2">
      <c r="I245" s="4"/>
    </row>
    <row r="246" spans="9:9" ht="13.2">
      <c r="I246" s="4"/>
    </row>
    <row r="247" spans="9:9" ht="13.2">
      <c r="I247" s="4"/>
    </row>
    <row r="248" spans="9:9" ht="13.2">
      <c r="I248" s="4"/>
    </row>
    <row r="249" spans="9:9" ht="13.2">
      <c r="I249" s="4"/>
    </row>
    <row r="250" spans="9:9" ht="13.2">
      <c r="I250" s="4"/>
    </row>
    <row r="251" spans="9:9" ht="13.2">
      <c r="I251" s="4"/>
    </row>
    <row r="252" spans="9:9" ht="13.2">
      <c r="I252" s="4"/>
    </row>
    <row r="253" spans="9:9" ht="13.2">
      <c r="I253" s="4"/>
    </row>
    <row r="254" spans="9:9" ht="13.2">
      <c r="I254" s="4"/>
    </row>
    <row r="255" spans="9:9" ht="13.2">
      <c r="I255" s="4"/>
    </row>
    <row r="256" spans="9:9" ht="13.2">
      <c r="I256" s="4"/>
    </row>
    <row r="257" spans="9:9" ht="13.2">
      <c r="I257" s="4"/>
    </row>
    <row r="258" spans="9:9" ht="13.2">
      <c r="I258" s="4"/>
    </row>
    <row r="259" spans="9:9" ht="13.2">
      <c r="I259" s="4"/>
    </row>
    <row r="260" spans="9:9" ht="13.2">
      <c r="I260" s="4"/>
    </row>
    <row r="261" spans="9:9" ht="13.2">
      <c r="I261" s="4"/>
    </row>
    <row r="262" spans="9:9" ht="13.2">
      <c r="I262" s="4"/>
    </row>
    <row r="263" spans="9:9" ht="13.2">
      <c r="I263" s="4"/>
    </row>
    <row r="264" spans="9:9" ht="13.2">
      <c r="I264" s="4"/>
    </row>
    <row r="265" spans="9:9" ht="13.2">
      <c r="I265" s="4"/>
    </row>
    <row r="266" spans="9:9" ht="13.2">
      <c r="I266" s="4"/>
    </row>
    <row r="267" spans="9:9" ht="13.2">
      <c r="I267" s="4"/>
    </row>
    <row r="268" spans="9:9" ht="13.2">
      <c r="I268" s="4"/>
    </row>
    <row r="269" spans="9:9" ht="13.2">
      <c r="I269" s="4"/>
    </row>
    <row r="270" spans="9:9" ht="13.2">
      <c r="I270" s="4"/>
    </row>
    <row r="271" spans="9:9" ht="13.2">
      <c r="I271" s="4"/>
    </row>
    <row r="272" spans="9:9" ht="13.2">
      <c r="I272" s="4"/>
    </row>
    <row r="273" spans="9:9" ht="13.2">
      <c r="I273" s="4"/>
    </row>
    <row r="274" spans="9:9" ht="13.2">
      <c r="I274" s="4"/>
    </row>
    <row r="275" spans="9:9" ht="13.2">
      <c r="I275" s="4"/>
    </row>
    <row r="276" spans="9:9" ht="13.2">
      <c r="I276" s="4"/>
    </row>
    <row r="277" spans="9:9" ht="13.2">
      <c r="I277" s="4"/>
    </row>
    <row r="278" spans="9:9" ht="13.2">
      <c r="I278" s="4"/>
    </row>
    <row r="279" spans="9:9" ht="13.2">
      <c r="I279" s="4"/>
    </row>
    <row r="280" spans="9:9" ht="13.2">
      <c r="I280" s="4"/>
    </row>
    <row r="281" spans="9:9" ht="13.2">
      <c r="I281" s="4"/>
    </row>
    <row r="282" spans="9:9" ht="13.2">
      <c r="I282" s="4"/>
    </row>
    <row r="283" spans="9:9" ht="13.2">
      <c r="I283" s="4"/>
    </row>
    <row r="284" spans="9:9" ht="13.2">
      <c r="I284" s="4"/>
    </row>
    <row r="285" spans="9:9" ht="13.2">
      <c r="I285" s="4"/>
    </row>
    <row r="286" spans="9:9" ht="13.2">
      <c r="I286" s="4"/>
    </row>
    <row r="287" spans="9:9" ht="13.2">
      <c r="I287" s="4"/>
    </row>
    <row r="288" spans="9:9" ht="13.2">
      <c r="I288" s="4"/>
    </row>
    <row r="289" spans="9:9" ht="13.2">
      <c r="I289" s="4"/>
    </row>
    <row r="290" spans="9:9" ht="13.2">
      <c r="I290" s="4"/>
    </row>
    <row r="291" spans="9:9" ht="13.2">
      <c r="I291" s="4"/>
    </row>
    <row r="292" spans="9:9" ht="13.2">
      <c r="I292" s="4"/>
    </row>
    <row r="293" spans="9:9" ht="13.2">
      <c r="I293" s="4"/>
    </row>
    <row r="294" spans="9:9" ht="13.2">
      <c r="I294" s="4"/>
    </row>
    <row r="295" spans="9:9" ht="13.2">
      <c r="I295" s="4"/>
    </row>
    <row r="296" spans="9:9" ht="13.2">
      <c r="I296" s="4"/>
    </row>
    <row r="297" spans="9:9" ht="13.2">
      <c r="I297" s="4"/>
    </row>
    <row r="298" spans="9:9" ht="13.2">
      <c r="I298" s="4"/>
    </row>
    <row r="299" spans="9:9" ht="13.2">
      <c r="I299" s="4"/>
    </row>
    <row r="300" spans="9:9" ht="13.2">
      <c r="I300" s="4"/>
    </row>
    <row r="301" spans="9:9" ht="13.2">
      <c r="I301" s="4"/>
    </row>
    <row r="302" spans="9:9" ht="13.2">
      <c r="I302" s="4"/>
    </row>
    <row r="303" spans="9:9" ht="13.2">
      <c r="I303" s="4"/>
    </row>
    <row r="304" spans="9:9" ht="13.2">
      <c r="I304" s="4"/>
    </row>
    <row r="305" spans="9:9" ht="13.2">
      <c r="I305" s="4"/>
    </row>
    <row r="306" spans="9:9" ht="13.2">
      <c r="I306" s="4"/>
    </row>
    <row r="307" spans="9:9" ht="13.2">
      <c r="I307" s="4"/>
    </row>
    <row r="308" spans="9:9" ht="13.2">
      <c r="I308" s="4"/>
    </row>
    <row r="309" spans="9:9" ht="13.2">
      <c r="I309" s="4"/>
    </row>
    <row r="310" spans="9:9" ht="13.2">
      <c r="I310" s="4"/>
    </row>
    <row r="311" spans="9:9" ht="13.2">
      <c r="I311" s="4"/>
    </row>
    <row r="312" spans="9:9" ht="13.2">
      <c r="I312" s="4"/>
    </row>
    <row r="313" spans="9:9" ht="13.2">
      <c r="I313" s="4"/>
    </row>
    <row r="314" spans="9:9" ht="13.2">
      <c r="I314" s="4"/>
    </row>
    <row r="315" spans="9:9" ht="13.2">
      <c r="I315" s="4"/>
    </row>
    <row r="316" spans="9:9" ht="13.2">
      <c r="I316" s="4"/>
    </row>
    <row r="317" spans="9:9" ht="13.2">
      <c r="I317" s="4"/>
    </row>
    <row r="318" spans="9:9" ht="13.2">
      <c r="I318" s="4"/>
    </row>
    <row r="319" spans="9:9" ht="13.2">
      <c r="I319" s="4"/>
    </row>
    <row r="320" spans="9:9" ht="13.2">
      <c r="I320" s="4"/>
    </row>
    <row r="321" spans="9:9" ht="13.2">
      <c r="I321" s="4"/>
    </row>
    <row r="322" spans="9:9" ht="13.2">
      <c r="I322" s="4"/>
    </row>
    <row r="323" spans="9:9" ht="13.2">
      <c r="I323" s="4"/>
    </row>
    <row r="324" spans="9:9" ht="13.2">
      <c r="I324" s="4"/>
    </row>
    <row r="325" spans="9:9" ht="13.2">
      <c r="I325" s="4"/>
    </row>
    <row r="326" spans="9:9" ht="13.2">
      <c r="I326" s="4"/>
    </row>
    <row r="327" spans="9:9" ht="13.2">
      <c r="I327" s="4"/>
    </row>
    <row r="328" spans="9:9" ht="13.2">
      <c r="I328" s="4"/>
    </row>
    <row r="329" spans="9:9" ht="13.2">
      <c r="I329" s="4"/>
    </row>
    <row r="330" spans="9:9" ht="13.2">
      <c r="I330" s="4"/>
    </row>
    <row r="331" spans="9:9" ht="13.2">
      <c r="I331" s="4"/>
    </row>
    <row r="332" spans="9:9" ht="13.2">
      <c r="I332" s="4"/>
    </row>
    <row r="333" spans="9:9" ht="13.2">
      <c r="I333" s="4"/>
    </row>
    <row r="334" spans="9:9" ht="13.2">
      <c r="I334" s="4"/>
    </row>
    <row r="335" spans="9:9" ht="13.2">
      <c r="I335" s="4"/>
    </row>
    <row r="336" spans="9:9" ht="13.2">
      <c r="I336" s="4"/>
    </row>
    <row r="337" spans="9:9" ht="13.2">
      <c r="I337" s="4"/>
    </row>
    <row r="338" spans="9:9" ht="13.2">
      <c r="I338" s="4"/>
    </row>
    <row r="339" spans="9:9" ht="13.2">
      <c r="I339" s="4"/>
    </row>
    <row r="340" spans="9:9" ht="13.2">
      <c r="I340" s="4"/>
    </row>
    <row r="341" spans="9:9" ht="13.2">
      <c r="I341" s="4"/>
    </row>
    <row r="342" spans="9:9" ht="13.2">
      <c r="I342" s="4"/>
    </row>
    <row r="343" spans="9:9" ht="13.2">
      <c r="I343" s="4"/>
    </row>
    <row r="344" spans="9:9" ht="13.2">
      <c r="I344" s="4"/>
    </row>
    <row r="345" spans="9:9" ht="13.2">
      <c r="I345" s="4"/>
    </row>
    <row r="346" spans="9:9" ht="13.2">
      <c r="I346" s="4"/>
    </row>
    <row r="347" spans="9:9" ht="13.2">
      <c r="I347" s="4"/>
    </row>
    <row r="348" spans="9:9" ht="13.2">
      <c r="I348" s="4"/>
    </row>
    <row r="349" spans="9:9" ht="13.2">
      <c r="I349" s="4"/>
    </row>
    <row r="350" spans="9:9" ht="13.2">
      <c r="I350" s="4"/>
    </row>
    <row r="351" spans="9:9" ht="13.2">
      <c r="I351" s="4"/>
    </row>
    <row r="352" spans="9:9" ht="13.2">
      <c r="I352" s="4"/>
    </row>
    <row r="353" spans="9:9" ht="13.2">
      <c r="I353" s="4"/>
    </row>
    <row r="354" spans="9:9" ht="13.2">
      <c r="I354" s="4"/>
    </row>
    <row r="355" spans="9:9" ht="13.2">
      <c r="I355" s="4"/>
    </row>
    <row r="356" spans="9:9" ht="13.2">
      <c r="I356" s="4"/>
    </row>
    <row r="357" spans="9:9" ht="13.2">
      <c r="I357" s="4"/>
    </row>
    <row r="358" spans="9:9" ht="13.2">
      <c r="I358" s="4"/>
    </row>
    <row r="359" spans="9:9" ht="13.2">
      <c r="I359" s="4"/>
    </row>
    <row r="360" spans="9:9" ht="13.2">
      <c r="I360" s="4"/>
    </row>
    <row r="361" spans="9:9" ht="13.2">
      <c r="I361" s="4"/>
    </row>
    <row r="362" spans="9:9" ht="13.2">
      <c r="I362" s="4"/>
    </row>
    <row r="363" spans="9:9" ht="13.2">
      <c r="I363" s="4"/>
    </row>
    <row r="364" spans="9:9" ht="13.2">
      <c r="I364" s="4"/>
    </row>
    <row r="365" spans="9:9" ht="13.2">
      <c r="I365" s="4"/>
    </row>
    <row r="366" spans="9:9" ht="13.2">
      <c r="I366" s="4"/>
    </row>
    <row r="367" spans="9:9" ht="13.2">
      <c r="I367" s="4"/>
    </row>
    <row r="368" spans="9:9" ht="13.2">
      <c r="I368" s="4"/>
    </row>
    <row r="369" spans="9:9" ht="13.2">
      <c r="I369" s="4"/>
    </row>
    <row r="370" spans="9:9" ht="13.2">
      <c r="I370" s="4"/>
    </row>
    <row r="371" spans="9:9" ht="13.2">
      <c r="I371" s="4"/>
    </row>
    <row r="372" spans="9:9" ht="13.2">
      <c r="I372" s="4"/>
    </row>
    <row r="373" spans="9:9" ht="13.2">
      <c r="I373" s="4"/>
    </row>
    <row r="374" spans="9:9" ht="13.2">
      <c r="I374" s="4"/>
    </row>
    <row r="375" spans="9:9" ht="13.2">
      <c r="I375" s="4"/>
    </row>
    <row r="376" spans="9:9" ht="13.2">
      <c r="I376" s="4"/>
    </row>
    <row r="377" spans="9:9" ht="13.2">
      <c r="I377" s="4"/>
    </row>
    <row r="378" spans="9:9" ht="13.2">
      <c r="I378" s="4"/>
    </row>
    <row r="379" spans="9:9" ht="13.2">
      <c r="I379" s="4"/>
    </row>
    <row r="380" spans="9:9" ht="13.2">
      <c r="I380" s="4"/>
    </row>
    <row r="381" spans="9:9" ht="13.2">
      <c r="I381" s="4"/>
    </row>
    <row r="382" spans="9:9" ht="13.2">
      <c r="I382" s="4"/>
    </row>
    <row r="383" spans="9:9" ht="13.2">
      <c r="I383" s="4"/>
    </row>
    <row r="384" spans="9:9" ht="13.2">
      <c r="I384" s="4"/>
    </row>
    <row r="385" spans="9:9" ht="13.2">
      <c r="I385" s="4"/>
    </row>
    <row r="386" spans="9:9" ht="13.2">
      <c r="I386" s="4"/>
    </row>
    <row r="387" spans="9:9" ht="13.2">
      <c r="I387" s="4"/>
    </row>
    <row r="388" spans="9:9" ht="13.2">
      <c r="I388" s="4"/>
    </row>
    <row r="389" spans="9:9" ht="13.2">
      <c r="I389" s="4"/>
    </row>
    <row r="390" spans="9:9" ht="13.2">
      <c r="I390" s="4"/>
    </row>
    <row r="391" spans="9:9" ht="13.2">
      <c r="I391" s="4"/>
    </row>
    <row r="392" spans="9:9" ht="13.2">
      <c r="I392" s="4"/>
    </row>
    <row r="393" spans="9:9" ht="13.2">
      <c r="I393" s="4"/>
    </row>
    <row r="394" spans="9:9" ht="13.2">
      <c r="I394" s="4"/>
    </row>
    <row r="395" spans="9:9" ht="13.2">
      <c r="I395" s="4"/>
    </row>
    <row r="396" spans="9:9" ht="13.2">
      <c r="I396" s="4"/>
    </row>
    <row r="397" spans="9:9" ht="13.2">
      <c r="I397" s="4"/>
    </row>
    <row r="398" spans="9:9" ht="13.2">
      <c r="I398" s="4"/>
    </row>
    <row r="399" spans="9:9" ht="13.2">
      <c r="I399" s="4"/>
    </row>
    <row r="400" spans="9:9" ht="13.2">
      <c r="I400" s="4"/>
    </row>
    <row r="401" spans="9:9" ht="13.2">
      <c r="I401" s="4"/>
    </row>
    <row r="402" spans="9:9" ht="13.2">
      <c r="I402" s="4"/>
    </row>
    <row r="403" spans="9:9" ht="13.2">
      <c r="I403" s="4"/>
    </row>
    <row r="404" spans="9:9" ht="13.2">
      <c r="I404" s="4"/>
    </row>
    <row r="405" spans="9:9" ht="13.2">
      <c r="I405" s="4"/>
    </row>
    <row r="406" spans="9:9" ht="13.2">
      <c r="I406" s="4"/>
    </row>
    <row r="407" spans="9:9" ht="13.2">
      <c r="I407" s="4"/>
    </row>
    <row r="408" spans="9:9" ht="13.2">
      <c r="I408" s="4"/>
    </row>
    <row r="409" spans="9:9" ht="13.2">
      <c r="I409" s="4"/>
    </row>
    <row r="410" spans="9:9" ht="13.2">
      <c r="I410" s="4"/>
    </row>
    <row r="411" spans="9:9" ht="13.2">
      <c r="I411" s="4"/>
    </row>
    <row r="412" spans="9:9" ht="13.2">
      <c r="I412" s="4"/>
    </row>
    <row r="413" spans="9:9" ht="13.2">
      <c r="I413" s="4"/>
    </row>
    <row r="414" spans="9:9" ht="13.2">
      <c r="I414" s="4"/>
    </row>
    <row r="415" spans="9:9" ht="13.2">
      <c r="I415" s="4"/>
    </row>
    <row r="416" spans="9:9" ht="13.2">
      <c r="I416" s="4"/>
    </row>
    <row r="417" spans="9:9" ht="13.2">
      <c r="I417" s="4"/>
    </row>
    <row r="418" spans="9:9" ht="13.2">
      <c r="I418" s="4"/>
    </row>
    <row r="419" spans="9:9" ht="13.2">
      <c r="I419" s="4"/>
    </row>
    <row r="420" spans="9:9" ht="13.2">
      <c r="I420" s="4"/>
    </row>
    <row r="421" spans="9:9" ht="13.2">
      <c r="I421" s="4"/>
    </row>
    <row r="422" spans="9:9" ht="13.2">
      <c r="I422" s="4"/>
    </row>
    <row r="423" spans="9:9" ht="13.2">
      <c r="I423" s="4"/>
    </row>
    <row r="424" spans="9:9" ht="13.2">
      <c r="I424" s="4"/>
    </row>
    <row r="425" spans="9:9" ht="13.2">
      <c r="I425" s="4"/>
    </row>
    <row r="426" spans="9:9" ht="13.2">
      <c r="I426" s="4"/>
    </row>
    <row r="427" spans="9:9" ht="13.2">
      <c r="I427" s="4"/>
    </row>
    <row r="428" spans="9:9" ht="13.2">
      <c r="I428" s="4"/>
    </row>
    <row r="429" spans="9:9" ht="13.2">
      <c r="I429" s="4"/>
    </row>
    <row r="430" spans="9:9" ht="13.2">
      <c r="I430" s="4"/>
    </row>
    <row r="431" spans="9:9" ht="13.2">
      <c r="I431" s="4"/>
    </row>
    <row r="432" spans="9:9" ht="13.2">
      <c r="I432" s="4"/>
    </row>
    <row r="433" spans="9:9" ht="13.2">
      <c r="I433" s="4"/>
    </row>
    <row r="434" spans="9:9" ht="13.2">
      <c r="I434" s="4"/>
    </row>
    <row r="435" spans="9:9" ht="13.2">
      <c r="I435" s="4"/>
    </row>
    <row r="436" spans="9:9" ht="13.2">
      <c r="I436" s="4"/>
    </row>
    <row r="437" spans="9:9" ht="13.2">
      <c r="I437" s="4"/>
    </row>
    <row r="438" spans="9:9" ht="13.2">
      <c r="I438" s="4"/>
    </row>
    <row r="439" spans="9:9" ht="13.2">
      <c r="I439" s="4"/>
    </row>
    <row r="440" spans="9:9" ht="13.2">
      <c r="I440" s="4"/>
    </row>
    <row r="441" spans="9:9" ht="13.2">
      <c r="I441" s="4"/>
    </row>
    <row r="442" spans="9:9" ht="13.2">
      <c r="I442" s="4"/>
    </row>
    <row r="443" spans="9:9" ht="13.2">
      <c r="I443" s="4"/>
    </row>
    <row r="444" spans="9:9" ht="13.2">
      <c r="I444" s="4"/>
    </row>
    <row r="445" spans="9:9" ht="13.2">
      <c r="I445" s="4"/>
    </row>
    <row r="446" spans="9:9" ht="13.2">
      <c r="I446" s="4"/>
    </row>
    <row r="447" spans="9:9" ht="13.2">
      <c r="I447" s="4"/>
    </row>
    <row r="448" spans="9:9" ht="13.2">
      <c r="I448" s="4"/>
    </row>
    <row r="449" spans="9:9" ht="13.2">
      <c r="I449" s="4"/>
    </row>
    <row r="450" spans="9:9" ht="13.2">
      <c r="I450" s="4"/>
    </row>
    <row r="451" spans="9:9" ht="13.2">
      <c r="I451" s="4"/>
    </row>
    <row r="452" spans="9:9" ht="13.2">
      <c r="I452" s="4"/>
    </row>
    <row r="453" spans="9:9" ht="13.2">
      <c r="I453" s="4"/>
    </row>
    <row r="454" spans="9:9" ht="13.2">
      <c r="I454" s="4"/>
    </row>
    <row r="455" spans="9:9" ht="13.2">
      <c r="I455" s="4"/>
    </row>
    <row r="456" spans="9:9" ht="13.2">
      <c r="I456" s="4"/>
    </row>
    <row r="457" spans="9:9" ht="13.2">
      <c r="I457" s="4"/>
    </row>
    <row r="458" spans="9:9" ht="13.2">
      <c r="I458" s="4"/>
    </row>
    <row r="459" spans="9:9" ht="13.2">
      <c r="I459" s="4"/>
    </row>
    <row r="460" spans="9:9" ht="13.2">
      <c r="I460" s="4"/>
    </row>
    <row r="461" spans="9:9" ht="13.2">
      <c r="I461" s="4"/>
    </row>
    <row r="462" spans="9:9" ht="13.2">
      <c r="I462" s="4"/>
    </row>
    <row r="463" spans="9:9" ht="13.2">
      <c r="I463" s="4"/>
    </row>
    <row r="464" spans="9:9" ht="13.2">
      <c r="I464" s="4"/>
    </row>
    <row r="465" spans="9:9" ht="13.2">
      <c r="I465" s="4"/>
    </row>
    <row r="466" spans="9:9" ht="13.2">
      <c r="I466" s="4"/>
    </row>
    <row r="467" spans="9:9" ht="13.2">
      <c r="I467" s="4"/>
    </row>
    <row r="468" spans="9:9" ht="13.2">
      <c r="I468" s="4"/>
    </row>
    <row r="469" spans="9:9" ht="13.2">
      <c r="I469" s="4"/>
    </row>
    <row r="470" spans="9:9" ht="13.2">
      <c r="I470" s="4"/>
    </row>
    <row r="471" spans="9:9" ht="13.2">
      <c r="I471" s="4"/>
    </row>
    <row r="472" spans="9:9" ht="13.2">
      <c r="I472" s="4"/>
    </row>
    <row r="473" spans="9:9" ht="13.2">
      <c r="I473" s="4"/>
    </row>
    <row r="474" spans="9:9" ht="13.2">
      <c r="I474" s="4"/>
    </row>
    <row r="475" spans="9:9" ht="13.2">
      <c r="I475" s="4"/>
    </row>
    <row r="476" spans="9:9" ht="13.2">
      <c r="I476" s="4"/>
    </row>
    <row r="477" spans="9:9" ht="13.2">
      <c r="I477" s="4"/>
    </row>
    <row r="478" spans="9:9" ht="13.2">
      <c r="I478" s="4"/>
    </row>
    <row r="479" spans="9:9" ht="13.2">
      <c r="I479" s="4"/>
    </row>
    <row r="480" spans="9:9" ht="13.2">
      <c r="I480" s="4"/>
    </row>
    <row r="481" spans="9:9" ht="13.2">
      <c r="I481" s="4"/>
    </row>
    <row r="482" spans="9:9" ht="13.2">
      <c r="I482" s="4"/>
    </row>
    <row r="483" spans="9:9" ht="13.2">
      <c r="I483" s="4"/>
    </row>
    <row r="484" spans="9:9" ht="13.2">
      <c r="I484" s="4"/>
    </row>
    <row r="485" spans="9:9" ht="13.2">
      <c r="I485" s="4"/>
    </row>
    <row r="486" spans="9:9" ht="13.2">
      <c r="I486" s="4"/>
    </row>
    <row r="487" spans="9:9" ht="13.2">
      <c r="I487" s="4"/>
    </row>
    <row r="488" spans="9:9" ht="13.2">
      <c r="I488" s="4"/>
    </row>
    <row r="489" spans="9:9" ht="13.2">
      <c r="I489" s="4"/>
    </row>
    <row r="490" spans="9:9" ht="13.2">
      <c r="I490" s="4"/>
    </row>
    <row r="491" spans="9:9" ht="13.2">
      <c r="I491" s="4"/>
    </row>
    <row r="492" spans="9:9" ht="13.2">
      <c r="I492" s="4"/>
    </row>
    <row r="493" spans="9:9" ht="13.2">
      <c r="I493" s="4"/>
    </row>
    <row r="494" spans="9:9" ht="13.2">
      <c r="I494" s="4"/>
    </row>
    <row r="495" spans="9:9" ht="13.2">
      <c r="I495" s="4"/>
    </row>
    <row r="496" spans="9:9" ht="13.2">
      <c r="I496" s="4"/>
    </row>
    <row r="497" spans="9:9" ht="13.2">
      <c r="I497" s="4"/>
    </row>
    <row r="498" spans="9:9" ht="13.2">
      <c r="I498" s="4"/>
    </row>
    <row r="499" spans="9:9" ht="13.2">
      <c r="I499" s="4"/>
    </row>
    <row r="500" spans="9:9" ht="13.2">
      <c r="I500" s="4"/>
    </row>
    <row r="501" spans="9:9" ht="13.2">
      <c r="I501" s="4"/>
    </row>
    <row r="502" spans="9:9" ht="13.2">
      <c r="I502" s="4"/>
    </row>
    <row r="503" spans="9:9" ht="13.2">
      <c r="I503" s="4"/>
    </row>
    <row r="504" spans="9:9" ht="13.2">
      <c r="I504" s="4"/>
    </row>
    <row r="505" spans="9:9" ht="13.2">
      <c r="I505" s="4"/>
    </row>
    <row r="506" spans="9:9" ht="13.2">
      <c r="I506" s="4"/>
    </row>
    <row r="507" spans="9:9" ht="13.2">
      <c r="I507" s="4"/>
    </row>
    <row r="508" spans="9:9" ht="13.2">
      <c r="I508" s="4"/>
    </row>
    <row r="509" spans="9:9" ht="13.2">
      <c r="I509" s="4"/>
    </row>
    <row r="510" spans="9:9" ht="13.2">
      <c r="I510" s="4"/>
    </row>
    <row r="511" spans="9:9" ht="13.2">
      <c r="I511" s="4"/>
    </row>
    <row r="512" spans="9:9" ht="13.2">
      <c r="I512" s="4"/>
    </row>
    <row r="513" spans="9:9" ht="13.2">
      <c r="I513" s="4"/>
    </row>
    <row r="514" spans="9:9" ht="13.2">
      <c r="I514" s="4"/>
    </row>
    <row r="515" spans="9:9" ht="13.2">
      <c r="I515" s="4"/>
    </row>
    <row r="516" spans="9:9" ht="13.2">
      <c r="I516" s="4"/>
    </row>
    <row r="517" spans="9:9" ht="13.2">
      <c r="I517" s="4"/>
    </row>
    <row r="518" spans="9:9" ht="13.2">
      <c r="I518" s="4"/>
    </row>
    <row r="519" spans="9:9" ht="13.2">
      <c r="I519" s="4"/>
    </row>
    <row r="520" spans="9:9" ht="13.2">
      <c r="I520" s="4"/>
    </row>
    <row r="521" spans="9:9" ht="13.2">
      <c r="I521" s="4"/>
    </row>
    <row r="522" spans="9:9" ht="13.2">
      <c r="I522" s="4"/>
    </row>
    <row r="523" spans="9:9" ht="13.2">
      <c r="I523" s="4"/>
    </row>
    <row r="524" spans="9:9" ht="13.2">
      <c r="I524" s="4"/>
    </row>
    <row r="525" spans="9:9" ht="13.2">
      <c r="I525" s="4"/>
    </row>
    <row r="526" spans="9:9" ht="13.2">
      <c r="I526" s="4"/>
    </row>
    <row r="527" spans="9:9" ht="13.2">
      <c r="I527" s="4"/>
    </row>
    <row r="528" spans="9:9" ht="13.2">
      <c r="I528" s="4"/>
    </row>
    <row r="529" spans="9:9" ht="13.2">
      <c r="I529" s="4"/>
    </row>
    <row r="530" spans="9:9" ht="13.2">
      <c r="I530" s="4"/>
    </row>
    <row r="531" spans="9:9" ht="13.2">
      <c r="I531" s="4"/>
    </row>
    <row r="532" spans="9:9" ht="13.2">
      <c r="I532" s="4"/>
    </row>
    <row r="533" spans="9:9" ht="13.2">
      <c r="I533" s="4"/>
    </row>
    <row r="534" spans="9:9" ht="13.2">
      <c r="I534" s="4"/>
    </row>
    <row r="535" spans="9:9" ht="13.2">
      <c r="I535" s="4"/>
    </row>
    <row r="536" spans="9:9" ht="13.2">
      <c r="I536" s="4"/>
    </row>
    <row r="537" spans="9:9" ht="13.2">
      <c r="I537" s="4"/>
    </row>
    <row r="538" spans="9:9" ht="13.2">
      <c r="I538" s="4"/>
    </row>
    <row r="539" spans="9:9" ht="13.2">
      <c r="I539" s="4"/>
    </row>
    <row r="540" spans="9:9" ht="13.2">
      <c r="I540" s="4"/>
    </row>
    <row r="541" spans="9:9" ht="13.2">
      <c r="I541" s="4"/>
    </row>
    <row r="542" spans="9:9" ht="13.2">
      <c r="I542" s="4"/>
    </row>
    <row r="543" spans="9:9" ht="13.2">
      <c r="I543" s="4"/>
    </row>
    <row r="544" spans="9:9" ht="13.2">
      <c r="I544" s="4"/>
    </row>
    <row r="545" spans="9:9" ht="13.2">
      <c r="I545" s="4"/>
    </row>
    <row r="546" spans="9:9" ht="13.2">
      <c r="I546" s="4"/>
    </row>
    <row r="547" spans="9:9" ht="13.2">
      <c r="I547" s="4"/>
    </row>
    <row r="548" spans="9:9" ht="13.2">
      <c r="I548" s="4"/>
    </row>
    <row r="549" spans="9:9" ht="13.2">
      <c r="I549" s="4"/>
    </row>
    <row r="550" spans="9:9" ht="13.2">
      <c r="I550" s="4"/>
    </row>
    <row r="551" spans="9:9" ht="13.2">
      <c r="I551" s="4"/>
    </row>
    <row r="552" spans="9:9" ht="13.2">
      <c r="I552" s="4"/>
    </row>
    <row r="553" spans="9:9" ht="13.2">
      <c r="I553" s="4"/>
    </row>
    <row r="554" spans="9:9" ht="13.2">
      <c r="I554" s="4"/>
    </row>
    <row r="555" spans="9:9" ht="13.2">
      <c r="I555" s="4"/>
    </row>
    <row r="556" spans="9:9" ht="13.2">
      <c r="I556" s="4"/>
    </row>
    <row r="557" spans="9:9" ht="13.2">
      <c r="I557" s="4"/>
    </row>
    <row r="558" spans="9:9" ht="13.2">
      <c r="I558" s="4"/>
    </row>
    <row r="559" spans="9:9" ht="13.2">
      <c r="I559" s="4"/>
    </row>
    <row r="560" spans="9:9" ht="13.2">
      <c r="I560" s="4"/>
    </row>
    <row r="561" spans="9:9" ht="13.2">
      <c r="I561" s="4"/>
    </row>
    <row r="562" spans="9:9" ht="13.2">
      <c r="I562" s="4"/>
    </row>
    <row r="563" spans="9:9" ht="13.2">
      <c r="I563" s="4"/>
    </row>
    <row r="564" spans="9:9" ht="13.2">
      <c r="I564" s="4"/>
    </row>
    <row r="565" spans="9:9" ht="13.2">
      <c r="I565" s="4"/>
    </row>
    <row r="566" spans="9:9" ht="13.2">
      <c r="I566" s="4"/>
    </row>
    <row r="567" spans="9:9" ht="13.2">
      <c r="I567" s="4"/>
    </row>
    <row r="568" spans="9:9" ht="13.2">
      <c r="I568" s="4"/>
    </row>
    <row r="569" spans="9:9" ht="13.2">
      <c r="I569" s="4"/>
    </row>
    <row r="570" spans="9:9" ht="13.2">
      <c r="I570" s="4"/>
    </row>
    <row r="571" spans="9:9" ht="13.2">
      <c r="I571" s="4"/>
    </row>
    <row r="572" spans="9:9" ht="13.2">
      <c r="I572" s="4"/>
    </row>
    <row r="573" spans="9:9" ht="13.2">
      <c r="I573" s="4"/>
    </row>
    <row r="574" spans="9:9" ht="13.2">
      <c r="I574" s="4"/>
    </row>
    <row r="575" spans="9:9" ht="13.2">
      <c r="I575" s="4"/>
    </row>
    <row r="576" spans="9:9" ht="13.2">
      <c r="I576" s="4"/>
    </row>
    <row r="577" spans="9:9" ht="13.2">
      <c r="I577" s="4"/>
    </row>
    <row r="578" spans="9:9" ht="13.2">
      <c r="I578" s="4"/>
    </row>
    <row r="579" spans="9:9" ht="13.2">
      <c r="I579" s="4"/>
    </row>
    <row r="580" spans="9:9" ht="13.2">
      <c r="I580" s="4"/>
    </row>
    <row r="581" spans="9:9" ht="13.2">
      <c r="I581" s="4"/>
    </row>
    <row r="582" spans="9:9" ht="13.2">
      <c r="I582" s="4"/>
    </row>
    <row r="583" spans="9:9" ht="13.2">
      <c r="I583" s="4"/>
    </row>
    <row r="584" spans="9:9" ht="13.2">
      <c r="I584" s="4"/>
    </row>
    <row r="585" spans="9:9" ht="13.2">
      <c r="I585" s="4"/>
    </row>
    <row r="586" spans="9:9" ht="13.2">
      <c r="I586" s="4"/>
    </row>
    <row r="587" spans="9:9" ht="13.2">
      <c r="I587" s="4"/>
    </row>
    <row r="588" spans="9:9" ht="13.2">
      <c r="I588" s="4"/>
    </row>
    <row r="589" spans="9:9" ht="13.2">
      <c r="I589" s="4"/>
    </row>
    <row r="590" spans="9:9" ht="13.2">
      <c r="I590" s="4"/>
    </row>
    <row r="591" spans="9:9" ht="13.2">
      <c r="I591" s="4"/>
    </row>
    <row r="592" spans="9:9" ht="13.2">
      <c r="I592" s="4"/>
    </row>
    <row r="593" spans="9:9" ht="13.2">
      <c r="I593" s="4"/>
    </row>
    <row r="594" spans="9:9" ht="13.2">
      <c r="I594" s="4"/>
    </row>
    <row r="595" spans="9:9" ht="13.2">
      <c r="I595" s="4"/>
    </row>
    <row r="596" spans="9:9" ht="13.2">
      <c r="I596" s="4"/>
    </row>
    <row r="597" spans="9:9" ht="13.2">
      <c r="I597" s="4"/>
    </row>
    <row r="598" spans="9:9" ht="13.2">
      <c r="I598" s="4"/>
    </row>
    <row r="599" spans="9:9" ht="13.2">
      <c r="I599" s="4"/>
    </row>
    <row r="600" spans="9:9" ht="13.2">
      <c r="I600" s="4"/>
    </row>
    <row r="601" spans="9:9" ht="13.2">
      <c r="I601" s="4"/>
    </row>
    <row r="602" spans="9:9" ht="13.2">
      <c r="I602" s="4"/>
    </row>
    <row r="603" spans="9:9" ht="13.2">
      <c r="I603" s="4"/>
    </row>
    <row r="604" spans="9:9" ht="13.2">
      <c r="I604" s="4"/>
    </row>
    <row r="605" spans="9:9" ht="13.2">
      <c r="I605" s="4"/>
    </row>
    <row r="606" spans="9:9" ht="13.2">
      <c r="I606" s="4"/>
    </row>
    <row r="607" spans="9:9" ht="13.2">
      <c r="I607" s="4"/>
    </row>
    <row r="608" spans="9:9" ht="13.2">
      <c r="I608" s="4"/>
    </row>
    <row r="609" spans="9:9" ht="13.2">
      <c r="I609" s="4"/>
    </row>
    <row r="610" spans="9:9" ht="13.2">
      <c r="I610" s="4"/>
    </row>
    <row r="611" spans="9:9" ht="13.2">
      <c r="I611" s="4"/>
    </row>
    <row r="612" spans="9:9" ht="13.2">
      <c r="I612" s="4"/>
    </row>
    <row r="613" spans="9:9" ht="13.2">
      <c r="I613" s="4"/>
    </row>
    <row r="614" spans="9:9" ht="13.2">
      <c r="I614" s="4"/>
    </row>
    <row r="615" spans="9:9" ht="13.2">
      <c r="I615" s="4"/>
    </row>
    <row r="616" spans="9:9" ht="13.2">
      <c r="I616" s="4"/>
    </row>
    <row r="617" spans="9:9" ht="13.2">
      <c r="I617" s="4"/>
    </row>
    <row r="618" spans="9:9" ht="13.2">
      <c r="I618" s="4"/>
    </row>
    <row r="619" spans="9:9" ht="13.2">
      <c r="I619" s="4"/>
    </row>
    <row r="620" spans="9:9" ht="13.2">
      <c r="I620" s="4"/>
    </row>
    <row r="621" spans="9:9" ht="13.2">
      <c r="I621" s="4"/>
    </row>
    <row r="622" spans="9:9" ht="13.2">
      <c r="I622" s="4"/>
    </row>
    <row r="623" spans="9:9" ht="13.2">
      <c r="I623" s="4"/>
    </row>
    <row r="624" spans="9:9" ht="13.2">
      <c r="I624" s="4"/>
    </row>
    <row r="625" spans="9:9" ht="13.2">
      <c r="I625" s="4"/>
    </row>
    <row r="626" spans="9:9" ht="13.2">
      <c r="I626" s="4"/>
    </row>
    <row r="627" spans="9:9" ht="13.2">
      <c r="I627" s="4"/>
    </row>
    <row r="628" spans="9:9" ht="13.2">
      <c r="I628" s="4"/>
    </row>
    <row r="629" spans="9:9" ht="13.2">
      <c r="I629" s="4"/>
    </row>
    <row r="630" spans="9:9" ht="13.2">
      <c r="I630" s="4"/>
    </row>
    <row r="631" spans="9:9" ht="13.2">
      <c r="I631" s="4"/>
    </row>
    <row r="632" spans="9:9" ht="13.2">
      <c r="I632" s="4"/>
    </row>
    <row r="633" spans="9:9" ht="13.2">
      <c r="I633" s="4"/>
    </row>
    <row r="634" spans="9:9" ht="13.2">
      <c r="I634" s="4"/>
    </row>
    <row r="635" spans="9:9" ht="13.2">
      <c r="I635" s="4"/>
    </row>
    <row r="636" spans="9:9" ht="13.2">
      <c r="I636" s="4"/>
    </row>
    <row r="637" spans="9:9" ht="13.2">
      <c r="I637" s="4"/>
    </row>
    <row r="638" spans="9:9" ht="13.2">
      <c r="I638" s="4"/>
    </row>
    <row r="639" spans="9:9" ht="13.2">
      <c r="I639" s="4"/>
    </row>
    <row r="640" spans="9:9" ht="13.2">
      <c r="I640" s="4"/>
    </row>
    <row r="641" spans="9:9" ht="13.2">
      <c r="I641" s="4"/>
    </row>
    <row r="642" spans="9:9" ht="13.2">
      <c r="I642" s="4"/>
    </row>
    <row r="643" spans="9:9" ht="13.2">
      <c r="I643" s="4"/>
    </row>
    <row r="644" spans="9:9" ht="13.2">
      <c r="I644" s="4"/>
    </row>
    <row r="645" spans="9:9" ht="13.2">
      <c r="I645" s="4"/>
    </row>
    <row r="646" spans="9:9" ht="13.2">
      <c r="I646" s="4"/>
    </row>
    <row r="647" spans="9:9" ht="13.2">
      <c r="I647" s="4"/>
    </row>
    <row r="648" spans="9:9" ht="13.2">
      <c r="I648" s="4"/>
    </row>
    <row r="649" spans="9:9" ht="13.2">
      <c r="I649" s="4"/>
    </row>
    <row r="650" spans="9:9" ht="13.2">
      <c r="I650" s="4"/>
    </row>
    <row r="651" spans="9:9" ht="13.2">
      <c r="I651" s="4"/>
    </row>
    <row r="652" spans="9:9" ht="13.2">
      <c r="I652" s="4"/>
    </row>
    <row r="653" spans="9:9" ht="13.2">
      <c r="I653" s="4"/>
    </row>
    <row r="654" spans="9:9" ht="13.2">
      <c r="I654" s="4"/>
    </row>
    <row r="655" spans="9:9" ht="13.2">
      <c r="I655" s="4"/>
    </row>
    <row r="656" spans="9:9" ht="13.2">
      <c r="I656" s="4"/>
    </row>
    <row r="657" spans="9:9" ht="13.2">
      <c r="I657" s="4"/>
    </row>
    <row r="658" spans="9:9" ht="13.2">
      <c r="I658" s="4"/>
    </row>
    <row r="659" spans="9:9" ht="13.2">
      <c r="I659" s="4"/>
    </row>
    <row r="660" spans="9:9" ht="13.2">
      <c r="I660" s="4"/>
    </row>
    <row r="661" spans="9:9" ht="13.2">
      <c r="I661" s="4"/>
    </row>
    <row r="662" spans="9:9" ht="13.2">
      <c r="I662" s="4"/>
    </row>
    <row r="663" spans="9:9" ht="13.2">
      <c r="I663" s="4"/>
    </row>
    <row r="664" spans="9:9" ht="13.2">
      <c r="I664" s="4"/>
    </row>
    <row r="665" spans="9:9" ht="13.2">
      <c r="I665" s="4"/>
    </row>
    <row r="666" spans="9:9" ht="13.2">
      <c r="I666" s="4"/>
    </row>
    <row r="667" spans="9:9" ht="13.2">
      <c r="I667" s="4"/>
    </row>
    <row r="668" spans="9:9" ht="13.2">
      <c r="I668" s="4"/>
    </row>
    <row r="669" spans="9:9" ht="13.2">
      <c r="I669" s="4"/>
    </row>
    <row r="670" spans="9:9" ht="13.2">
      <c r="I670" s="4"/>
    </row>
    <row r="671" spans="9:9" ht="13.2">
      <c r="I671" s="4"/>
    </row>
    <row r="672" spans="9:9" ht="13.2">
      <c r="I672" s="4"/>
    </row>
    <row r="673" spans="9:9" ht="13.2">
      <c r="I673" s="4"/>
    </row>
    <row r="674" spans="9:9" ht="13.2">
      <c r="I674" s="4"/>
    </row>
    <row r="675" spans="9:9" ht="13.2">
      <c r="I675" s="4"/>
    </row>
    <row r="676" spans="9:9" ht="13.2">
      <c r="I676" s="4"/>
    </row>
    <row r="677" spans="9:9" ht="13.2">
      <c r="I677" s="4"/>
    </row>
    <row r="678" spans="9:9" ht="13.2">
      <c r="I678" s="4"/>
    </row>
    <row r="679" spans="9:9" ht="13.2">
      <c r="I679" s="4"/>
    </row>
    <row r="680" spans="9:9" ht="13.2">
      <c r="I680" s="4"/>
    </row>
    <row r="681" spans="9:9" ht="13.2">
      <c r="I681" s="4"/>
    </row>
    <row r="682" spans="9:9" ht="13.2">
      <c r="I682" s="4"/>
    </row>
    <row r="683" spans="9:9" ht="13.2">
      <c r="I683" s="4"/>
    </row>
    <row r="684" spans="9:9" ht="13.2">
      <c r="I684" s="4"/>
    </row>
    <row r="685" spans="9:9" ht="13.2">
      <c r="I685" s="4"/>
    </row>
    <row r="686" spans="9:9" ht="13.2">
      <c r="I686" s="4"/>
    </row>
    <row r="687" spans="9:9" ht="13.2">
      <c r="I687" s="4"/>
    </row>
    <row r="688" spans="9:9" ht="13.2">
      <c r="I688" s="4"/>
    </row>
    <row r="689" spans="9:9" ht="13.2">
      <c r="I689" s="4"/>
    </row>
    <row r="690" spans="9:9" ht="13.2">
      <c r="I690" s="4"/>
    </row>
    <row r="691" spans="9:9" ht="13.2">
      <c r="I691" s="4"/>
    </row>
    <row r="692" spans="9:9" ht="13.2">
      <c r="I692" s="4"/>
    </row>
    <row r="693" spans="9:9" ht="13.2">
      <c r="I693" s="4"/>
    </row>
    <row r="694" spans="9:9" ht="13.2">
      <c r="I694" s="4"/>
    </row>
    <row r="695" spans="9:9" ht="13.2">
      <c r="I695" s="4"/>
    </row>
    <row r="696" spans="9:9" ht="13.2">
      <c r="I696" s="4"/>
    </row>
    <row r="697" spans="9:9" ht="13.2">
      <c r="I697" s="4"/>
    </row>
    <row r="698" spans="9:9" ht="13.2">
      <c r="I698" s="4"/>
    </row>
    <row r="699" spans="9:9" ht="13.2">
      <c r="I699" s="4"/>
    </row>
    <row r="700" spans="9:9" ht="13.2">
      <c r="I700" s="4"/>
    </row>
    <row r="701" spans="9:9" ht="13.2">
      <c r="I701" s="4"/>
    </row>
    <row r="702" spans="9:9" ht="13.2">
      <c r="I702" s="4"/>
    </row>
    <row r="703" spans="9:9" ht="13.2">
      <c r="I703" s="4"/>
    </row>
    <row r="704" spans="9:9" ht="13.2">
      <c r="I704" s="4"/>
    </row>
    <row r="705" spans="9:9" ht="13.2">
      <c r="I705" s="4"/>
    </row>
    <row r="706" spans="9:9" ht="13.2">
      <c r="I706" s="4"/>
    </row>
    <row r="707" spans="9:9" ht="13.2">
      <c r="I707" s="4"/>
    </row>
    <row r="708" spans="9:9" ht="13.2">
      <c r="I708" s="4"/>
    </row>
    <row r="709" spans="9:9" ht="13.2">
      <c r="I709" s="4"/>
    </row>
    <row r="710" spans="9:9" ht="13.2">
      <c r="I710" s="4"/>
    </row>
    <row r="711" spans="9:9" ht="13.2">
      <c r="I711" s="4"/>
    </row>
    <row r="712" spans="9:9" ht="13.2">
      <c r="I712" s="4"/>
    </row>
    <row r="713" spans="9:9" ht="13.2">
      <c r="I713" s="4"/>
    </row>
    <row r="714" spans="9:9" ht="13.2">
      <c r="I714" s="4"/>
    </row>
    <row r="715" spans="9:9" ht="13.2">
      <c r="I715" s="4"/>
    </row>
    <row r="716" spans="9:9" ht="13.2">
      <c r="I716" s="4"/>
    </row>
    <row r="717" spans="9:9" ht="13.2">
      <c r="I717" s="4"/>
    </row>
    <row r="718" spans="9:9" ht="13.2">
      <c r="I718" s="4"/>
    </row>
    <row r="719" spans="9:9" ht="13.2">
      <c r="I719" s="4"/>
    </row>
    <row r="720" spans="9:9" ht="13.2">
      <c r="I720" s="4"/>
    </row>
    <row r="721" spans="9:9" ht="13.2">
      <c r="I721" s="4"/>
    </row>
    <row r="722" spans="9:9" ht="13.2">
      <c r="I722" s="4"/>
    </row>
    <row r="723" spans="9:9" ht="13.2">
      <c r="I723" s="4"/>
    </row>
    <row r="724" spans="9:9" ht="13.2">
      <c r="I724" s="4"/>
    </row>
    <row r="725" spans="9:9" ht="13.2">
      <c r="I725" s="4"/>
    </row>
    <row r="726" spans="9:9" ht="13.2">
      <c r="I726" s="4"/>
    </row>
    <row r="727" spans="9:9" ht="13.2">
      <c r="I727" s="4"/>
    </row>
    <row r="728" spans="9:9" ht="13.2">
      <c r="I728" s="4"/>
    </row>
    <row r="729" spans="9:9" ht="13.2">
      <c r="I729" s="4"/>
    </row>
    <row r="730" spans="9:9" ht="13.2">
      <c r="I730" s="4"/>
    </row>
    <row r="731" spans="9:9" ht="13.2">
      <c r="I731" s="4"/>
    </row>
    <row r="732" spans="9:9" ht="13.2">
      <c r="I732" s="4"/>
    </row>
    <row r="733" spans="9:9" ht="13.2">
      <c r="I733" s="4"/>
    </row>
    <row r="734" spans="9:9" ht="13.2">
      <c r="I734" s="4"/>
    </row>
    <row r="735" spans="9:9" ht="13.2">
      <c r="I735" s="4"/>
    </row>
    <row r="736" spans="9:9" ht="13.2">
      <c r="I736" s="4"/>
    </row>
    <row r="737" spans="9:9" ht="13.2">
      <c r="I737" s="4"/>
    </row>
    <row r="738" spans="9:9" ht="13.2">
      <c r="I738" s="4"/>
    </row>
    <row r="739" spans="9:9" ht="13.2">
      <c r="I739" s="4"/>
    </row>
    <row r="740" spans="9:9" ht="13.2">
      <c r="I740" s="4"/>
    </row>
    <row r="741" spans="9:9" ht="13.2">
      <c r="I741" s="4"/>
    </row>
    <row r="742" spans="9:9" ht="13.2">
      <c r="I742" s="4"/>
    </row>
    <row r="743" spans="9:9" ht="13.2">
      <c r="I743" s="4"/>
    </row>
    <row r="744" spans="9:9" ht="13.2">
      <c r="I744" s="4"/>
    </row>
    <row r="745" spans="9:9" ht="13.2">
      <c r="I745" s="4"/>
    </row>
    <row r="746" spans="9:9" ht="13.2">
      <c r="I746" s="4"/>
    </row>
    <row r="747" spans="9:9" ht="13.2">
      <c r="I747" s="4"/>
    </row>
    <row r="748" spans="9:9" ht="13.2">
      <c r="I748" s="4"/>
    </row>
    <row r="749" spans="9:9" ht="13.2">
      <c r="I749" s="4"/>
    </row>
    <row r="750" spans="9:9" ht="13.2">
      <c r="I750" s="4"/>
    </row>
    <row r="751" spans="9:9" ht="13.2">
      <c r="I751" s="4"/>
    </row>
    <row r="752" spans="9:9" ht="13.2">
      <c r="I752" s="4"/>
    </row>
    <row r="753" spans="9:9" ht="13.2">
      <c r="I753" s="4"/>
    </row>
    <row r="754" spans="9:9" ht="13.2">
      <c r="I754" s="4"/>
    </row>
    <row r="755" spans="9:9" ht="13.2">
      <c r="I755" s="4"/>
    </row>
    <row r="756" spans="9:9" ht="13.2">
      <c r="I756" s="4"/>
    </row>
    <row r="757" spans="9:9" ht="13.2">
      <c r="I757" s="4"/>
    </row>
    <row r="758" spans="9:9" ht="13.2">
      <c r="I758" s="4"/>
    </row>
    <row r="759" spans="9:9" ht="13.2">
      <c r="I759" s="4"/>
    </row>
    <row r="760" spans="9:9" ht="13.2">
      <c r="I760" s="4"/>
    </row>
    <row r="761" spans="9:9" ht="13.2">
      <c r="I761" s="4"/>
    </row>
    <row r="762" spans="9:9" ht="13.2">
      <c r="I762" s="4"/>
    </row>
    <row r="763" spans="9:9" ht="13.2">
      <c r="I763" s="4"/>
    </row>
    <row r="764" spans="9:9" ht="13.2">
      <c r="I764" s="4"/>
    </row>
    <row r="765" spans="9:9" ht="13.2">
      <c r="I765" s="4"/>
    </row>
    <row r="766" spans="9:9" ht="13.2">
      <c r="I766" s="4"/>
    </row>
    <row r="767" spans="9:9" ht="13.2">
      <c r="I767" s="4"/>
    </row>
    <row r="768" spans="9:9" ht="13.2">
      <c r="I768" s="4"/>
    </row>
    <row r="769" spans="9:9" ht="13.2">
      <c r="I769" s="4"/>
    </row>
    <row r="770" spans="9:9" ht="13.2">
      <c r="I770" s="4"/>
    </row>
    <row r="771" spans="9:9" ht="13.2">
      <c r="I771" s="4"/>
    </row>
    <row r="772" spans="9:9" ht="13.2">
      <c r="I772" s="4"/>
    </row>
    <row r="773" spans="9:9" ht="13.2">
      <c r="I773" s="4"/>
    </row>
    <row r="774" spans="9:9" ht="13.2">
      <c r="I774" s="4"/>
    </row>
    <row r="775" spans="9:9" ht="13.2">
      <c r="I775" s="4"/>
    </row>
    <row r="776" spans="9:9" ht="13.2">
      <c r="I776" s="4"/>
    </row>
    <row r="777" spans="9:9" ht="13.2">
      <c r="I777" s="4"/>
    </row>
    <row r="778" spans="9:9" ht="13.2">
      <c r="I778" s="4"/>
    </row>
    <row r="779" spans="9:9" ht="13.2">
      <c r="I779" s="4"/>
    </row>
    <row r="780" spans="9:9" ht="13.2">
      <c r="I780" s="4"/>
    </row>
    <row r="781" spans="9:9" ht="13.2">
      <c r="I781" s="4"/>
    </row>
    <row r="782" spans="9:9" ht="13.2">
      <c r="I782" s="4"/>
    </row>
    <row r="783" spans="9:9" ht="13.2">
      <c r="I783" s="4"/>
    </row>
    <row r="784" spans="9:9" ht="13.2">
      <c r="I784" s="4"/>
    </row>
    <row r="785" spans="9:9" ht="13.2">
      <c r="I785" s="4"/>
    </row>
    <row r="786" spans="9:9" ht="13.2">
      <c r="I786" s="4"/>
    </row>
    <row r="787" spans="9:9" ht="13.2">
      <c r="I787" s="4"/>
    </row>
    <row r="788" spans="9:9" ht="13.2">
      <c r="I788" s="4"/>
    </row>
    <row r="789" spans="9:9" ht="13.2">
      <c r="I789" s="4"/>
    </row>
    <row r="790" spans="9:9" ht="13.2">
      <c r="I790" s="4"/>
    </row>
    <row r="791" spans="9:9" ht="13.2">
      <c r="I791" s="4"/>
    </row>
    <row r="792" spans="9:9" ht="13.2">
      <c r="I792" s="4"/>
    </row>
    <row r="793" spans="9:9" ht="13.2">
      <c r="I793" s="4"/>
    </row>
    <row r="794" spans="9:9" ht="13.2">
      <c r="I794" s="4"/>
    </row>
    <row r="795" spans="9:9" ht="13.2">
      <c r="I795" s="4"/>
    </row>
    <row r="796" spans="9:9" ht="13.2">
      <c r="I796" s="4"/>
    </row>
    <row r="797" spans="9:9" ht="13.2">
      <c r="I797" s="4"/>
    </row>
    <row r="798" spans="9:9" ht="13.2">
      <c r="I798" s="4"/>
    </row>
    <row r="799" spans="9:9" ht="13.2">
      <c r="I799" s="4"/>
    </row>
    <row r="800" spans="9:9" ht="13.2">
      <c r="I800" s="4"/>
    </row>
    <row r="801" spans="9:9" ht="13.2">
      <c r="I801" s="4"/>
    </row>
    <row r="802" spans="9:9" ht="13.2">
      <c r="I802" s="4"/>
    </row>
    <row r="803" spans="9:9" ht="13.2">
      <c r="I803" s="4"/>
    </row>
    <row r="804" spans="9:9" ht="13.2">
      <c r="I804" s="4"/>
    </row>
    <row r="805" spans="9:9" ht="13.2">
      <c r="I805" s="4"/>
    </row>
    <row r="806" spans="9:9" ht="13.2">
      <c r="I806" s="4"/>
    </row>
    <row r="807" spans="9:9" ht="13.2">
      <c r="I807" s="4"/>
    </row>
    <row r="808" spans="9:9" ht="13.2">
      <c r="I808" s="4"/>
    </row>
    <row r="809" spans="9:9" ht="13.2">
      <c r="I809" s="4"/>
    </row>
    <row r="810" spans="9:9" ht="13.2">
      <c r="I810" s="4"/>
    </row>
    <row r="811" spans="9:9" ht="13.2">
      <c r="I811" s="4"/>
    </row>
    <row r="812" spans="9:9" ht="13.2">
      <c r="I812" s="4"/>
    </row>
    <row r="813" spans="9:9" ht="13.2">
      <c r="I813" s="4"/>
    </row>
    <row r="814" spans="9:9" ht="13.2">
      <c r="I814" s="4"/>
    </row>
    <row r="815" spans="9:9" ht="13.2">
      <c r="I815" s="4"/>
    </row>
    <row r="816" spans="9:9" ht="13.2">
      <c r="I816" s="4"/>
    </row>
    <row r="817" spans="9:9" ht="13.2">
      <c r="I817" s="4"/>
    </row>
    <row r="818" spans="9:9" ht="13.2">
      <c r="I818" s="4"/>
    </row>
    <row r="819" spans="9:9" ht="13.2">
      <c r="I819" s="4"/>
    </row>
    <row r="820" spans="9:9" ht="13.2">
      <c r="I820" s="4"/>
    </row>
    <row r="821" spans="9:9" ht="13.2">
      <c r="I821" s="4"/>
    </row>
    <row r="822" spans="9:9" ht="13.2">
      <c r="I822" s="4"/>
    </row>
    <row r="823" spans="9:9" ht="13.2">
      <c r="I823" s="4"/>
    </row>
    <row r="824" spans="9:9" ht="13.2">
      <c r="I824" s="4"/>
    </row>
    <row r="825" spans="9:9" ht="13.2">
      <c r="I825" s="4"/>
    </row>
    <row r="826" spans="9:9" ht="13.2">
      <c r="I826" s="4"/>
    </row>
    <row r="827" spans="9:9" ht="13.2">
      <c r="I827" s="4"/>
    </row>
    <row r="828" spans="9:9" ht="13.2">
      <c r="I828" s="4"/>
    </row>
    <row r="829" spans="9:9" ht="13.2">
      <c r="I829" s="4"/>
    </row>
    <row r="830" spans="9:9" ht="13.2">
      <c r="I830" s="4"/>
    </row>
    <row r="831" spans="9:9" ht="13.2">
      <c r="I831" s="4"/>
    </row>
    <row r="832" spans="9:9" ht="13.2">
      <c r="I832" s="4"/>
    </row>
    <row r="833" spans="9:9" ht="13.2">
      <c r="I833" s="4"/>
    </row>
    <row r="834" spans="9:9" ht="13.2">
      <c r="I834" s="4"/>
    </row>
    <row r="835" spans="9:9" ht="13.2">
      <c r="I835" s="4"/>
    </row>
    <row r="836" spans="9:9" ht="13.2">
      <c r="I836" s="4"/>
    </row>
    <row r="837" spans="9:9" ht="13.2">
      <c r="I837" s="4"/>
    </row>
    <row r="838" spans="9:9" ht="13.2">
      <c r="I838" s="4"/>
    </row>
    <row r="839" spans="9:9" ht="13.2">
      <c r="I839" s="4"/>
    </row>
    <row r="840" spans="9:9" ht="13.2">
      <c r="I840" s="4"/>
    </row>
    <row r="841" spans="9:9" ht="13.2">
      <c r="I841" s="4"/>
    </row>
    <row r="842" spans="9:9" ht="13.2">
      <c r="I842" s="4"/>
    </row>
    <row r="843" spans="9:9" ht="13.2">
      <c r="I843" s="4"/>
    </row>
    <row r="844" spans="9:9" ht="13.2">
      <c r="I844" s="4"/>
    </row>
    <row r="845" spans="9:9" ht="13.2">
      <c r="I845" s="4"/>
    </row>
    <row r="846" spans="9:9" ht="13.2">
      <c r="I846" s="4"/>
    </row>
    <row r="847" spans="9:9" ht="13.2">
      <c r="I847" s="4"/>
    </row>
    <row r="848" spans="9:9" ht="13.2">
      <c r="I848" s="4"/>
    </row>
    <row r="849" spans="9:9" ht="13.2">
      <c r="I849" s="4"/>
    </row>
    <row r="850" spans="9:9" ht="13.2">
      <c r="I850" s="4"/>
    </row>
    <row r="851" spans="9:9" ht="13.2">
      <c r="I851" s="4"/>
    </row>
    <row r="852" spans="9:9" ht="13.2">
      <c r="I852" s="4"/>
    </row>
    <row r="853" spans="9:9" ht="13.2">
      <c r="I853" s="4"/>
    </row>
    <row r="854" spans="9:9" ht="13.2">
      <c r="I854" s="4"/>
    </row>
    <row r="855" spans="9:9" ht="13.2">
      <c r="I855" s="4"/>
    </row>
    <row r="856" spans="9:9" ht="13.2">
      <c r="I856" s="4"/>
    </row>
    <row r="857" spans="9:9" ht="13.2">
      <c r="I857" s="4"/>
    </row>
    <row r="858" spans="9:9" ht="13.2">
      <c r="I858" s="4"/>
    </row>
    <row r="859" spans="9:9" ht="13.2">
      <c r="I859" s="4"/>
    </row>
    <row r="860" spans="9:9" ht="13.2">
      <c r="I860" s="4"/>
    </row>
    <row r="861" spans="9:9" ht="13.2">
      <c r="I861" s="4"/>
    </row>
    <row r="862" spans="9:9" ht="13.2">
      <c r="I862" s="4"/>
    </row>
    <row r="863" spans="9:9" ht="13.2">
      <c r="I863" s="4"/>
    </row>
    <row r="864" spans="9:9" ht="13.2">
      <c r="I864" s="4"/>
    </row>
    <row r="865" spans="9:9" ht="13.2">
      <c r="I865" s="4"/>
    </row>
    <row r="866" spans="9:9" ht="13.2">
      <c r="I866" s="4"/>
    </row>
    <row r="867" spans="9:9" ht="13.2">
      <c r="I867" s="4"/>
    </row>
    <row r="868" spans="9:9" ht="13.2">
      <c r="I868" s="4"/>
    </row>
    <row r="869" spans="9:9" ht="13.2">
      <c r="I869" s="4"/>
    </row>
    <row r="870" spans="9:9" ht="13.2">
      <c r="I870" s="4"/>
    </row>
    <row r="871" spans="9:9" ht="13.2">
      <c r="I871" s="4"/>
    </row>
    <row r="872" spans="9:9" ht="13.2">
      <c r="I872" s="4"/>
    </row>
    <row r="873" spans="9:9" ht="13.2">
      <c r="I873" s="4"/>
    </row>
    <row r="874" spans="9:9" ht="13.2">
      <c r="I874" s="4"/>
    </row>
    <row r="875" spans="9:9" ht="13.2">
      <c r="I875" s="4"/>
    </row>
    <row r="876" spans="9:9" ht="13.2">
      <c r="I876" s="4"/>
    </row>
    <row r="877" spans="9:9" ht="13.2">
      <c r="I877" s="4"/>
    </row>
    <row r="878" spans="9:9" ht="13.2">
      <c r="I878" s="4"/>
    </row>
    <row r="879" spans="9:9" ht="13.2">
      <c r="I879" s="4"/>
    </row>
    <row r="880" spans="9:9" ht="13.2">
      <c r="I880" s="4"/>
    </row>
    <row r="881" spans="9:9" ht="13.2">
      <c r="I881" s="4"/>
    </row>
    <row r="882" spans="9:9" ht="13.2">
      <c r="I882" s="4"/>
    </row>
    <row r="883" spans="9:9" ht="13.2">
      <c r="I883" s="4"/>
    </row>
    <row r="884" spans="9:9" ht="13.2">
      <c r="I884" s="4"/>
    </row>
    <row r="885" spans="9:9" ht="13.2">
      <c r="I885" s="4"/>
    </row>
    <row r="886" spans="9:9" ht="13.2">
      <c r="I886" s="4"/>
    </row>
    <row r="887" spans="9:9" ht="13.2">
      <c r="I887" s="4"/>
    </row>
    <row r="888" spans="9:9" ht="13.2">
      <c r="I888" s="4"/>
    </row>
    <row r="889" spans="9:9" ht="13.2">
      <c r="I889" s="4"/>
    </row>
    <row r="890" spans="9:9" ht="13.2">
      <c r="I890" s="4"/>
    </row>
    <row r="891" spans="9:9" ht="13.2">
      <c r="I891" s="4"/>
    </row>
    <row r="892" spans="9:9" ht="13.2">
      <c r="I892" s="4"/>
    </row>
    <row r="893" spans="9:9" ht="13.2">
      <c r="I893" s="4"/>
    </row>
    <row r="894" spans="9:9" ht="13.2">
      <c r="I894" s="4"/>
    </row>
    <row r="895" spans="9:9" ht="13.2">
      <c r="I895" s="4"/>
    </row>
    <row r="896" spans="9:9" ht="13.2">
      <c r="I896" s="4"/>
    </row>
    <row r="897" spans="9:9" ht="13.2">
      <c r="I897" s="4"/>
    </row>
    <row r="898" spans="9:9" ht="13.2">
      <c r="I898" s="4"/>
    </row>
    <row r="899" spans="9:9" ht="13.2">
      <c r="I899" s="4"/>
    </row>
    <row r="900" spans="9:9" ht="13.2">
      <c r="I900" s="4"/>
    </row>
    <row r="901" spans="9:9" ht="13.2">
      <c r="I901" s="4"/>
    </row>
    <row r="902" spans="9:9" ht="13.2">
      <c r="I902" s="4"/>
    </row>
    <row r="903" spans="9:9" ht="13.2">
      <c r="I903" s="4"/>
    </row>
    <row r="904" spans="9:9" ht="13.2">
      <c r="I904" s="4"/>
    </row>
    <row r="905" spans="9:9" ht="13.2">
      <c r="I905" s="4"/>
    </row>
    <row r="906" spans="9:9" ht="13.2">
      <c r="I906" s="4"/>
    </row>
    <row r="907" spans="9:9" ht="13.2">
      <c r="I907" s="4"/>
    </row>
    <row r="908" spans="9:9" ht="13.2">
      <c r="I908" s="4"/>
    </row>
    <row r="909" spans="9:9" ht="13.2">
      <c r="I909" s="4"/>
    </row>
    <row r="910" spans="9:9" ht="13.2">
      <c r="I910" s="4"/>
    </row>
    <row r="911" spans="9:9" ht="13.2">
      <c r="I911" s="4"/>
    </row>
    <row r="912" spans="9:9" ht="13.2">
      <c r="I912" s="4"/>
    </row>
    <row r="913" spans="9:9" ht="13.2">
      <c r="I913" s="4"/>
    </row>
    <row r="914" spans="9:9" ht="13.2">
      <c r="I914" s="4"/>
    </row>
    <row r="915" spans="9:9" ht="13.2">
      <c r="I915" s="4"/>
    </row>
    <row r="916" spans="9:9" ht="13.2">
      <c r="I916" s="4"/>
    </row>
    <row r="917" spans="9:9" ht="13.2">
      <c r="I917" s="4"/>
    </row>
    <row r="918" spans="9:9" ht="13.2">
      <c r="I918" s="4"/>
    </row>
    <row r="919" spans="9:9" ht="13.2">
      <c r="I919" s="4"/>
    </row>
    <row r="920" spans="9:9" ht="13.2">
      <c r="I920" s="4"/>
    </row>
    <row r="921" spans="9:9" ht="13.2">
      <c r="I921" s="4"/>
    </row>
    <row r="922" spans="9:9" ht="13.2">
      <c r="I922" s="4"/>
    </row>
    <row r="923" spans="9:9" ht="13.2">
      <c r="I923" s="4"/>
    </row>
    <row r="924" spans="9:9" ht="13.2">
      <c r="I924" s="4"/>
    </row>
    <row r="925" spans="9:9" ht="13.2">
      <c r="I925" s="4"/>
    </row>
    <row r="926" spans="9:9" ht="13.2">
      <c r="I926" s="4"/>
    </row>
    <row r="927" spans="9:9" ht="13.2">
      <c r="I927" s="4"/>
    </row>
    <row r="928" spans="9:9" ht="13.2">
      <c r="I928" s="4"/>
    </row>
    <row r="929" spans="9:9" ht="13.2">
      <c r="I929" s="4"/>
    </row>
    <row r="930" spans="9:9" ht="13.2">
      <c r="I930" s="4"/>
    </row>
    <row r="931" spans="9:9" ht="13.2">
      <c r="I931" s="4"/>
    </row>
    <row r="932" spans="9:9" ht="13.2">
      <c r="I932" s="4"/>
    </row>
    <row r="933" spans="9:9" ht="13.2">
      <c r="I933" s="4"/>
    </row>
    <row r="934" spans="9:9" ht="13.2">
      <c r="I934" s="4"/>
    </row>
    <row r="935" spans="9:9" ht="13.2">
      <c r="I935" s="4"/>
    </row>
    <row r="936" spans="9:9" ht="13.2">
      <c r="I936" s="4"/>
    </row>
    <row r="937" spans="9:9" ht="13.2">
      <c r="I937" s="4"/>
    </row>
    <row r="938" spans="9:9" ht="13.2">
      <c r="I938" s="4"/>
    </row>
    <row r="939" spans="9:9" ht="13.2">
      <c r="I939" s="4"/>
    </row>
    <row r="940" spans="9:9" ht="13.2">
      <c r="I940" s="4"/>
    </row>
    <row r="941" spans="9:9" ht="13.2">
      <c r="I941" s="4"/>
    </row>
    <row r="942" spans="9:9" ht="13.2">
      <c r="I942" s="4"/>
    </row>
    <row r="943" spans="9:9" ht="13.2">
      <c r="I943" s="4"/>
    </row>
    <row r="944" spans="9:9" ht="13.2">
      <c r="I944" s="4"/>
    </row>
    <row r="945" spans="9:9" ht="13.2">
      <c r="I945" s="4"/>
    </row>
    <row r="946" spans="9:9" ht="13.2">
      <c r="I946" s="4"/>
    </row>
    <row r="947" spans="9:9" ht="13.2">
      <c r="I947" s="4"/>
    </row>
    <row r="948" spans="9:9" ht="13.2">
      <c r="I948" s="4"/>
    </row>
    <row r="949" spans="9:9" ht="13.2">
      <c r="I949" s="4"/>
    </row>
    <row r="950" spans="9:9" ht="13.2">
      <c r="I950" s="4"/>
    </row>
    <row r="951" spans="9:9" ht="13.2">
      <c r="I951" s="4"/>
    </row>
    <row r="952" spans="9:9" ht="13.2">
      <c r="I952" s="4"/>
    </row>
    <row r="953" spans="9:9" ht="13.2">
      <c r="I953" s="4"/>
    </row>
    <row r="954" spans="9:9" ht="13.2">
      <c r="I954" s="4"/>
    </row>
    <row r="955" spans="9:9" ht="13.2">
      <c r="I955" s="4"/>
    </row>
    <row r="956" spans="9:9" ht="13.2">
      <c r="I956" s="4"/>
    </row>
    <row r="957" spans="9:9" ht="13.2">
      <c r="I957" s="4"/>
    </row>
    <row r="958" spans="9:9" ht="13.2">
      <c r="I958" s="4"/>
    </row>
    <row r="959" spans="9:9" ht="13.2">
      <c r="I959" s="4"/>
    </row>
    <row r="960" spans="9:9" ht="13.2">
      <c r="I960" s="4"/>
    </row>
    <row r="961" spans="9:9" ht="13.2">
      <c r="I961" s="4"/>
    </row>
    <row r="962" spans="9:9" ht="13.2">
      <c r="I962" s="4"/>
    </row>
    <row r="963" spans="9:9" ht="13.2">
      <c r="I963" s="4"/>
    </row>
    <row r="964" spans="9:9" ht="13.2">
      <c r="I964" s="4"/>
    </row>
    <row r="965" spans="9:9" ht="13.2">
      <c r="I965" s="4"/>
    </row>
    <row r="966" spans="9:9" ht="13.2">
      <c r="I966" s="4"/>
    </row>
    <row r="967" spans="9:9" ht="13.2">
      <c r="I967" s="4"/>
    </row>
    <row r="968" spans="9:9" ht="13.2">
      <c r="I968" s="4"/>
    </row>
    <row r="969" spans="9:9" ht="13.2">
      <c r="I969" s="4"/>
    </row>
    <row r="970" spans="9:9" ht="13.2">
      <c r="I970" s="4"/>
    </row>
    <row r="971" spans="9:9" ht="13.2">
      <c r="I971" s="4"/>
    </row>
    <row r="972" spans="9:9" ht="13.2">
      <c r="I972" s="4"/>
    </row>
    <row r="973" spans="9:9" ht="13.2">
      <c r="I973" s="4"/>
    </row>
    <row r="974" spans="9:9" ht="13.2">
      <c r="I974" s="4"/>
    </row>
    <row r="975" spans="9:9" ht="13.2">
      <c r="I975" s="4"/>
    </row>
    <row r="976" spans="9:9" ht="13.2">
      <c r="I976" s="4"/>
    </row>
  </sheetData>
  <conditionalFormatting sqref="H1:H25">
    <cfRule type="cellIs" dxfId="1" priority="1" operator="equal">
      <formula>0</formula>
    </cfRule>
    <cfRule type="cellIs" dxfId="0" priority="2" operator="equal">
      <formula>1</formula>
    </cfRule>
  </conditionalFormatting>
  <hyperlinks>
    <hyperlink ref="L2" r:id="rId1" xr:uid="{00000000-0004-0000-0900-000000000000}"/>
    <hyperlink ref="L3" r:id="rId2" xr:uid="{00000000-0004-0000-0900-000001000000}"/>
    <hyperlink ref="L4" r:id="rId3" xr:uid="{00000000-0004-0000-0900-000003000000}"/>
    <hyperlink ref="L5" r:id="rId4" xr:uid="{00000000-0004-0000-0900-000004000000}"/>
    <hyperlink ref="L6" r:id="rId5" xr:uid="{00000000-0004-0000-0900-000006000000}"/>
    <hyperlink ref="L7" r:id="rId6" xr:uid="{00000000-0004-0000-0900-000007000000}"/>
    <hyperlink ref="L8" r:id="rId7" xr:uid="{00000000-0004-0000-0900-000008000000}"/>
    <hyperlink ref="L9" r:id="rId8" xr:uid="{00000000-0004-0000-0900-000009000000}"/>
    <hyperlink ref="L10" r:id="rId9" xr:uid="{00000000-0004-0000-0900-00000A000000}"/>
    <hyperlink ref="L11" r:id="rId10" xr:uid="{00000000-0004-0000-0900-00000C000000}"/>
    <hyperlink ref="L12" r:id="rId11" xr:uid="{00000000-0004-0000-0900-00000D000000}"/>
    <hyperlink ref="L13" r:id="rId12" xr:uid="{00000000-0004-0000-0900-00000E000000}"/>
    <hyperlink ref="L14" r:id="rId13" xr:uid="{00000000-0004-0000-0900-000010000000}"/>
    <hyperlink ref="L15" r:id="rId14" xr:uid="{00000000-0004-0000-0900-000012000000}"/>
    <hyperlink ref="L16" r:id="rId15" xr:uid="{00000000-0004-0000-0900-000014000000}"/>
    <hyperlink ref="L17" r:id="rId16" xr:uid="{00000000-0004-0000-0900-000016000000}"/>
    <hyperlink ref="L18" r:id="rId17" xr:uid="{00000000-0004-0000-0900-000018000000}"/>
    <hyperlink ref="L19" r:id="rId18" xr:uid="{00000000-0004-0000-0900-00001A000000}"/>
    <hyperlink ref="L20" r:id="rId19" xr:uid="{00000000-0004-0000-0900-00001C000000}"/>
    <hyperlink ref="L21" r:id="rId20" xr:uid="{00000000-0004-0000-0900-00001E000000}"/>
    <hyperlink ref="L22" r:id="rId21" xr:uid="{00000000-0004-0000-0900-000020000000}"/>
    <hyperlink ref="L23" r:id="rId22" xr:uid="{00000000-0004-0000-0900-000022000000}"/>
    <hyperlink ref="L24" r:id="rId23" xr:uid="{00000000-0004-0000-0900-000024000000}"/>
    <hyperlink ref="L25" r:id="rId24" xr:uid="{00000000-0004-0000-0900-000026000000}"/>
  </hyperlinks>
  <pageMargins left="0.7" right="0.7" top="0.75" bottom="0.75" header="0.3" footer="0.3"/>
  <tableParts count="1">
    <tablePart r:id="rId2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I22"/>
  <sheetViews>
    <sheetView workbookViewId="0">
      <selection activeCell="F31" sqref="F31"/>
    </sheetView>
  </sheetViews>
  <sheetFormatPr defaultColWidth="12.6640625" defaultRowHeight="15.75" customHeight="1"/>
  <cols>
    <col min="1" max="1" width="3.44140625" customWidth="1"/>
    <col min="2" max="2" width="8" bestFit="1" customWidth="1"/>
    <col min="3" max="4" width="7.33203125" bestFit="1" customWidth="1"/>
    <col min="5" max="5" width="5" bestFit="1" customWidth="1"/>
    <col min="6" max="6" width="115.6640625" bestFit="1" customWidth="1"/>
    <col min="7" max="7" width="38.6640625" bestFit="1" customWidth="1"/>
    <col min="8" max="8" width="5" bestFit="1" customWidth="1"/>
  </cols>
  <sheetData>
    <row r="2" spans="1:9" ht="15.75" customHeight="1">
      <c r="A2" s="207"/>
      <c r="B2" s="208" t="s">
        <v>5945</v>
      </c>
      <c r="C2" s="208" t="s">
        <v>5943</v>
      </c>
      <c r="D2" s="208" t="s">
        <v>5944</v>
      </c>
      <c r="E2" s="208" t="s">
        <v>65</v>
      </c>
      <c r="F2" s="208" t="s">
        <v>64</v>
      </c>
      <c r="G2" s="209" t="s">
        <v>73</v>
      </c>
      <c r="H2" s="208" t="s">
        <v>5008</v>
      </c>
      <c r="I2" s="208" t="s">
        <v>37</v>
      </c>
    </row>
    <row r="3" spans="1:9" ht="15.75" customHeight="1">
      <c r="A3" s="210"/>
      <c r="B3" s="211" t="s">
        <v>5946</v>
      </c>
      <c r="C3" s="211" t="s">
        <v>5009</v>
      </c>
      <c r="D3" s="211" t="s">
        <v>5010</v>
      </c>
      <c r="E3" s="211">
        <v>2020</v>
      </c>
      <c r="F3" s="211" t="s">
        <v>3772</v>
      </c>
      <c r="G3" s="212" t="str">
        <f>CONCATENATE("https://www.doi.org/",VLOOKUP(F3, 'IC-EC + SNOWBALLING'!$E$1:$P$26, 10, FALSE))</f>
        <v>https://www.doi.org/17</v>
      </c>
      <c r="H3" s="213" t="s">
        <v>5011</v>
      </c>
      <c r="I3" s="213">
        <v>912</v>
      </c>
    </row>
    <row r="4" spans="1:9" ht="15.75" customHeight="1">
      <c r="A4" s="210"/>
      <c r="B4" s="211" t="s">
        <v>5947</v>
      </c>
      <c r="C4" s="211" t="s">
        <v>5012</v>
      </c>
      <c r="D4" s="211" t="s">
        <v>5013</v>
      </c>
      <c r="E4" s="211">
        <v>2019</v>
      </c>
      <c r="F4" s="211" t="s">
        <v>4092</v>
      </c>
      <c r="G4" s="214" t="str">
        <f>CONCATENATE("https://www.doi.org/",VLOOKUP(F4, 'IC-EC + SNOWBALLING'!$E$1:$P$26, 10, FALSE))</f>
        <v>https://www.doi.org/19</v>
      </c>
      <c r="H4" s="213" t="s">
        <v>5011</v>
      </c>
      <c r="I4" s="213">
        <v>841</v>
      </c>
    </row>
    <row r="5" spans="1:9" ht="15.75" customHeight="1">
      <c r="A5" s="210"/>
      <c r="B5" s="211" t="s">
        <v>5948</v>
      </c>
      <c r="C5" s="211" t="s">
        <v>5014</v>
      </c>
      <c r="D5" s="211" t="s">
        <v>5015</v>
      </c>
      <c r="E5" s="211">
        <v>2020</v>
      </c>
      <c r="F5" s="211" t="s">
        <v>3818</v>
      </c>
      <c r="G5" s="214" t="str">
        <f>CONCATENATE("https://www.doi.org/",VLOOKUP(F5, 'IC-EC + SNOWBALLING'!$E$1:$P$26, 10, FALSE))</f>
        <v>https://www.doi.org/40</v>
      </c>
      <c r="H5" s="213" t="s">
        <v>5011</v>
      </c>
      <c r="I5" s="213">
        <v>434</v>
      </c>
    </row>
    <row r="6" spans="1:9" ht="15.75" customHeight="1">
      <c r="A6" s="210"/>
      <c r="B6" s="211" t="s">
        <v>5949</v>
      </c>
      <c r="C6" s="211" t="s">
        <v>5016</v>
      </c>
      <c r="D6" s="211" t="s">
        <v>5017</v>
      </c>
      <c r="E6" s="211">
        <v>2020</v>
      </c>
      <c r="F6" s="211" t="s">
        <v>3755</v>
      </c>
      <c r="G6" s="212" t="str">
        <f>CONCATENATE("https://www.doi.org/",VLOOKUP(F6, 'IC-EC + SNOWBALLING'!$E$1:$P$26, 10, FALSE))</f>
        <v>https://www.doi.org/25</v>
      </c>
      <c r="H6" s="213" t="s">
        <v>5011</v>
      </c>
      <c r="I6" s="213">
        <v>432</v>
      </c>
    </row>
    <row r="7" spans="1:9" ht="15.75" customHeight="1">
      <c r="A7" s="210"/>
      <c r="B7" s="211" t="s">
        <v>5950</v>
      </c>
      <c r="C7" s="211" t="s">
        <v>5018</v>
      </c>
      <c r="D7" s="211" t="s">
        <v>5019</v>
      </c>
      <c r="E7" s="211">
        <v>2021</v>
      </c>
      <c r="F7" s="211" t="s">
        <v>4367</v>
      </c>
      <c r="G7" s="215" t="str">
        <f>CONCATENATE("https://www.doi.org/",VLOOKUP(F7, 'IC-EC + SNOWBALLING'!$E$1:$P$26, 10, FALSE))</f>
        <v>https://www.doi.org/23</v>
      </c>
      <c r="H7" s="213" t="s">
        <v>5011</v>
      </c>
      <c r="I7" s="213">
        <v>267</v>
      </c>
    </row>
    <row r="8" spans="1:9" ht="15.75" customHeight="1">
      <c r="A8" s="210"/>
      <c r="B8" s="211" t="s">
        <v>5951</v>
      </c>
      <c r="C8" s="211" t="s">
        <v>5020</v>
      </c>
      <c r="D8" s="211" t="s">
        <v>5021</v>
      </c>
      <c r="E8" s="211">
        <v>2020</v>
      </c>
      <c r="F8" s="211" t="s">
        <v>3878</v>
      </c>
      <c r="G8" s="215" t="str">
        <f>CONCATENATE("https://www.doi.org/",VLOOKUP(F8, 'IC-EC + SNOWBALLING'!$E$1:$P$26, 10, FALSE))</f>
        <v>https://www.doi.org/28</v>
      </c>
      <c r="H8" s="213" t="s">
        <v>5011</v>
      </c>
      <c r="I8" s="213">
        <v>92</v>
      </c>
    </row>
    <row r="9" spans="1:9" ht="15.75" customHeight="1">
      <c r="A9" s="210"/>
      <c r="B9" s="211" t="s">
        <v>5952</v>
      </c>
      <c r="C9" s="211" t="s">
        <v>5022</v>
      </c>
      <c r="D9" s="211" t="s">
        <v>5023</v>
      </c>
      <c r="E9" s="211">
        <v>2022</v>
      </c>
      <c r="F9" s="211" t="s">
        <v>5024</v>
      </c>
      <c r="G9" s="212" t="s">
        <v>5025</v>
      </c>
      <c r="H9" s="213" t="s">
        <v>5011</v>
      </c>
      <c r="I9" s="213">
        <v>54</v>
      </c>
    </row>
    <row r="10" spans="1:9" ht="15.75" customHeight="1">
      <c r="A10" s="210"/>
      <c r="B10" s="211" t="s">
        <v>5953</v>
      </c>
      <c r="C10" s="211" t="s">
        <v>5026</v>
      </c>
      <c r="D10" s="211" t="s">
        <v>5027</v>
      </c>
      <c r="E10" s="211">
        <v>2022</v>
      </c>
      <c r="F10" s="211" t="s">
        <v>2043</v>
      </c>
      <c r="G10" s="215" t="str">
        <f>CONCATENATE("https://www.doi.org/",VLOOKUP(F10, 'IC-EC + SNOWBALLING'!$E$1:$P$26, 10, FALSE))</f>
        <v>https://www.doi.org/32</v>
      </c>
      <c r="H10" s="213" t="s">
        <v>5011</v>
      </c>
      <c r="I10" s="213">
        <v>53</v>
      </c>
    </row>
    <row r="11" spans="1:9" ht="15.75" customHeight="1">
      <c r="A11" s="210"/>
      <c r="B11" s="211" t="s">
        <v>5954</v>
      </c>
      <c r="C11" s="211" t="s">
        <v>5028</v>
      </c>
      <c r="D11" s="211" t="s">
        <v>5029</v>
      </c>
      <c r="E11" s="211">
        <v>2022</v>
      </c>
      <c r="F11" s="211" t="s">
        <v>1470</v>
      </c>
      <c r="G11" s="215" t="str">
        <f>CONCATENATE("https://www.doi.org/",VLOOKUP(F11, 'IC-EC + SNOWBALLING'!$E$1:$P$26, 10, FALSE))</f>
        <v>https://www.doi.org/16</v>
      </c>
      <c r="H11" s="213" t="s">
        <v>5011</v>
      </c>
      <c r="I11" s="213">
        <v>43</v>
      </c>
    </row>
    <row r="12" spans="1:9" ht="15.75" customHeight="1">
      <c r="A12" s="210"/>
      <c r="B12" s="211" t="s">
        <v>5955</v>
      </c>
      <c r="C12" s="211" t="s">
        <v>5030</v>
      </c>
      <c r="D12" s="211" t="s">
        <v>5031</v>
      </c>
      <c r="E12" s="211">
        <v>2023</v>
      </c>
      <c r="F12" s="211" t="s">
        <v>4680</v>
      </c>
      <c r="G12" s="215" t="str">
        <f>CONCATENATE("https://www.doi.org/",VLOOKUP(F12, 'IC-EC + SNOWBALLING'!$E$1:$P$26, 10, FALSE))</f>
        <v>https://www.doi.org/12</v>
      </c>
      <c r="H12" s="213" t="s">
        <v>5032</v>
      </c>
      <c r="I12" s="213">
        <v>18</v>
      </c>
    </row>
    <row r="13" spans="1:9" ht="15.75" customHeight="1">
      <c r="A13" s="210"/>
      <c r="B13" s="211" t="s">
        <v>5956</v>
      </c>
      <c r="C13" s="211" t="s">
        <v>5033</v>
      </c>
      <c r="D13" s="211" t="s">
        <v>5034</v>
      </c>
      <c r="E13" s="211">
        <v>2021</v>
      </c>
      <c r="F13" s="211" t="s">
        <v>2331</v>
      </c>
      <c r="G13" s="215" t="str">
        <f>CONCATENATE("https://www.doi.org/",VLOOKUP(F13, 'IC-EC + SNOWBALLING'!$E$1:$P$26, 10, FALSE))</f>
        <v>https://www.doi.org/19</v>
      </c>
      <c r="H13" s="213" t="s">
        <v>5011</v>
      </c>
      <c r="I13" s="213">
        <v>14</v>
      </c>
    </row>
    <row r="14" spans="1:9" ht="15.75" customHeight="1">
      <c r="A14" s="210"/>
      <c r="B14" s="211" t="s">
        <v>5957</v>
      </c>
      <c r="C14" s="211" t="s">
        <v>5035</v>
      </c>
      <c r="D14" s="211" t="s">
        <v>5036</v>
      </c>
      <c r="E14" s="211">
        <v>2021</v>
      </c>
      <c r="F14" s="211" t="s">
        <v>2812</v>
      </c>
      <c r="G14" s="215" t="str">
        <f>CONCATENATE("https://www.doi.org/",VLOOKUP(F14, 'IC-EC + SNOWBALLING'!$E$1:$P$26, 10, FALSE))</f>
        <v>https://www.doi.org/7</v>
      </c>
      <c r="H14" s="213" t="s">
        <v>5037</v>
      </c>
      <c r="I14" s="213">
        <v>3</v>
      </c>
    </row>
    <row r="15" spans="1:9" ht="15.75" customHeight="1">
      <c r="A15" s="210"/>
      <c r="B15" s="211" t="s">
        <v>5958</v>
      </c>
      <c r="C15" s="211" t="s">
        <v>5038</v>
      </c>
      <c r="D15" s="211" t="s">
        <v>5039</v>
      </c>
      <c r="E15" s="211">
        <v>2021</v>
      </c>
      <c r="F15" s="211" t="s">
        <v>2340</v>
      </c>
      <c r="G15" s="215" t="str">
        <f>CONCATENATE("https://www.doi.org/",VLOOKUP(F15, 'IC-EC + SNOWBALLING'!$E$1:$P$26, 10, FALSE))</f>
        <v>https://www.doi.org/8</v>
      </c>
      <c r="H15" s="213" t="s">
        <v>5037</v>
      </c>
      <c r="I15" s="213">
        <v>7</v>
      </c>
    </row>
    <row r="16" spans="1:9" ht="15.75" customHeight="1">
      <c r="A16" s="210"/>
      <c r="B16" s="211" t="s">
        <v>5959</v>
      </c>
      <c r="C16" s="211" t="s">
        <v>5040</v>
      </c>
      <c r="D16" s="211" t="s">
        <v>5041</v>
      </c>
      <c r="E16" s="211">
        <v>2024</v>
      </c>
      <c r="F16" s="211" t="s">
        <v>4435</v>
      </c>
      <c r="G16" s="215" t="str">
        <f>CONCATENATE("https://www.doi.org/",VLOOKUP(F16, 'IC-EC + SNOWBALLING'!$E$1:$P$26, 10, FALSE))</f>
        <v>https://www.doi.org/37</v>
      </c>
      <c r="H16" s="213" t="s">
        <v>5011</v>
      </c>
      <c r="I16" s="213">
        <v>4</v>
      </c>
    </row>
    <row r="17" spans="1:9" ht="15.75" customHeight="1">
      <c r="A17" s="210"/>
      <c r="B17" s="211" t="s">
        <v>5960</v>
      </c>
      <c r="C17" s="211" t="s">
        <v>5042</v>
      </c>
      <c r="D17" s="211" t="s">
        <v>5043</v>
      </c>
      <c r="E17" s="211">
        <v>2023</v>
      </c>
      <c r="F17" s="211" t="s">
        <v>4419</v>
      </c>
      <c r="G17" s="215" t="str">
        <f>CONCATENATE("https://www.doi.org/",VLOOKUP(F17, 'IC-EC + SNOWBALLING'!$E$1:$P$26, 10, FALSE))</f>
        <v>https://www.doi.org/10</v>
      </c>
      <c r="H17" s="213" t="s">
        <v>5032</v>
      </c>
      <c r="I17" s="213">
        <v>3</v>
      </c>
    </row>
    <row r="18" spans="1:9" ht="15.75" customHeight="1">
      <c r="A18" s="210"/>
      <c r="B18" s="211" t="s">
        <v>5961</v>
      </c>
      <c r="C18" s="211" t="s">
        <v>5044</v>
      </c>
      <c r="D18" s="211" t="s">
        <v>5045</v>
      </c>
      <c r="E18" s="211">
        <v>2022</v>
      </c>
      <c r="F18" s="211" t="s">
        <v>1581</v>
      </c>
      <c r="G18" s="215" t="str">
        <f>CONCATENATE("https://www.doi.org/",VLOOKUP(F18, 'IC-EC + SNOWBALLING'!$E$1:$P$26, 10, FALSE))</f>
        <v>https://www.doi.org/18</v>
      </c>
      <c r="H18" s="213" t="s">
        <v>5032</v>
      </c>
      <c r="I18" s="213">
        <v>2</v>
      </c>
    </row>
    <row r="19" spans="1:9" ht="15.75" customHeight="1">
      <c r="A19" s="210"/>
      <c r="B19" s="211" t="s">
        <v>5962</v>
      </c>
      <c r="C19" s="211" t="s">
        <v>5046</v>
      </c>
      <c r="D19" s="211" t="s">
        <v>5047</v>
      </c>
      <c r="E19" s="211">
        <v>2024</v>
      </c>
      <c r="F19" s="211" t="s">
        <v>175</v>
      </c>
      <c r="G19" s="215" t="str">
        <f>CONCATENATE("https://www.doi.org/",VLOOKUP(F19, 'IC-EC + SNOWBALLING'!$E$1:$P$26, 10, FALSE))</f>
        <v>https://www.doi.org/16</v>
      </c>
      <c r="H19" s="213" t="s">
        <v>5011</v>
      </c>
      <c r="I19" s="213">
        <v>1</v>
      </c>
    </row>
    <row r="20" spans="1:9" ht="15.75" customHeight="1">
      <c r="A20" s="210"/>
      <c r="B20" s="211" t="s">
        <v>5963</v>
      </c>
      <c r="C20" s="211" t="s">
        <v>5048</v>
      </c>
      <c r="D20" s="211" t="s">
        <v>5049</v>
      </c>
      <c r="E20" s="211">
        <v>2023</v>
      </c>
      <c r="F20" s="211" t="s">
        <v>672</v>
      </c>
      <c r="G20" s="215" t="str">
        <f>CONCATENATE("https://www.doi.org/",VLOOKUP(F20, 'IC-EC + SNOWBALLING'!$E$1:$P$26, 10, FALSE))</f>
        <v>https://www.doi.org/8</v>
      </c>
      <c r="H20" s="213" t="s">
        <v>5037</v>
      </c>
      <c r="I20" s="213">
        <v>1</v>
      </c>
    </row>
    <row r="21" spans="1:9" ht="15.75" customHeight="1">
      <c r="A21" s="210"/>
      <c r="B21" s="211" t="s">
        <v>5964</v>
      </c>
      <c r="C21" s="211" t="s">
        <v>5050</v>
      </c>
      <c r="D21" s="211" t="s">
        <v>5051</v>
      </c>
      <c r="E21" s="211">
        <v>2024</v>
      </c>
      <c r="F21" s="211" t="s">
        <v>387</v>
      </c>
      <c r="G21" s="215" t="str">
        <f>CONCATENATE("https://www.doi.org/",VLOOKUP(F21, 'IC-EC + SNOWBALLING'!$E$1:$P$26, 10, FALSE))</f>
        <v>https://www.doi.org/28</v>
      </c>
      <c r="H21" s="213" t="s">
        <v>5011</v>
      </c>
      <c r="I21" s="213">
        <v>0</v>
      </c>
    </row>
    <row r="22" spans="1:9" ht="15.75" customHeight="1">
      <c r="A22" s="210"/>
      <c r="B22" s="211" t="s">
        <v>5965</v>
      </c>
      <c r="C22" s="211" t="s">
        <v>5052</v>
      </c>
      <c r="D22" s="211" t="s">
        <v>5053</v>
      </c>
      <c r="E22" s="211">
        <v>2024</v>
      </c>
      <c r="F22" s="211" t="s">
        <v>4427</v>
      </c>
      <c r="G22" s="215" t="str">
        <f>CONCATENATE("https://www.doi.org/",VLOOKUP(F22, 'IC-EC + SNOWBALLING'!$E$1:$P$26, 10, FALSE))</f>
        <v>https://www.doi.org/62</v>
      </c>
      <c r="H22" s="213" t="s">
        <v>5011</v>
      </c>
      <c r="I22" s="213">
        <v>0</v>
      </c>
    </row>
  </sheetData>
  <hyperlinks>
    <hyperlink ref="G9" r:id="rId1" xr:uid="{00000000-0004-0000-0A00-000000000000}"/>
  </hyperlinks>
  <pageMargins left="0.7" right="0.7" top="0.75" bottom="0.75" header="0.3" footer="0.3"/>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M234"/>
  <sheetViews>
    <sheetView workbookViewId="0">
      <pane xSplit="4" ySplit="2" topLeftCell="V3" activePane="bottomRight" state="frozen"/>
      <selection pane="topRight" activeCell="E1" sqref="E1"/>
      <selection pane="bottomLeft" activeCell="A3" sqref="A3"/>
      <selection pane="bottomRight" activeCell="F207" sqref="F207"/>
    </sheetView>
  </sheetViews>
  <sheetFormatPr defaultColWidth="12.6640625" defaultRowHeight="15.75" customHeight="1"/>
  <cols>
    <col min="1" max="1" width="6.88671875" bestFit="1" customWidth="1"/>
    <col min="2" max="2" width="8.5546875" bestFit="1" customWidth="1"/>
    <col min="3" max="3" width="65.88671875" bestFit="1" customWidth="1"/>
    <col min="4" max="4" width="10.5546875" customWidth="1"/>
    <col min="5" max="5" width="6.44140625" bestFit="1" customWidth="1"/>
    <col min="6" max="6" width="8.33203125" bestFit="1" customWidth="1"/>
    <col min="7" max="15" width="9.88671875" customWidth="1"/>
    <col min="16" max="16" width="3.5546875" bestFit="1" customWidth="1"/>
    <col min="17" max="17" width="21.6640625" customWidth="1"/>
    <col min="18" max="18" width="2" customWidth="1"/>
    <col min="19" max="19" width="7.6640625" bestFit="1" customWidth="1"/>
    <col min="20" max="20" width="8.33203125" bestFit="1" customWidth="1"/>
    <col min="21" max="21" width="10" customWidth="1"/>
    <col min="22" max="22" width="9.88671875" bestFit="1" customWidth="1"/>
    <col min="23" max="29" width="10" customWidth="1"/>
    <col min="30" max="30" width="3.5546875" bestFit="1" customWidth="1"/>
    <col min="31" max="31" width="24.21875" customWidth="1"/>
    <col min="32" max="32" width="3.5546875" bestFit="1" customWidth="1"/>
    <col min="33" max="33" width="5.109375" bestFit="1" customWidth="1"/>
    <col min="34" max="34" width="8.33203125" bestFit="1" customWidth="1"/>
    <col min="35" max="35" width="3.5546875" bestFit="1" customWidth="1"/>
    <col min="36" max="36" width="4" bestFit="1" customWidth="1"/>
    <col min="37" max="37" width="16.6640625" customWidth="1"/>
    <col min="38" max="38" width="3.88671875" bestFit="1" customWidth="1"/>
    <col min="39" max="39" width="4" bestFit="1" customWidth="1"/>
  </cols>
  <sheetData>
    <row r="1" spans="1:39" ht="15">
      <c r="A1" s="216"/>
      <c r="B1" s="217"/>
      <c r="C1" s="218"/>
      <c r="D1" s="217"/>
      <c r="E1" s="28"/>
      <c r="F1" s="28"/>
      <c r="G1" s="219"/>
      <c r="H1" s="29"/>
      <c r="I1" s="29"/>
      <c r="J1" s="29"/>
      <c r="K1" s="30"/>
      <c r="L1" s="30"/>
      <c r="M1" s="30"/>
      <c r="N1" s="30"/>
      <c r="O1" s="30"/>
      <c r="P1" s="220"/>
      <c r="Q1" s="28"/>
      <c r="R1" s="47"/>
      <c r="S1" s="28"/>
      <c r="T1" s="28"/>
      <c r="U1" s="29"/>
      <c r="V1" s="29"/>
      <c r="W1" s="29"/>
      <c r="X1" s="29"/>
      <c r="Y1" s="30"/>
      <c r="Z1" s="30"/>
      <c r="AA1" s="30"/>
      <c r="AB1" s="30"/>
      <c r="AC1" s="30"/>
      <c r="AD1" s="28"/>
      <c r="AE1" s="28"/>
      <c r="AF1" s="27"/>
      <c r="AG1" s="28"/>
      <c r="AH1" s="28"/>
      <c r="AI1" s="141"/>
      <c r="AJ1" s="141"/>
      <c r="AK1" s="149"/>
      <c r="AL1" s="149"/>
      <c r="AM1" s="149"/>
    </row>
    <row r="2" spans="1:39" ht="132">
      <c r="A2" s="221" t="s">
        <v>5054</v>
      </c>
      <c r="B2" s="221" t="s">
        <v>5007</v>
      </c>
      <c r="C2" s="222" t="s">
        <v>64</v>
      </c>
      <c r="D2" s="223" t="s">
        <v>5055</v>
      </c>
      <c r="E2" s="151" t="s">
        <v>83</v>
      </c>
      <c r="F2" s="151" t="s">
        <v>84</v>
      </c>
      <c r="G2" s="36" t="s">
        <v>5056</v>
      </c>
      <c r="H2" s="36" t="s">
        <v>5057</v>
      </c>
      <c r="I2" s="36" t="s">
        <v>5058</v>
      </c>
      <c r="J2" s="36" t="s">
        <v>5059</v>
      </c>
      <c r="K2" s="36" t="s">
        <v>5060</v>
      </c>
      <c r="L2" s="36" t="s">
        <v>5061</v>
      </c>
      <c r="M2" s="36" t="s">
        <v>5062</v>
      </c>
      <c r="N2" s="36" t="s">
        <v>5063</v>
      </c>
      <c r="O2" s="36" t="s">
        <v>92</v>
      </c>
      <c r="P2" s="224" t="s">
        <v>93</v>
      </c>
      <c r="Q2" s="152" t="s">
        <v>94</v>
      </c>
      <c r="R2" s="153" t="s">
        <v>84</v>
      </c>
      <c r="S2" s="151" t="s">
        <v>95</v>
      </c>
      <c r="T2" s="151" t="s">
        <v>84</v>
      </c>
      <c r="U2" s="36" t="s">
        <v>5056</v>
      </c>
      <c r="V2" s="36" t="s">
        <v>5057</v>
      </c>
      <c r="W2" s="36" t="s">
        <v>5058</v>
      </c>
      <c r="X2" s="36" t="s">
        <v>5059</v>
      </c>
      <c r="Y2" s="36" t="s">
        <v>5060</v>
      </c>
      <c r="Z2" s="36" t="s">
        <v>5061</v>
      </c>
      <c r="AA2" s="36" t="s">
        <v>5062</v>
      </c>
      <c r="AB2" s="36" t="s">
        <v>5063</v>
      </c>
      <c r="AC2" s="36" t="s">
        <v>92</v>
      </c>
      <c r="AD2" s="151" t="s">
        <v>93</v>
      </c>
      <c r="AE2" s="152" t="s">
        <v>96</v>
      </c>
      <c r="AF2" s="151" t="s">
        <v>97</v>
      </c>
      <c r="AG2" s="151" t="s">
        <v>98</v>
      </c>
      <c r="AH2" s="151" t="s">
        <v>3594</v>
      </c>
      <c r="AI2" s="151" t="s">
        <v>99</v>
      </c>
      <c r="AJ2" s="151" t="s">
        <v>100</v>
      </c>
      <c r="AK2" s="157" t="s">
        <v>26</v>
      </c>
      <c r="AL2" s="157" t="s">
        <v>3651</v>
      </c>
      <c r="AM2" s="157" t="s">
        <v>3652</v>
      </c>
    </row>
    <row r="3" spans="1:39" ht="27">
      <c r="A3" s="225"/>
      <c r="B3" s="225" t="s">
        <v>5064</v>
      </c>
      <c r="C3" s="217" t="s">
        <v>5065</v>
      </c>
      <c r="D3" s="226" t="s">
        <v>5066</v>
      </c>
      <c r="E3" s="162" t="s">
        <v>138</v>
      </c>
      <c r="F3" s="163" t="s">
        <v>139</v>
      </c>
      <c r="G3" s="227" t="b">
        <v>1</v>
      </c>
      <c r="H3" s="49" t="b">
        <v>0</v>
      </c>
      <c r="I3" s="49" t="b">
        <v>0</v>
      </c>
      <c r="J3" s="49" t="b">
        <v>1</v>
      </c>
      <c r="K3" s="50" t="b">
        <v>0</v>
      </c>
      <c r="L3" s="50" t="b">
        <v>0</v>
      </c>
      <c r="M3" s="50" t="b">
        <v>0</v>
      </c>
      <c r="N3" s="50" t="b">
        <v>1</v>
      </c>
      <c r="O3" s="50" t="b">
        <v>0</v>
      </c>
      <c r="P3" s="164">
        <f t="shared" ref="P3:P227" si="0">IF(AND(COUNTIF(G3:J3,TRUE)&gt;0, COUNTIF(K3:O3,TRUE)&lt;1), 1, 0)</f>
        <v>0</v>
      </c>
      <c r="Q3" s="163" t="s">
        <v>5067</v>
      </c>
      <c r="R3" s="47"/>
      <c r="S3" s="162" t="s">
        <v>400</v>
      </c>
      <c r="T3" s="163" t="s">
        <v>401</v>
      </c>
      <c r="U3" s="49" t="b">
        <v>1</v>
      </c>
      <c r="V3" s="49" t="b">
        <v>0</v>
      </c>
      <c r="W3" s="49" t="b">
        <v>0</v>
      </c>
      <c r="X3" s="49" t="b">
        <v>1</v>
      </c>
      <c r="Y3" s="50" t="b">
        <v>0</v>
      </c>
      <c r="Z3" s="50" t="b">
        <v>0</v>
      </c>
      <c r="AA3" s="50" t="b">
        <v>0</v>
      </c>
      <c r="AB3" s="50" t="b">
        <v>1</v>
      </c>
      <c r="AC3" s="50" t="b">
        <v>0</v>
      </c>
      <c r="AD3" s="163">
        <f t="shared" ref="AD3:AD227" si="1">IF(AND(COUNTIF(U3:X3,TRUE)&gt;0, COUNTIF(Y3:AC3,TRUE)&lt;1), 1, 0)</f>
        <v>0</v>
      </c>
      <c r="AE3" s="163"/>
      <c r="AF3" s="165">
        <f t="shared" ref="AF3:AF227" si="2">IF(P3&lt;&gt;AD3, 1, 0)</f>
        <v>0</v>
      </c>
      <c r="AG3" s="162"/>
      <c r="AH3" s="162"/>
      <c r="AI3" s="49" t="b">
        <f t="shared" ref="AI3:AI6" si="3">IF(AND(P3,AD3,NOT(AF3)),TRUE,FALSE)</f>
        <v>0</v>
      </c>
      <c r="AJ3" s="50" t="b">
        <f t="shared" ref="AJ3:AJ6" si="4">IF(AND(NOT(P3),NOT(AD3)),TRUE,FALSE)</f>
        <v>1</v>
      </c>
      <c r="AK3" s="165"/>
      <c r="AL3" s="165">
        <f t="shared" ref="AL3:AL227" si="5">IF(AND(NOT(AI3),NOT(AJ3)),1,0)</f>
        <v>0</v>
      </c>
      <c r="AM3" s="165">
        <f>IF(+COUNTA(COUNTA(U3),U3:AC3)&gt;0,1,0)</f>
        <v>1</v>
      </c>
    </row>
    <row r="4" spans="1:39" ht="27">
      <c r="A4" s="225"/>
      <c r="B4" s="225" t="s">
        <v>5068</v>
      </c>
      <c r="C4" s="217" t="s">
        <v>5069</v>
      </c>
      <c r="D4" s="226" t="s">
        <v>5070</v>
      </c>
      <c r="E4" s="228" t="s">
        <v>138</v>
      </c>
      <c r="F4" s="229" t="s">
        <v>139</v>
      </c>
      <c r="G4" s="227" t="b">
        <v>0</v>
      </c>
      <c r="H4" s="49" t="b">
        <v>1</v>
      </c>
      <c r="I4" s="49" t="b">
        <v>0</v>
      </c>
      <c r="J4" s="49" t="b">
        <v>0</v>
      </c>
      <c r="K4" s="50" t="b">
        <v>1</v>
      </c>
      <c r="L4" s="50" t="b">
        <v>0</v>
      </c>
      <c r="M4" s="50" t="b">
        <v>0</v>
      </c>
      <c r="N4" s="50" t="b">
        <v>0</v>
      </c>
      <c r="O4" s="50" t="b">
        <v>0</v>
      </c>
      <c r="P4" s="230">
        <f t="shared" si="0"/>
        <v>0</v>
      </c>
      <c r="Q4" s="229"/>
      <c r="R4" s="47"/>
      <c r="S4" s="228" t="s">
        <v>400</v>
      </c>
      <c r="T4" s="229" t="s">
        <v>401</v>
      </c>
      <c r="U4" s="49" t="b">
        <v>0</v>
      </c>
      <c r="V4" s="49" t="b">
        <v>1</v>
      </c>
      <c r="W4" s="49" t="b">
        <v>0</v>
      </c>
      <c r="X4" s="49" t="b">
        <v>0</v>
      </c>
      <c r="Y4" s="50" t="b">
        <v>1</v>
      </c>
      <c r="Z4" s="50" t="b">
        <v>0</v>
      </c>
      <c r="AA4" s="50" t="b">
        <v>0</v>
      </c>
      <c r="AB4" s="50" t="b">
        <v>0</v>
      </c>
      <c r="AC4" s="50" t="b">
        <v>0</v>
      </c>
      <c r="AD4" s="229">
        <f t="shared" si="1"/>
        <v>0</v>
      </c>
      <c r="AE4" s="229"/>
      <c r="AF4" s="231">
        <f t="shared" si="2"/>
        <v>0</v>
      </c>
      <c r="AG4" s="228"/>
      <c r="AH4" s="228"/>
      <c r="AI4" s="49" t="b">
        <f t="shared" si="3"/>
        <v>0</v>
      </c>
      <c r="AJ4" s="50" t="b">
        <f t="shared" si="4"/>
        <v>1</v>
      </c>
      <c r="AK4" s="231"/>
      <c r="AL4" s="231">
        <f t="shared" si="5"/>
        <v>0</v>
      </c>
      <c r="AM4" s="231">
        <f t="shared" ref="AM4:AM227" si="6">IF(+COUNTA(COUNTA(T4),T4:AB4)&gt;0,1,0)</f>
        <v>1</v>
      </c>
    </row>
    <row r="5" spans="1:39" ht="27">
      <c r="A5" s="225"/>
      <c r="B5" s="225" t="s">
        <v>5071</v>
      </c>
      <c r="C5" s="217" t="s">
        <v>5072</v>
      </c>
      <c r="D5" s="226" t="s">
        <v>5073</v>
      </c>
      <c r="E5" s="162" t="s">
        <v>138</v>
      </c>
      <c r="F5" s="163" t="s">
        <v>139</v>
      </c>
      <c r="G5" s="227" t="b">
        <v>0</v>
      </c>
      <c r="H5" s="49" t="b">
        <v>0</v>
      </c>
      <c r="I5" s="49" t="b">
        <v>0</v>
      </c>
      <c r="J5" s="49" t="b">
        <v>0</v>
      </c>
      <c r="K5" s="50" t="b">
        <v>1</v>
      </c>
      <c r="L5" s="50" t="b">
        <v>0</v>
      </c>
      <c r="M5" s="50" t="b">
        <v>0</v>
      </c>
      <c r="N5" s="50" t="b">
        <v>0</v>
      </c>
      <c r="O5" s="50" t="b">
        <v>0</v>
      </c>
      <c r="P5" s="164">
        <f t="shared" si="0"/>
        <v>0</v>
      </c>
      <c r="Q5" s="163"/>
      <c r="R5" s="47"/>
      <c r="S5" s="162" t="s">
        <v>400</v>
      </c>
      <c r="T5" s="163" t="s">
        <v>401</v>
      </c>
      <c r="U5" s="49" t="b">
        <v>0</v>
      </c>
      <c r="V5" s="49" t="b">
        <v>0</v>
      </c>
      <c r="W5" s="49" t="b">
        <v>0</v>
      </c>
      <c r="X5" s="49" t="b">
        <v>0</v>
      </c>
      <c r="Y5" s="50" t="b">
        <v>1</v>
      </c>
      <c r="Z5" s="50" t="b">
        <v>0</v>
      </c>
      <c r="AA5" s="50" t="b">
        <v>0</v>
      </c>
      <c r="AB5" s="50" t="b">
        <v>0</v>
      </c>
      <c r="AC5" s="50" t="b">
        <v>0</v>
      </c>
      <c r="AD5" s="163">
        <f t="shared" si="1"/>
        <v>0</v>
      </c>
      <c r="AE5" s="163"/>
      <c r="AF5" s="165">
        <f t="shared" si="2"/>
        <v>0</v>
      </c>
      <c r="AG5" s="162"/>
      <c r="AH5" s="162"/>
      <c r="AI5" s="49" t="b">
        <f t="shared" si="3"/>
        <v>0</v>
      </c>
      <c r="AJ5" s="50" t="b">
        <f t="shared" si="4"/>
        <v>1</v>
      </c>
      <c r="AK5" s="165"/>
      <c r="AL5" s="165">
        <f t="shared" si="5"/>
        <v>0</v>
      </c>
      <c r="AM5" s="165">
        <f t="shared" si="6"/>
        <v>1</v>
      </c>
    </row>
    <row r="6" spans="1:39" ht="27">
      <c r="A6" s="225"/>
      <c r="B6" s="225" t="s">
        <v>5074</v>
      </c>
      <c r="C6" s="217" t="s">
        <v>5075</v>
      </c>
      <c r="D6" s="226" t="s">
        <v>5076</v>
      </c>
      <c r="E6" s="228" t="s">
        <v>138</v>
      </c>
      <c r="F6" s="229" t="s">
        <v>139</v>
      </c>
      <c r="G6" s="227" t="b">
        <v>0</v>
      </c>
      <c r="H6" s="49" t="b">
        <v>0</v>
      </c>
      <c r="I6" s="49" t="b">
        <v>0</v>
      </c>
      <c r="J6" s="49" t="b">
        <v>0</v>
      </c>
      <c r="K6" s="50" t="b">
        <v>1</v>
      </c>
      <c r="L6" s="50" t="b">
        <v>0</v>
      </c>
      <c r="M6" s="50" t="b">
        <v>0</v>
      </c>
      <c r="N6" s="50" t="b">
        <v>0</v>
      </c>
      <c r="O6" s="50" t="b">
        <v>0</v>
      </c>
      <c r="P6" s="230">
        <f t="shared" si="0"/>
        <v>0</v>
      </c>
      <c r="Q6" s="229"/>
      <c r="R6" s="47"/>
      <c r="S6" s="228" t="s">
        <v>400</v>
      </c>
      <c r="T6" s="229" t="s">
        <v>401</v>
      </c>
      <c r="U6" s="49" t="b">
        <v>0</v>
      </c>
      <c r="V6" s="49" t="b">
        <v>0</v>
      </c>
      <c r="W6" s="49" t="b">
        <v>0</v>
      </c>
      <c r="X6" s="49" t="b">
        <v>0</v>
      </c>
      <c r="Y6" s="50" t="b">
        <v>1</v>
      </c>
      <c r="Z6" s="50" t="b">
        <v>0</v>
      </c>
      <c r="AA6" s="50" t="b">
        <v>0</v>
      </c>
      <c r="AB6" s="50" t="b">
        <v>0</v>
      </c>
      <c r="AC6" s="50" t="b">
        <v>0</v>
      </c>
      <c r="AD6" s="229">
        <f t="shared" si="1"/>
        <v>0</v>
      </c>
      <c r="AE6" s="229"/>
      <c r="AF6" s="231">
        <f t="shared" si="2"/>
        <v>0</v>
      </c>
      <c r="AG6" s="228"/>
      <c r="AH6" s="228"/>
      <c r="AI6" s="49" t="b">
        <f t="shared" si="3"/>
        <v>0</v>
      </c>
      <c r="AJ6" s="50" t="b">
        <f t="shared" si="4"/>
        <v>1</v>
      </c>
      <c r="AK6" s="231"/>
      <c r="AL6" s="231">
        <f t="shared" si="5"/>
        <v>0</v>
      </c>
      <c r="AM6" s="231">
        <f t="shared" si="6"/>
        <v>1</v>
      </c>
    </row>
    <row r="7" spans="1:39" ht="27">
      <c r="A7" s="225"/>
      <c r="B7" s="225" t="s">
        <v>5077</v>
      </c>
      <c r="C7" s="217" t="s">
        <v>5078</v>
      </c>
      <c r="D7" s="226" t="s">
        <v>5079</v>
      </c>
      <c r="E7" s="162" t="s">
        <v>138</v>
      </c>
      <c r="F7" s="163" t="s">
        <v>139</v>
      </c>
      <c r="G7" s="227" t="b">
        <v>1</v>
      </c>
      <c r="H7" s="49" t="b">
        <v>0</v>
      </c>
      <c r="I7" s="49" t="b">
        <v>1</v>
      </c>
      <c r="J7" s="49" t="b">
        <v>0</v>
      </c>
      <c r="K7" s="50" t="b">
        <v>0</v>
      </c>
      <c r="L7" s="50" t="b">
        <v>0</v>
      </c>
      <c r="M7" s="50" t="b">
        <v>0</v>
      </c>
      <c r="N7" s="50" t="b">
        <v>0</v>
      </c>
      <c r="O7" s="50" t="b">
        <v>1</v>
      </c>
      <c r="P7" s="164">
        <f t="shared" si="0"/>
        <v>0</v>
      </c>
      <c r="Q7" s="163" t="s">
        <v>5080</v>
      </c>
      <c r="R7" s="47"/>
      <c r="S7" s="162" t="s">
        <v>400</v>
      </c>
      <c r="T7" s="163" t="s">
        <v>401</v>
      </c>
      <c r="U7" s="49" t="b">
        <v>1</v>
      </c>
      <c r="V7" s="49" t="b">
        <v>0</v>
      </c>
      <c r="W7" s="49" t="b">
        <v>1</v>
      </c>
      <c r="X7" s="49" t="b">
        <v>0</v>
      </c>
      <c r="Y7" s="50" t="b">
        <v>0</v>
      </c>
      <c r="Z7" s="50" t="b">
        <v>0</v>
      </c>
      <c r="AA7" s="50" t="b">
        <v>0</v>
      </c>
      <c r="AB7" s="50" t="b">
        <v>0</v>
      </c>
      <c r="AC7" s="50" t="b">
        <v>0</v>
      </c>
      <c r="AD7" s="163">
        <f t="shared" si="1"/>
        <v>1</v>
      </c>
      <c r="AE7" s="163"/>
      <c r="AF7" s="165">
        <f t="shared" si="2"/>
        <v>1</v>
      </c>
      <c r="AG7" s="162" t="s">
        <v>138</v>
      </c>
      <c r="AH7" s="163" t="s">
        <v>139</v>
      </c>
      <c r="AI7" s="49" t="b">
        <v>0</v>
      </c>
      <c r="AJ7" s="50" t="b">
        <v>1</v>
      </c>
      <c r="AK7" s="165" t="s">
        <v>5081</v>
      </c>
      <c r="AL7" s="165">
        <f t="shared" si="5"/>
        <v>0</v>
      </c>
      <c r="AM7" s="165">
        <f t="shared" si="6"/>
        <v>1</v>
      </c>
    </row>
    <row r="8" spans="1:39" ht="27">
      <c r="A8" s="225"/>
      <c r="B8" s="225" t="s">
        <v>5082</v>
      </c>
      <c r="C8" s="217" t="s">
        <v>5083</v>
      </c>
      <c r="D8" s="226" t="s">
        <v>5084</v>
      </c>
      <c r="E8" s="228" t="s">
        <v>138</v>
      </c>
      <c r="F8" s="229" t="s">
        <v>139</v>
      </c>
      <c r="G8" s="227" t="b">
        <v>0</v>
      </c>
      <c r="H8" s="49" t="b">
        <v>0</v>
      </c>
      <c r="I8" s="49" t="b">
        <v>0</v>
      </c>
      <c r="J8" s="49" t="b">
        <v>0</v>
      </c>
      <c r="K8" s="50" t="b">
        <v>1</v>
      </c>
      <c r="L8" s="50" t="b">
        <v>0</v>
      </c>
      <c r="M8" s="50" t="b">
        <v>0</v>
      </c>
      <c r="N8" s="50" t="b">
        <v>0</v>
      </c>
      <c r="O8" s="50" t="b">
        <v>0</v>
      </c>
      <c r="P8" s="230">
        <f t="shared" si="0"/>
        <v>0</v>
      </c>
      <c r="Q8" s="229"/>
      <c r="R8" s="47"/>
      <c r="S8" s="228" t="s">
        <v>400</v>
      </c>
      <c r="T8" s="229" t="s">
        <v>401</v>
      </c>
      <c r="U8" s="49" t="b">
        <v>0</v>
      </c>
      <c r="V8" s="49" t="b">
        <v>0</v>
      </c>
      <c r="W8" s="49" t="b">
        <v>0</v>
      </c>
      <c r="X8" s="49" t="b">
        <v>0</v>
      </c>
      <c r="Y8" s="50" t="b">
        <v>1</v>
      </c>
      <c r="Z8" s="50" t="b">
        <v>0</v>
      </c>
      <c r="AA8" s="50" t="b">
        <v>0</v>
      </c>
      <c r="AB8" s="50" t="b">
        <v>0</v>
      </c>
      <c r="AC8" s="50" t="b">
        <v>0</v>
      </c>
      <c r="AD8" s="229">
        <f t="shared" si="1"/>
        <v>0</v>
      </c>
      <c r="AE8" s="229"/>
      <c r="AF8" s="231">
        <f t="shared" si="2"/>
        <v>0</v>
      </c>
      <c r="AG8" s="228"/>
      <c r="AH8" s="228"/>
      <c r="AI8" s="49" t="b">
        <f t="shared" ref="AI8:AI17" si="7">IF(AND(P8,AD8,NOT(AF8)),TRUE,FALSE)</f>
        <v>0</v>
      </c>
      <c r="AJ8" s="50" t="b">
        <f t="shared" ref="AJ8:AJ17" si="8">IF(AND(NOT(P8),NOT(AD8)),TRUE,FALSE)</f>
        <v>1</v>
      </c>
      <c r="AK8" s="231"/>
      <c r="AL8" s="231">
        <f t="shared" si="5"/>
        <v>0</v>
      </c>
      <c r="AM8" s="231">
        <f t="shared" si="6"/>
        <v>1</v>
      </c>
    </row>
    <row r="9" spans="1:39" ht="27">
      <c r="A9" s="225"/>
      <c r="B9" s="225" t="s">
        <v>5085</v>
      </c>
      <c r="C9" s="217" t="s">
        <v>5086</v>
      </c>
      <c r="D9" s="226" t="s">
        <v>5087</v>
      </c>
      <c r="E9" s="162" t="s">
        <v>138</v>
      </c>
      <c r="F9" s="163" t="s">
        <v>139</v>
      </c>
      <c r="G9" s="227" t="b">
        <v>1</v>
      </c>
      <c r="H9" s="49" t="b">
        <v>0</v>
      </c>
      <c r="I9" s="49" t="b">
        <v>0</v>
      </c>
      <c r="J9" s="49" t="b">
        <v>0</v>
      </c>
      <c r="K9" s="50" t="b">
        <v>1</v>
      </c>
      <c r="L9" s="50" t="b">
        <v>0</v>
      </c>
      <c r="M9" s="50" t="b">
        <v>0</v>
      </c>
      <c r="N9" s="50" t="b">
        <v>0</v>
      </c>
      <c r="O9" s="50" t="b">
        <v>0</v>
      </c>
      <c r="P9" s="164">
        <f t="shared" si="0"/>
        <v>0</v>
      </c>
      <c r="Q9" s="163"/>
      <c r="R9" s="47"/>
      <c r="S9" s="162" t="s">
        <v>400</v>
      </c>
      <c r="T9" s="163" t="s">
        <v>401</v>
      </c>
      <c r="U9" s="49" t="b">
        <v>1</v>
      </c>
      <c r="V9" s="49" t="b">
        <v>0</v>
      </c>
      <c r="W9" s="49" t="b">
        <v>0</v>
      </c>
      <c r="X9" s="49" t="b">
        <v>0</v>
      </c>
      <c r="Y9" s="50" t="b">
        <v>1</v>
      </c>
      <c r="Z9" s="50" t="b">
        <v>0</v>
      </c>
      <c r="AA9" s="50" t="b">
        <v>0</v>
      </c>
      <c r="AB9" s="50" t="b">
        <v>0</v>
      </c>
      <c r="AC9" s="50" t="b">
        <v>0</v>
      </c>
      <c r="AD9" s="163">
        <f t="shared" si="1"/>
        <v>0</v>
      </c>
      <c r="AE9" s="163"/>
      <c r="AF9" s="165">
        <f t="shared" si="2"/>
        <v>0</v>
      </c>
      <c r="AG9" s="162"/>
      <c r="AH9" s="162"/>
      <c r="AI9" s="49" t="b">
        <f t="shared" si="7"/>
        <v>0</v>
      </c>
      <c r="AJ9" s="50" t="b">
        <f t="shared" si="8"/>
        <v>1</v>
      </c>
      <c r="AK9" s="165"/>
      <c r="AL9" s="165">
        <f t="shared" si="5"/>
        <v>0</v>
      </c>
      <c r="AM9" s="165">
        <f t="shared" si="6"/>
        <v>1</v>
      </c>
    </row>
    <row r="10" spans="1:39" ht="27">
      <c r="A10" s="225"/>
      <c r="B10" s="225" t="s">
        <v>5088</v>
      </c>
      <c r="C10" s="217" t="s">
        <v>5089</v>
      </c>
      <c r="D10" s="226" t="s">
        <v>5090</v>
      </c>
      <c r="E10" s="228" t="s">
        <v>138</v>
      </c>
      <c r="F10" s="229" t="s">
        <v>139</v>
      </c>
      <c r="G10" s="227" t="b">
        <v>1</v>
      </c>
      <c r="H10" s="49" t="b">
        <v>0</v>
      </c>
      <c r="I10" s="49" t="b">
        <v>0</v>
      </c>
      <c r="J10" s="49" t="b">
        <v>0</v>
      </c>
      <c r="K10" s="50" t="b">
        <v>1</v>
      </c>
      <c r="L10" s="50" t="b">
        <v>0</v>
      </c>
      <c r="M10" s="50" t="b">
        <v>0</v>
      </c>
      <c r="N10" s="50" t="b">
        <v>0</v>
      </c>
      <c r="O10" s="50" t="b">
        <v>0</v>
      </c>
      <c r="P10" s="230">
        <f t="shared" si="0"/>
        <v>0</v>
      </c>
      <c r="Q10" s="229"/>
      <c r="R10" s="47"/>
      <c r="S10" s="228" t="s">
        <v>400</v>
      </c>
      <c r="T10" s="229" t="s">
        <v>401</v>
      </c>
      <c r="U10" s="49" t="b">
        <v>1</v>
      </c>
      <c r="V10" s="49" t="b">
        <v>0</v>
      </c>
      <c r="W10" s="49" t="b">
        <v>0</v>
      </c>
      <c r="X10" s="49" t="b">
        <v>0</v>
      </c>
      <c r="Y10" s="50" t="b">
        <v>1</v>
      </c>
      <c r="Z10" s="50" t="b">
        <v>0</v>
      </c>
      <c r="AA10" s="50" t="b">
        <v>0</v>
      </c>
      <c r="AB10" s="50" t="b">
        <v>0</v>
      </c>
      <c r="AC10" s="50" t="b">
        <v>0</v>
      </c>
      <c r="AD10" s="229">
        <f t="shared" si="1"/>
        <v>0</v>
      </c>
      <c r="AE10" s="229"/>
      <c r="AF10" s="231">
        <f t="shared" si="2"/>
        <v>0</v>
      </c>
      <c r="AG10" s="228"/>
      <c r="AH10" s="228"/>
      <c r="AI10" s="49" t="b">
        <f t="shared" si="7"/>
        <v>0</v>
      </c>
      <c r="AJ10" s="50" t="b">
        <f t="shared" si="8"/>
        <v>1</v>
      </c>
      <c r="AK10" s="231"/>
      <c r="AL10" s="231">
        <f t="shared" si="5"/>
        <v>0</v>
      </c>
      <c r="AM10" s="231">
        <f t="shared" si="6"/>
        <v>1</v>
      </c>
    </row>
    <row r="11" spans="1:39" ht="27">
      <c r="A11" s="225"/>
      <c r="B11" s="225" t="s">
        <v>5091</v>
      </c>
      <c r="C11" s="217" t="s">
        <v>5092</v>
      </c>
      <c r="D11" s="226" t="s">
        <v>5093</v>
      </c>
      <c r="E11" s="162" t="s">
        <v>138</v>
      </c>
      <c r="F11" s="163" t="s">
        <v>139</v>
      </c>
      <c r="G11" s="227" t="b">
        <v>1</v>
      </c>
      <c r="H11" s="49" t="b">
        <v>0</v>
      </c>
      <c r="I11" s="49" t="b">
        <v>1</v>
      </c>
      <c r="J11" s="49" t="b">
        <v>0</v>
      </c>
      <c r="K11" s="50" t="b">
        <v>1</v>
      </c>
      <c r="L11" s="50" t="b">
        <v>0</v>
      </c>
      <c r="M11" s="50" t="b">
        <v>0</v>
      </c>
      <c r="N11" s="50" t="b">
        <v>0</v>
      </c>
      <c r="O11" s="50" t="b">
        <v>0</v>
      </c>
      <c r="P11" s="164">
        <f t="shared" si="0"/>
        <v>0</v>
      </c>
      <c r="Q11" s="163"/>
      <c r="R11" s="47"/>
      <c r="S11" s="162" t="s">
        <v>400</v>
      </c>
      <c r="T11" s="163" t="s">
        <v>401</v>
      </c>
      <c r="U11" s="49" t="b">
        <v>1</v>
      </c>
      <c r="V11" s="49" t="b">
        <v>0</v>
      </c>
      <c r="W11" s="49" t="b">
        <v>1</v>
      </c>
      <c r="X11" s="49" t="b">
        <v>0</v>
      </c>
      <c r="Y11" s="50" t="b">
        <v>1</v>
      </c>
      <c r="Z11" s="50" t="b">
        <v>0</v>
      </c>
      <c r="AA11" s="50" t="b">
        <v>0</v>
      </c>
      <c r="AB11" s="50" t="b">
        <v>0</v>
      </c>
      <c r="AC11" s="50" t="b">
        <v>0</v>
      </c>
      <c r="AD11" s="163">
        <f t="shared" si="1"/>
        <v>0</v>
      </c>
      <c r="AE11" s="163"/>
      <c r="AF11" s="165">
        <f t="shared" si="2"/>
        <v>0</v>
      </c>
      <c r="AG11" s="162"/>
      <c r="AH11" s="162"/>
      <c r="AI11" s="49" t="b">
        <f t="shared" si="7"/>
        <v>0</v>
      </c>
      <c r="AJ11" s="50" t="b">
        <f t="shared" si="8"/>
        <v>1</v>
      </c>
      <c r="AK11" s="165"/>
      <c r="AL11" s="165">
        <f t="shared" si="5"/>
        <v>0</v>
      </c>
      <c r="AM11" s="165">
        <f t="shared" si="6"/>
        <v>1</v>
      </c>
    </row>
    <row r="12" spans="1:39" ht="27">
      <c r="A12" s="225"/>
      <c r="B12" s="225" t="s">
        <v>5094</v>
      </c>
      <c r="C12" s="217" t="s">
        <v>5095</v>
      </c>
      <c r="D12" s="226" t="s">
        <v>5096</v>
      </c>
      <c r="E12" s="228" t="s">
        <v>138</v>
      </c>
      <c r="F12" s="229" t="s">
        <v>139</v>
      </c>
      <c r="G12" s="227" t="b">
        <v>1</v>
      </c>
      <c r="H12" s="49" t="b">
        <v>0</v>
      </c>
      <c r="I12" s="49" t="b">
        <v>0</v>
      </c>
      <c r="J12" s="49" t="b">
        <v>0</v>
      </c>
      <c r="K12" s="50" t="b">
        <v>1</v>
      </c>
      <c r="L12" s="50" t="b">
        <v>0</v>
      </c>
      <c r="M12" s="50" t="b">
        <v>0</v>
      </c>
      <c r="N12" s="50" t="b">
        <v>0</v>
      </c>
      <c r="O12" s="50" t="b">
        <v>0</v>
      </c>
      <c r="P12" s="230">
        <f t="shared" si="0"/>
        <v>0</v>
      </c>
      <c r="Q12" s="229" t="s">
        <v>5097</v>
      </c>
      <c r="R12" s="47"/>
      <c r="S12" s="228" t="s">
        <v>400</v>
      </c>
      <c r="T12" s="229" t="s">
        <v>401</v>
      </c>
      <c r="U12" s="49" t="b">
        <v>1</v>
      </c>
      <c r="V12" s="49" t="b">
        <v>0</v>
      </c>
      <c r="W12" s="49" t="b">
        <v>0</v>
      </c>
      <c r="X12" s="49" t="b">
        <v>0</v>
      </c>
      <c r="Y12" s="50" t="b">
        <v>1</v>
      </c>
      <c r="Z12" s="50" t="b">
        <v>0</v>
      </c>
      <c r="AA12" s="50" t="b">
        <v>0</v>
      </c>
      <c r="AB12" s="50" t="b">
        <v>0</v>
      </c>
      <c r="AC12" s="50" t="b">
        <v>0</v>
      </c>
      <c r="AD12" s="229">
        <f t="shared" si="1"/>
        <v>0</v>
      </c>
      <c r="AE12" s="229"/>
      <c r="AF12" s="231">
        <f t="shared" si="2"/>
        <v>0</v>
      </c>
      <c r="AG12" s="228"/>
      <c r="AH12" s="228"/>
      <c r="AI12" s="49" t="b">
        <f t="shared" si="7"/>
        <v>0</v>
      </c>
      <c r="AJ12" s="50" t="b">
        <f t="shared" si="8"/>
        <v>1</v>
      </c>
      <c r="AK12" s="231"/>
      <c r="AL12" s="231">
        <f t="shared" si="5"/>
        <v>0</v>
      </c>
      <c r="AM12" s="231">
        <f t="shared" si="6"/>
        <v>1</v>
      </c>
    </row>
    <row r="13" spans="1:39" ht="27">
      <c r="A13" s="232" t="s">
        <v>5098</v>
      </c>
      <c r="B13" s="225" t="s">
        <v>5099</v>
      </c>
      <c r="C13" s="218" t="s">
        <v>5100</v>
      </c>
      <c r="D13" s="233" t="str">
        <f>HYPERLINK("https://www.3ds.com/products/delmia/virtual-twin-manufacturing", "Link")</f>
        <v>Link</v>
      </c>
      <c r="E13" s="162" t="s">
        <v>138</v>
      </c>
      <c r="F13" s="163" t="s">
        <v>139</v>
      </c>
      <c r="G13" s="227" t="b">
        <v>1</v>
      </c>
      <c r="H13" s="49" t="b">
        <v>0</v>
      </c>
      <c r="I13" s="49" t="b">
        <v>1</v>
      </c>
      <c r="J13" s="49" t="b">
        <v>0</v>
      </c>
      <c r="K13" s="50" t="b">
        <v>0</v>
      </c>
      <c r="L13" s="50" t="b">
        <v>0</v>
      </c>
      <c r="M13" s="50" t="b">
        <v>0</v>
      </c>
      <c r="N13" s="50" t="b">
        <v>0</v>
      </c>
      <c r="O13" s="50" t="b">
        <v>0</v>
      </c>
      <c r="P13" s="164">
        <f t="shared" si="0"/>
        <v>1</v>
      </c>
      <c r="Q13" s="163"/>
      <c r="R13" s="47"/>
      <c r="S13" s="162" t="s">
        <v>400</v>
      </c>
      <c r="T13" s="163" t="s">
        <v>401</v>
      </c>
      <c r="U13" s="49" t="b">
        <v>1</v>
      </c>
      <c r="V13" s="49" t="b">
        <v>0</v>
      </c>
      <c r="W13" s="49" t="b">
        <v>1</v>
      </c>
      <c r="X13" s="49" t="b">
        <v>0</v>
      </c>
      <c r="Y13" s="50" t="b">
        <v>0</v>
      </c>
      <c r="Z13" s="50" t="b">
        <v>0</v>
      </c>
      <c r="AA13" s="50" t="b">
        <v>0</v>
      </c>
      <c r="AB13" s="50" t="b">
        <v>0</v>
      </c>
      <c r="AC13" s="50" t="b">
        <v>0</v>
      </c>
      <c r="AD13" s="163">
        <f t="shared" si="1"/>
        <v>1</v>
      </c>
      <c r="AE13" s="163"/>
      <c r="AF13" s="165">
        <f t="shared" si="2"/>
        <v>0</v>
      </c>
      <c r="AG13" s="162"/>
      <c r="AH13" s="162"/>
      <c r="AI13" s="49" t="b">
        <f t="shared" si="7"/>
        <v>1</v>
      </c>
      <c r="AJ13" s="50" t="b">
        <f t="shared" si="8"/>
        <v>0</v>
      </c>
      <c r="AK13" s="165"/>
      <c r="AL13" s="165">
        <f t="shared" si="5"/>
        <v>0</v>
      </c>
      <c r="AM13" s="165">
        <f t="shared" si="6"/>
        <v>1</v>
      </c>
    </row>
    <row r="14" spans="1:39" ht="27">
      <c r="A14" s="225"/>
      <c r="B14" s="225" t="s">
        <v>5101</v>
      </c>
      <c r="C14" s="217" t="s">
        <v>5102</v>
      </c>
      <c r="D14" s="226" t="s">
        <v>5103</v>
      </c>
      <c r="E14" s="228" t="s">
        <v>138</v>
      </c>
      <c r="F14" s="229" t="s">
        <v>139</v>
      </c>
      <c r="G14" s="227" t="b">
        <v>1</v>
      </c>
      <c r="H14" s="49" t="b">
        <v>0</v>
      </c>
      <c r="I14" s="49" t="b">
        <v>0</v>
      </c>
      <c r="J14" s="49" t="b">
        <v>0</v>
      </c>
      <c r="K14" s="50" t="b">
        <v>1</v>
      </c>
      <c r="L14" s="50" t="b">
        <v>0</v>
      </c>
      <c r="M14" s="50" t="b">
        <v>0</v>
      </c>
      <c r="N14" s="50" t="b">
        <v>0</v>
      </c>
      <c r="O14" s="50" t="b">
        <v>0</v>
      </c>
      <c r="P14" s="230">
        <f t="shared" si="0"/>
        <v>0</v>
      </c>
      <c r="Q14" s="229"/>
      <c r="R14" s="47"/>
      <c r="S14" s="228" t="s">
        <v>400</v>
      </c>
      <c r="T14" s="229" t="s">
        <v>401</v>
      </c>
      <c r="U14" s="49" t="b">
        <v>1</v>
      </c>
      <c r="V14" s="49" t="b">
        <v>0</v>
      </c>
      <c r="W14" s="49" t="b">
        <v>0</v>
      </c>
      <c r="X14" s="49" t="b">
        <v>0</v>
      </c>
      <c r="Y14" s="50" t="b">
        <v>1</v>
      </c>
      <c r="Z14" s="50" t="b">
        <v>0</v>
      </c>
      <c r="AA14" s="50" t="b">
        <v>0</v>
      </c>
      <c r="AB14" s="50" t="b">
        <v>0</v>
      </c>
      <c r="AC14" s="50" t="b">
        <v>0</v>
      </c>
      <c r="AD14" s="229">
        <f t="shared" si="1"/>
        <v>0</v>
      </c>
      <c r="AE14" s="229"/>
      <c r="AF14" s="231">
        <f t="shared" si="2"/>
        <v>0</v>
      </c>
      <c r="AG14" s="228"/>
      <c r="AH14" s="228"/>
      <c r="AI14" s="49" t="b">
        <f t="shared" si="7"/>
        <v>0</v>
      </c>
      <c r="AJ14" s="50" t="b">
        <f t="shared" si="8"/>
        <v>1</v>
      </c>
      <c r="AK14" s="231"/>
      <c r="AL14" s="231">
        <f t="shared" si="5"/>
        <v>0</v>
      </c>
      <c r="AM14" s="231">
        <f t="shared" si="6"/>
        <v>1</v>
      </c>
    </row>
    <row r="15" spans="1:39" ht="27">
      <c r="A15" s="232" t="s">
        <v>5104</v>
      </c>
      <c r="B15" s="225" t="s">
        <v>5105</v>
      </c>
      <c r="C15" s="218" t="s">
        <v>5106</v>
      </c>
      <c r="D15" s="226" t="str">
        <f>HYPERLINK("https://www.zuken.com/it/resource/model-based-systems-engineering-to-help-navigate-digital-transformation/", "Link")</f>
        <v>Link</v>
      </c>
      <c r="E15" s="162" t="s">
        <v>138</v>
      </c>
      <c r="F15" s="163" t="s">
        <v>139</v>
      </c>
      <c r="G15" s="227" t="b">
        <v>1</v>
      </c>
      <c r="H15" s="49" t="b">
        <v>0</v>
      </c>
      <c r="I15" s="49" t="b">
        <v>0</v>
      </c>
      <c r="J15" s="49" t="b">
        <v>1</v>
      </c>
      <c r="K15" s="50" t="b">
        <v>0</v>
      </c>
      <c r="L15" s="50" t="b">
        <v>0</v>
      </c>
      <c r="M15" s="50" t="b">
        <v>0</v>
      </c>
      <c r="N15" s="50" t="b">
        <v>0</v>
      </c>
      <c r="O15" s="50" t="b">
        <v>0</v>
      </c>
      <c r="P15" s="164">
        <f t="shared" si="0"/>
        <v>1</v>
      </c>
      <c r="Q15" s="163" t="s">
        <v>5107</v>
      </c>
      <c r="R15" s="47"/>
      <c r="S15" s="162" t="s">
        <v>400</v>
      </c>
      <c r="T15" s="163" t="s">
        <v>401</v>
      </c>
      <c r="U15" s="49" t="b">
        <v>1</v>
      </c>
      <c r="V15" s="49" t="b">
        <v>0</v>
      </c>
      <c r="W15" s="49" t="b">
        <v>0</v>
      </c>
      <c r="X15" s="49" t="b">
        <v>0</v>
      </c>
      <c r="Y15" s="50" t="b">
        <v>0</v>
      </c>
      <c r="Z15" s="50" t="b">
        <v>0</v>
      </c>
      <c r="AA15" s="50" t="b">
        <v>0</v>
      </c>
      <c r="AB15" s="50" t="b">
        <v>0</v>
      </c>
      <c r="AC15" s="50" t="b">
        <v>0</v>
      </c>
      <c r="AD15" s="163">
        <f t="shared" si="1"/>
        <v>1</v>
      </c>
      <c r="AE15" s="163"/>
      <c r="AF15" s="165">
        <f t="shared" si="2"/>
        <v>0</v>
      </c>
      <c r="AG15" s="162"/>
      <c r="AH15" s="162"/>
      <c r="AI15" s="49" t="b">
        <f t="shared" si="7"/>
        <v>1</v>
      </c>
      <c r="AJ15" s="50" t="b">
        <f t="shared" si="8"/>
        <v>0</v>
      </c>
      <c r="AK15" s="165"/>
      <c r="AL15" s="165">
        <f t="shared" si="5"/>
        <v>0</v>
      </c>
      <c r="AM15" s="165">
        <f t="shared" si="6"/>
        <v>1</v>
      </c>
    </row>
    <row r="16" spans="1:39" ht="27">
      <c r="A16" s="225"/>
      <c r="B16" s="225" t="s">
        <v>5108</v>
      </c>
      <c r="C16" s="217" t="s">
        <v>5109</v>
      </c>
      <c r="D16" s="226" t="s">
        <v>5110</v>
      </c>
      <c r="E16" s="228" t="s">
        <v>138</v>
      </c>
      <c r="F16" s="229" t="s">
        <v>139</v>
      </c>
      <c r="G16" s="227" t="b">
        <v>0</v>
      </c>
      <c r="H16" s="49" t="b">
        <v>0</v>
      </c>
      <c r="I16" s="49" t="b">
        <v>0</v>
      </c>
      <c r="J16" s="49" t="b">
        <v>0</v>
      </c>
      <c r="K16" s="50" t="b">
        <v>1</v>
      </c>
      <c r="L16" s="50" t="b">
        <v>0</v>
      </c>
      <c r="M16" s="50" t="b">
        <v>0</v>
      </c>
      <c r="N16" s="50" t="b">
        <v>0</v>
      </c>
      <c r="O16" s="50" t="b">
        <v>0</v>
      </c>
      <c r="P16" s="230">
        <f t="shared" si="0"/>
        <v>0</v>
      </c>
      <c r="Q16" s="229"/>
      <c r="R16" s="47"/>
      <c r="S16" s="228" t="s">
        <v>400</v>
      </c>
      <c r="T16" s="229" t="s">
        <v>401</v>
      </c>
      <c r="U16" s="49" t="b">
        <v>1</v>
      </c>
      <c r="V16" s="49" t="b">
        <v>0</v>
      </c>
      <c r="W16" s="49" t="b">
        <v>0</v>
      </c>
      <c r="X16" s="49" t="b">
        <v>0</v>
      </c>
      <c r="Y16" s="50" t="b">
        <v>1</v>
      </c>
      <c r="Z16" s="50" t="b">
        <v>0</v>
      </c>
      <c r="AA16" s="50" t="b">
        <v>0</v>
      </c>
      <c r="AB16" s="50" t="b">
        <v>0</v>
      </c>
      <c r="AC16" s="50" t="b">
        <v>0</v>
      </c>
      <c r="AD16" s="229">
        <f t="shared" si="1"/>
        <v>0</v>
      </c>
      <c r="AE16" s="229" t="s">
        <v>5111</v>
      </c>
      <c r="AF16" s="231">
        <f t="shared" si="2"/>
        <v>0</v>
      </c>
      <c r="AG16" s="228"/>
      <c r="AH16" s="228"/>
      <c r="AI16" s="49" t="b">
        <f t="shared" si="7"/>
        <v>0</v>
      </c>
      <c r="AJ16" s="50" t="b">
        <f t="shared" si="8"/>
        <v>1</v>
      </c>
      <c r="AK16" s="231"/>
      <c r="AL16" s="231">
        <f t="shared" si="5"/>
        <v>0</v>
      </c>
      <c r="AM16" s="231">
        <f t="shared" si="6"/>
        <v>1</v>
      </c>
    </row>
    <row r="17" spans="1:39" ht="27">
      <c r="A17" s="232" t="s">
        <v>5112</v>
      </c>
      <c r="B17" s="225" t="s">
        <v>5113</v>
      </c>
      <c r="C17" s="218" t="s">
        <v>5114</v>
      </c>
      <c r="D17" s="226" t="str">
        <f>HYPERLINK("https://aras.com/en/blog/let-s-talk-about-the-model-based-enterprise-digital-threads-and-relationships", "Link")</f>
        <v>Link</v>
      </c>
      <c r="E17" s="162" t="s">
        <v>138</v>
      </c>
      <c r="F17" s="163" t="s">
        <v>139</v>
      </c>
      <c r="G17" s="227" t="b">
        <v>1</v>
      </c>
      <c r="H17" s="49" t="b">
        <v>0</v>
      </c>
      <c r="I17" s="49" t="b">
        <v>0</v>
      </c>
      <c r="J17" s="49" t="b">
        <v>0</v>
      </c>
      <c r="K17" s="50" t="b">
        <v>0</v>
      </c>
      <c r="L17" s="50" t="b">
        <v>0</v>
      </c>
      <c r="M17" s="50" t="b">
        <v>0</v>
      </c>
      <c r="N17" s="50" t="b">
        <v>0</v>
      </c>
      <c r="O17" s="50" t="b">
        <v>0</v>
      </c>
      <c r="P17" s="164">
        <f t="shared" si="0"/>
        <v>1</v>
      </c>
      <c r="Q17" s="163" t="s">
        <v>5115</v>
      </c>
      <c r="R17" s="47"/>
      <c r="S17" s="162" t="s">
        <v>400</v>
      </c>
      <c r="T17" s="163" t="s">
        <v>401</v>
      </c>
      <c r="U17" s="49" t="b">
        <v>1</v>
      </c>
      <c r="V17" s="49" t="b">
        <v>0</v>
      </c>
      <c r="W17" s="49" t="b">
        <v>0</v>
      </c>
      <c r="X17" s="49" t="b">
        <v>0</v>
      </c>
      <c r="Y17" s="50" t="b">
        <v>0</v>
      </c>
      <c r="Z17" s="50" t="b">
        <v>0</v>
      </c>
      <c r="AA17" s="50" t="b">
        <v>0</v>
      </c>
      <c r="AB17" s="50" t="b">
        <v>0</v>
      </c>
      <c r="AC17" s="50" t="b">
        <v>0</v>
      </c>
      <c r="AD17" s="163">
        <f t="shared" si="1"/>
        <v>1</v>
      </c>
      <c r="AE17" s="163"/>
      <c r="AF17" s="165">
        <f t="shared" si="2"/>
        <v>0</v>
      </c>
      <c r="AG17" s="162"/>
      <c r="AH17" s="162"/>
      <c r="AI17" s="49" t="b">
        <f t="shared" si="7"/>
        <v>1</v>
      </c>
      <c r="AJ17" s="50" t="b">
        <f t="shared" si="8"/>
        <v>0</v>
      </c>
      <c r="AK17" s="165"/>
      <c r="AL17" s="165">
        <f t="shared" si="5"/>
        <v>0</v>
      </c>
      <c r="AM17" s="165">
        <f t="shared" si="6"/>
        <v>1</v>
      </c>
    </row>
    <row r="18" spans="1:39" ht="27">
      <c r="A18" s="232" t="s">
        <v>5116</v>
      </c>
      <c r="B18" s="225" t="s">
        <v>5117</v>
      </c>
      <c r="C18" s="218" t="s">
        <v>5118</v>
      </c>
      <c r="D18" s="226" t="str">
        <f>HYPERLINK("https://www.teamdefence.info/wp-content/uploads/2022/03/20210121-Digital-Twin-Implementation-Road-Map-and-Development-Framework-White-Paper-V1.pdf", "Link")</f>
        <v>Link</v>
      </c>
      <c r="E18" s="228" t="s">
        <v>138</v>
      </c>
      <c r="F18" s="229" t="s">
        <v>139</v>
      </c>
      <c r="G18" s="227" t="b">
        <v>0</v>
      </c>
      <c r="H18" s="49" t="b">
        <v>0</v>
      </c>
      <c r="I18" s="49" t="b">
        <v>0</v>
      </c>
      <c r="J18" s="49" t="b">
        <v>0</v>
      </c>
      <c r="K18" s="50" t="b">
        <v>0</v>
      </c>
      <c r="L18" s="50" t="b">
        <v>0</v>
      </c>
      <c r="M18" s="50" t="b">
        <v>0</v>
      </c>
      <c r="N18" s="50" t="b">
        <v>1</v>
      </c>
      <c r="O18" s="50" t="b">
        <v>1</v>
      </c>
      <c r="P18" s="230">
        <f t="shared" si="0"/>
        <v>0</v>
      </c>
      <c r="Q18" s="229" t="s">
        <v>5119</v>
      </c>
      <c r="R18" s="47"/>
      <c r="S18" s="228" t="s">
        <v>400</v>
      </c>
      <c r="T18" s="229" t="s">
        <v>401</v>
      </c>
      <c r="U18" s="49" t="b">
        <v>1</v>
      </c>
      <c r="V18" s="49" t="b">
        <v>0</v>
      </c>
      <c r="W18" s="49" t="b">
        <v>0</v>
      </c>
      <c r="X18" s="49" t="b">
        <v>1</v>
      </c>
      <c r="Y18" s="50" t="b">
        <v>0</v>
      </c>
      <c r="Z18" s="50" t="b">
        <v>0</v>
      </c>
      <c r="AA18" s="50" t="b">
        <v>0</v>
      </c>
      <c r="AB18" s="50" t="b">
        <v>0</v>
      </c>
      <c r="AC18" s="50" t="b">
        <v>0</v>
      </c>
      <c r="AD18" s="229">
        <f t="shared" si="1"/>
        <v>1</v>
      </c>
      <c r="AE18" s="229"/>
      <c r="AF18" s="231">
        <f t="shared" si="2"/>
        <v>1</v>
      </c>
      <c r="AG18" s="228" t="s">
        <v>138</v>
      </c>
      <c r="AH18" s="229" t="s">
        <v>139</v>
      </c>
      <c r="AI18" s="49" t="b">
        <v>1</v>
      </c>
      <c r="AJ18" s="50"/>
      <c r="AK18" s="231" t="s">
        <v>5120</v>
      </c>
      <c r="AL18" s="231">
        <f t="shared" si="5"/>
        <v>0</v>
      </c>
      <c r="AM18" s="231">
        <f t="shared" si="6"/>
        <v>1</v>
      </c>
    </row>
    <row r="19" spans="1:39" ht="27">
      <c r="A19" s="225"/>
      <c r="B19" s="225" t="s">
        <v>5121</v>
      </c>
      <c r="C19" s="217" t="s">
        <v>5122</v>
      </c>
      <c r="D19" s="226" t="s">
        <v>5123</v>
      </c>
      <c r="E19" s="162" t="s">
        <v>138</v>
      </c>
      <c r="F19" s="163" t="s">
        <v>139</v>
      </c>
      <c r="G19" s="227" t="b">
        <v>0</v>
      </c>
      <c r="H19" s="49" t="b">
        <v>0</v>
      </c>
      <c r="I19" s="49" t="b">
        <v>0</v>
      </c>
      <c r="J19" s="49" t="b">
        <v>0</v>
      </c>
      <c r="K19" s="50" t="b">
        <v>0</v>
      </c>
      <c r="L19" s="50" t="b">
        <v>0</v>
      </c>
      <c r="M19" s="50" t="b">
        <v>0</v>
      </c>
      <c r="N19" s="50" t="b">
        <v>0</v>
      </c>
      <c r="O19" s="50" t="b">
        <v>1</v>
      </c>
      <c r="P19" s="164">
        <f t="shared" si="0"/>
        <v>0</v>
      </c>
      <c r="Q19" s="163" t="s">
        <v>5124</v>
      </c>
      <c r="R19" s="47"/>
      <c r="S19" s="162" t="s">
        <v>400</v>
      </c>
      <c r="T19" s="163" t="s">
        <v>401</v>
      </c>
      <c r="U19" s="49" t="b">
        <v>0</v>
      </c>
      <c r="V19" s="49" t="b">
        <v>0</v>
      </c>
      <c r="W19" s="49" t="b">
        <v>0</v>
      </c>
      <c r="X19" s="49" t="b">
        <v>0</v>
      </c>
      <c r="Y19" s="50" t="b">
        <v>0</v>
      </c>
      <c r="Z19" s="50" t="b">
        <v>0</v>
      </c>
      <c r="AA19" s="50" t="b">
        <v>0</v>
      </c>
      <c r="AB19" s="50" t="b">
        <v>0</v>
      </c>
      <c r="AC19" s="50" t="b">
        <v>0</v>
      </c>
      <c r="AD19" s="163">
        <f t="shared" si="1"/>
        <v>0</v>
      </c>
      <c r="AE19" s="163" t="s">
        <v>5125</v>
      </c>
      <c r="AF19" s="165">
        <f t="shared" si="2"/>
        <v>0</v>
      </c>
      <c r="AG19" s="162"/>
      <c r="AH19" s="162"/>
      <c r="AI19" s="49" t="b">
        <f>IF(AND(P19,AD19,NOT(AF19)),TRUE,FALSE)</f>
        <v>0</v>
      </c>
      <c r="AJ19" s="50" t="b">
        <f>IF(AND(NOT(P19),NOT(AD19)),TRUE,FALSE)</f>
        <v>1</v>
      </c>
      <c r="AK19" s="165"/>
      <c r="AL19" s="165">
        <f t="shared" si="5"/>
        <v>0</v>
      </c>
      <c r="AM19" s="165">
        <f t="shared" si="6"/>
        <v>1</v>
      </c>
    </row>
    <row r="20" spans="1:39" ht="27">
      <c r="A20" s="232" t="s">
        <v>5126</v>
      </c>
      <c r="B20" s="225" t="s">
        <v>5127</v>
      </c>
      <c r="C20" s="218" t="s">
        <v>5128</v>
      </c>
      <c r="D20" s="226" t="str">
        <f>HYPERLINK("https://www.iiconsortium.org/wp-content/uploads/sites/2/2023/10/Digital-Twin-Core-Conceptual-Models-and-Services_20231102.pdf", "Link")</f>
        <v>Link</v>
      </c>
      <c r="E20" s="228" t="s">
        <v>138</v>
      </c>
      <c r="F20" s="229" t="s">
        <v>139</v>
      </c>
      <c r="G20" s="227" t="b">
        <v>1</v>
      </c>
      <c r="H20" s="49" t="b">
        <v>0</v>
      </c>
      <c r="I20" s="49" t="b">
        <v>1</v>
      </c>
      <c r="J20" s="49" t="b">
        <v>0</v>
      </c>
      <c r="K20" s="50" t="b">
        <v>0</v>
      </c>
      <c r="L20" s="50" t="b">
        <v>0</v>
      </c>
      <c r="M20" s="50" t="b">
        <v>0</v>
      </c>
      <c r="N20" s="50" t="b">
        <v>0</v>
      </c>
      <c r="O20" s="50" t="b">
        <v>0</v>
      </c>
      <c r="P20" s="230">
        <f t="shared" si="0"/>
        <v>1</v>
      </c>
      <c r="Q20" s="229" t="s">
        <v>5129</v>
      </c>
      <c r="R20" s="47"/>
      <c r="S20" s="228" t="s">
        <v>400</v>
      </c>
      <c r="T20" s="229" t="s">
        <v>401</v>
      </c>
      <c r="U20" s="49" t="b">
        <v>1</v>
      </c>
      <c r="V20" s="49" t="b">
        <v>0</v>
      </c>
      <c r="W20" s="49" t="b">
        <v>0</v>
      </c>
      <c r="X20" s="49" t="b">
        <v>0</v>
      </c>
      <c r="Y20" s="50" t="b">
        <v>1</v>
      </c>
      <c r="Z20" s="50" t="b">
        <v>0</v>
      </c>
      <c r="AA20" s="50" t="b">
        <v>0</v>
      </c>
      <c r="AB20" s="50" t="b">
        <v>0</v>
      </c>
      <c r="AC20" s="50" t="b">
        <v>0</v>
      </c>
      <c r="AD20" s="229">
        <f t="shared" si="1"/>
        <v>0</v>
      </c>
      <c r="AE20" s="229"/>
      <c r="AF20" s="231">
        <f t="shared" si="2"/>
        <v>1</v>
      </c>
      <c r="AG20" s="228" t="s">
        <v>138</v>
      </c>
      <c r="AH20" s="229" t="s">
        <v>139</v>
      </c>
      <c r="AI20" s="49" t="b">
        <v>1</v>
      </c>
      <c r="AJ20" s="50"/>
      <c r="AK20" s="231" t="s">
        <v>5130</v>
      </c>
      <c r="AL20" s="231">
        <f t="shared" si="5"/>
        <v>0</v>
      </c>
      <c r="AM20" s="231">
        <f t="shared" si="6"/>
        <v>1</v>
      </c>
    </row>
    <row r="21" spans="1:39" ht="27">
      <c r="A21" s="225"/>
      <c r="B21" s="225" t="s">
        <v>5131</v>
      </c>
      <c r="C21" s="217" t="s">
        <v>5132</v>
      </c>
      <c r="D21" s="226" t="s">
        <v>5133</v>
      </c>
      <c r="E21" s="162" t="s">
        <v>138</v>
      </c>
      <c r="F21" s="163" t="s">
        <v>139</v>
      </c>
      <c r="G21" s="227" t="b">
        <v>0</v>
      </c>
      <c r="H21" s="49" t="b">
        <v>0</v>
      </c>
      <c r="I21" s="49" t="b">
        <v>0</v>
      </c>
      <c r="J21" s="49" t="b">
        <v>0</v>
      </c>
      <c r="K21" s="50" t="b">
        <v>0</v>
      </c>
      <c r="L21" s="50" t="b">
        <v>0</v>
      </c>
      <c r="M21" s="50" t="b">
        <v>0</v>
      </c>
      <c r="N21" s="50" t="b">
        <v>0</v>
      </c>
      <c r="O21" s="50" t="b">
        <v>1</v>
      </c>
      <c r="P21" s="164">
        <f t="shared" si="0"/>
        <v>0</v>
      </c>
      <c r="Q21" s="163" t="s">
        <v>5134</v>
      </c>
      <c r="R21" s="47"/>
      <c r="S21" s="162" t="s">
        <v>400</v>
      </c>
      <c r="T21" s="163" t="s">
        <v>401</v>
      </c>
      <c r="U21" s="49" t="b">
        <v>0</v>
      </c>
      <c r="V21" s="49" t="b">
        <v>0</v>
      </c>
      <c r="W21" s="49" t="b">
        <v>0</v>
      </c>
      <c r="X21" s="49" t="b">
        <v>0</v>
      </c>
      <c r="Y21" s="50" t="b">
        <v>1</v>
      </c>
      <c r="Z21" s="50" t="b">
        <v>0</v>
      </c>
      <c r="AA21" s="50" t="b">
        <v>0</v>
      </c>
      <c r="AB21" s="50" t="b">
        <v>0</v>
      </c>
      <c r="AC21" s="50" t="b">
        <v>0</v>
      </c>
      <c r="AD21" s="163">
        <f t="shared" si="1"/>
        <v>0</v>
      </c>
      <c r="AE21" s="163"/>
      <c r="AF21" s="165">
        <f t="shared" si="2"/>
        <v>0</v>
      </c>
      <c r="AG21" s="162"/>
      <c r="AH21" s="162"/>
      <c r="AI21" s="49" t="b">
        <f t="shared" ref="AI21:AI23" si="9">IF(AND(P21,AD21,NOT(AF21)),TRUE,FALSE)</f>
        <v>0</v>
      </c>
      <c r="AJ21" s="50" t="b">
        <f t="shared" ref="AJ21:AJ23" si="10">IF(AND(NOT(P21),NOT(AD21)),TRUE,FALSE)</f>
        <v>1</v>
      </c>
      <c r="AK21" s="165"/>
      <c r="AL21" s="165">
        <f t="shared" si="5"/>
        <v>0</v>
      </c>
      <c r="AM21" s="165">
        <f t="shared" si="6"/>
        <v>1</v>
      </c>
    </row>
    <row r="22" spans="1:39" ht="27">
      <c r="A22" s="232" t="s">
        <v>5135</v>
      </c>
      <c r="B22" s="225" t="s">
        <v>5136</v>
      </c>
      <c r="C22" s="218" t="s">
        <v>5137</v>
      </c>
      <c r="D22" s="226" t="str">
        <f>HYPERLINK("https://eclipse-tractusx.github.io/docs-kits/kits/Digital%20Twin%20Kit/Adoption%20View%20Digital%20Twin%20Kit/", "Link")</f>
        <v>Link</v>
      </c>
      <c r="E22" s="228" t="s">
        <v>138</v>
      </c>
      <c r="F22" s="229" t="s">
        <v>139</v>
      </c>
      <c r="G22" s="227" t="b">
        <v>1</v>
      </c>
      <c r="H22" s="49" t="b">
        <v>0</v>
      </c>
      <c r="I22" s="49" t="b">
        <v>0</v>
      </c>
      <c r="J22" s="49" t="b">
        <v>1</v>
      </c>
      <c r="K22" s="50" t="b">
        <v>0</v>
      </c>
      <c r="L22" s="50" t="b">
        <v>0</v>
      </c>
      <c r="M22" s="50" t="b">
        <v>0</v>
      </c>
      <c r="N22" s="50" t="b">
        <v>0</v>
      </c>
      <c r="O22" s="50" t="b">
        <v>0</v>
      </c>
      <c r="P22" s="230">
        <f t="shared" si="0"/>
        <v>1</v>
      </c>
      <c r="Q22" s="229" t="s">
        <v>5138</v>
      </c>
      <c r="R22" s="47"/>
      <c r="S22" s="228" t="s">
        <v>400</v>
      </c>
      <c r="T22" s="229" t="s">
        <v>401</v>
      </c>
      <c r="U22" s="49" t="b">
        <v>1</v>
      </c>
      <c r="V22" s="49" t="b">
        <v>0</v>
      </c>
      <c r="W22" s="49" t="b">
        <v>0</v>
      </c>
      <c r="X22" s="49" t="b">
        <v>1</v>
      </c>
      <c r="Y22" s="50" t="b">
        <v>0</v>
      </c>
      <c r="Z22" s="50" t="b">
        <v>0</v>
      </c>
      <c r="AA22" s="50" t="b">
        <v>0</v>
      </c>
      <c r="AB22" s="50" t="b">
        <v>0</v>
      </c>
      <c r="AC22" s="50" t="b">
        <v>0</v>
      </c>
      <c r="AD22" s="229">
        <f t="shared" si="1"/>
        <v>1</v>
      </c>
      <c r="AE22" s="229"/>
      <c r="AF22" s="231">
        <f t="shared" si="2"/>
        <v>0</v>
      </c>
      <c r="AG22" s="228"/>
      <c r="AH22" s="228"/>
      <c r="AI22" s="49" t="b">
        <f t="shared" si="9"/>
        <v>1</v>
      </c>
      <c r="AJ22" s="50" t="b">
        <f t="shared" si="10"/>
        <v>0</v>
      </c>
      <c r="AK22" s="231"/>
      <c r="AL22" s="231">
        <f t="shared" si="5"/>
        <v>0</v>
      </c>
      <c r="AM22" s="231">
        <f t="shared" si="6"/>
        <v>1</v>
      </c>
    </row>
    <row r="23" spans="1:39" ht="27">
      <c r="A23" s="232" t="s">
        <v>5139</v>
      </c>
      <c r="B23" s="225" t="s">
        <v>5140</v>
      </c>
      <c r="C23" s="218" t="s">
        <v>5141</v>
      </c>
      <c r="D23" s="226" t="str">
        <f>HYPERLINK("https://altair.com/blog/executive-insights/the-trick-to-digital-twin-technology-adoption", "Link")</f>
        <v>Link</v>
      </c>
      <c r="E23" s="162" t="s">
        <v>138</v>
      </c>
      <c r="F23" s="163" t="s">
        <v>139</v>
      </c>
      <c r="G23" s="227" t="b">
        <v>0</v>
      </c>
      <c r="H23" s="49" t="b">
        <v>0</v>
      </c>
      <c r="I23" s="49" t="b">
        <v>0</v>
      </c>
      <c r="J23" s="49" t="b">
        <v>1</v>
      </c>
      <c r="K23" s="50" t="b">
        <v>0</v>
      </c>
      <c r="L23" s="50" t="b">
        <v>0</v>
      </c>
      <c r="M23" s="50" t="b">
        <v>0</v>
      </c>
      <c r="N23" s="50" t="b">
        <v>0</v>
      </c>
      <c r="O23" s="50" t="b">
        <v>0</v>
      </c>
      <c r="P23" s="164">
        <f t="shared" si="0"/>
        <v>1</v>
      </c>
      <c r="Q23" s="163" t="s">
        <v>5142</v>
      </c>
      <c r="R23" s="47"/>
      <c r="S23" s="162" t="s">
        <v>400</v>
      </c>
      <c r="T23" s="163" t="s">
        <v>401</v>
      </c>
      <c r="U23" s="49" t="b">
        <v>0</v>
      </c>
      <c r="V23" s="49" t="b">
        <v>0</v>
      </c>
      <c r="W23" s="49" t="b">
        <v>0</v>
      </c>
      <c r="X23" s="49" t="b">
        <v>1</v>
      </c>
      <c r="Y23" s="50" t="b">
        <v>0</v>
      </c>
      <c r="Z23" s="50" t="b">
        <v>0</v>
      </c>
      <c r="AA23" s="50" t="b">
        <v>0</v>
      </c>
      <c r="AB23" s="50" t="b">
        <v>0</v>
      </c>
      <c r="AC23" s="50" t="b">
        <v>0</v>
      </c>
      <c r="AD23" s="163">
        <f t="shared" si="1"/>
        <v>1</v>
      </c>
      <c r="AE23" s="163"/>
      <c r="AF23" s="165">
        <f t="shared" si="2"/>
        <v>0</v>
      </c>
      <c r="AG23" s="162"/>
      <c r="AH23" s="162"/>
      <c r="AI23" s="49" t="b">
        <f t="shared" si="9"/>
        <v>1</v>
      </c>
      <c r="AJ23" s="50" t="b">
        <f t="shared" si="10"/>
        <v>0</v>
      </c>
      <c r="AK23" s="165"/>
      <c r="AL23" s="165">
        <f t="shared" si="5"/>
        <v>0</v>
      </c>
      <c r="AM23" s="165">
        <f t="shared" si="6"/>
        <v>1</v>
      </c>
    </row>
    <row r="24" spans="1:39" ht="27">
      <c r="A24" s="225"/>
      <c r="B24" s="225" t="s">
        <v>5143</v>
      </c>
      <c r="C24" s="217" t="s">
        <v>5144</v>
      </c>
      <c r="D24" s="226" t="s">
        <v>5145</v>
      </c>
      <c r="E24" s="228" t="s">
        <v>138</v>
      </c>
      <c r="F24" s="229" t="s">
        <v>139</v>
      </c>
      <c r="G24" s="227" t="b">
        <v>0</v>
      </c>
      <c r="H24" s="49" t="b">
        <v>0</v>
      </c>
      <c r="I24" s="49" t="b">
        <v>0</v>
      </c>
      <c r="J24" s="49" t="b">
        <v>0</v>
      </c>
      <c r="K24" s="50" t="b">
        <v>1</v>
      </c>
      <c r="L24" s="50" t="b">
        <v>0</v>
      </c>
      <c r="M24" s="50" t="b">
        <v>0</v>
      </c>
      <c r="N24" s="50" t="b">
        <v>0</v>
      </c>
      <c r="O24" s="50" t="b">
        <v>0</v>
      </c>
      <c r="P24" s="230">
        <f t="shared" si="0"/>
        <v>0</v>
      </c>
      <c r="Q24" s="229"/>
      <c r="R24" s="47"/>
      <c r="S24" s="228" t="s">
        <v>400</v>
      </c>
      <c r="T24" s="229" t="s">
        <v>401</v>
      </c>
      <c r="U24" s="49" t="b">
        <v>1</v>
      </c>
      <c r="V24" s="49" t="b">
        <v>0</v>
      </c>
      <c r="W24" s="49" t="b">
        <v>0</v>
      </c>
      <c r="X24" s="49" t="b">
        <v>0</v>
      </c>
      <c r="Y24" s="50" t="b">
        <v>0</v>
      </c>
      <c r="Z24" s="50" t="b">
        <v>0</v>
      </c>
      <c r="AA24" s="50" t="b">
        <v>0</v>
      </c>
      <c r="AB24" s="50" t="b">
        <v>0</v>
      </c>
      <c r="AC24" s="50" t="b">
        <v>0</v>
      </c>
      <c r="AD24" s="229">
        <f t="shared" si="1"/>
        <v>1</v>
      </c>
      <c r="AE24" s="229"/>
      <c r="AF24" s="231">
        <f t="shared" si="2"/>
        <v>1</v>
      </c>
      <c r="AG24" s="228" t="s">
        <v>138</v>
      </c>
      <c r="AH24" s="229" t="s">
        <v>139</v>
      </c>
      <c r="AI24" s="49" t="b">
        <v>0</v>
      </c>
      <c r="AJ24" s="50" t="b">
        <v>1</v>
      </c>
      <c r="AK24" s="231" t="s">
        <v>5146</v>
      </c>
      <c r="AL24" s="231">
        <f t="shared" si="5"/>
        <v>0</v>
      </c>
      <c r="AM24" s="231">
        <f t="shared" si="6"/>
        <v>1</v>
      </c>
    </row>
    <row r="25" spans="1:39" ht="27">
      <c r="A25" s="232" t="s">
        <v>5147</v>
      </c>
      <c r="B25" s="225" t="s">
        <v>5148</v>
      </c>
      <c r="C25" s="218" t="s">
        <v>5069</v>
      </c>
      <c r="D25" s="226" t="str">
        <f>HYPERLINK("https://www.digitaltwinconsortium.org/pdf/Digital-Twin-System-Interoperability-Framework-12072021.pdf", "Link")</f>
        <v>Link</v>
      </c>
      <c r="E25" s="162" t="s">
        <v>138</v>
      </c>
      <c r="F25" s="163" t="s">
        <v>139</v>
      </c>
      <c r="G25" s="227" t="b">
        <v>1</v>
      </c>
      <c r="H25" s="49" t="b">
        <v>1</v>
      </c>
      <c r="I25" s="49" t="b">
        <v>0</v>
      </c>
      <c r="J25" s="49" t="b">
        <v>0</v>
      </c>
      <c r="K25" s="50" t="b">
        <v>0</v>
      </c>
      <c r="L25" s="50" t="b">
        <v>0</v>
      </c>
      <c r="M25" s="50" t="b">
        <v>0</v>
      </c>
      <c r="N25" s="50" t="b">
        <v>0</v>
      </c>
      <c r="O25" s="50" t="b">
        <v>0</v>
      </c>
      <c r="P25" s="164">
        <f t="shared" si="0"/>
        <v>1</v>
      </c>
      <c r="Q25" s="163" t="s">
        <v>5149</v>
      </c>
      <c r="R25" s="47"/>
      <c r="S25" s="162" t="s">
        <v>400</v>
      </c>
      <c r="T25" s="163" t="s">
        <v>401</v>
      </c>
      <c r="U25" s="49" t="b">
        <v>0</v>
      </c>
      <c r="V25" s="49" t="b">
        <v>1</v>
      </c>
      <c r="W25" s="49" t="b">
        <v>0</v>
      </c>
      <c r="X25" s="49" t="b">
        <v>0</v>
      </c>
      <c r="Y25" s="50" t="b">
        <v>0</v>
      </c>
      <c r="Z25" s="50" t="b">
        <v>0</v>
      </c>
      <c r="AA25" s="50" t="b">
        <v>0</v>
      </c>
      <c r="AB25" s="50" t="b">
        <v>0</v>
      </c>
      <c r="AC25" s="50" t="b">
        <v>0</v>
      </c>
      <c r="AD25" s="163">
        <f t="shared" si="1"/>
        <v>1</v>
      </c>
      <c r="AE25" s="163" t="s">
        <v>5150</v>
      </c>
      <c r="AF25" s="165">
        <f t="shared" si="2"/>
        <v>0</v>
      </c>
      <c r="AG25" s="162"/>
      <c r="AH25" s="162"/>
      <c r="AI25" s="49" t="b">
        <f t="shared" ref="AI25:AI32" si="11">IF(AND(P25,AD25,NOT(AF25)),TRUE,FALSE)</f>
        <v>1</v>
      </c>
      <c r="AJ25" s="50" t="b">
        <f t="shared" ref="AJ25:AJ32" si="12">IF(AND(NOT(P25),NOT(AD25)),TRUE,FALSE)</f>
        <v>0</v>
      </c>
      <c r="AK25" s="165"/>
      <c r="AL25" s="165">
        <f t="shared" si="5"/>
        <v>0</v>
      </c>
      <c r="AM25" s="165">
        <f t="shared" si="6"/>
        <v>1</v>
      </c>
    </row>
    <row r="26" spans="1:39" ht="27">
      <c r="A26" s="232" t="s">
        <v>5151</v>
      </c>
      <c r="B26" s="225" t="s">
        <v>5152</v>
      </c>
      <c r="C26" s="218" t="s">
        <v>5153</v>
      </c>
      <c r="D26" s="226" t="str">
        <f>HYPERLINK("https://blog.fenstermaker.com/how-can-digital-twins-be-used-in-systems-engineering/", "Link")</f>
        <v>Link</v>
      </c>
      <c r="E26" s="228" t="s">
        <v>138</v>
      </c>
      <c r="F26" s="229" t="s">
        <v>139</v>
      </c>
      <c r="G26" s="227" t="b">
        <v>1</v>
      </c>
      <c r="H26" s="49" t="b">
        <v>0</v>
      </c>
      <c r="I26" s="49" t="b">
        <v>0</v>
      </c>
      <c r="J26" s="49" t="b">
        <v>0</v>
      </c>
      <c r="K26" s="50" t="b">
        <v>0</v>
      </c>
      <c r="L26" s="50" t="b">
        <v>0</v>
      </c>
      <c r="M26" s="50" t="b">
        <v>0</v>
      </c>
      <c r="N26" s="50" t="b">
        <v>0</v>
      </c>
      <c r="O26" s="50" t="b">
        <v>0</v>
      </c>
      <c r="P26" s="230">
        <f t="shared" si="0"/>
        <v>1</v>
      </c>
      <c r="Q26" s="229"/>
      <c r="R26" s="47"/>
      <c r="S26" s="228" t="s">
        <v>400</v>
      </c>
      <c r="T26" s="229" t="s">
        <v>401</v>
      </c>
      <c r="U26" s="49" t="b">
        <v>1</v>
      </c>
      <c r="V26" s="49" t="b">
        <v>0</v>
      </c>
      <c r="W26" s="49" t="b">
        <v>0</v>
      </c>
      <c r="X26" s="49" t="b">
        <v>0</v>
      </c>
      <c r="Y26" s="50" t="b">
        <v>0</v>
      </c>
      <c r="Z26" s="50" t="b">
        <v>0</v>
      </c>
      <c r="AA26" s="50" t="b">
        <v>0</v>
      </c>
      <c r="AB26" s="50" t="b">
        <v>0</v>
      </c>
      <c r="AC26" s="50" t="b">
        <v>0</v>
      </c>
      <c r="AD26" s="229">
        <f t="shared" si="1"/>
        <v>1</v>
      </c>
      <c r="AE26" s="229"/>
      <c r="AF26" s="231">
        <f t="shared" si="2"/>
        <v>0</v>
      </c>
      <c r="AG26" s="228"/>
      <c r="AH26" s="228"/>
      <c r="AI26" s="49" t="b">
        <f t="shared" si="11"/>
        <v>1</v>
      </c>
      <c r="AJ26" s="50" t="b">
        <f t="shared" si="12"/>
        <v>0</v>
      </c>
      <c r="AK26" s="231"/>
      <c r="AL26" s="231">
        <f t="shared" si="5"/>
        <v>0</v>
      </c>
      <c r="AM26" s="231">
        <f t="shared" si="6"/>
        <v>1</v>
      </c>
    </row>
    <row r="27" spans="1:39" ht="27">
      <c r="A27" s="225"/>
      <c r="B27" s="225" t="s">
        <v>5154</v>
      </c>
      <c r="C27" s="217" t="s">
        <v>5155</v>
      </c>
      <c r="D27" s="226" t="s">
        <v>5156</v>
      </c>
      <c r="E27" s="162" t="s">
        <v>138</v>
      </c>
      <c r="F27" s="163" t="s">
        <v>139</v>
      </c>
      <c r="G27" s="227" t="b">
        <v>0</v>
      </c>
      <c r="H27" s="49" t="b">
        <v>0</v>
      </c>
      <c r="I27" s="49" t="b">
        <v>0</v>
      </c>
      <c r="J27" s="49" t="b">
        <v>0</v>
      </c>
      <c r="K27" s="50" t="b">
        <v>1</v>
      </c>
      <c r="L27" s="50" t="b">
        <v>0</v>
      </c>
      <c r="M27" s="50" t="b">
        <v>0</v>
      </c>
      <c r="N27" s="50" t="b">
        <v>0</v>
      </c>
      <c r="O27" s="50" t="b">
        <v>0</v>
      </c>
      <c r="P27" s="164">
        <f t="shared" si="0"/>
        <v>0</v>
      </c>
      <c r="Q27" s="163"/>
      <c r="R27" s="47"/>
      <c r="S27" s="162" t="s">
        <v>400</v>
      </c>
      <c r="T27" s="163" t="s">
        <v>401</v>
      </c>
      <c r="U27" s="49" t="b">
        <v>0</v>
      </c>
      <c r="V27" s="49" t="b">
        <v>0</v>
      </c>
      <c r="W27" s="49" t="b">
        <v>0</v>
      </c>
      <c r="X27" s="49" t="b">
        <v>0</v>
      </c>
      <c r="Y27" s="50" t="b">
        <v>1</v>
      </c>
      <c r="Z27" s="50" t="b">
        <v>0</v>
      </c>
      <c r="AA27" s="50" t="b">
        <v>0</v>
      </c>
      <c r="AB27" s="50" t="b">
        <v>0</v>
      </c>
      <c r="AC27" s="50" t="b">
        <v>0</v>
      </c>
      <c r="AD27" s="163">
        <f t="shared" si="1"/>
        <v>0</v>
      </c>
      <c r="AE27" s="163"/>
      <c r="AF27" s="165">
        <f t="shared" si="2"/>
        <v>0</v>
      </c>
      <c r="AG27" s="162"/>
      <c r="AH27" s="162"/>
      <c r="AI27" s="49" t="b">
        <f t="shared" si="11"/>
        <v>0</v>
      </c>
      <c r="AJ27" s="50" t="b">
        <f t="shared" si="12"/>
        <v>1</v>
      </c>
      <c r="AK27" s="165"/>
      <c r="AL27" s="165">
        <f t="shared" si="5"/>
        <v>0</v>
      </c>
      <c r="AM27" s="165">
        <f t="shared" si="6"/>
        <v>1</v>
      </c>
    </row>
    <row r="28" spans="1:39" ht="27">
      <c r="A28" s="232" t="s">
        <v>5157</v>
      </c>
      <c r="B28" s="225" t="s">
        <v>5158</v>
      </c>
      <c r="C28" s="218" t="s">
        <v>5159</v>
      </c>
      <c r="D28" s="226" t="str">
        <f>HYPERLINK("https://documentation.mindsphere.io/MindSphere/apps/factory-twin/creating-new-digital-twin-model.html", "Link")</f>
        <v>Link</v>
      </c>
      <c r="E28" s="228" t="s">
        <v>122</v>
      </c>
      <c r="F28" s="229" t="s">
        <v>123</v>
      </c>
      <c r="G28" s="227" t="b">
        <v>1</v>
      </c>
      <c r="H28" s="49" t="b">
        <v>0</v>
      </c>
      <c r="I28" s="49" t="b">
        <v>0</v>
      </c>
      <c r="J28" s="49" t="b">
        <v>1</v>
      </c>
      <c r="K28" s="50" t="b">
        <v>0</v>
      </c>
      <c r="L28" s="50" t="b">
        <v>0</v>
      </c>
      <c r="M28" s="50" t="b">
        <v>0</v>
      </c>
      <c r="N28" s="50" t="b">
        <v>0</v>
      </c>
      <c r="O28" s="50" t="b">
        <v>0</v>
      </c>
      <c r="P28" s="230">
        <f t="shared" si="0"/>
        <v>1</v>
      </c>
      <c r="Q28" s="229"/>
      <c r="R28" s="47"/>
      <c r="S28" s="228" t="s">
        <v>400</v>
      </c>
      <c r="T28" s="229" t="s">
        <v>401</v>
      </c>
      <c r="U28" s="49" t="b">
        <v>1</v>
      </c>
      <c r="V28" s="49" t="b">
        <v>0</v>
      </c>
      <c r="W28" s="49" t="b">
        <v>0</v>
      </c>
      <c r="X28" s="49" t="b">
        <v>1</v>
      </c>
      <c r="Y28" s="50" t="b">
        <v>0</v>
      </c>
      <c r="Z28" s="50" t="b">
        <v>0</v>
      </c>
      <c r="AA28" s="50" t="b">
        <v>0</v>
      </c>
      <c r="AB28" s="50" t="b">
        <v>0</v>
      </c>
      <c r="AC28" s="50" t="b">
        <v>0</v>
      </c>
      <c r="AD28" s="229">
        <f t="shared" si="1"/>
        <v>1</v>
      </c>
      <c r="AE28" s="229"/>
      <c r="AF28" s="231">
        <f t="shared" si="2"/>
        <v>0</v>
      </c>
      <c r="AG28" s="228"/>
      <c r="AH28" s="228"/>
      <c r="AI28" s="49" t="b">
        <f t="shared" si="11"/>
        <v>1</v>
      </c>
      <c r="AJ28" s="50" t="b">
        <f t="shared" si="12"/>
        <v>0</v>
      </c>
      <c r="AK28" s="231"/>
      <c r="AL28" s="231">
        <f t="shared" si="5"/>
        <v>0</v>
      </c>
      <c r="AM28" s="231">
        <f t="shared" si="6"/>
        <v>1</v>
      </c>
    </row>
    <row r="29" spans="1:39" ht="27">
      <c r="A29" s="225"/>
      <c r="B29" s="225" t="s">
        <v>5160</v>
      </c>
      <c r="C29" s="217" t="s">
        <v>5161</v>
      </c>
      <c r="D29" s="226" t="s">
        <v>5162</v>
      </c>
      <c r="E29" s="162" t="s">
        <v>122</v>
      </c>
      <c r="F29" s="163" t="s">
        <v>123</v>
      </c>
      <c r="G29" s="227" t="b">
        <v>0</v>
      </c>
      <c r="H29" s="49" t="b">
        <v>0</v>
      </c>
      <c r="I29" s="49" t="b">
        <v>0</v>
      </c>
      <c r="J29" s="49" t="b">
        <v>0</v>
      </c>
      <c r="K29" s="50" t="b">
        <v>0</v>
      </c>
      <c r="L29" s="50" t="b">
        <v>0</v>
      </c>
      <c r="M29" s="50" t="b">
        <v>0</v>
      </c>
      <c r="N29" s="50" t="b">
        <v>0</v>
      </c>
      <c r="O29" s="50" t="b">
        <v>1</v>
      </c>
      <c r="P29" s="164">
        <f t="shared" si="0"/>
        <v>0</v>
      </c>
      <c r="Q29" s="163" t="s">
        <v>5163</v>
      </c>
      <c r="R29" s="47"/>
      <c r="S29" s="162" t="s">
        <v>400</v>
      </c>
      <c r="T29" s="163" t="s">
        <v>401</v>
      </c>
      <c r="U29" s="49" t="b">
        <v>0</v>
      </c>
      <c r="V29" s="49" t="b">
        <v>0</v>
      </c>
      <c r="W29" s="49" t="b">
        <v>0</v>
      </c>
      <c r="X29" s="49" t="b">
        <v>0</v>
      </c>
      <c r="Y29" s="50" t="b">
        <v>0</v>
      </c>
      <c r="Z29" s="50" t="b">
        <v>0</v>
      </c>
      <c r="AA29" s="50" t="b">
        <v>0</v>
      </c>
      <c r="AB29" s="50" t="b">
        <v>0</v>
      </c>
      <c r="AC29" s="50" t="b">
        <v>0</v>
      </c>
      <c r="AD29" s="163">
        <f t="shared" si="1"/>
        <v>0</v>
      </c>
      <c r="AE29" s="163" t="s">
        <v>5164</v>
      </c>
      <c r="AF29" s="165">
        <f t="shared" si="2"/>
        <v>0</v>
      </c>
      <c r="AG29" s="162"/>
      <c r="AH29" s="162"/>
      <c r="AI29" s="49" t="b">
        <f t="shared" si="11"/>
        <v>0</v>
      </c>
      <c r="AJ29" s="50" t="b">
        <f t="shared" si="12"/>
        <v>1</v>
      </c>
      <c r="AK29" s="165"/>
      <c r="AL29" s="165">
        <f t="shared" si="5"/>
        <v>0</v>
      </c>
      <c r="AM29" s="165">
        <f t="shared" si="6"/>
        <v>1</v>
      </c>
    </row>
    <row r="30" spans="1:39" ht="27">
      <c r="A30" s="225"/>
      <c r="B30" s="225" t="s">
        <v>5165</v>
      </c>
      <c r="C30" s="217" t="s">
        <v>5166</v>
      </c>
      <c r="D30" s="226" t="s">
        <v>5167</v>
      </c>
      <c r="E30" s="228" t="s">
        <v>122</v>
      </c>
      <c r="F30" s="229" t="s">
        <v>123</v>
      </c>
      <c r="G30" s="227" t="b">
        <v>0</v>
      </c>
      <c r="H30" s="49" t="b">
        <v>0</v>
      </c>
      <c r="I30" s="49" t="b">
        <v>0</v>
      </c>
      <c r="J30" s="49" t="b">
        <v>0</v>
      </c>
      <c r="K30" s="50" t="b">
        <v>1</v>
      </c>
      <c r="L30" s="50" t="b">
        <v>0</v>
      </c>
      <c r="M30" s="50" t="b">
        <v>0</v>
      </c>
      <c r="N30" s="50" t="b">
        <v>0</v>
      </c>
      <c r="O30" s="50" t="b">
        <v>0</v>
      </c>
      <c r="P30" s="230">
        <f t="shared" si="0"/>
        <v>0</v>
      </c>
      <c r="Q30" s="229"/>
      <c r="R30" s="47"/>
      <c r="S30" s="228" t="s">
        <v>400</v>
      </c>
      <c r="T30" s="229" t="s">
        <v>401</v>
      </c>
      <c r="U30" s="49" t="b">
        <v>1</v>
      </c>
      <c r="V30" s="49" t="b">
        <v>0</v>
      </c>
      <c r="W30" s="49" t="b">
        <v>0</v>
      </c>
      <c r="X30" s="49" t="b">
        <v>1</v>
      </c>
      <c r="Y30" s="50" t="b">
        <v>1</v>
      </c>
      <c r="Z30" s="50" t="b">
        <v>0</v>
      </c>
      <c r="AA30" s="50" t="b">
        <v>0</v>
      </c>
      <c r="AB30" s="50" t="b">
        <v>0</v>
      </c>
      <c r="AC30" s="50" t="b">
        <v>0</v>
      </c>
      <c r="AD30" s="229">
        <f t="shared" si="1"/>
        <v>0</v>
      </c>
      <c r="AE30" s="229"/>
      <c r="AF30" s="231">
        <f t="shared" si="2"/>
        <v>0</v>
      </c>
      <c r="AG30" s="228"/>
      <c r="AH30" s="228"/>
      <c r="AI30" s="49" t="b">
        <f t="shared" si="11"/>
        <v>0</v>
      </c>
      <c r="AJ30" s="50" t="b">
        <f t="shared" si="12"/>
        <v>1</v>
      </c>
      <c r="AK30" s="231"/>
      <c r="AL30" s="231">
        <f t="shared" si="5"/>
        <v>0</v>
      </c>
      <c r="AM30" s="231">
        <f t="shared" si="6"/>
        <v>1</v>
      </c>
    </row>
    <row r="31" spans="1:39" ht="27">
      <c r="A31" s="225"/>
      <c r="B31" s="225" t="s">
        <v>5168</v>
      </c>
      <c r="C31" s="217" t="s">
        <v>5169</v>
      </c>
      <c r="D31" s="226" t="s">
        <v>5170</v>
      </c>
      <c r="E31" s="162" t="s">
        <v>122</v>
      </c>
      <c r="F31" s="163" t="s">
        <v>123</v>
      </c>
      <c r="G31" s="227" t="b">
        <v>0</v>
      </c>
      <c r="H31" s="49" t="b">
        <v>0</v>
      </c>
      <c r="I31" s="49" t="b">
        <v>0</v>
      </c>
      <c r="J31" s="49" t="b">
        <v>0</v>
      </c>
      <c r="K31" s="50" t="b">
        <v>1</v>
      </c>
      <c r="L31" s="50" t="b">
        <v>0</v>
      </c>
      <c r="M31" s="50" t="b">
        <v>0</v>
      </c>
      <c r="N31" s="50" t="b">
        <v>0</v>
      </c>
      <c r="O31" s="50" t="b">
        <v>0</v>
      </c>
      <c r="P31" s="164">
        <f t="shared" si="0"/>
        <v>0</v>
      </c>
      <c r="Q31" s="163"/>
      <c r="R31" s="47"/>
      <c r="S31" s="162" t="s">
        <v>400</v>
      </c>
      <c r="T31" s="163" t="s">
        <v>401</v>
      </c>
      <c r="U31" s="49" t="b">
        <v>1</v>
      </c>
      <c r="V31" s="49" t="b">
        <v>0</v>
      </c>
      <c r="W31" s="49" t="b">
        <v>0</v>
      </c>
      <c r="X31" s="49" t="b">
        <v>0</v>
      </c>
      <c r="Y31" s="50" t="b">
        <v>1</v>
      </c>
      <c r="Z31" s="50" t="b">
        <v>0</v>
      </c>
      <c r="AA31" s="50" t="b">
        <v>0</v>
      </c>
      <c r="AB31" s="50" t="b">
        <v>0</v>
      </c>
      <c r="AC31" s="50" t="b">
        <v>0</v>
      </c>
      <c r="AD31" s="163">
        <f t="shared" si="1"/>
        <v>0</v>
      </c>
      <c r="AE31" s="163"/>
      <c r="AF31" s="165">
        <f t="shared" si="2"/>
        <v>0</v>
      </c>
      <c r="AG31" s="162"/>
      <c r="AH31" s="162"/>
      <c r="AI31" s="49" t="b">
        <f t="shared" si="11"/>
        <v>0</v>
      </c>
      <c r="AJ31" s="50" t="b">
        <f t="shared" si="12"/>
        <v>1</v>
      </c>
      <c r="AK31" s="165"/>
      <c r="AL31" s="165">
        <f t="shared" si="5"/>
        <v>0</v>
      </c>
      <c r="AM31" s="165">
        <f t="shared" si="6"/>
        <v>1</v>
      </c>
    </row>
    <row r="32" spans="1:39" ht="27">
      <c r="A32" s="225"/>
      <c r="B32" s="225" t="s">
        <v>5171</v>
      </c>
      <c r="C32" s="217" t="s">
        <v>5172</v>
      </c>
      <c r="D32" s="226" t="s">
        <v>5173</v>
      </c>
      <c r="E32" s="228" t="s">
        <v>122</v>
      </c>
      <c r="F32" s="229" t="s">
        <v>123</v>
      </c>
      <c r="G32" s="227" t="b">
        <v>0</v>
      </c>
      <c r="H32" s="49" t="b">
        <v>0</v>
      </c>
      <c r="I32" s="49" t="b">
        <v>0</v>
      </c>
      <c r="J32" s="49" t="b">
        <v>0</v>
      </c>
      <c r="K32" s="50" t="b">
        <v>0</v>
      </c>
      <c r="L32" s="50" t="b">
        <v>0</v>
      </c>
      <c r="M32" s="50" t="b">
        <v>0</v>
      </c>
      <c r="N32" s="50" t="b">
        <v>0</v>
      </c>
      <c r="O32" s="50" t="b">
        <v>1</v>
      </c>
      <c r="P32" s="230">
        <f t="shared" si="0"/>
        <v>0</v>
      </c>
      <c r="Q32" s="229" t="s">
        <v>5174</v>
      </c>
      <c r="R32" s="47"/>
      <c r="S32" s="228" t="s">
        <v>400</v>
      </c>
      <c r="T32" s="229" t="s">
        <v>401</v>
      </c>
      <c r="U32" s="49" t="b">
        <v>0</v>
      </c>
      <c r="V32" s="49" t="b">
        <v>0</v>
      </c>
      <c r="W32" s="49" t="b">
        <v>0</v>
      </c>
      <c r="X32" s="49" t="b">
        <v>0</v>
      </c>
      <c r="Y32" s="50" t="b">
        <v>0</v>
      </c>
      <c r="Z32" s="50" t="b">
        <v>0</v>
      </c>
      <c r="AA32" s="50" t="b">
        <v>0</v>
      </c>
      <c r="AB32" s="50" t="b">
        <v>1</v>
      </c>
      <c r="AC32" s="50" t="b">
        <v>0</v>
      </c>
      <c r="AD32" s="229">
        <f t="shared" si="1"/>
        <v>0</v>
      </c>
      <c r="AE32" s="229"/>
      <c r="AF32" s="231">
        <f t="shared" si="2"/>
        <v>0</v>
      </c>
      <c r="AG32" s="228"/>
      <c r="AH32" s="228"/>
      <c r="AI32" s="49" t="b">
        <f t="shared" si="11"/>
        <v>0</v>
      </c>
      <c r="AJ32" s="50" t="b">
        <f t="shared" si="12"/>
        <v>1</v>
      </c>
      <c r="AK32" s="231"/>
      <c r="AL32" s="231">
        <f t="shared" si="5"/>
        <v>0</v>
      </c>
      <c r="AM32" s="231">
        <f t="shared" si="6"/>
        <v>1</v>
      </c>
    </row>
    <row r="33" spans="1:39" ht="27">
      <c r="A33" s="225"/>
      <c r="B33" s="225" t="s">
        <v>5175</v>
      </c>
      <c r="C33" s="217" t="s">
        <v>5176</v>
      </c>
      <c r="D33" s="226" t="s">
        <v>5177</v>
      </c>
      <c r="E33" s="162" t="s">
        <v>122</v>
      </c>
      <c r="F33" s="163" t="s">
        <v>123</v>
      </c>
      <c r="G33" s="227" t="b">
        <v>0</v>
      </c>
      <c r="H33" s="49" t="b">
        <v>0</v>
      </c>
      <c r="I33" s="49" t="b">
        <v>0</v>
      </c>
      <c r="J33" s="49" t="b">
        <v>0</v>
      </c>
      <c r="K33" s="50" t="b">
        <v>0</v>
      </c>
      <c r="L33" s="50" t="b">
        <v>0</v>
      </c>
      <c r="M33" s="50" t="b">
        <v>0</v>
      </c>
      <c r="N33" s="50" t="b">
        <v>1</v>
      </c>
      <c r="O33" s="50" t="b">
        <v>0</v>
      </c>
      <c r="P33" s="164">
        <f t="shared" si="0"/>
        <v>0</v>
      </c>
      <c r="Q33" s="163"/>
      <c r="R33" s="47"/>
      <c r="S33" s="162" t="s">
        <v>400</v>
      </c>
      <c r="T33" s="163" t="s">
        <v>401</v>
      </c>
      <c r="U33" s="49" t="b">
        <v>1</v>
      </c>
      <c r="V33" s="49" t="b">
        <v>0</v>
      </c>
      <c r="W33" s="49" t="b">
        <v>1</v>
      </c>
      <c r="X33" s="49" t="b">
        <v>0</v>
      </c>
      <c r="Y33" s="50" t="b">
        <v>0</v>
      </c>
      <c r="Z33" s="50" t="b">
        <v>0</v>
      </c>
      <c r="AA33" s="50" t="b">
        <v>0</v>
      </c>
      <c r="AB33" s="50" t="b">
        <v>0</v>
      </c>
      <c r="AC33" s="50" t="b">
        <v>0</v>
      </c>
      <c r="AD33" s="163">
        <f t="shared" si="1"/>
        <v>1</v>
      </c>
      <c r="AE33" s="163"/>
      <c r="AF33" s="165">
        <f t="shared" si="2"/>
        <v>1</v>
      </c>
      <c r="AG33" s="162" t="s">
        <v>138</v>
      </c>
      <c r="AH33" s="163" t="s">
        <v>139</v>
      </c>
      <c r="AI33" s="49" t="b">
        <v>0</v>
      </c>
      <c r="AJ33" s="50" t="b">
        <v>1</v>
      </c>
      <c r="AK33" s="165" t="s">
        <v>5178</v>
      </c>
      <c r="AL33" s="165">
        <f t="shared" si="5"/>
        <v>0</v>
      </c>
      <c r="AM33" s="165">
        <f t="shared" si="6"/>
        <v>1</v>
      </c>
    </row>
    <row r="34" spans="1:39" ht="27">
      <c r="A34" s="225"/>
      <c r="B34" s="225" t="s">
        <v>5179</v>
      </c>
      <c r="C34" s="217" t="s">
        <v>5180</v>
      </c>
      <c r="D34" s="226" t="s">
        <v>5181</v>
      </c>
      <c r="E34" s="228" t="s">
        <v>122</v>
      </c>
      <c r="F34" s="229" t="s">
        <v>123</v>
      </c>
      <c r="G34" s="227" t="b">
        <v>0</v>
      </c>
      <c r="H34" s="49" t="b">
        <v>0</v>
      </c>
      <c r="I34" s="49" t="b">
        <v>0</v>
      </c>
      <c r="J34" s="49" t="b">
        <v>0</v>
      </c>
      <c r="K34" s="50" t="b">
        <v>0</v>
      </c>
      <c r="L34" s="50" t="b">
        <v>0</v>
      </c>
      <c r="M34" s="50" t="b">
        <v>0</v>
      </c>
      <c r="N34" s="50" t="b">
        <v>1</v>
      </c>
      <c r="O34" s="50" t="b">
        <v>0</v>
      </c>
      <c r="P34" s="230">
        <f t="shared" si="0"/>
        <v>0</v>
      </c>
      <c r="Q34" s="229"/>
      <c r="R34" s="47"/>
      <c r="S34" s="228" t="s">
        <v>400</v>
      </c>
      <c r="T34" s="229" t="s">
        <v>401</v>
      </c>
      <c r="U34" s="49" t="b">
        <v>1</v>
      </c>
      <c r="V34" s="49" t="b">
        <v>0</v>
      </c>
      <c r="W34" s="49" t="b">
        <v>1</v>
      </c>
      <c r="X34" s="49" t="b">
        <v>0</v>
      </c>
      <c r="Y34" s="50" t="b">
        <v>1</v>
      </c>
      <c r="Z34" s="50" t="b">
        <v>0</v>
      </c>
      <c r="AA34" s="50" t="b">
        <v>0</v>
      </c>
      <c r="AB34" s="50" t="b">
        <v>0</v>
      </c>
      <c r="AC34" s="50" t="b">
        <v>0</v>
      </c>
      <c r="AD34" s="229">
        <f t="shared" si="1"/>
        <v>0</v>
      </c>
      <c r="AE34" s="229"/>
      <c r="AF34" s="231">
        <f t="shared" si="2"/>
        <v>0</v>
      </c>
      <c r="AG34" s="228"/>
      <c r="AH34" s="228"/>
      <c r="AI34" s="49" t="b">
        <f>IF(AND(P34,AD34,NOT(AF34)),TRUE,FALSE)</f>
        <v>0</v>
      </c>
      <c r="AJ34" s="50" t="b">
        <f>IF(AND(NOT(P34),NOT(AD34)),TRUE,FALSE)</f>
        <v>1</v>
      </c>
      <c r="AK34" s="231"/>
      <c r="AL34" s="231">
        <f t="shared" si="5"/>
        <v>0</v>
      </c>
      <c r="AM34" s="231">
        <f t="shared" si="6"/>
        <v>1</v>
      </c>
    </row>
    <row r="35" spans="1:39" ht="27">
      <c r="A35" s="225"/>
      <c r="B35" s="225" t="s">
        <v>5182</v>
      </c>
      <c r="C35" s="217" t="s">
        <v>5183</v>
      </c>
      <c r="D35" s="226" t="s">
        <v>5184</v>
      </c>
      <c r="E35" s="162" t="s">
        <v>122</v>
      </c>
      <c r="F35" s="163" t="s">
        <v>123</v>
      </c>
      <c r="G35" s="227" t="b">
        <v>0</v>
      </c>
      <c r="H35" s="49" t="b">
        <v>0</v>
      </c>
      <c r="I35" s="49" t="b">
        <v>0</v>
      </c>
      <c r="J35" s="49" t="b">
        <v>0</v>
      </c>
      <c r="K35" s="50" t="b">
        <v>1</v>
      </c>
      <c r="L35" s="50" t="b">
        <v>0</v>
      </c>
      <c r="M35" s="50" t="b">
        <v>0</v>
      </c>
      <c r="N35" s="50" t="b">
        <v>0</v>
      </c>
      <c r="O35" s="50" t="b">
        <v>0</v>
      </c>
      <c r="P35" s="164">
        <f t="shared" si="0"/>
        <v>0</v>
      </c>
      <c r="Q35" s="163"/>
      <c r="R35" s="47"/>
      <c r="S35" s="162" t="s">
        <v>400</v>
      </c>
      <c r="T35" s="163" t="s">
        <v>401</v>
      </c>
      <c r="U35" s="49" t="b">
        <v>1</v>
      </c>
      <c r="V35" s="49" t="b">
        <v>0</v>
      </c>
      <c r="W35" s="49" t="b">
        <v>0</v>
      </c>
      <c r="X35" s="49" t="b">
        <v>0</v>
      </c>
      <c r="Y35" s="50" t="b">
        <v>0</v>
      </c>
      <c r="Z35" s="50" t="b">
        <v>0</v>
      </c>
      <c r="AA35" s="50" t="b">
        <v>0</v>
      </c>
      <c r="AB35" s="50" t="b">
        <v>0</v>
      </c>
      <c r="AC35" s="50" t="b">
        <v>0</v>
      </c>
      <c r="AD35" s="163">
        <f t="shared" si="1"/>
        <v>1</v>
      </c>
      <c r="AE35" s="163"/>
      <c r="AF35" s="165">
        <f t="shared" si="2"/>
        <v>1</v>
      </c>
      <c r="AG35" s="162" t="s">
        <v>138</v>
      </c>
      <c r="AH35" s="163" t="s">
        <v>139</v>
      </c>
      <c r="AI35" s="49" t="b">
        <v>0</v>
      </c>
      <c r="AJ35" s="50" t="b">
        <v>1</v>
      </c>
      <c r="AK35" s="165" t="s">
        <v>5185</v>
      </c>
      <c r="AL35" s="165">
        <f t="shared" si="5"/>
        <v>0</v>
      </c>
      <c r="AM35" s="165">
        <f t="shared" si="6"/>
        <v>1</v>
      </c>
    </row>
    <row r="36" spans="1:39" ht="27">
      <c r="A36" s="225"/>
      <c r="B36" s="225" t="s">
        <v>5186</v>
      </c>
      <c r="C36" s="217" t="s">
        <v>5187</v>
      </c>
      <c r="D36" s="226" t="s">
        <v>5188</v>
      </c>
      <c r="E36" s="228" t="s">
        <v>122</v>
      </c>
      <c r="F36" s="229" t="s">
        <v>123</v>
      </c>
      <c r="G36" s="227" t="b">
        <v>0</v>
      </c>
      <c r="H36" s="49" t="b">
        <v>0</v>
      </c>
      <c r="I36" s="49" t="b">
        <v>0</v>
      </c>
      <c r="J36" s="49" t="b">
        <v>0</v>
      </c>
      <c r="K36" s="50" t="b">
        <v>1</v>
      </c>
      <c r="L36" s="50" t="b">
        <v>0</v>
      </c>
      <c r="M36" s="50" t="b">
        <v>0</v>
      </c>
      <c r="N36" s="50" t="b">
        <v>0</v>
      </c>
      <c r="O36" s="50" t="b">
        <v>0</v>
      </c>
      <c r="P36" s="230">
        <f t="shared" si="0"/>
        <v>0</v>
      </c>
      <c r="Q36" s="229"/>
      <c r="R36" s="47"/>
      <c r="S36" s="228" t="s">
        <v>400</v>
      </c>
      <c r="T36" s="229" t="s">
        <v>401</v>
      </c>
      <c r="U36" s="49" t="b">
        <v>1</v>
      </c>
      <c r="V36" s="49" t="b">
        <v>0</v>
      </c>
      <c r="W36" s="49" t="b">
        <v>0</v>
      </c>
      <c r="X36" s="49" t="b">
        <v>0</v>
      </c>
      <c r="Y36" s="50" t="b">
        <v>0</v>
      </c>
      <c r="Z36" s="50" t="b">
        <v>0</v>
      </c>
      <c r="AA36" s="50" t="b">
        <v>0</v>
      </c>
      <c r="AB36" s="50" t="b">
        <v>0</v>
      </c>
      <c r="AC36" s="50" t="b">
        <v>0</v>
      </c>
      <c r="AD36" s="229">
        <f t="shared" si="1"/>
        <v>1</v>
      </c>
      <c r="AE36" s="229"/>
      <c r="AF36" s="231">
        <f t="shared" si="2"/>
        <v>1</v>
      </c>
      <c r="AG36" s="228" t="s">
        <v>138</v>
      </c>
      <c r="AH36" s="229" t="s">
        <v>139</v>
      </c>
      <c r="AI36" s="49" t="b">
        <v>0</v>
      </c>
      <c r="AJ36" s="50" t="b">
        <v>1</v>
      </c>
      <c r="AK36" s="231" t="s">
        <v>5189</v>
      </c>
      <c r="AL36" s="231">
        <f t="shared" si="5"/>
        <v>0</v>
      </c>
      <c r="AM36" s="231">
        <f t="shared" si="6"/>
        <v>1</v>
      </c>
    </row>
    <row r="37" spans="1:39" ht="27">
      <c r="A37" s="232" t="s">
        <v>5190</v>
      </c>
      <c r="B37" s="225" t="s">
        <v>5191</v>
      </c>
      <c r="C37" s="218" t="s">
        <v>5192</v>
      </c>
      <c r="D37" s="226" t="str">
        <f>HYPERLINK("https://www.analogictips.com/how-do-digital-threads-digital-twins-fit-in-mbse-faq/", "Link")</f>
        <v>Link</v>
      </c>
      <c r="E37" s="162" t="s">
        <v>122</v>
      </c>
      <c r="F37" s="163" t="s">
        <v>123</v>
      </c>
      <c r="G37" s="227" t="b">
        <v>1</v>
      </c>
      <c r="H37" s="49" t="b">
        <v>0</v>
      </c>
      <c r="I37" s="49" t="b">
        <v>1</v>
      </c>
      <c r="J37" s="49" t="b">
        <v>0</v>
      </c>
      <c r="K37" s="50" t="b">
        <v>0</v>
      </c>
      <c r="L37" s="50" t="b">
        <v>0</v>
      </c>
      <c r="M37" s="50" t="b">
        <v>0</v>
      </c>
      <c r="N37" s="50" t="b">
        <v>0</v>
      </c>
      <c r="O37" s="50" t="b">
        <v>0</v>
      </c>
      <c r="P37" s="164">
        <f t="shared" si="0"/>
        <v>1</v>
      </c>
      <c r="Q37" s="163"/>
      <c r="R37" s="47"/>
      <c r="S37" s="162" t="s">
        <v>400</v>
      </c>
      <c r="T37" s="163" t="s">
        <v>401</v>
      </c>
      <c r="U37" s="49" t="b">
        <v>1</v>
      </c>
      <c r="V37" s="49" t="b">
        <v>0</v>
      </c>
      <c r="W37" s="49" t="b">
        <v>0</v>
      </c>
      <c r="X37" s="49" t="b">
        <v>0</v>
      </c>
      <c r="Y37" s="50" t="b">
        <v>0</v>
      </c>
      <c r="Z37" s="50" t="b">
        <v>0</v>
      </c>
      <c r="AA37" s="50" t="b">
        <v>0</v>
      </c>
      <c r="AB37" s="50" t="b">
        <v>0</v>
      </c>
      <c r="AC37" s="50" t="b">
        <v>0</v>
      </c>
      <c r="AD37" s="163">
        <f t="shared" si="1"/>
        <v>1</v>
      </c>
      <c r="AE37" s="163"/>
      <c r="AF37" s="165">
        <f t="shared" si="2"/>
        <v>0</v>
      </c>
      <c r="AG37" s="162"/>
      <c r="AH37" s="162"/>
      <c r="AI37" s="49" t="b">
        <f>IF(AND(P37,AD37,NOT(AF37)),TRUE,FALSE)</f>
        <v>1</v>
      </c>
      <c r="AJ37" s="50" t="b">
        <f>IF(AND(NOT(P37),NOT(AD37)),TRUE,FALSE)</f>
        <v>0</v>
      </c>
      <c r="AK37" s="165"/>
      <c r="AL37" s="165">
        <f t="shared" si="5"/>
        <v>0</v>
      </c>
      <c r="AM37" s="165">
        <f t="shared" si="6"/>
        <v>1</v>
      </c>
    </row>
    <row r="38" spans="1:39" ht="27">
      <c r="A38" s="232" t="s">
        <v>5193</v>
      </c>
      <c r="B38" s="225" t="s">
        <v>5194</v>
      </c>
      <c r="C38" s="218" t="s">
        <v>5195</v>
      </c>
      <c r="D38" s="226" t="str">
        <f>HYPERLINK("https://www.phmtechnology.com/digital-risk-twin.html", "Link")</f>
        <v>Link</v>
      </c>
      <c r="E38" s="228" t="s">
        <v>122</v>
      </c>
      <c r="F38" s="229" t="s">
        <v>123</v>
      </c>
      <c r="G38" s="227" t="b">
        <v>0</v>
      </c>
      <c r="H38" s="49" t="b">
        <v>0</v>
      </c>
      <c r="I38" s="49" t="b">
        <v>0</v>
      </c>
      <c r="J38" s="49" t="b">
        <v>0</v>
      </c>
      <c r="K38" s="50" t="b">
        <v>1</v>
      </c>
      <c r="L38" s="50" t="b">
        <v>0</v>
      </c>
      <c r="M38" s="50" t="b">
        <v>0</v>
      </c>
      <c r="N38" s="50" t="b">
        <v>0</v>
      </c>
      <c r="O38" s="50" t="b">
        <v>0</v>
      </c>
      <c r="P38" s="230">
        <f t="shared" si="0"/>
        <v>0</v>
      </c>
      <c r="Q38" s="229"/>
      <c r="R38" s="47"/>
      <c r="S38" s="228" t="s">
        <v>400</v>
      </c>
      <c r="T38" s="229" t="s">
        <v>401</v>
      </c>
      <c r="U38" s="49" t="b">
        <v>1</v>
      </c>
      <c r="V38" s="49" t="b">
        <v>0</v>
      </c>
      <c r="W38" s="49" t="b">
        <v>0</v>
      </c>
      <c r="X38" s="49" t="b">
        <v>1</v>
      </c>
      <c r="Y38" s="50" t="b">
        <v>0</v>
      </c>
      <c r="Z38" s="50" t="b">
        <v>0</v>
      </c>
      <c r="AA38" s="50" t="b">
        <v>0</v>
      </c>
      <c r="AB38" s="50" t="b">
        <v>0</v>
      </c>
      <c r="AC38" s="50" t="b">
        <v>0</v>
      </c>
      <c r="AD38" s="229">
        <f t="shared" si="1"/>
        <v>1</v>
      </c>
      <c r="AE38" s="229"/>
      <c r="AF38" s="231">
        <f t="shared" si="2"/>
        <v>1</v>
      </c>
      <c r="AG38" s="228" t="s">
        <v>138</v>
      </c>
      <c r="AH38" s="229" t="s">
        <v>139</v>
      </c>
      <c r="AI38" s="49" t="b">
        <v>1</v>
      </c>
      <c r="AJ38" s="50"/>
      <c r="AK38" s="231" t="s">
        <v>5196</v>
      </c>
      <c r="AL38" s="231">
        <f t="shared" si="5"/>
        <v>0</v>
      </c>
      <c r="AM38" s="231">
        <f t="shared" si="6"/>
        <v>1</v>
      </c>
    </row>
    <row r="39" spans="1:39" ht="27">
      <c r="A39" s="232" t="s">
        <v>5197</v>
      </c>
      <c r="B39" s="225" t="s">
        <v>5198</v>
      </c>
      <c r="C39" s="218" t="s">
        <v>5199</v>
      </c>
      <c r="D39" s="226" t="str">
        <f>HYPERLINK("https://aerospacetechreview.com/digital-twinning-the-latest-on-virtual-models/", "Link")</f>
        <v>Link</v>
      </c>
      <c r="E39" s="162" t="s">
        <v>122</v>
      </c>
      <c r="F39" s="163" t="s">
        <v>123</v>
      </c>
      <c r="G39" s="227" t="b">
        <v>0</v>
      </c>
      <c r="H39" s="49" t="b">
        <v>0</v>
      </c>
      <c r="I39" s="49" t="b">
        <v>0</v>
      </c>
      <c r="J39" s="49" t="b">
        <v>0</v>
      </c>
      <c r="K39" s="50" t="b">
        <v>1</v>
      </c>
      <c r="L39" s="50" t="b">
        <v>0</v>
      </c>
      <c r="M39" s="50" t="b">
        <v>0</v>
      </c>
      <c r="N39" s="50" t="b">
        <v>0</v>
      </c>
      <c r="O39" s="50" t="b">
        <v>0</v>
      </c>
      <c r="P39" s="164">
        <f t="shared" si="0"/>
        <v>0</v>
      </c>
      <c r="Q39" s="163"/>
      <c r="R39" s="47"/>
      <c r="S39" s="162" t="s">
        <v>400</v>
      </c>
      <c r="T39" s="163" t="s">
        <v>401</v>
      </c>
      <c r="U39" s="49" t="b">
        <v>1</v>
      </c>
      <c r="V39" s="49" t="b">
        <v>0</v>
      </c>
      <c r="W39" s="49" t="b">
        <v>0</v>
      </c>
      <c r="X39" s="49" t="b">
        <v>1</v>
      </c>
      <c r="Y39" s="50" t="b">
        <v>0</v>
      </c>
      <c r="Z39" s="50" t="b">
        <v>0</v>
      </c>
      <c r="AA39" s="50" t="b">
        <v>0</v>
      </c>
      <c r="AB39" s="50" t="b">
        <v>0</v>
      </c>
      <c r="AC39" s="50" t="b">
        <v>0</v>
      </c>
      <c r="AD39" s="163">
        <f t="shared" si="1"/>
        <v>1</v>
      </c>
      <c r="AE39" s="163"/>
      <c r="AF39" s="165">
        <f t="shared" si="2"/>
        <v>1</v>
      </c>
      <c r="AG39" s="162" t="s">
        <v>138</v>
      </c>
      <c r="AH39" s="163" t="s">
        <v>139</v>
      </c>
      <c r="AI39" s="49" t="b">
        <v>1</v>
      </c>
      <c r="AJ39" s="50"/>
      <c r="AK39" s="165" t="s">
        <v>5200</v>
      </c>
      <c r="AL39" s="165">
        <f t="shared" si="5"/>
        <v>0</v>
      </c>
      <c r="AM39" s="165">
        <f t="shared" si="6"/>
        <v>1</v>
      </c>
    </row>
    <row r="40" spans="1:39" ht="27">
      <c r="A40" s="225"/>
      <c r="B40" s="225" t="s">
        <v>5201</v>
      </c>
      <c r="C40" s="234" t="s">
        <v>5202</v>
      </c>
      <c r="D40" s="226" t="s">
        <v>5203</v>
      </c>
      <c r="E40" s="228" t="s">
        <v>122</v>
      </c>
      <c r="F40" s="229" t="s">
        <v>123</v>
      </c>
      <c r="G40" s="227" t="b">
        <v>0</v>
      </c>
      <c r="H40" s="49" t="b">
        <v>0</v>
      </c>
      <c r="I40" s="49" t="b">
        <v>0</v>
      </c>
      <c r="J40" s="49" t="b">
        <v>0</v>
      </c>
      <c r="K40" s="50" t="b">
        <v>0</v>
      </c>
      <c r="L40" s="50" t="b">
        <v>0</v>
      </c>
      <c r="M40" s="50" t="b">
        <v>0</v>
      </c>
      <c r="N40" s="50" t="b">
        <v>1</v>
      </c>
      <c r="O40" s="50" t="b">
        <v>0</v>
      </c>
      <c r="P40" s="230">
        <f t="shared" si="0"/>
        <v>0</v>
      </c>
      <c r="Q40" s="229"/>
      <c r="R40" s="47"/>
      <c r="S40" s="228" t="s">
        <v>400</v>
      </c>
      <c r="T40" s="229" t="s">
        <v>401</v>
      </c>
      <c r="U40" s="49" t="b">
        <v>0</v>
      </c>
      <c r="V40" s="49" t="b">
        <v>0</v>
      </c>
      <c r="W40" s="49" t="b">
        <v>1</v>
      </c>
      <c r="X40" s="49" t="b">
        <v>0</v>
      </c>
      <c r="Y40" s="50" t="b">
        <v>0</v>
      </c>
      <c r="Z40" s="50" t="b">
        <v>0</v>
      </c>
      <c r="AA40" s="50" t="b">
        <v>0</v>
      </c>
      <c r="AB40" s="50" t="b">
        <v>0</v>
      </c>
      <c r="AC40" s="50" t="b">
        <v>0</v>
      </c>
      <c r="AD40" s="229">
        <f t="shared" si="1"/>
        <v>1</v>
      </c>
      <c r="AE40" s="229"/>
      <c r="AF40" s="231">
        <f t="shared" si="2"/>
        <v>1</v>
      </c>
      <c r="AG40" s="228" t="s">
        <v>138</v>
      </c>
      <c r="AH40" s="229" t="s">
        <v>139</v>
      </c>
      <c r="AI40" s="49" t="b">
        <v>0</v>
      </c>
      <c r="AJ40" s="50" t="b">
        <v>1</v>
      </c>
      <c r="AK40" s="231" t="s">
        <v>5204</v>
      </c>
      <c r="AL40" s="231">
        <f t="shared" si="5"/>
        <v>0</v>
      </c>
      <c r="AM40" s="231">
        <f t="shared" si="6"/>
        <v>1</v>
      </c>
    </row>
    <row r="41" spans="1:39" ht="27">
      <c r="A41" s="232" t="s">
        <v>5205</v>
      </c>
      <c r="B41" s="225" t="s">
        <v>5206</v>
      </c>
      <c r="C41" s="218" t="s">
        <v>5207</v>
      </c>
      <c r="D41" s="226" t="str">
        <f>HYPERLINK("https://www.zuken.com/us/product/digital-engineering/digital-thread/", "Link")</f>
        <v>Link</v>
      </c>
      <c r="E41" s="162" t="s">
        <v>122</v>
      </c>
      <c r="F41" s="163" t="s">
        <v>123</v>
      </c>
      <c r="G41" s="227" t="b">
        <v>0</v>
      </c>
      <c r="H41" s="49" t="b">
        <v>0</v>
      </c>
      <c r="I41" s="49" t="b">
        <v>0</v>
      </c>
      <c r="J41" s="49" t="b">
        <v>0</v>
      </c>
      <c r="K41" s="50" t="b">
        <v>0</v>
      </c>
      <c r="L41" s="50" t="b">
        <v>0</v>
      </c>
      <c r="M41" s="50" t="b">
        <v>0</v>
      </c>
      <c r="N41" s="50" t="b">
        <v>0</v>
      </c>
      <c r="O41" s="50" t="b">
        <v>1</v>
      </c>
      <c r="P41" s="164">
        <f t="shared" si="0"/>
        <v>0</v>
      </c>
      <c r="Q41" s="163" t="s">
        <v>5208</v>
      </c>
      <c r="R41" s="47"/>
      <c r="S41" s="162" t="s">
        <v>400</v>
      </c>
      <c r="T41" s="163" t="s">
        <v>401</v>
      </c>
      <c r="U41" s="49" t="b">
        <v>1</v>
      </c>
      <c r="V41" s="49" t="b">
        <v>0</v>
      </c>
      <c r="W41" s="49" t="b">
        <v>1</v>
      </c>
      <c r="X41" s="49" t="b">
        <v>0</v>
      </c>
      <c r="Y41" s="50" t="b">
        <v>0</v>
      </c>
      <c r="Z41" s="50" t="b">
        <v>0</v>
      </c>
      <c r="AA41" s="50" t="b">
        <v>0</v>
      </c>
      <c r="AB41" s="50" t="b">
        <v>0</v>
      </c>
      <c r="AC41" s="50" t="b">
        <v>0</v>
      </c>
      <c r="AD41" s="163">
        <f t="shared" si="1"/>
        <v>1</v>
      </c>
      <c r="AE41" s="163"/>
      <c r="AF41" s="165">
        <f t="shared" si="2"/>
        <v>1</v>
      </c>
      <c r="AG41" s="162" t="s">
        <v>138</v>
      </c>
      <c r="AH41" s="163" t="s">
        <v>139</v>
      </c>
      <c r="AI41" s="49" t="b">
        <v>1</v>
      </c>
      <c r="AJ41" s="50"/>
      <c r="AK41" s="165" t="s">
        <v>5209</v>
      </c>
      <c r="AL41" s="165">
        <f t="shared" si="5"/>
        <v>0</v>
      </c>
      <c r="AM41" s="165">
        <f t="shared" si="6"/>
        <v>1</v>
      </c>
    </row>
    <row r="42" spans="1:39" ht="27">
      <c r="A42" s="225"/>
      <c r="B42" s="225" t="s">
        <v>5210</v>
      </c>
      <c r="C42" s="217" t="s">
        <v>5211</v>
      </c>
      <c r="D42" s="226" t="s">
        <v>5212</v>
      </c>
      <c r="E42" s="228" t="s">
        <v>122</v>
      </c>
      <c r="F42" s="229" t="s">
        <v>123</v>
      </c>
      <c r="G42" s="227" t="b">
        <v>0</v>
      </c>
      <c r="H42" s="49" t="b">
        <v>0</v>
      </c>
      <c r="I42" s="49" t="b">
        <v>0</v>
      </c>
      <c r="J42" s="49" t="b">
        <v>0</v>
      </c>
      <c r="K42" s="50" t="b">
        <v>1</v>
      </c>
      <c r="L42" s="50" t="b">
        <v>0</v>
      </c>
      <c r="M42" s="50" t="b">
        <v>0</v>
      </c>
      <c r="N42" s="50" t="b">
        <v>0</v>
      </c>
      <c r="O42" s="50" t="b">
        <v>0</v>
      </c>
      <c r="P42" s="230">
        <f t="shared" si="0"/>
        <v>0</v>
      </c>
      <c r="Q42" s="229"/>
      <c r="R42" s="47"/>
      <c r="S42" s="228" t="s">
        <v>400</v>
      </c>
      <c r="T42" s="229" t="s">
        <v>401</v>
      </c>
      <c r="U42" s="49" t="b">
        <v>1</v>
      </c>
      <c r="V42" s="49" t="b">
        <v>0</v>
      </c>
      <c r="W42" s="49" t="b">
        <v>0</v>
      </c>
      <c r="X42" s="49" t="b">
        <v>0</v>
      </c>
      <c r="Y42" s="50" t="b">
        <v>1</v>
      </c>
      <c r="Z42" s="50" t="b">
        <v>0</v>
      </c>
      <c r="AA42" s="50" t="b">
        <v>0</v>
      </c>
      <c r="AB42" s="50" t="b">
        <v>0</v>
      </c>
      <c r="AC42" s="50" t="b">
        <v>0</v>
      </c>
      <c r="AD42" s="229">
        <f t="shared" si="1"/>
        <v>0</v>
      </c>
      <c r="AE42" s="229"/>
      <c r="AF42" s="231">
        <f t="shared" si="2"/>
        <v>0</v>
      </c>
      <c r="AG42" s="228"/>
      <c r="AH42" s="228"/>
      <c r="AI42" s="49" t="b">
        <f t="shared" ref="AI42:AI43" si="13">IF(AND(P42,AD42,NOT(AF42)),TRUE,FALSE)</f>
        <v>0</v>
      </c>
      <c r="AJ42" s="50" t="b">
        <f t="shared" ref="AJ42:AJ43" si="14">IF(AND(NOT(P42),NOT(AD42)),TRUE,FALSE)</f>
        <v>1</v>
      </c>
      <c r="AK42" s="231"/>
      <c r="AL42" s="231">
        <f t="shared" si="5"/>
        <v>0</v>
      </c>
      <c r="AM42" s="231">
        <f t="shared" si="6"/>
        <v>1</v>
      </c>
    </row>
    <row r="43" spans="1:39" ht="27">
      <c r="A43" s="225"/>
      <c r="B43" s="225" t="s">
        <v>5213</v>
      </c>
      <c r="C43" s="217" t="s">
        <v>5214</v>
      </c>
      <c r="D43" s="226" t="s">
        <v>5215</v>
      </c>
      <c r="E43" s="162" t="s">
        <v>122</v>
      </c>
      <c r="F43" s="163" t="s">
        <v>123</v>
      </c>
      <c r="G43" s="227" t="b">
        <v>0</v>
      </c>
      <c r="H43" s="49" t="b">
        <v>0</v>
      </c>
      <c r="I43" s="49" t="b">
        <v>0</v>
      </c>
      <c r="J43" s="49" t="b">
        <v>0</v>
      </c>
      <c r="K43" s="50" t="b">
        <v>1</v>
      </c>
      <c r="L43" s="50" t="b">
        <v>0</v>
      </c>
      <c r="M43" s="50" t="b">
        <v>0</v>
      </c>
      <c r="N43" s="50" t="b">
        <v>0</v>
      </c>
      <c r="O43" s="50" t="b">
        <v>0</v>
      </c>
      <c r="P43" s="164">
        <f t="shared" si="0"/>
        <v>0</v>
      </c>
      <c r="Q43" s="163"/>
      <c r="R43" s="47"/>
      <c r="S43" s="162" t="s">
        <v>400</v>
      </c>
      <c r="T43" s="163" t="s">
        <v>401</v>
      </c>
      <c r="U43" s="49" t="b">
        <v>1</v>
      </c>
      <c r="V43" s="49" t="b">
        <v>0</v>
      </c>
      <c r="W43" s="49" t="b">
        <v>1</v>
      </c>
      <c r="X43" s="49" t="b">
        <v>0</v>
      </c>
      <c r="Y43" s="50" t="b">
        <v>1</v>
      </c>
      <c r="Z43" s="50" t="b">
        <v>0</v>
      </c>
      <c r="AA43" s="50" t="b">
        <v>0</v>
      </c>
      <c r="AB43" s="50" t="b">
        <v>0</v>
      </c>
      <c r="AC43" s="50" t="b">
        <v>0</v>
      </c>
      <c r="AD43" s="163">
        <f t="shared" si="1"/>
        <v>0</v>
      </c>
      <c r="AE43" s="163"/>
      <c r="AF43" s="165">
        <f t="shared" si="2"/>
        <v>0</v>
      </c>
      <c r="AG43" s="162"/>
      <c r="AH43" s="162"/>
      <c r="AI43" s="49" t="b">
        <f t="shared" si="13"/>
        <v>0</v>
      </c>
      <c r="AJ43" s="50" t="b">
        <f t="shared" si="14"/>
        <v>1</v>
      </c>
      <c r="AK43" s="165"/>
      <c r="AL43" s="165">
        <f t="shared" si="5"/>
        <v>0</v>
      </c>
      <c r="AM43" s="165">
        <f t="shared" si="6"/>
        <v>1</v>
      </c>
    </row>
    <row r="44" spans="1:39" ht="27">
      <c r="A44" s="232" t="s">
        <v>5216</v>
      </c>
      <c r="B44" s="225" t="s">
        <v>5217</v>
      </c>
      <c r="C44" s="218" t="s">
        <v>11</v>
      </c>
      <c r="D44" s="226" t="str">
        <f>HYPERLINK("https://www.technia.com/digital-twin/", "Link")</f>
        <v>Link</v>
      </c>
      <c r="E44" s="228" t="s">
        <v>122</v>
      </c>
      <c r="F44" s="229" t="s">
        <v>123</v>
      </c>
      <c r="G44" s="227" t="b">
        <v>0</v>
      </c>
      <c r="H44" s="49" t="b">
        <v>0</v>
      </c>
      <c r="I44" s="49" t="b">
        <v>0</v>
      </c>
      <c r="J44" s="49" t="b">
        <v>0</v>
      </c>
      <c r="K44" s="50" t="b">
        <v>0</v>
      </c>
      <c r="L44" s="50" t="b">
        <v>0</v>
      </c>
      <c r="M44" s="50" t="b">
        <v>0</v>
      </c>
      <c r="N44" s="50" t="b">
        <v>1</v>
      </c>
      <c r="O44" s="50" t="b">
        <v>0</v>
      </c>
      <c r="P44" s="230">
        <f t="shared" si="0"/>
        <v>0</v>
      </c>
      <c r="Q44" s="229"/>
      <c r="R44" s="47"/>
      <c r="S44" s="228" t="s">
        <v>400</v>
      </c>
      <c r="T44" s="229" t="s">
        <v>401</v>
      </c>
      <c r="U44" s="49" t="b">
        <v>1</v>
      </c>
      <c r="V44" s="49" t="b">
        <v>0</v>
      </c>
      <c r="W44" s="49" t="b">
        <v>0</v>
      </c>
      <c r="X44" s="49" t="b">
        <v>0</v>
      </c>
      <c r="Y44" s="50" t="b">
        <v>0</v>
      </c>
      <c r="Z44" s="50" t="b">
        <v>0</v>
      </c>
      <c r="AA44" s="50" t="b">
        <v>0</v>
      </c>
      <c r="AB44" s="50" t="b">
        <v>0</v>
      </c>
      <c r="AC44" s="50" t="b">
        <v>0</v>
      </c>
      <c r="AD44" s="229">
        <f t="shared" si="1"/>
        <v>1</v>
      </c>
      <c r="AE44" s="229"/>
      <c r="AF44" s="231">
        <f t="shared" si="2"/>
        <v>1</v>
      </c>
      <c r="AG44" s="228" t="s">
        <v>138</v>
      </c>
      <c r="AH44" s="229" t="s">
        <v>139</v>
      </c>
      <c r="AI44" s="49" t="b">
        <v>1</v>
      </c>
      <c r="AJ44" s="50"/>
      <c r="AK44" s="235" t="s">
        <v>5218</v>
      </c>
      <c r="AL44" s="231">
        <f t="shared" si="5"/>
        <v>0</v>
      </c>
      <c r="AM44" s="231">
        <f t="shared" si="6"/>
        <v>1</v>
      </c>
    </row>
    <row r="45" spans="1:39" ht="27">
      <c r="A45" s="225"/>
      <c r="B45" s="225" t="s">
        <v>5219</v>
      </c>
      <c r="C45" s="217" t="s">
        <v>5220</v>
      </c>
      <c r="D45" s="226" t="s">
        <v>5221</v>
      </c>
      <c r="E45" s="162" t="s">
        <v>122</v>
      </c>
      <c r="F45" s="163" t="s">
        <v>123</v>
      </c>
      <c r="G45" s="227" t="b">
        <v>0</v>
      </c>
      <c r="H45" s="49" t="b">
        <v>0</v>
      </c>
      <c r="I45" s="49" t="b">
        <v>0</v>
      </c>
      <c r="J45" s="49" t="b">
        <v>0</v>
      </c>
      <c r="K45" s="50" t="b">
        <v>0</v>
      </c>
      <c r="L45" s="50" t="b">
        <v>0</v>
      </c>
      <c r="M45" s="50" t="b">
        <v>0</v>
      </c>
      <c r="N45" s="50" t="b">
        <v>1</v>
      </c>
      <c r="O45" s="50" t="b">
        <v>0</v>
      </c>
      <c r="P45" s="164">
        <f t="shared" si="0"/>
        <v>0</v>
      </c>
      <c r="Q45" s="163"/>
      <c r="R45" s="47"/>
      <c r="S45" s="162" t="s">
        <v>400</v>
      </c>
      <c r="T45" s="163" t="s">
        <v>401</v>
      </c>
      <c r="U45" s="49" t="b">
        <v>1</v>
      </c>
      <c r="V45" s="49" t="b">
        <v>0</v>
      </c>
      <c r="W45" s="49" t="b">
        <v>0</v>
      </c>
      <c r="X45" s="49" t="b">
        <v>0</v>
      </c>
      <c r="Y45" s="50" t="b">
        <v>0</v>
      </c>
      <c r="Z45" s="50" t="b">
        <v>1</v>
      </c>
      <c r="AA45" s="50" t="b">
        <v>0</v>
      </c>
      <c r="AB45" s="50" t="b">
        <v>0</v>
      </c>
      <c r="AC45" s="50" t="b">
        <v>0</v>
      </c>
      <c r="AD45" s="163">
        <f t="shared" si="1"/>
        <v>0</v>
      </c>
      <c r="AE45" s="163"/>
      <c r="AF45" s="165">
        <f t="shared" si="2"/>
        <v>0</v>
      </c>
      <c r="AG45" s="162"/>
      <c r="AH45" s="162"/>
      <c r="AI45" s="49" t="b">
        <f t="shared" ref="AI45:AI46" si="15">IF(AND(P45,AD45,NOT(AF45)),TRUE,FALSE)</f>
        <v>0</v>
      </c>
      <c r="AJ45" s="50" t="b">
        <f t="shared" ref="AJ45:AJ46" si="16">IF(AND(NOT(P45),NOT(AD45)),TRUE,FALSE)</f>
        <v>1</v>
      </c>
      <c r="AK45" s="165"/>
      <c r="AL45" s="165">
        <f t="shared" si="5"/>
        <v>0</v>
      </c>
      <c r="AM45" s="165">
        <f t="shared" si="6"/>
        <v>1</v>
      </c>
    </row>
    <row r="46" spans="1:39" ht="27">
      <c r="A46" s="225"/>
      <c r="B46" s="225" t="s">
        <v>5222</v>
      </c>
      <c r="C46" s="217" t="s">
        <v>5223</v>
      </c>
      <c r="D46" s="226" t="s">
        <v>5224</v>
      </c>
      <c r="E46" s="228" t="s">
        <v>122</v>
      </c>
      <c r="F46" s="229" t="s">
        <v>123</v>
      </c>
      <c r="G46" s="227" t="b">
        <v>0</v>
      </c>
      <c r="H46" s="49" t="b">
        <v>0</v>
      </c>
      <c r="I46" s="49" t="b">
        <v>0</v>
      </c>
      <c r="J46" s="49" t="b">
        <v>0</v>
      </c>
      <c r="K46" s="50" t="b">
        <v>1</v>
      </c>
      <c r="L46" s="50" t="b">
        <v>0</v>
      </c>
      <c r="M46" s="50" t="b">
        <v>0</v>
      </c>
      <c r="N46" s="50" t="b">
        <v>0</v>
      </c>
      <c r="O46" s="50" t="b">
        <v>0</v>
      </c>
      <c r="P46" s="230">
        <f t="shared" si="0"/>
        <v>0</v>
      </c>
      <c r="Q46" s="229"/>
      <c r="R46" s="47"/>
      <c r="S46" s="228" t="s">
        <v>400</v>
      </c>
      <c r="T46" s="229" t="s">
        <v>401</v>
      </c>
      <c r="U46" s="49" t="b">
        <v>1</v>
      </c>
      <c r="V46" s="49" t="b">
        <v>0</v>
      </c>
      <c r="W46" s="49" t="b">
        <v>0</v>
      </c>
      <c r="X46" s="49" t="b">
        <v>0</v>
      </c>
      <c r="Y46" s="50" t="b">
        <v>1</v>
      </c>
      <c r="Z46" s="50" t="b">
        <v>0</v>
      </c>
      <c r="AA46" s="50" t="b">
        <v>0</v>
      </c>
      <c r="AB46" s="50" t="b">
        <v>0</v>
      </c>
      <c r="AC46" s="50" t="b">
        <v>0</v>
      </c>
      <c r="AD46" s="229">
        <f t="shared" si="1"/>
        <v>0</v>
      </c>
      <c r="AE46" s="229"/>
      <c r="AF46" s="231">
        <f t="shared" si="2"/>
        <v>0</v>
      </c>
      <c r="AG46" s="228"/>
      <c r="AH46" s="228"/>
      <c r="AI46" s="49" t="b">
        <f t="shared" si="15"/>
        <v>0</v>
      </c>
      <c r="AJ46" s="50" t="b">
        <f t="shared" si="16"/>
        <v>1</v>
      </c>
      <c r="AK46" s="231"/>
      <c r="AL46" s="231">
        <f t="shared" si="5"/>
        <v>0</v>
      </c>
      <c r="AM46" s="231">
        <f t="shared" si="6"/>
        <v>1</v>
      </c>
    </row>
    <row r="47" spans="1:39" ht="27">
      <c r="A47" s="225"/>
      <c r="B47" s="225" t="s">
        <v>5225</v>
      </c>
      <c r="C47" s="217" t="s">
        <v>5226</v>
      </c>
      <c r="D47" s="226" t="s">
        <v>5227</v>
      </c>
      <c r="E47" s="162" t="s">
        <v>122</v>
      </c>
      <c r="F47" s="163" t="s">
        <v>123</v>
      </c>
      <c r="G47" s="227" t="b">
        <v>0</v>
      </c>
      <c r="H47" s="49" t="b">
        <v>0</v>
      </c>
      <c r="I47" s="49" t="b">
        <v>0</v>
      </c>
      <c r="J47" s="49" t="b">
        <v>0</v>
      </c>
      <c r="K47" s="50" t="b">
        <v>0</v>
      </c>
      <c r="L47" s="50" t="b">
        <v>0</v>
      </c>
      <c r="M47" s="50" t="b">
        <v>0</v>
      </c>
      <c r="N47" s="50" t="b">
        <v>1</v>
      </c>
      <c r="O47" s="50" t="b">
        <v>0</v>
      </c>
      <c r="P47" s="164">
        <f t="shared" si="0"/>
        <v>0</v>
      </c>
      <c r="Q47" s="163"/>
      <c r="R47" s="47"/>
      <c r="S47" s="162" t="s">
        <v>400</v>
      </c>
      <c r="T47" s="163" t="s">
        <v>401</v>
      </c>
      <c r="U47" s="49" t="b">
        <v>1</v>
      </c>
      <c r="V47" s="49" t="b">
        <v>0</v>
      </c>
      <c r="W47" s="49" t="b">
        <v>0</v>
      </c>
      <c r="X47" s="49" t="b">
        <v>0</v>
      </c>
      <c r="Y47" s="50" t="b">
        <v>0</v>
      </c>
      <c r="Z47" s="50" t="b">
        <v>0</v>
      </c>
      <c r="AA47" s="50" t="b">
        <v>0</v>
      </c>
      <c r="AB47" s="50" t="b">
        <v>0</v>
      </c>
      <c r="AC47" s="50" t="b">
        <v>0</v>
      </c>
      <c r="AD47" s="163">
        <f t="shared" si="1"/>
        <v>1</v>
      </c>
      <c r="AE47" s="163"/>
      <c r="AF47" s="165">
        <f t="shared" si="2"/>
        <v>1</v>
      </c>
      <c r="AG47" s="162" t="s">
        <v>138</v>
      </c>
      <c r="AH47" s="163" t="s">
        <v>139</v>
      </c>
      <c r="AI47" s="49" t="b">
        <v>0</v>
      </c>
      <c r="AJ47" s="50" t="b">
        <v>1</v>
      </c>
      <c r="AK47" s="165" t="s">
        <v>5228</v>
      </c>
      <c r="AL47" s="165">
        <f t="shared" si="5"/>
        <v>0</v>
      </c>
      <c r="AM47" s="165">
        <f t="shared" si="6"/>
        <v>1</v>
      </c>
    </row>
    <row r="48" spans="1:39" ht="27">
      <c r="A48" s="232" t="s">
        <v>5229</v>
      </c>
      <c r="B48" s="225" t="s">
        <v>5230</v>
      </c>
      <c r="C48" s="218" t="s">
        <v>5231</v>
      </c>
      <c r="D48" s="226" t="str">
        <f>HYPERLINK("https://digitaltwinworks.com/faq/", "Link")</f>
        <v>Link</v>
      </c>
      <c r="E48" s="228" t="s">
        <v>122</v>
      </c>
      <c r="F48" s="229" t="s">
        <v>123</v>
      </c>
      <c r="G48" s="227" t="b">
        <v>1</v>
      </c>
      <c r="H48" s="49" t="b">
        <v>0</v>
      </c>
      <c r="I48" s="49" t="b">
        <v>0</v>
      </c>
      <c r="J48" s="49" t="b">
        <v>0</v>
      </c>
      <c r="K48" s="50" t="b">
        <v>0</v>
      </c>
      <c r="L48" s="50" t="b">
        <v>0</v>
      </c>
      <c r="M48" s="50" t="b">
        <v>0</v>
      </c>
      <c r="N48" s="50" t="b">
        <v>0</v>
      </c>
      <c r="O48" s="50" t="b">
        <v>0</v>
      </c>
      <c r="P48" s="230">
        <f t="shared" si="0"/>
        <v>1</v>
      </c>
      <c r="Q48" s="229"/>
      <c r="R48" s="47"/>
      <c r="S48" s="228" t="s">
        <v>400</v>
      </c>
      <c r="T48" s="229" t="s">
        <v>401</v>
      </c>
      <c r="U48" s="49" t="b">
        <v>0</v>
      </c>
      <c r="V48" s="49" t="b">
        <v>0</v>
      </c>
      <c r="W48" s="49" t="b">
        <v>0</v>
      </c>
      <c r="X48" s="49" t="b">
        <v>1</v>
      </c>
      <c r="Y48" s="50" t="b">
        <v>0</v>
      </c>
      <c r="Z48" s="50" t="b">
        <v>0</v>
      </c>
      <c r="AA48" s="50" t="b">
        <v>0</v>
      </c>
      <c r="AB48" s="50" t="b">
        <v>0</v>
      </c>
      <c r="AC48" s="50" t="b">
        <v>0</v>
      </c>
      <c r="AD48" s="229">
        <f t="shared" si="1"/>
        <v>1</v>
      </c>
      <c r="AE48" s="229"/>
      <c r="AF48" s="231">
        <f t="shared" si="2"/>
        <v>0</v>
      </c>
      <c r="AG48" s="228"/>
      <c r="AH48" s="228"/>
      <c r="AI48" s="49" t="b">
        <f t="shared" ref="AI48:AI51" si="17">IF(AND(P48,AD48,NOT(AF48)),TRUE,FALSE)</f>
        <v>1</v>
      </c>
      <c r="AJ48" s="50" t="b">
        <f t="shared" ref="AJ48:AJ51" si="18">IF(AND(NOT(P48),NOT(AD48)),TRUE,FALSE)</f>
        <v>0</v>
      </c>
      <c r="AK48" s="231"/>
      <c r="AL48" s="231">
        <f t="shared" si="5"/>
        <v>0</v>
      </c>
      <c r="AM48" s="231">
        <f t="shared" si="6"/>
        <v>1</v>
      </c>
    </row>
    <row r="49" spans="1:39" ht="27">
      <c r="A49" s="225"/>
      <c r="B49" s="225" t="s">
        <v>5232</v>
      </c>
      <c r="C49" s="217" t="s">
        <v>5233</v>
      </c>
      <c r="D49" s="226" t="s">
        <v>5234</v>
      </c>
      <c r="E49" s="162" t="s">
        <v>122</v>
      </c>
      <c r="F49" s="163" t="s">
        <v>123</v>
      </c>
      <c r="G49" s="227" t="b">
        <v>0</v>
      </c>
      <c r="H49" s="49" t="b">
        <v>0</v>
      </c>
      <c r="I49" s="49" t="b">
        <v>0</v>
      </c>
      <c r="J49" s="49" t="b">
        <v>0</v>
      </c>
      <c r="K49" s="50" t="b">
        <v>1</v>
      </c>
      <c r="L49" s="50" t="b">
        <v>0</v>
      </c>
      <c r="M49" s="50" t="b">
        <v>0</v>
      </c>
      <c r="N49" s="50" t="b">
        <v>0</v>
      </c>
      <c r="O49" s="50" t="b">
        <v>0</v>
      </c>
      <c r="P49" s="164">
        <f t="shared" si="0"/>
        <v>0</v>
      </c>
      <c r="Q49" s="163"/>
      <c r="R49" s="47"/>
      <c r="S49" s="162" t="s">
        <v>400</v>
      </c>
      <c r="T49" s="163" t="s">
        <v>401</v>
      </c>
      <c r="U49" s="49" t="b">
        <v>0</v>
      </c>
      <c r="V49" s="49" t="b">
        <v>0</v>
      </c>
      <c r="W49" s="49" t="b">
        <v>0</v>
      </c>
      <c r="X49" s="49" t="b">
        <v>0</v>
      </c>
      <c r="Y49" s="50" t="b">
        <v>1</v>
      </c>
      <c r="Z49" s="50" t="b">
        <v>0</v>
      </c>
      <c r="AA49" s="50" t="b">
        <v>0</v>
      </c>
      <c r="AB49" s="50" t="b">
        <v>0</v>
      </c>
      <c r="AC49" s="50" t="b">
        <v>0</v>
      </c>
      <c r="AD49" s="163">
        <f t="shared" si="1"/>
        <v>0</v>
      </c>
      <c r="AE49" s="163"/>
      <c r="AF49" s="165">
        <f t="shared" si="2"/>
        <v>0</v>
      </c>
      <c r="AG49" s="162"/>
      <c r="AH49" s="162"/>
      <c r="AI49" s="49" t="b">
        <f t="shared" si="17"/>
        <v>0</v>
      </c>
      <c r="AJ49" s="50" t="b">
        <f t="shared" si="18"/>
        <v>1</v>
      </c>
      <c r="AK49" s="165"/>
      <c r="AL49" s="165">
        <f t="shared" si="5"/>
        <v>0</v>
      </c>
      <c r="AM49" s="165">
        <f t="shared" si="6"/>
        <v>1</v>
      </c>
    </row>
    <row r="50" spans="1:39" ht="27">
      <c r="A50" s="225"/>
      <c r="B50" s="225" t="s">
        <v>5235</v>
      </c>
      <c r="C50" s="217" t="s">
        <v>5236</v>
      </c>
      <c r="D50" s="226" t="s">
        <v>5237</v>
      </c>
      <c r="E50" s="228" t="s">
        <v>122</v>
      </c>
      <c r="F50" s="229" t="s">
        <v>123</v>
      </c>
      <c r="G50" s="227" t="b">
        <v>0</v>
      </c>
      <c r="H50" s="49" t="b">
        <v>0</v>
      </c>
      <c r="I50" s="49" t="b">
        <v>0</v>
      </c>
      <c r="J50" s="49" t="b">
        <v>0</v>
      </c>
      <c r="K50" s="50" t="b">
        <v>1</v>
      </c>
      <c r="L50" s="50" t="b">
        <v>0</v>
      </c>
      <c r="M50" s="50" t="b">
        <v>0</v>
      </c>
      <c r="N50" s="50" t="b">
        <v>0</v>
      </c>
      <c r="O50" s="50" t="b">
        <v>0</v>
      </c>
      <c r="P50" s="230">
        <f t="shared" si="0"/>
        <v>0</v>
      </c>
      <c r="Q50" s="229"/>
      <c r="R50" s="47"/>
      <c r="S50" s="228" t="s">
        <v>400</v>
      </c>
      <c r="T50" s="229" t="s">
        <v>401</v>
      </c>
      <c r="U50" s="49" t="b">
        <v>1</v>
      </c>
      <c r="V50" s="49" t="b">
        <v>0</v>
      </c>
      <c r="W50" s="49" t="b">
        <v>0</v>
      </c>
      <c r="X50" s="49" t="b">
        <v>0</v>
      </c>
      <c r="Y50" s="50" t="b">
        <v>1</v>
      </c>
      <c r="Z50" s="50" t="b">
        <v>0</v>
      </c>
      <c r="AA50" s="50" t="b">
        <v>0</v>
      </c>
      <c r="AB50" s="50" t="b">
        <v>0</v>
      </c>
      <c r="AC50" s="50" t="b">
        <v>0</v>
      </c>
      <c r="AD50" s="229">
        <f t="shared" si="1"/>
        <v>0</v>
      </c>
      <c r="AE50" s="229"/>
      <c r="AF50" s="231">
        <f t="shared" si="2"/>
        <v>0</v>
      </c>
      <c r="AG50" s="228"/>
      <c r="AH50" s="228"/>
      <c r="AI50" s="49" t="b">
        <f t="shared" si="17"/>
        <v>0</v>
      </c>
      <c r="AJ50" s="50" t="b">
        <f t="shared" si="18"/>
        <v>1</v>
      </c>
      <c r="AK50" s="231"/>
      <c r="AL50" s="231">
        <f t="shared" si="5"/>
        <v>0</v>
      </c>
      <c r="AM50" s="231">
        <f t="shared" si="6"/>
        <v>1</v>
      </c>
    </row>
    <row r="51" spans="1:39" ht="27">
      <c r="A51" s="225"/>
      <c r="B51" s="225" t="s">
        <v>5238</v>
      </c>
      <c r="C51" s="217" t="s">
        <v>5239</v>
      </c>
      <c r="D51" s="226" t="s">
        <v>5240</v>
      </c>
      <c r="E51" s="162" t="s">
        <v>122</v>
      </c>
      <c r="F51" s="163" t="s">
        <v>123</v>
      </c>
      <c r="G51" s="227" t="b">
        <v>0</v>
      </c>
      <c r="H51" s="49" t="b">
        <v>0</v>
      </c>
      <c r="I51" s="49" t="b">
        <v>0</v>
      </c>
      <c r="J51" s="49" t="b">
        <v>0</v>
      </c>
      <c r="K51" s="50" t="b">
        <v>1</v>
      </c>
      <c r="L51" s="50" t="b">
        <v>0</v>
      </c>
      <c r="M51" s="50" t="b">
        <v>0</v>
      </c>
      <c r="N51" s="50" t="b">
        <v>0</v>
      </c>
      <c r="O51" s="50" t="b">
        <v>0</v>
      </c>
      <c r="P51" s="164">
        <f t="shared" si="0"/>
        <v>0</v>
      </c>
      <c r="Q51" s="163"/>
      <c r="R51" s="47"/>
      <c r="S51" s="162" t="s">
        <v>400</v>
      </c>
      <c r="T51" s="163" t="s">
        <v>401</v>
      </c>
      <c r="U51" s="49" t="b">
        <v>1</v>
      </c>
      <c r="V51" s="49" t="b">
        <v>0</v>
      </c>
      <c r="W51" s="49" t="b">
        <v>0</v>
      </c>
      <c r="X51" s="49" t="b">
        <v>0</v>
      </c>
      <c r="Y51" s="50" t="b">
        <v>1</v>
      </c>
      <c r="Z51" s="50" t="b">
        <v>0</v>
      </c>
      <c r="AA51" s="50" t="b">
        <v>0</v>
      </c>
      <c r="AB51" s="50" t="b">
        <v>0</v>
      </c>
      <c r="AC51" s="50" t="b">
        <v>0</v>
      </c>
      <c r="AD51" s="163">
        <f t="shared" si="1"/>
        <v>0</v>
      </c>
      <c r="AE51" s="163"/>
      <c r="AF51" s="165">
        <f t="shared" si="2"/>
        <v>0</v>
      </c>
      <c r="AG51" s="162"/>
      <c r="AH51" s="162"/>
      <c r="AI51" s="49" t="b">
        <f t="shared" si="17"/>
        <v>0</v>
      </c>
      <c r="AJ51" s="50" t="b">
        <f t="shared" si="18"/>
        <v>1</v>
      </c>
      <c r="AK51" s="165"/>
      <c r="AL51" s="165">
        <f t="shared" si="5"/>
        <v>0</v>
      </c>
      <c r="AM51" s="165">
        <f t="shared" si="6"/>
        <v>1</v>
      </c>
    </row>
    <row r="52" spans="1:39" ht="27">
      <c r="A52" s="225"/>
      <c r="B52" s="225" t="s">
        <v>5241</v>
      </c>
      <c r="C52" s="217" t="s">
        <v>5242</v>
      </c>
      <c r="D52" s="226" t="s">
        <v>5243</v>
      </c>
      <c r="E52" s="228" t="s">
        <v>122</v>
      </c>
      <c r="F52" s="229" t="s">
        <v>123</v>
      </c>
      <c r="G52" s="227" t="b">
        <v>0</v>
      </c>
      <c r="H52" s="49" t="b">
        <v>0</v>
      </c>
      <c r="I52" s="49" t="b">
        <v>0</v>
      </c>
      <c r="J52" s="49" t="b">
        <v>0</v>
      </c>
      <c r="K52" s="50" t="b">
        <v>0</v>
      </c>
      <c r="L52" s="50" t="b">
        <v>0</v>
      </c>
      <c r="M52" s="50" t="b">
        <v>0</v>
      </c>
      <c r="N52" s="50" t="b">
        <v>1</v>
      </c>
      <c r="O52" s="50" t="b">
        <v>0</v>
      </c>
      <c r="P52" s="230">
        <f t="shared" si="0"/>
        <v>0</v>
      </c>
      <c r="Q52" s="229"/>
      <c r="R52" s="47"/>
      <c r="S52" s="228" t="s">
        <v>400</v>
      </c>
      <c r="T52" s="229" t="s">
        <v>401</v>
      </c>
      <c r="U52" s="49" t="b">
        <v>0</v>
      </c>
      <c r="V52" s="49" t="b">
        <v>0</v>
      </c>
      <c r="W52" s="49" t="b">
        <v>1</v>
      </c>
      <c r="X52" s="49" t="b">
        <v>0</v>
      </c>
      <c r="Y52" s="50" t="b">
        <v>0</v>
      </c>
      <c r="Z52" s="50" t="b">
        <v>0</v>
      </c>
      <c r="AA52" s="50" t="b">
        <v>0</v>
      </c>
      <c r="AB52" s="50" t="b">
        <v>0</v>
      </c>
      <c r="AC52" s="50" t="b">
        <v>0</v>
      </c>
      <c r="AD52" s="229">
        <f t="shared" si="1"/>
        <v>1</v>
      </c>
      <c r="AE52" s="229"/>
      <c r="AF52" s="231">
        <f t="shared" si="2"/>
        <v>1</v>
      </c>
      <c r="AG52" s="228" t="s">
        <v>138</v>
      </c>
      <c r="AH52" s="229" t="s">
        <v>139</v>
      </c>
      <c r="AI52" s="49" t="b">
        <v>0</v>
      </c>
      <c r="AJ52" s="50" t="b">
        <v>1</v>
      </c>
      <c r="AK52" s="231" t="s">
        <v>5244</v>
      </c>
      <c r="AL52" s="231">
        <f t="shared" si="5"/>
        <v>0</v>
      </c>
      <c r="AM52" s="231">
        <f t="shared" si="6"/>
        <v>1</v>
      </c>
    </row>
    <row r="53" spans="1:39" ht="27">
      <c r="A53" s="232" t="s">
        <v>5245</v>
      </c>
      <c r="B53" s="225" t="s">
        <v>5246</v>
      </c>
      <c r="C53" s="218" t="s">
        <v>5247</v>
      </c>
      <c r="D53" s="226" t="str">
        <f>HYPERLINK("https://www.technia.fi/digital-twin/", "Link")</f>
        <v>Link</v>
      </c>
      <c r="E53" s="162" t="s">
        <v>122</v>
      </c>
      <c r="F53" s="163" t="s">
        <v>433</v>
      </c>
      <c r="G53" s="227" t="b">
        <v>1</v>
      </c>
      <c r="H53" s="49" t="b">
        <v>0</v>
      </c>
      <c r="I53" s="49" t="b">
        <v>0</v>
      </c>
      <c r="J53" s="49" t="b">
        <v>0</v>
      </c>
      <c r="K53" s="50" t="b">
        <v>0</v>
      </c>
      <c r="L53" s="50" t="b">
        <v>0</v>
      </c>
      <c r="M53" s="50" t="b">
        <v>0</v>
      </c>
      <c r="N53" s="50" t="b">
        <v>0</v>
      </c>
      <c r="O53" s="50" t="b">
        <v>0</v>
      </c>
      <c r="P53" s="164">
        <f t="shared" si="0"/>
        <v>1</v>
      </c>
      <c r="Q53" s="163"/>
      <c r="R53" s="47"/>
      <c r="S53" s="162" t="s">
        <v>138</v>
      </c>
      <c r="T53" s="163" t="s">
        <v>139</v>
      </c>
      <c r="U53" s="49" t="b">
        <v>1</v>
      </c>
      <c r="V53" s="49" t="b">
        <v>0</v>
      </c>
      <c r="W53" s="49" t="b">
        <v>0</v>
      </c>
      <c r="X53" s="49" t="b">
        <v>0</v>
      </c>
      <c r="Y53" s="50" t="b">
        <v>0</v>
      </c>
      <c r="Z53" s="50" t="b">
        <v>0</v>
      </c>
      <c r="AA53" s="50" t="b">
        <v>0</v>
      </c>
      <c r="AB53" s="50" t="b">
        <v>0</v>
      </c>
      <c r="AC53" s="50" t="b">
        <v>0</v>
      </c>
      <c r="AD53" s="163">
        <f t="shared" si="1"/>
        <v>1</v>
      </c>
      <c r="AE53" s="163" t="s">
        <v>5248</v>
      </c>
      <c r="AF53" s="165">
        <f t="shared" si="2"/>
        <v>0</v>
      </c>
      <c r="AG53" s="162"/>
      <c r="AH53" s="162"/>
      <c r="AI53" s="49" t="b">
        <f t="shared" ref="AI53:AI56" si="19">IF(AND(P53,AD53,NOT(AF53)),TRUE,FALSE)</f>
        <v>1</v>
      </c>
      <c r="AJ53" s="50" t="b">
        <f t="shared" ref="AJ53:AJ56" si="20">IF(AND(NOT(P53),NOT(AD53)),TRUE,FALSE)</f>
        <v>0</v>
      </c>
      <c r="AK53" s="165"/>
      <c r="AL53" s="165">
        <f t="shared" si="5"/>
        <v>0</v>
      </c>
      <c r="AM53" s="165">
        <f t="shared" si="6"/>
        <v>1</v>
      </c>
    </row>
    <row r="54" spans="1:39" ht="27">
      <c r="A54" s="225"/>
      <c r="B54" s="225" t="s">
        <v>5249</v>
      </c>
      <c r="C54" s="217" t="s">
        <v>5250</v>
      </c>
      <c r="D54" s="226" t="s">
        <v>5251</v>
      </c>
      <c r="E54" s="228" t="s">
        <v>122</v>
      </c>
      <c r="F54" s="229" t="s">
        <v>433</v>
      </c>
      <c r="G54" s="227" t="b">
        <v>1</v>
      </c>
      <c r="H54" s="49" t="b">
        <v>0</v>
      </c>
      <c r="I54" s="49" t="b">
        <v>0</v>
      </c>
      <c r="J54" s="49" t="b">
        <v>0</v>
      </c>
      <c r="K54" s="50" t="b">
        <v>0</v>
      </c>
      <c r="L54" s="50" t="b">
        <v>0</v>
      </c>
      <c r="M54" s="50" t="b">
        <v>0</v>
      </c>
      <c r="N54" s="50" t="b">
        <v>1</v>
      </c>
      <c r="O54" s="50" t="b">
        <v>0</v>
      </c>
      <c r="P54" s="230">
        <f t="shared" si="0"/>
        <v>0</v>
      </c>
      <c r="Q54" s="229"/>
      <c r="R54" s="47"/>
      <c r="S54" s="228" t="s">
        <v>138</v>
      </c>
      <c r="T54" s="229" t="s">
        <v>139</v>
      </c>
      <c r="U54" s="49" t="b">
        <v>1</v>
      </c>
      <c r="V54" s="49" t="b">
        <v>0</v>
      </c>
      <c r="W54" s="49" t="b">
        <v>0</v>
      </c>
      <c r="X54" s="49" t="b">
        <v>0</v>
      </c>
      <c r="Y54" s="50" t="b">
        <v>0</v>
      </c>
      <c r="Z54" s="50" t="b">
        <v>0</v>
      </c>
      <c r="AA54" s="50" t="b">
        <v>0</v>
      </c>
      <c r="AB54" s="50" t="b">
        <v>1</v>
      </c>
      <c r="AC54" s="50" t="b">
        <v>0</v>
      </c>
      <c r="AD54" s="229">
        <f t="shared" si="1"/>
        <v>0</v>
      </c>
      <c r="AE54" s="229" t="s">
        <v>5252</v>
      </c>
      <c r="AF54" s="231">
        <f t="shared" si="2"/>
        <v>0</v>
      </c>
      <c r="AG54" s="228"/>
      <c r="AH54" s="228"/>
      <c r="AI54" s="49" t="b">
        <f t="shared" si="19"/>
        <v>0</v>
      </c>
      <c r="AJ54" s="50" t="b">
        <f t="shared" si="20"/>
        <v>1</v>
      </c>
      <c r="AK54" s="231"/>
      <c r="AL54" s="231">
        <f t="shared" si="5"/>
        <v>0</v>
      </c>
      <c r="AM54" s="231">
        <f t="shared" si="6"/>
        <v>1</v>
      </c>
    </row>
    <row r="55" spans="1:39" ht="27">
      <c r="A55" s="232" t="s">
        <v>5253</v>
      </c>
      <c r="B55" s="225" t="s">
        <v>5254</v>
      </c>
      <c r="C55" s="218" t="s">
        <v>5255</v>
      </c>
      <c r="D55" s="226" t="str">
        <f>HYPERLINK("https://eclipse-tractusx.github.io/docs-kits/category/digital-twin-kit/", "Link")</f>
        <v>Link</v>
      </c>
      <c r="E55" s="162" t="s">
        <v>122</v>
      </c>
      <c r="F55" s="163" t="s">
        <v>433</v>
      </c>
      <c r="G55" s="227" t="b">
        <v>1</v>
      </c>
      <c r="H55" s="49" t="b">
        <v>0</v>
      </c>
      <c r="I55" s="49" t="b">
        <v>1</v>
      </c>
      <c r="J55" s="49" t="b">
        <v>0</v>
      </c>
      <c r="K55" s="50" t="b">
        <v>0</v>
      </c>
      <c r="L55" s="50" t="b">
        <v>0</v>
      </c>
      <c r="M55" s="50" t="b">
        <v>0</v>
      </c>
      <c r="N55" s="50" t="b">
        <v>0</v>
      </c>
      <c r="O55" s="50" t="b">
        <v>0</v>
      </c>
      <c r="P55" s="164">
        <f t="shared" si="0"/>
        <v>1</v>
      </c>
      <c r="Q55" s="163" t="s">
        <v>5256</v>
      </c>
      <c r="R55" s="47"/>
      <c r="S55" s="162" t="s">
        <v>138</v>
      </c>
      <c r="T55" s="163" t="s">
        <v>139</v>
      </c>
      <c r="U55" s="49" t="b">
        <v>1</v>
      </c>
      <c r="V55" s="49" t="b">
        <v>0</v>
      </c>
      <c r="W55" s="49" t="b">
        <v>0</v>
      </c>
      <c r="X55" s="49" t="b">
        <v>0</v>
      </c>
      <c r="Y55" s="50" t="b">
        <v>0</v>
      </c>
      <c r="Z55" s="50" t="b">
        <v>0</v>
      </c>
      <c r="AA55" s="50" t="b">
        <v>0</v>
      </c>
      <c r="AB55" s="50" t="b">
        <v>0</v>
      </c>
      <c r="AC55" s="50" t="b">
        <v>0</v>
      </c>
      <c r="AD55" s="163">
        <f t="shared" si="1"/>
        <v>1</v>
      </c>
      <c r="AE55" s="163" t="s">
        <v>5257</v>
      </c>
      <c r="AF55" s="165">
        <f t="shared" si="2"/>
        <v>0</v>
      </c>
      <c r="AG55" s="162"/>
      <c r="AH55" s="162"/>
      <c r="AI55" s="49" t="b">
        <f t="shared" si="19"/>
        <v>1</v>
      </c>
      <c r="AJ55" s="50" t="b">
        <f t="shared" si="20"/>
        <v>0</v>
      </c>
      <c r="AK55" s="165"/>
      <c r="AL55" s="165">
        <f t="shared" si="5"/>
        <v>0</v>
      </c>
      <c r="AM55" s="165">
        <f t="shared" si="6"/>
        <v>1</v>
      </c>
    </row>
    <row r="56" spans="1:39" ht="27">
      <c r="A56" s="232" t="s">
        <v>5258</v>
      </c>
      <c r="B56" s="225" t="s">
        <v>5259</v>
      </c>
      <c r="C56" s="218" t="s">
        <v>5260</v>
      </c>
      <c r="D56" s="226" t="str">
        <f>HYPERLINK("https://juliahub.com/products/juliasim", "Link")</f>
        <v>Link</v>
      </c>
      <c r="E56" s="228" t="s">
        <v>122</v>
      </c>
      <c r="F56" s="229" t="s">
        <v>433</v>
      </c>
      <c r="G56" s="49" t="b">
        <v>1</v>
      </c>
      <c r="H56" s="49" t="b">
        <v>0</v>
      </c>
      <c r="I56" s="49" t="b">
        <v>0</v>
      </c>
      <c r="J56" s="49" t="b">
        <v>1</v>
      </c>
      <c r="K56" s="50" t="b">
        <v>0</v>
      </c>
      <c r="L56" s="50" t="b">
        <v>0</v>
      </c>
      <c r="M56" s="50" t="b">
        <v>0</v>
      </c>
      <c r="N56" s="50" t="b">
        <v>0</v>
      </c>
      <c r="O56" s="50" t="b">
        <v>0</v>
      </c>
      <c r="P56" s="230">
        <f t="shared" si="0"/>
        <v>1</v>
      </c>
      <c r="Q56" s="229"/>
      <c r="R56" s="47"/>
      <c r="S56" s="228" t="s">
        <v>138</v>
      </c>
      <c r="T56" s="229" t="s">
        <v>139</v>
      </c>
      <c r="U56" s="49" t="b">
        <v>1</v>
      </c>
      <c r="V56" s="49" t="b">
        <v>0</v>
      </c>
      <c r="W56" s="49" t="b">
        <v>0</v>
      </c>
      <c r="X56" s="49" t="b">
        <v>1</v>
      </c>
      <c r="Y56" s="50" t="b">
        <v>0</v>
      </c>
      <c r="Z56" s="50" t="b">
        <v>0</v>
      </c>
      <c r="AA56" s="50" t="b">
        <v>0</v>
      </c>
      <c r="AB56" s="50" t="b">
        <v>0</v>
      </c>
      <c r="AC56" s="50" t="b">
        <v>0</v>
      </c>
      <c r="AD56" s="229">
        <f t="shared" si="1"/>
        <v>1</v>
      </c>
      <c r="AE56" s="229" t="s">
        <v>5261</v>
      </c>
      <c r="AF56" s="231">
        <f t="shared" si="2"/>
        <v>0</v>
      </c>
      <c r="AG56" s="228"/>
      <c r="AH56" s="228"/>
      <c r="AI56" s="49" t="b">
        <f t="shared" si="19"/>
        <v>1</v>
      </c>
      <c r="AJ56" s="50" t="b">
        <f t="shared" si="20"/>
        <v>0</v>
      </c>
      <c r="AK56" s="231"/>
      <c r="AL56" s="231">
        <f t="shared" si="5"/>
        <v>0</v>
      </c>
      <c r="AM56" s="231">
        <f t="shared" si="6"/>
        <v>1</v>
      </c>
    </row>
    <row r="57" spans="1:39" ht="27">
      <c r="A57" s="225"/>
      <c r="B57" s="225" t="s">
        <v>5262</v>
      </c>
      <c r="C57" s="217" t="s">
        <v>5263</v>
      </c>
      <c r="D57" s="258" t="s">
        <v>5264</v>
      </c>
      <c r="E57" s="48" t="s">
        <v>122</v>
      </c>
      <c r="F57" s="43" t="s">
        <v>433</v>
      </c>
      <c r="G57" s="49" t="b">
        <v>0</v>
      </c>
      <c r="H57" s="49" t="b">
        <v>0</v>
      </c>
      <c r="I57" s="49" t="b">
        <v>0</v>
      </c>
      <c r="J57" s="49" t="b">
        <v>1</v>
      </c>
      <c r="K57" s="50" t="b">
        <v>0</v>
      </c>
      <c r="L57" s="50" t="b">
        <v>0</v>
      </c>
      <c r="M57" s="50" t="b">
        <v>0</v>
      </c>
      <c r="N57" s="50" t="b">
        <v>0</v>
      </c>
      <c r="O57" s="50" t="b">
        <v>1</v>
      </c>
      <c r="P57" s="260">
        <f t="shared" si="0"/>
        <v>0</v>
      </c>
      <c r="Q57" s="43" t="s">
        <v>5265</v>
      </c>
      <c r="R57" s="47"/>
      <c r="S57" s="48" t="s">
        <v>138</v>
      </c>
      <c r="T57" s="43" t="s">
        <v>139</v>
      </c>
      <c r="U57" s="49" t="b">
        <v>1</v>
      </c>
      <c r="V57" s="49" t="b">
        <v>0</v>
      </c>
      <c r="W57" s="49" t="b">
        <v>0</v>
      </c>
      <c r="X57" s="49" t="b">
        <v>0</v>
      </c>
      <c r="Y57" s="50" t="b">
        <v>0</v>
      </c>
      <c r="Z57" s="50" t="b">
        <v>0</v>
      </c>
      <c r="AA57" s="50" t="b">
        <v>0</v>
      </c>
      <c r="AB57" s="50" t="b">
        <v>0</v>
      </c>
      <c r="AC57" s="50" t="b">
        <v>0</v>
      </c>
      <c r="AD57" s="43">
        <f t="shared" si="1"/>
        <v>1</v>
      </c>
      <c r="AE57" s="43" t="s">
        <v>5266</v>
      </c>
      <c r="AF57" s="27">
        <f t="shared" si="2"/>
        <v>1</v>
      </c>
      <c r="AG57" s="48" t="s">
        <v>138</v>
      </c>
      <c r="AH57" s="43" t="s">
        <v>139</v>
      </c>
      <c r="AI57" s="49" t="b">
        <v>0</v>
      </c>
      <c r="AJ57" s="50"/>
      <c r="AK57" s="27" t="s">
        <v>5267</v>
      </c>
      <c r="AL57" s="27">
        <f t="shared" si="5"/>
        <v>1</v>
      </c>
      <c r="AM57" s="27">
        <f t="shared" si="6"/>
        <v>1</v>
      </c>
    </row>
    <row r="58" spans="1:39" ht="27">
      <c r="A58" s="225"/>
      <c r="B58" s="225" t="s">
        <v>5268</v>
      </c>
      <c r="C58" s="217" t="s">
        <v>5269</v>
      </c>
      <c r="D58" s="226" t="s">
        <v>5270</v>
      </c>
      <c r="E58" s="228" t="s">
        <v>122</v>
      </c>
      <c r="F58" s="229" t="s">
        <v>433</v>
      </c>
      <c r="G58" s="227" t="b">
        <v>1</v>
      </c>
      <c r="H58" s="49" t="b">
        <v>0</v>
      </c>
      <c r="I58" s="49" t="b">
        <v>0</v>
      </c>
      <c r="J58" s="49" t="b">
        <v>0</v>
      </c>
      <c r="K58" s="50" t="b">
        <v>0</v>
      </c>
      <c r="L58" s="50" t="b">
        <v>0</v>
      </c>
      <c r="M58" s="50" t="b">
        <v>0</v>
      </c>
      <c r="N58" s="50" t="b">
        <v>0</v>
      </c>
      <c r="O58" s="50" t="b">
        <v>1</v>
      </c>
      <c r="P58" s="230">
        <f t="shared" si="0"/>
        <v>0</v>
      </c>
      <c r="Q58" s="229" t="s">
        <v>5271</v>
      </c>
      <c r="R58" s="47"/>
      <c r="S58" s="228" t="s">
        <v>138</v>
      </c>
      <c r="T58" s="229" t="s">
        <v>139</v>
      </c>
      <c r="U58" s="49" t="b">
        <v>1</v>
      </c>
      <c r="V58" s="49" t="b">
        <v>0</v>
      </c>
      <c r="W58" s="49" t="b">
        <v>0</v>
      </c>
      <c r="X58" s="49" t="b">
        <v>0</v>
      </c>
      <c r="Y58" s="50" t="b">
        <v>0</v>
      </c>
      <c r="Z58" s="50" t="b">
        <v>0</v>
      </c>
      <c r="AA58" s="50" t="b">
        <v>0</v>
      </c>
      <c r="AB58" s="50" t="b">
        <v>0</v>
      </c>
      <c r="AC58" s="50" t="b">
        <v>1</v>
      </c>
      <c r="AD58" s="229">
        <f t="shared" si="1"/>
        <v>0</v>
      </c>
      <c r="AE58" s="229" t="s">
        <v>5272</v>
      </c>
      <c r="AF58" s="231">
        <f t="shared" si="2"/>
        <v>0</v>
      </c>
      <c r="AG58" s="228"/>
      <c r="AH58" s="228"/>
      <c r="AI58" s="49" t="b">
        <f t="shared" ref="AI58:AI60" si="21">IF(AND(P58,AD58,NOT(AF58)),TRUE,FALSE)</f>
        <v>0</v>
      </c>
      <c r="AJ58" s="50" t="b">
        <f t="shared" ref="AJ58:AJ60" si="22">IF(AND(NOT(P58),NOT(AD58)),TRUE,FALSE)</f>
        <v>1</v>
      </c>
      <c r="AK58" s="231"/>
      <c r="AL58" s="231">
        <f t="shared" si="5"/>
        <v>0</v>
      </c>
      <c r="AM58" s="231">
        <f t="shared" si="6"/>
        <v>1</v>
      </c>
    </row>
    <row r="59" spans="1:39" ht="27">
      <c r="A59" s="225"/>
      <c r="B59" s="225" t="s">
        <v>5273</v>
      </c>
      <c r="C59" s="217" t="s">
        <v>5274</v>
      </c>
      <c r="D59" s="226" t="s">
        <v>5275</v>
      </c>
      <c r="E59" s="162" t="s">
        <v>122</v>
      </c>
      <c r="F59" s="163" t="s">
        <v>433</v>
      </c>
      <c r="G59" s="227" t="b">
        <v>0</v>
      </c>
      <c r="H59" s="49" t="b">
        <v>0</v>
      </c>
      <c r="I59" s="49" t="b">
        <v>0</v>
      </c>
      <c r="J59" s="49" t="b">
        <v>0</v>
      </c>
      <c r="K59" s="50" t="b">
        <v>0</v>
      </c>
      <c r="L59" s="50" t="b">
        <v>0</v>
      </c>
      <c r="M59" s="50" t="b">
        <v>0</v>
      </c>
      <c r="N59" s="50" t="b">
        <v>0</v>
      </c>
      <c r="O59" s="50" t="b">
        <v>1</v>
      </c>
      <c r="P59" s="164">
        <f t="shared" si="0"/>
        <v>0</v>
      </c>
      <c r="Q59" s="163"/>
      <c r="R59" s="47"/>
      <c r="S59" s="162" t="s">
        <v>138</v>
      </c>
      <c r="T59" s="163" t="s">
        <v>139</v>
      </c>
      <c r="U59" s="49" t="b">
        <v>0</v>
      </c>
      <c r="V59" s="49" t="b">
        <v>0</v>
      </c>
      <c r="W59" s="49" t="b">
        <v>0</v>
      </c>
      <c r="X59" s="49" t="b">
        <v>0</v>
      </c>
      <c r="Y59" s="50" t="b">
        <v>0</v>
      </c>
      <c r="Z59" s="50" t="b">
        <v>0</v>
      </c>
      <c r="AA59" s="50" t="b">
        <v>1</v>
      </c>
      <c r="AB59" s="50" t="b">
        <v>1</v>
      </c>
      <c r="AC59" s="50" t="b">
        <v>1</v>
      </c>
      <c r="AD59" s="163">
        <f t="shared" si="1"/>
        <v>0</v>
      </c>
      <c r="AE59" s="163" t="s">
        <v>5276</v>
      </c>
      <c r="AF59" s="165">
        <f t="shared" si="2"/>
        <v>0</v>
      </c>
      <c r="AG59" s="162"/>
      <c r="AH59" s="162"/>
      <c r="AI59" s="49" t="b">
        <f t="shared" si="21"/>
        <v>0</v>
      </c>
      <c r="AJ59" s="50" t="b">
        <f t="shared" si="22"/>
        <v>1</v>
      </c>
      <c r="AK59" s="165"/>
      <c r="AL59" s="165">
        <f t="shared" si="5"/>
        <v>0</v>
      </c>
      <c r="AM59" s="165">
        <f t="shared" si="6"/>
        <v>1</v>
      </c>
    </row>
    <row r="60" spans="1:39" ht="27">
      <c r="A60" s="225"/>
      <c r="B60" s="225" t="s">
        <v>5277</v>
      </c>
      <c r="C60" s="217" t="s">
        <v>5278</v>
      </c>
      <c r="D60" s="226" t="s">
        <v>5279</v>
      </c>
      <c r="E60" s="228" t="s">
        <v>122</v>
      </c>
      <c r="F60" s="229" t="s">
        <v>433</v>
      </c>
      <c r="G60" s="227" t="b">
        <v>0</v>
      </c>
      <c r="H60" s="49" t="b">
        <v>0</v>
      </c>
      <c r="I60" s="49" t="b">
        <v>0</v>
      </c>
      <c r="J60" s="49" t="b">
        <v>0</v>
      </c>
      <c r="K60" s="50" t="b">
        <v>0</v>
      </c>
      <c r="L60" s="50" t="b">
        <v>0</v>
      </c>
      <c r="M60" s="50" t="b">
        <v>0</v>
      </c>
      <c r="N60" s="50" t="b">
        <v>1</v>
      </c>
      <c r="O60" s="50" t="b">
        <v>1</v>
      </c>
      <c r="P60" s="230">
        <f t="shared" si="0"/>
        <v>0</v>
      </c>
      <c r="Q60" s="229"/>
      <c r="R60" s="47"/>
      <c r="S60" s="228" t="s">
        <v>138</v>
      </c>
      <c r="T60" s="229" t="s">
        <v>139</v>
      </c>
      <c r="U60" s="49" t="b">
        <v>0</v>
      </c>
      <c r="V60" s="49" t="b">
        <v>0</v>
      </c>
      <c r="W60" s="49" t="b">
        <v>0</v>
      </c>
      <c r="X60" s="49" t="b">
        <v>0</v>
      </c>
      <c r="Y60" s="50" t="b">
        <v>0</v>
      </c>
      <c r="Z60" s="50" t="b">
        <v>0</v>
      </c>
      <c r="AA60" s="50" t="b">
        <v>0</v>
      </c>
      <c r="AB60" s="50" t="b">
        <v>1</v>
      </c>
      <c r="AC60" s="50" t="b">
        <v>1</v>
      </c>
      <c r="AD60" s="229">
        <f t="shared" si="1"/>
        <v>0</v>
      </c>
      <c r="AE60" s="229" t="s">
        <v>5280</v>
      </c>
      <c r="AF60" s="231">
        <f t="shared" si="2"/>
        <v>0</v>
      </c>
      <c r="AG60" s="228"/>
      <c r="AH60" s="228"/>
      <c r="AI60" s="49" t="b">
        <f t="shared" si="21"/>
        <v>0</v>
      </c>
      <c r="AJ60" s="50" t="b">
        <f t="shared" si="22"/>
        <v>1</v>
      </c>
      <c r="AK60" s="231"/>
      <c r="AL60" s="231">
        <f t="shared" si="5"/>
        <v>0</v>
      </c>
      <c r="AM60" s="231">
        <f t="shared" si="6"/>
        <v>1</v>
      </c>
    </row>
    <row r="61" spans="1:39" ht="27">
      <c r="A61" s="225"/>
      <c r="B61" s="225" t="s">
        <v>5281</v>
      </c>
      <c r="C61" s="217" t="s">
        <v>5282</v>
      </c>
      <c r="D61" s="226" t="s">
        <v>5283</v>
      </c>
      <c r="E61" s="162" t="s">
        <v>122</v>
      </c>
      <c r="F61" s="163" t="s">
        <v>433</v>
      </c>
      <c r="G61" s="227" t="b">
        <v>1</v>
      </c>
      <c r="H61" s="49" t="b">
        <v>0</v>
      </c>
      <c r="I61" s="49" t="b">
        <v>0</v>
      </c>
      <c r="J61" s="49" t="b">
        <v>0</v>
      </c>
      <c r="K61" s="50" t="b">
        <v>0</v>
      </c>
      <c r="L61" s="50" t="b">
        <v>0</v>
      </c>
      <c r="M61" s="50" t="b">
        <v>0</v>
      </c>
      <c r="N61" s="50" t="b">
        <v>0</v>
      </c>
      <c r="O61" s="50" t="b">
        <v>0</v>
      </c>
      <c r="P61" s="164">
        <f t="shared" si="0"/>
        <v>1</v>
      </c>
      <c r="Q61" s="163"/>
      <c r="R61" s="47"/>
      <c r="S61" s="162" t="s">
        <v>138</v>
      </c>
      <c r="T61" s="163" t="s">
        <v>139</v>
      </c>
      <c r="U61" s="49" t="b">
        <v>1</v>
      </c>
      <c r="V61" s="49" t="b">
        <v>0</v>
      </c>
      <c r="W61" s="49" t="b">
        <v>0</v>
      </c>
      <c r="X61" s="49" t="b">
        <v>0</v>
      </c>
      <c r="Y61" s="50" t="b">
        <v>0</v>
      </c>
      <c r="Z61" s="50" t="b">
        <v>0</v>
      </c>
      <c r="AA61" s="50" t="b">
        <v>0</v>
      </c>
      <c r="AB61" s="50" t="b">
        <v>0</v>
      </c>
      <c r="AC61" s="50" t="b">
        <v>1</v>
      </c>
      <c r="AD61" s="163">
        <f t="shared" si="1"/>
        <v>0</v>
      </c>
      <c r="AE61" s="163" t="s">
        <v>5284</v>
      </c>
      <c r="AF61" s="165">
        <f t="shared" si="2"/>
        <v>1</v>
      </c>
      <c r="AG61" s="162" t="s">
        <v>122</v>
      </c>
      <c r="AH61" s="163" t="s">
        <v>3740</v>
      </c>
      <c r="AI61" s="49" t="b">
        <v>0</v>
      </c>
      <c r="AJ61" s="50" t="b">
        <v>1</v>
      </c>
      <c r="AK61" s="165"/>
      <c r="AL61" s="165">
        <f t="shared" si="5"/>
        <v>0</v>
      </c>
      <c r="AM61" s="165">
        <f t="shared" si="6"/>
        <v>1</v>
      </c>
    </row>
    <row r="62" spans="1:39" ht="27">
      <c r="A62" s="232" t="s">
        <v>5285</v>
      </c>
      <c r="B62" s="225" t="s">
        <v>5286</v>
      </c>
      <c r="C62" s="218" t="s">
        <v>5287</v>
      </c>
      <c r="D62" s="226" t="str">
        <f>HYPERLINK("https://transcality.com/", "Link")</f>
        <v>Link</v>
      </c>
      <c r="E62" s="228" t="s">
        <v>122</v>
      </c>
      <c r="F62" s="229" t="s">
        <v>433</v>
      </c>
      <c r="G62" s="227" t="b">
        <v>1</v>
      </c>
      <c r="H62" s="49" t="b">
        <v>0</v>
      </c>
      <c r="I62" s="49" t="b">
        <v>0</v>
      </c>
      <c r="J62" s="49" t="b">
        <v>0</v>
      </c>
      <c r="K62" s="50" t="b">
        <v>0</v>
      </c>
      <c r="L62" s="50" t="b">
        <v>0</v>
      </c>
      <c r="M62" s="50" t="b">
        <v>0</v>
      </c>
      <c r="N62" s="50" t="b">
        <v>0</v>
      </c>
      <c r="O62" s="50" t="b">
        <v>0</v>
      </c>
      <c r="P62" s="230">
        <f t="shared" si="0"/>
        <v>1</v>
      </c>
      <c r="Q62" s="229"/>
      <c r="R62" s="47"/>
      <c r="S62" s="228" t="s">
        <v>138</v>
      </c>
      <c r="T62" s="229" t="s">
        <v>139</v>
      </c>
      <c r="U62" s="49" t="b">
        <v>1</v>
      </c>
      <c r="V62" s="49" t="b">
        <v>0</v>
      </c>
      <c r="W62" s="49" t="b">
        <v>0</v>
      </c>
      <c r="X62" s="49" t="b">
        <v>0</v>
      </c>
      <c r="Y62" s="50" t="b">
        <v>0</v>
      </c>
      <c r="Z62" s="50" t="b">
        <v>0</v>
      </c>
      <c r="AA62" s="50" t="b">
        <v>0</v>
      </c>
      <c r="AB62" s="50" t="b">
        <v>0</v>
      </c>
      <c r="AC62" s="50" t="b">
        <v>0</v>
      </c>
      <c r="AD62" s="229">
        <f t="shared" si="1"/>
        <v>1</v>
      </c>
      <c r="AE62" s="229"/>
      <c r="AF62" s="231">
        <f t="shared" si="2"/>
        <v>0</v>
      </c>
      <c r="AG62" s="228"/>
      <c r="AH62" s="228"/>
      <c r="AI62" s="49" t="b">
        <f t="shared" ref="AI62:AI63" si="23">IF(AND(P62,AD62,NOT(AF62)),TRUE,FALSE)</f>
        <v>1</v>
      </c>
      <c r="AJ62" s="50" t="b">
        <f t="shared" ref="AJ62:AJ63" si="24">IF(AND(NOT(P62),NOT(AD62)),TRUE,FALSE)</f>
        <v>0</v>
      </c>
      <c r="AK62" s="231"/>
      <c r="AL62" s="231">
        <f t="shared" si="5"/>
        <v>0</v>
      </c>
      <c r="AM62" s="231">
        <f t="shared" si="6"/>
        <v>1</v>
      </c>
    </row>
    <row r="63" spans="1:39" ht="27">
      <c r="A63" s="225"/>
      <c r="B63" s="225" t="s">
        <v>5288</v>
      </c>
      <c r="C63" s="217" t="s">
        <v>5289</v>
      </c>
      <c r="D63" s="226" t="s">
        <v>5290</v>
      </c>
      <c r="E63" s="162" t="s">
        <v>122</v>
      </c>
      <c r="F63" s="163" t="s">
        <v>433</v>
      </c>
      <c r="G63" s="227" t="b">
        <v>0</v>
      </c>
      <c r="H63" s="49" t="b">
        <v>0</v>
      </c>
      <c r="I63" s="49" t="b">
        <v>0</v>
      </c>
      <c r="J63" s="49" t="b">
        <v>0</v>
      </c>
      <c r="K63" s="50" t="b">
        <v>1</v>
      </c>
      <c r="L63" s="50" t="b">
        <v>0</v>
      </c>
      <c r="M63" s="50" t="b">
        <v>0</v>
      </c>
      <c r="N63" s="50" t="b">
        <v>0</v>
      </c>
      <c r="O63" s="50" t="b">
        <v>0</v>
      </c>
      <c r="P63" s="164">
        <f t="shared" si="0"/>
        <v>0</v>
      </c>
      <c r="Q63" s="163"/>
      <c r="R63" s="47"/>
      <c r="S63" s="162" t="s">
        <v>138</v>
      </c>
      <c r="T63" s="163" t="s">
        <v>139</v>
      </c>
      <c r="U63" s="49" t="b">
        <v>1</v>
      </c>
      <c r="V63" s="49" t="b">
        <v>0</v>
      </c>
      <c r="W63" s="49" t="b">
        <v>0</v>
      </c>
      <c r="X63" s="49" t="b">
        <v>0</v>
      </c>
      <c r="Y63" s="50" t="b">
        <v>0</v>
      </c>
      <c r="Z63" s="50" t="b">
        <v>0</v>
      </c>
      <c r="AA63" s="50" t="b">
        <v>0</v>
      </c>
      <c r="AB63" s="50" t="b">
        <v>1</v>
      </c>
      <c r="AC63" s="50" t="b">
        <v>0</v>
      </c>
      <c r="AD63" s="163">
        <f t="shared" si="1"/>
        <v>0</v>
      </c>
      <c r="AE63" s="163" t="s">
        <v>5291</v>
      </c>
      <c r="AF63" s="165">
        <f t="shared" si="2"/>
        <v>0</v>
      </c>
      <c r="AG63" s="162"/>
      <c r="AH63" s="162"/>
      <c r="AI63" s="49" t="b">
        <f t="shared" si="23"/>
        <v>0</v>
      </c>
      <c r="AJ63" s="50" t="b">
        <f t="shared" si="24"/>
        <v>1</v>
      </c>
      <c r="AK63" s="165"/>
      <c r="AL63" s="165">
        <f t="shared" si="5"/>
        <v>0</v>
      </c>
      <c r="AM63" s="165">
        <f t="shared" si="6"/>
        <v>1</v>
      </c>
    </row>
    <row r="64" spans="1:39" ht="27">
      <c r="A64" s="225"/>
      <c r="B64" s="225" t="s">
        <v>5292</v>
      </c>
      <c r="C64" s="217" t="s">
        <v>5293</v>
      </c>
      <c r="D64" s="226" t="s">
        <v>5294</v>
      </c>
      <c r="E64" s="228" t="s">
        <v>122</v>
      </c>
      <c r="F64" s="229" t="s">
        <v>433</v>
      </c>
      <c r="G64" s="227" t="b">
        <v>1</v>
      </c>
      <c r="H64" s="49" t="b">
        <v>0</v>
      </c>
      <c r="I64" s="49" t="b">
        <v>0</v>
      </c>
      <c r="J64" s="49" t="b">
        <v>0</v>
      </c>
      <c r="K64" s="50" t="b">
        <v>0</v>
      </c>
      <c r="L64" s="50" t="b">
        <v>0</v>
      </c>
      <c r="M64" s="50" t="b">
        <v>0</v>
      </c>
      <c r="N64" s="50" t="b">
        <v>0</v>
      </c>
      <c r="O64" s="50" t="b">
        <v>0</v>
      </c>
      <c r="P64" s="230">
        <f t="shared" si="0"/>
        <v>1</v>
      </c>
      <c r="Q64" s="229"/>
      <c r="R64" s="47"/>
      <c r="S64" s="228" t="s">
        <v>138</v>
      </c>
      <c r="T64" s="229" t="s">
        <v>139</v>
      </c>
      <c r="U64" s="49" t="b">
        <v>1</v>
      </c>
      <c r="V64" s="49" t="b">
        <v>0</v>
      </c>
      <c r="W64" s="49" t="b">
        <v>0</v>
      </c>
      <c r="X64" s="49" t="b">
        <v>0</v>
      </c>
      <c r="Y64" s="50" t="b">
        <v>0</v>
      </c>
      <c r="Z64" s="50" t="b">
        <v>0</v>
      </c>
      <c r="AA64" s="50" t="b">
        <v>1</v>
      </c>
      <c r="AB64" s="50" t="b">
        <v>0</v>
      </c>
      <c r="AC64" s="50" t="b">
        <v>0</v>
      </c>
      <c r="AD64" s="229">
        <f t="shared" si="1"/>
        <v>0</v>
      </c>
      <c r="AE64" s="229"/>
      <c r="AF64" s="231">
        <f t="shared" si="2"/>
        <v>1</v>
      </c>
      <c r="AG64" s="228" t="s">
        <v>122</v>
      </c>
      <c r="AH64" s="229" t="s">
        <v>3740</v>
      </c>
      <c r="AI64" s="49" t="b">
        <v>0</v>
      </c>
      <c r="AJ64" s="50" t="b">
        <v>1</v>
      </c>
      <c r="AK64" s="231"/>
      <c r="AL64" s="231">
        <f t="shared" si="5"/>
        <v>0</v>
      </c>
      <c r="AM64" s="231">
        <f t="shared" si="6"/>
        <v>1</v>
      </c>
    </row>
    <row r="65" spans="1:39" ht="27">
      <c r="A65" s="225"/>
      <c r="B65" s="225" t="s">
        <v>5295</v>
      </c>
      <c r="C65" s="217" t="s">
        <v>5296</v>
      </c>
      <c r="D65" s="226" t="s">
        <v>5297</v>
      </c>
      <c r="E65" s="162" t="s">
        <v>122</v>
      </c>
      <c r="F65" s="163" t="s">
        <v>433</v>
      </c>
      <c r="G65" s="227" t="b">
        <v>0</v>
      </c>
      <c r="H65" s="49" t="b">
        <v>0</v>
      </c>
      <c r="I65" s="49" t="b">
        <v>0</v>
      </c>
      <c r="J65" s="49" t="b">
        <v>0</v>
      </c>
      <c r="K65" s="50" t="b">
        <v>1</v>
      </c>
      <c r="L65" s="50" t="b">
        <v>0</v>
      </c>
      <c r="M65" s="50" t="b">
        <v>0</v>
      </c>
      <c r="N65" s="50" t="b">
        <v>0</v>
      </c>
      <c r="O65" s="50" t="b">
        <v>0</v>
      </c>
      <c r="P65" s="164">
        <f t="shared" si="0"/>
        <v>0</v>
      </c>
      <c r="Q65" s="163"/>
      <c r="R65" s="47"/>
      <c r="S65" s="162" t="s">
        <v>138</v>
      </c>
      <c r="T65" s="163" t="s">
        <v>139</v>
      </c>
      <c r="U65" s="49" t="b">
        <v>0</v>
      </c>
      <c r="V65" s="49" t="b">
        <v>0</v>
      </c>
      <c r="W65" s="49" t="b">
        <v>0</v>
      </c>
      <c r="X65" s="49" t="b">
        <v>0</v>
      </c>
      <c r="Y65" s="50" t="b">
        <v>1</v>
      </c>
      <c r="Z65" s="50" t="b">
        <v>0</v>
      </c>
      <c r="AA65" s="50" t="b">
        <v>0</v>
      </c>
      <c r="AB65" s="50" t="b">
        <v>0</v>
      </c>
      <c r="AC65" s="50" t="b">
        <v>0</v>
      </c>
      <c r="AD65" s="163">
        <f t="shared" si="1"/>
        <v>0</v>
      </c>
      <c r="AE65" s="163"/>
      <c r="AF65" s="165">
        <f t="shared" si="2"/>
        <v>0</v>
      </c>
      <c r="AG65" s="162"/>
      <c r="AH65" s="162"/>
      <c r="AI65" s="49" t="b">
        <f t="shared" ref="AI65:AI70" si="25">IF(AND(P65,AD65,NOT(AF65)),TRUE,FALSE)</f>
        <v>0</v>
      </c>
      <c r="AJ65" s="50" t="b">
        <f t="shared" ref="AJ65:AJ70" si="26">IF(AND(NOT(P65),NOT(AD65)),TRUE,FALSE)</f>
        <v>1</v>
      </c>
      <c r="AK65" s="165"/>
      <c r="AL65" s="165">
        <f t="shared" si="5"/>
        <v>0</v>
      </c>
      <c r="AM65" s="165">
        <f t="shared" si="6"/>
        <v>1</v>
      </c>
    </row>
    <row r="66" spans="1:39" ht="27">
      <c r="A66" s="225"/>
      <c r="B66" s="225" t="s">
        <v>5298</v>
      </c>
      <c r="C66" s="217" t="s">
        <v>5299</v>
      </c>
      <c r="D66" s="226" t="s">
        <v>5300</v>
      </c>
      <c r="E66" s="228" t="s">
        <v>122</v>
      </c>
      <c r="F66" s="229" t="s">
        <v>433</v>
      </c>
      <c r="G66" s="227" t="b">
        <v>0</v>
      </c>
      <c r="H66" s="49" t="b">
        <v>0</v>
      </c>
      <c r="I66" s="49" t="b">
        <v>0</v>
      </c>
      <c r="J66" s="49" t="b">
        <v>0</v>
      </c>
      <c r="K66" s="50" t="b">
        <v>0</v>
      </c>
      <c r="L66" s="50" t="b">
        <v>0</v>
      </c>
      <c r="M66" s="50" t="b">
        <v>0</v>
      </c>
      <c r="N66" s="50" t="b">
        <v>0</v>
      </c>
      <c r="O66" s="50" t="b">
        <v>1</v>
      </c>
      <c r="P66" s="230">
        <f t="shared" si="0"/>
        <v>0</v>
      </c>
      <c r="Q66" s="229"/>
      <c r="R66" s="47"/>
      <c r="S66" s="228" t="s">
        <v>138</v>
      </c>
      <c r="T66" s="229" t="s">
        <v>139</v>
      </c>
      <c r="U66" s="49" t="b">
        <v>1</v>
      </c>
      <c r="V66" s="49" t="b">
        <v>0</v>
      </c>
      <c r="W66" s="49" t="b">
        <v>0</v>
      </c>
      <c r="X66" s="49" t="b">
        <v>0</v>
      </c>
      <c r="Y66" s="50" t="b">
        <v>0</v>
      </c>
      <c r="Z66" s="50" t="b">
        <v>0</v>
      </c>
      <c r="AA66" s="50" t="b">
        <v>0</v>
      </c>
      <c r="AB66" s="50" t="b">
        <v>0</v>
      </c>
      <c r="AC66" s="50" t="b">
        <v>1</v>
      </c>
      <c r="AD66" s="229">
        <f t="shared" si="1"/>
        <v>0</v>
      </c>
      <c r="AE66" s="229" t="s">
        <v>5301</v>
      </c>
      <c r="AF66" s="231">
        <f t="shared" si="2"/>
        <v>0</v>
      </c>
      <c r="AG66" s="228"/>
      <c r="AH66" s="228"/>
      <c r="AI66" s="49" t="b">
        <f t="shared" si="25"/>
        <v>0</v>
      </c>
      <c r="AJ66" s="50" t="b">
        <f t="shared" si="26"/>
        <v>1</v>
      </c>
      <c r="AK66" s="231"/>
      <c r="AL66" s="231">
        <f t="shared" si="5"/>
        <v>0</v>
      </c>
      <c r="AM66" s="231">
        <f t="shared" si="6"/>
        <v>1</v>
      </c>
    </row>
    <row r="67" spans="1:39" ht="27">
      <c r="A67" s="232" t="s">
        <v>5302</v>
      </c>
      <c r="B67" s="225" t="s">
        <v>5303</v>
      </c>
      <c r="C67" s="218" t="s">
        <v>5304</v>
      </c>
      <c r="D67" s="226" t="str">
        <f>HYPERLINK("https://resources.sw.siemens.com/en-US/case-study-mobiledrive/", "Link")</f>
        <v>Link</v>
      </c>
      <c r="E67" s="162" t="s">
        <v>122</v>
      </c>
      <c r="F67" s="163" t="s">
        <v>433</v>
      </c>
      <c r="G67" s="227" t="b">
        <v>1</v>
      </c>
      <c r="H67" s="49" t="b">
        <v>0</v>
      </c>
      <c r="I67" s="49" t="b">
        <v>0</v>
      </c>
      <c r="J67" s="49" t="b">
        <v>0</v>
      </c>
      <c r="K67" s="50" t="b">
        <v>0</v>
      </c>
      <c r="L67" s="50" t="b">
        <v>0</v>
      </c>
      <c r="M67" s="50" t="b">
        <v>0</v>
      </c>
      <c r="N67" s="50" t="b">
        <v>0</v>
      </c>
      <c r="O67" s="50" t="b">
        <v>0</v>
      </c>
      <c r="P67" s="164">
        <f t="shared" si="0"/>
        <v>1</v>
      </c>
      <c r="Q67" s="163"/>
      <c r="R67" s="47"/>
      <c r="S67" s="162" t="s">
        <v>138</v>
      </c>
      <c r="T67" s="163" t="s">
        <v>139</v>
      </c>
      <c r="U67" s="49" t="b">
        <v>1</v>
      </c>
      <c r="V67" s="49" t="b">
        <v>0</v>
      </c>
      <c r="W67" s="49" t="b">
        <v>0</v>
      </c>
      <c r="X67" s="49" t="b">
        <v>0</v>
      </c>
      <c r="Y67" s="50" t="b">
        <v>0</v>
      </c>
      <c r="Z67" s="50" t="b">
        <v>0</v>
      </c>
      <c r="AA67" s="50" t="b">
        <v>0</v>
      </c>
      <c r="AB67" s="50" t="b">
        <v>0</v>
      </c>
      <c r="AC67" s="50" t="b">
        <v>0</v>
      </c>
      <c r="AD67" s="163">
        <f t="shared" si="1"/>
        <v>1</v>
      </c>
      <c r="AE67" s="163" t="s">
        <v>5305</v>
      </c>
      <c r="AF67" s="165">
        <f t="shared" si="2"/>
        <v>0</v>
      </c>
      <c r="AG67" s="162"/>
      <c r="AH67" s="162"/>
      <c r="AI67" s="49" t="b">
        <f t="shared" si="25"/>
        <v>1</v>
      </c>
      <c r="AJ67" s="50" t="b">
        <f t="shared" si="26"/>
        <v>0</v>
      </c>
      <c r="AK67" s="165"/>
      <c r="AL67" s="165">
        <f t="shared" si="5"/>
        <v>0</v>
      </c>
      <c r="AM67" s="165">
        <f t="shared" si="6"/>
        <v>1</v>
      </c>
    </row>
    <row r="68" spans="1:39" ht="27">
      <c r="A68" s="225"/>
      <c r="B68" s="225" t="s">
        <v>5306</v>
      </c>
      <c r="C68" s="217" t="s">
        <v>5307</v>
      </c>
      <c r="D68" s="226" t="s">
        <v>5308</v>
      </c>
      <c r="E68" s="228" t="s">
        <v>122</v>
      </c>
      <c r="F68" s="229" t="s">
        <v>433</v>
      </c>
      <c r="G68" s="227" t="b">
        <v>0</v>
      </c>
      <c r="H68" s="49" t="b">
        <v>0</v>
      </c>
      <c r="I68" s="49" t="b">
        <v>0</v>
      </c>
      <c r="J68" s="49" t="b">
        <v>0</v>
      </c>
      <c r="K68" s="50" t="b">
        <v>1</v>
      </c>
      <c r="L68" s="50" t="b">
        <v>0</v>
      </c>
      <c r="M68" s="50" t="b">
        <v>0</v>
      </c>
      <c r="N68" s="50" t="b">
        <v>0</v>
      </c>
      <c r="O68" s="50" t="b">
        <v>0</v>
      </c>
      <c r="P68" s="230">
        <f t="shared" si="0"/>
        <v>0</v>
      </c>
      <c r="Q68" s="229"/>
      <c r="R68" s="47"/>
      <c r="S68" s="228" t="s">
        <v>138</v>
      </c>
      <c r="T68" s="229" t="s">
        <v>139</v>
      </c>
      <c r="U68" s="49" t="b">
        <v>1</v>
      </c>
      <c r="V68" s="49" t="b">
        <v>0</v>
      </c>
      <c r="W68" s="49" t="b">
        <v>0</v>
      </c>
      <c r="X68" s="49" t="b">
        <v>0</v>
      </c>
      <c r="Y68" s="50" t="b">
        <v>1</v>
      </c>
      <c r="Z68" s="50" t="b">
        <v>0</v>
      </c>
      <c r="AA68" s="50" t="b">
        <v>0</v>
      </c>
      <c r="AB68" s="50" t="b">
        <v>0</v>
      </c>
      <c r="AC68" s="50" t="b">
        <v>0</v>
      </c>
      <c r="AD68" s="229">
        <f t="shared" si="1"/>
        <v>0</v>
      </c>
      <c r="AE68" s="229"/>
      <c r="AF68" s="231">
        <f t="shared" si="2"/>
        <v>0</v>
      </c>
      <c r="AG68" s="228"/>
      <c r="AH68" s="228"/>
      <c r="AI68" s="49" t="b">
        <f t="shared" si="25"/>
        <v>0</v>
      </c>
      <c r="AJ68" s="50" t="b">
        <f t="shared" si="26"/>
        <v>1</v>
      </c>
      <c r="AK68" s="231"/>
      <c r="AL68" s="231">
        <f t="shared" si="5"/>
        <v>0</v>
      </c>
      <c r="AM68" s="231">
        <f t="shared" si="6"/>
        <v>1</v>
      </c>
    </row>
    <row r="69" spans="1:39" ht="27">
      <c r="A69" s="232" t="s">
        <v>5309</v>
      </c>
      <c r="B69" s="225" t="s">
        <v>5310</v>
      </c>
      <c r="C69" s="218" t="s">
        <v>5311</v>
      </c>
      <c r="D69" s="226" t="str">
        <f>HYPERLINK("https://iowngf.org/wp-content/uploads/formidable/21/IOWN-GF-RD-NDT_Use_Case-2.0.pdf", "Link")</f>
        <v>Link</v>
      </c>
      <c r="E69" s="162" t="s">
        <v>122</v>
      </c>
      <c r="F69" s="163" t="s">
        <v>433</v>
      </c>
      <c r="G69" s="227" t="b">
        <v>1</v>
      </c>
      <c r="H69" s="49" t="b">
        <v>0</v>
      </c>
      <c r="I69" s="49" t="b">
        <v>0</v>
      </c>
      <c r="J69" s="49" t="b">
        <v>0</v>
      </c>
      <c r="K69" s="50" t="b">
        <v>0</v>
      </c>
      <c r="L69" s="50" t="b">
        <v>0</v>
      </c>
      <c r="M69" s="50" t="b">
        <v>0</v>
      </c>
      <c r="N69" s="50" t="b">
        <v>0</v>
      </c>
      <c r="O69" s="50" t="b">
        <v>0</v>
      </c>
      <c r="P69" s="164">
        <f t="shared" si="0"/>
        <v>1</v>
      </c>
      <c r="Q69" s="163"/>
      <c r="R69" s="47"/>
      <c r="S69" s="162" t="s">
        <v>138</v>
      </c>
      <c r="T69" s="163" t="s">
        <v>139</v>
      </c>
      <c r="U69" s="49" t="b">
        <v>1</v>
      </c>
      <c r="V69" s="49" t="b">
        <v>0</v>
      </c>
      <c r="W69" s="49" t="b">
        <v>0</v>
      </c>
      <c r="X69" s="49" t="b">
        <v>0</v>
      </c>
      <c r="Y69" s="50" t="b">
        <v>0</v>
      </c>
      <c r="Z69" s="50" t="b">
        <v>0</v>
      </c>
      <c r="AA69" s="50" t="b">
        <v>0</v>
      </c>
      <c r="AB69" s="50" t="b">
        <v>0</v>
      </c>
      <c r="AC69" s="50" t="b">
        <v>0</v>
      </c>
      <c r="AD69" s="163">
        <f t="shared" si="1"/>
        <v>1</v>
      </c>
      <c r="AE69" s="163" t="s">
        <v>5312</v>
      </c>
      <c r="AF69" s="165">
        <f t="shared" si="2"/>
        <v>0</v>
      </c>
      <c r="AG69" s="162"/>
      <c r="AH69" s="162"/>
      <c r="AI69" s="49" t="b">
        <f t="shared" si="25"/>
        <v>1</v>
      </c>
      <c r="AJ69" s="50" t="b">
        <f t="shared" si="26"/>
        <v>0</v>
      </c>
      <c r="AK69" s="165"/>
      <c r="AL69" s="165">
        <f t="shared" si="5"/>
        <v>0</v>
      </c>
      <c r="AM69" s="165">
        <f t="shared" si="6"/>
        <v>1</v>
      </c>
    </row>
    <row r="70" spans="1:39" ht="27">
      <c r="A70" s="232" t="s">
        <v>5313</v>
      </c>
      <c r="B70" s="225" t="s">
        <v>5314</v>
      </c>
      <c r="C70" s="218" t="s">
        <v>5315</v>
      </c>
      <c r="D70" s="226" t="str">
        <f>HYPERLINK("https://cadfem.ai/engineering-services/embedded-software/", "Link")</f>
        <v>Link</v>
      </c>
      <c r="E70" s="228" t="s">
        <v>122</v>
      </c>
      <c r="F70" s="229" t="s">
        <v>433</v>
      </c>
      <c r="G70" s="227" t="b">
        <v>1</v>
      </c>
      <c r="H70" s="49" t="b">
        <v>0</v>
      </c>
      <c r="I70" s="49" t="b">
        <v>0</v>
      </c>
      <c r="J70" s="49" t="b">
        <v>1</v>
      </c>
      <c r="K70" s="50" t="b">
        <v>0</v>
      </c>
      <c r="L70" s="50" t="b">
        <v>0</v>
      </c>
      <c r="M70" s="50" t="b">
        <v>0</v>
      </c>
      <c r="N70" s="50" t="b">
        <v>0</v>
      </c>
      <c r="O70" s="50" t="b">
        <v>0</v>
      </c>
      <c r="P70" s="230">
        <f t="shared" si="0"/>
        <v>1</v>
      </c>
      <c r="Q70" s="229"/>
      <c r="R70" s="47"/>
      <c r="S70" s="228" t="s">
        <v>138</v>
      </c>
      <c r="T70" s="229" t="s">
        <v>139</v>
      </c>
      <c r="U70" s="49" t="b">
        <v>1</v>
      </c>
      <c r="V70" s="49" t="b">
        <v>0</v>
      </c>
      <c r="W70" s="49" t="b">
        <v>0</v>
      </c>
      <c r="X70" s="49" t="b">
        <v>0</v>
      </c>
      <c r="Y70" s="50" t="b">
        <v>0</v>
      </c>
      <c r="Z70" s="50" t="b">
        <v>0</v>
      </c>
      <c r="AA70" s="50" t="b">
        <v>0</v>
      </c>
      <c r="AB70" s="50" t="b">
        <v>0</v>
      </c>
      <c r="AC70" s="50" t="b">
        <v>0</v>
      </c>
      <c r="AD70" s="229">
        <f t="shared" si="1"/>
        <v>1</v>
      </c>
      <c r="AE70" s="229" t="s">
        <v>5316</v>
      </c>
      <c r="AF70" s="231">
        <f t="shared" si="2"/>
        <v>0</v>
      </c>
      <c r="AG70" s="228"/>
      <c r="AH70" s="228"/>
      <c r="AI70" s="49" t="b">
        <f t="shared" si="25"/>
        <v>1</v>
      </c>
      <c r="AJ70" s="50" t="b">
        <f t="shared" si="26"/>
        <v>0</v>
      </c>
      <c r="AK70" s="231"/>
      <c r="AL70" s="231">
        <f t="shared" si="5"/>
        <v>0</v>
      </c>
      <c r="AM70" s="231">
        <f t="shared" si="6"/>
        <v>1</v>
      </c>
    </row>
    <row r="71" spans="1:39" ht="27">
      <c r="A71" s="225"/>
      <c r="B71" s="225" t="s">
        <v>5317</v>
      </c>
      <c r="C71" s="217" t="s">
        <v>5318</v>
      </c>
      <c r="D71" s="226" t="s">
        <v>5319</v>
      </c>
      <c r="E71" s="162" t="s">
        <v>122</v>
      </c>
      <c r="F71" s="163" t="s">
        <v>433</v>
      </c>
      <c r="G71" s="227" t="b">
        <v>0</v>
      </c>
      <c r="H71" s="49" t="b">
        <v>0</v>
      </c>
      <c r="I71" s="49" t="b">
        <v>0</v>
      </c>
      <c r="J71" s="49" t="b">
        <v>0</v>
      </c>
      <c r="K71" s="50" t="b">
        <v>0</v>
      </c>
      <c r="L71" s="50" t="b">
        <v>0</v>
      </c>
      <c r="M71" s="50" t="b">
        <v>0</v>
      </c>
      <c r="N71" s="50" t="b">
        <v>0</v>
      </c>
      <c r="O71" s="50" t="b">
        <v>1</v>
      </c>
      <c r="P71" s="164">
        <f t="shared" si="0"/>
        <v>0</v>
      </c>
      <c r="Q71" s="163" t="s">
        <v>5320</v>
      </c>
      <c r="R71" s="47"/>
      <c r="S71" s="162" t="s">
        <v>138</v>
      </c>
      <c r="T71" s="163" t="s">
        <v>139</v>
      </c>
      <c r="U71" s="49" t="b">
        <v>1</v>
      </c>
      <c r="V71" s="49" t="b">
        <v>0</v>
      </c>
      <c r="W71" s="49" t="b">
        <v>0</v>
      </c>
      <c r="X71" s="49" t="b">
        <v>0</v>
      </c>
      <c r="Y71" s="50" t="b">
        <v>0</v>
      </c>
      <c r="Z71" s="50" t="b">
        <v>0</v>
      </c>
      <c r="AA71" s="50" t="b">
        <v>0</v>
      </c>
      <c r="AB71" s="50" t="b">
        <v>0</v>
      </c>
      <c r="AC71" s="50" t="b">
        <v>0</v>
      </c>
      <c r="AD71" s="163">
        <f t="shared" si="1"/>
        <v>1</v>
      </c>
      <c r="AE71" s="163" t="s">
        <v>5321</v>
      </c>
      <c r="AF71" s="165">
        <f t="shared" si="2"/>
        <v>1</v>
      </c>
      <c r="AG71" s="162" t="s">
        <v>122</v>
      </c>
      <c r="AH71" s="163" t="s">
        <v>3740</v>
      </c>
      <c r="AI71" s="49" t="b">
        <v>0</v>
      </c>
      <c r="AJ71" s="50" t="b">
        <v>1</v>
      </c>
      <c r="AK71" s="165"/>
      <c r="AL71" s="165">
        <f t="shared" si="5"/>
        <v>0</v>
      </c>
      <c r="AM71" s="165">
        <f t="shared" si="6"/>
        <v>1</v>
      </c>
    </row>
    <row r="72" spans="1:39" ht="27">
      <c r="A72" s="225"/>
      <c r="B72" s="225" t="s">
        <v>5322</v>
      </c>
      <c r="C72" s="217" t="s">
        <v>5323</v>
      </c>
      <c r="D72" s="226" t="s">
        <v>5324</v>
      </c>
      <c r="E72" s="228" t="s">
        <v>122</v>
      </c>
      <c r="F72" s="229" t="s">
        <v>433</v>
      </c>
      <c r="G72" s="227" t="b">
        <v>1</v>
      </c>
      <c r="H72" s="49" t="b">
        <v>0</v>
      </c>
      <c r="I72" s="49" t="b">
        <v>1</v>
      </c>
      <c r="J72" s="49" t="b">
        <v>0</v>
      </c>
      <c r="K72" s="50" t="b">
        <v>0</v>
      </c>
      <c r="L72" s="50" t="b">
        <v>0</v>
      </c>
      <c r="M72" s="50" t="b">
        <v>0</v>
      </c>
      <c r="N72" s="50" t="b">
        <v>0</v>
      </c>
      <c r="O72" s="50" t="b">
        <v>0</v>
      </c>
      <c r="P72" s="230">
        <f t="shared" si="0"/>
        <v>1</v>
      </c>
      <c r="Q72" s="229"/>
      <c r="R72" s="47"/>
      <c r="S72" s="228" t="s">
        <v>138</v>
      </c>
      <c r="T72" s="229" t="s">
        <v>139</v>
      </c>
      <c r="U72" s="49" t="b">
        <v>0</v>
      </c>
      <c r="V72" s="49" t="b">
        <v>0</v>
      </c>
      <c r="W72" s="49" t="b">
        <v>0</v>
      </c>
      <c r="X72" s="49" t="b">
        <v>0</v>
      </c>
      <c r="Y72" s="50" t="b">
        <v>0</v>
      </c>
      <c r="Z72" s="50" t="b">
        <v>0</v>
      </c>
      <c r="AA72" s="50" t="b">
        <v>0</v>
      </c>
      <c r="AB72" s="50" t="b">
        <v>0</v>
      </c>
      <c r="AC72" s="50" t="b">
        <v>1</v>
      </c>
      <c r="AD72" s="229">
        <f t="shared" si="1"/>
        <v>0</v>
      </c>
      <c r="AE72" s="229" t="s">
        <v>5325</v>
      </c>
      <c r="AF72" s="231">
        <f t="shared" si="2"/>
        <v>1</v>
      </c>
      <c r="AG72" s="228" t="s">
        <v>122</v>
      </c>
      <c r="AH72" s="229" t="s">
        <v>3740</v>
      </c>
      <c r="AI72" s="49" t="b">
        <v>0</v>
      </c>
      <c r="AJ72" s="50" t="b">
        <v>1</v>
      </c>
      <c r="AK72" s="231"/>
      <c r="AL72" s="231">
        <f t="shared" si="5"/>
        <v>0</v>
      </c>
      <c r="AM72" s="231">
        <f t="shared" si="6"/>
        <v>1</v>
      </c>
    </row>
    <row r="73" spans="1:39" ht="27">
      <c r="A73" s="225"/>
      <c r="B73" s="225" t="s">
        <v>5326</v>
      </c>
      <c r="C73" s="217" t="s">
        <v>5327</v>
      </c>
      <c r="D73" s="226" t="s">
        <v>5328</v>
      </c>
      <c r="E73" s="162" t="s">
        <v>122</v>
      </c>
      <c r="F73" s="163" t="s">
        <v>433</v>
      </c>
      <c r="G73" s="227" t="b">
        <v>0</v>
      </c>
      <c r="H73" s="49" t="b">
        <v>0</v>
      </c>
      <c r="I73" s="49" t="b">
        <v>0</v>
      </c>
      <c r="J73" s="49" t="b">
        <v>0</v>
      </c>
      <c r="K73" s="50" t="b">
        <v>0</v>
      </c>
      <c r="L73" s="50" t="b">
        <v>0</v>
      </c>
      <c r="M73" s="50" t="b">
        <v>0</v>
      </c>
      <c r="N73" s="50" t="b">
        <v>0</v>
      </c>
      <c r="O73" s="50" t="b">
        <v>1</v>
      </c>
      <c r="P73" s="164">
        <f t="shared" si="0"/>
        <v>0</v>
      </c>
      <c r="Q73" s="163" t="s">
        <v>5329</v>
      </c>
      <c r="R73" s="47"/>
      <c r="S73" s="162" t="s">
        <v>138</v>
      </c>
      <c r="T73" s="163" t="s">
        <v>139</v>
      </c>
      <c r="U73" s="49" t="b">
        <v>0</v>
      </c>
      <c r="V73" s="49" t="b">
        <v>0</v>
      </c>
      <c r="W73" s="49" t="b">
        <v>0</v>
      </c>
      <c r="X73" s="49" t="b">
        <v>0</v>
      </c>
      <c r="Y73" s="50" t="b">
        <v>0</v>
      </c>
      <c r="Z73" s="50" t="b">
        <v>0</v>
      </c>
      <c r="AA73" s="50" t="b">
        <v>0</v>
      </c>
      <c r="AB73" s="50" t="b">
        <v>0</v>
      </c>
      <c r="AC73" s="50" t="b">
        <v>1</v>
      </c>
      <c r="AD73" s="163">
        <f t="shared" si="1"/>
        <v>0</v>
      </c>
      <c r="AE73" s="163" t="s">
        <v>5330</v>
      </c>
      <c r="AF73" s="165">
        <f t="shared" si="2"/>
        <v>0</v>
      </c>
      <c r="AG73" s="162"/>
      <c r="AH73" s="162"/>
      <c r="AI73" s="49" t="b">
        <f t="shared" ref="AI73:AI76" si="27">IF(AND(P73,AD73,NOT(AF73)),TRUE,FALSE)</f>
        <v>0</v>
      </c>
      <c r="AJ73" s="50" t="b">
        <f t="shared" ref="AJ73:AJ76" si="28">IF(AND(NOT(P73),NOT(AD73)),TRUE,FALSE)</f>
        <v>1</v>
      </c>
      <c r="AK73" s="165"/>
      <c r="AL73" s="165">
        <f t="shared" si="5"/>
        <v>0</v>
      </c>
      <c r="AM73" s="165">
        <f t="shared" si="6"/>
        <v>1</v>
      </c>
    </row>
    <row r="74" spans="1:39" ht="27">
      <c r="A74" s="232" t="s">
        <v>5331</v>
      </c>
      <c r="B74" s="225" t="s">
        <v>5332</v>
      </c>
      <c r="C74" s="218" t="s">
        <v>5333</v>
      </c>
      <c r="D74" s="226" t="str">
        <f>HYPERLINK("https://www.automation.com/en-us/articles/february-2024/trick-easy-acronym-conceptualize-digital-twin", "Link")</f>
        <v>Link</v>
      </c>
      <c r="E74" s="228" t="s">
        <v>122</v>
      </c>
      <c r="F74" s="229" t="s">
        <v>433</v>
      </c>
      <c r="G74" s="227" t="b">
        <v>1</v>
      </c>
      <c r="H74" s="49" t="b">
        <v>0</v>
      </c>
      <c r="I74" s="49" t="b">
        <v>0</v>
      </c>
      <c r="J74" s="49" t="b">
        <v>1</v>
      </c>
      <c r="K74" s="50" t="b">
        <v>0</v>
      </c>
      <c r="L74" s="50" t="b">
        <v>0</v>
      </c>
      <c r="M74" s="50" t="b">
        <v>0</v>
      </c>
      <c r="N74" s="50" t="b">
        <v>0</v>
      </c>
      <c r="O74" s="50" t="b">
        <v>0</v>
      </c>
      <c r="P74" s="230">
        <f t="shared" si="0"/>
        <v>1</v>
      </c>
      <c r="Q74" s="229"/>
      <c r="R74" s="47"/>
      <c r="S74" s="228" t="s">
        <v>138</v>
      </c>
      <c r="T74" s="229" t="s">
        <v>139</v>
      </c>
      <c r="U74" s="49" t="b">
        <v>1</v>
      </c>
      <c r="V74" s="49" t="b">
        <v>0</v>
      </c>
      <c r="W74" s="49" t="b">
        <v>0</v>
      </c>
      <c r="X74" s="49" t="b">
        <v>0</v>
      </c>
      <c r="Y74" s="50" t="b">
        <v>0</v>
      </c>
      <c r="Z74" s="50" t="b">
        <v>0</v>
      </c>
      <c r="AA74" s="50" t="b">
        <v>0</v>
      </c>
      <c r="AB74" s="50" t="b">
        <v>0</v>
      </c>
      <c r="AC74" s="50" t="b">
        <v>0</v>
      </c>
      <c r="AD74" s="229">
        <f t="shared" si="1"/>
        <v>1</v>
      </c>
      <c r="AE74" s="229" t="s">
        <v>5334</v>
      </c>
      <c r="AF74" s="231">
        <f t="shared" si="2"/>
        <v>0</v>
      </c>
      <c r="AG74" s="228"/>
      <c r="AH74" s="228"/>
      <c r="AI74" s="49" t="b">
        <f t="shared" si="27"/>
        <v>1</v>
      </c>
      <c r="AJ74" s="50" t="b">
        <f t="shared" si="28"/>
        <v>0</v>
      </c>
      <c r="AK74" s="231"/>
      <c r="AL74" s="231">
        <f t="shared" si="5"/>
        <v>0</v>
      </c>
      <c r="AM74" s="231">
        <f t="shared" si="6"/>
        <v>1</v>
      </c>
    </row>
    <row r="75" spans="1:39" ht="27">
      <c r="A75" s="225"/>
      <c r="B75" s="225" t="s">
        <v>5335</v>
      </c>
      <c r="C75" s="217" t="s">
        <v>5336</v>
      </c>
      <c r="D75" s="226" t="s">
        <v>5337</v>
      </c>
      <c r="E75" s="162" t="s">
        <v>122</v>
      </c>
      <c r="F75" s="163" t="s">
        <v>433</v>
      </c>
      <c r="G75" s="227" t="b">
        <v>0</v>
      </c>
      <c r="H75" s="49" t="b">
        <v>0</v>
      </c>
      <c r="I75" s="49" t="b">
        <v>0</v>
      </c>
      <c r="J75" s="49" t="b">
        <v>0</v>
      </c>
      <c r="K75" s="50" t="b">
        <v>1</v>
      </c>
      <c r="L75" s="50" t="b">
        <v>0</v>
      </c>
      <c r="M75" s="50" t="b">
        <v>0</v>
      </c>
      <c r="N75" s="50" t="b">
        <v>0</v>
      </c>
      <c r="O75" s="50" t="b">
        <v>0</v>
      </c>
      <c r="P75" s="164">
        <f t="shared" si="0"/>
        <v>0</v>
      </c>
      <c r="Q75" s="163"/>
      <c r="R75" s="47"/>
      <c r="S75" s="162" t="s">
        <v>138</v>
      </c>
      <c r="T75" s="163" t="s">
        <v>139</v>
      </c>
      <c r="U75" s="49" t="b">
        <v>0</v>
      </c>
      <c r="V75" s="49" t="b">
        <v>0</v>
      </c>
      <c r="W75" s="49" t="b">
        <v>0</v>
      </c>
      <c r="X75" s="49" t="b">
        <v>0</v>
      </c>
      <c r="Y75" s="50" t="b">
        <v>1</v>
      </c>
      <c r="Z75" s="50" t="b">
        <v>0</v>
      </c>
      <c r="AA75" s="50" t="b">
        <v>0</v>
      </c>
      <c r="AB75" s="50" t="b">
        <v>0</v>
      </c>
      <c r="AC75" s="50" t="b">
        <v>0</v>
      </c>
      <c r="AD75" s="163">
        <f t="shared" si="1"/>
        <v>0</v>
      </c>
      <c r="AE75" s="163"/>
      <c r="AF75" s="165">
        <f t="shared" si="2"/>
        <v>0</v>
      </c>
      <c r="AG75" s="162"/>
      <c r="AH75" s="162"/>
      <c r="AI75" s="49" t="b">
        <f t="shared" si="27"/>
        <v>0</v>
      </c>
      <c r="AJ75" s="50" t="b">
        <f t="shared" si="28"/>
        <v>1</v>
      </c>
      <c r="AK75" s="165"/>
      <c r="AL75" s="165">
        <f t="shared" si="5"/>
        <v>0</v>
      </c>
      <c r="AM75" s="165">
        <f t="shared" si="6"/>
        <v>1</v>
      </c>
    </row>
    <row r="76" spans="1:39" ht="27">
      <c r="A76" s="225"/>
      <c r="B76" s="225" t="s">
        <v>5338</v>
      </c>
      <c r="C76" s="217" t="s">
        <v>5339</v>
      </c>
      <c r="D76" s="226" t="s">
        <v>5340</v>
      </c>
      <c r="E76" s="228" t="s">
        <v>122</v>
      </c>
      <c r="F76" s="229" t="s">
        <v>433</v>
      </c>
      <c r="G76" s="227" t="b">
        <v>1</v>
      </c>
      <c r="H76" s="49" t="b">
        <v>0</v>
      </c>
      <c r="I76" s="49" t="b">
        <v>0</v>
      </c>
      <c r="J76" s="49" t="b">
        <v>0</v>
      </c>
      <c r="K76" s="50" t="b">
        <v>1</v>
      </c>
      <c r="L76" s="50" t="b">
        <v>0</v>
      </c>
      <c r="M76" s="50" t="b">
        <v>0</v>
      </c>
      <c r="N76" s="50" t="b">
        <v>0</v>
      </c>
      <c r="O76" s="50" t="b">
        <v>0</v>
      </c>
      <c r="P76" s="230">
        <f t="shared" si="0"/>
        <v>0</v>
      </c>
      <c r="Q76" s="229"/>
      <c r="R76" s="47"/>
      <c r="S76" s="228" t="s">
        <v>138</v>
      </c>
      <c r="T76" s="229" t="s">
        <v>139</v>
      </c>
      <c r="U76" s="49" t="b">
        <v>0</v>
      </c>
      <c r="V76" s="49" t="b">
        <v>0</v>
      </c>
      <c r="W76" s="49" t="b">
        <v>0</v>
      </c>
      <c r="X76" s="49" t="b">
        <v>0</v>
      </c>
      <c r="Y76" s="50" t="b">
        <v>1</v>
      </c>
      <c r="Z76" s="50" t="b">
        <v>0</v>
      </c>
      <c r="AA76" s="50" t="b">
        <v>0</v>
      </c>
      <c r="AB76" s="50" t="b">
        <v>0</v>
      </c>
      <c r="AC76" s="50" t="b">
        <v>0</v>
      </c>
      <c r="AD76" s="229">
        <f t="shared" si="1"/>
        <v>0</v>
      </c>
      <c r="AE76" s="229"/>
      <c r="AF76" s="231">
        <f t="shared" si="2"/>
        <v>0</v>
      </c>
      <c r="AG76" s="228"/>
      <c r="AH76" s="228"/>
      <c r="AI76" s="49" t="b">
        <f t="shared" si="27"/>
        <v>0</v>
      </c>
      <c r="AJ76" s="50" t="b">
        <f t="shared" si="28"/>
        <v>1</v>
      </c>
      <c r="AK76" s="231"/>
      <c r="AL76" s="231">
        <f t="shared" si="5"/>
        <v>0</v>
      </c>
      <c r="AM76" s="231">
        <f t="shared" si="6"/>
        <v>1</v>
      </c>
    </row>
    <row r="77" spans="1:39" ht="27">
      <c r="A77" s="225"/>
      <c r="B77" s="225" t="s">
        <v>5341</v>
      </c>
      <c r="C77" s="217" t="s">
        <v>5342</v>
      </c>
      <c r="D77" s="226" t="s">
        <v>5343</v>
      </c>
      <c r="E77" s="162" t="s">
        <v>122</v>
      </c>
      <c r="F77" s="163" t="s">
        <v>433</v>
      </c>
      <c r="G77" s="227" t="b">
        <v>1</v>
      </c>
      <c r="H77" s="49" t="b">
        <v>0</v>
      </c>
      <c r="I77" s="49" t="b">
        <v>0</v>
      </c>
      <c r="J77" s="49" t="b">
        <v>0</v>
      </c>
      <c r="K77" s="50" t="b">
        <v>0</v>
      </c>
      <c r="L77" s="50" t="b">
        <v>0</v>
      </c>
      <c r="M77" s="50" t="b">
        <v>0</v>
      </c>
      <c r="N77" s="50" t="b">
        <v>0</v>
      </c>
      <c r="O77" s="50" t="b">
        <v>0</v>
      </c>
      <c r="P77" s="164">
        <f t="shared" si="0"/>
        <v>1</v>
      </c>
      <c r="Q77" s="163"/>
      <c r="R77" s="47"/>
      <c r="S77" s="162" t="s">
        <v>138</v>
      </c>
      <c r="T77" s="163" t="s">
        <v>139</v>
      </c>
      <c r="U77" s="49" t="b">
        <v>0</v>
      </c>
      <c r="V77" s="49" t="b">
        <v>0</v>
      </c>
      <c r="W77" s="49" t="b">
        <v>0</v>
      </c>
      <c r="X77" s="49" t="b">
        <v>0</v>
      </c>
      <c r="Y77" s="50" t="b">
        <v>1</v>
      </c>
      <c r="Z77" s="50" t="b">
        <v>0</v>
      </c>
      <c r="AA77" s="50" t="b">
        <v>0</v>
      </c>
      <c r="AB77" s="50" t="b">
        <v>0</v>
      </c>
      <c r="AC77" s="50" t="b">
        <v>0</v>
      </c>
      <c r="AD77" s="163">
        <f t="shared" si="1"/>
        <v>0</v>
      </c>
      <c r="AE77" s="163"/>
      <c r="AF77" s="165">
        <f t="shared" si="2"/>
        <v>1</v>
      </c>
      <c r="AG77" s="162" t="s">
        <v>122</v>
      </c>
      <c r="AH77" s="163" t="s">
        <v>3740</v>
      </c>
      <c r="AI77" s="49" t="b">
        <v>0</v>
      </c>
      <c r="AJ77" s="50" t="b">
        <v>1</v>
      </c>
      <c r="AK77" s="165"/>
      <c r="AL77" s="165">
        <f t="shared" si="5"/>
        <v>0</v>
      </c>
      <c r="AM77" s="165">
        <f t="shared" si="6"/>
        <v>1</v>
      </c>
    </row>
    <row r="78" spans="1:39" ht="27">
      <c r="A78" s="225"/>
      <c r="B78" s="225" t="s">
        <v>5344</v>
      </c>
      <c r="C78" s="217" t="s">
        <v>5345</v>
      </c>
      <c r="D78" s="226" t="s">
        <v>5346</v>
      </c>
      <c r="E78" s="228" t="s">
        <v>124</v>
      </c>
      <c r="F78" s="229" t="s">
        <v>173</v>
      </c>
      <c r="G78" s="227" t="b">
        <v>0</v>
      </c>
      <c r="H78" s="49" t="b">
        <v>0</v>
      </c>
      <c r="I78" s="49" t="b">
        <v>0</v>
      </c>
      <c r="J78" s="49" t="b">
        <v>0</v>
      </c>
      <c r="K78" s="50" t="b">
        <v>0</v>
      </c>
      <c r="L78" s="50" t="b">
        <v>0</v>
      </c>
      <c r="M78" s="50" t="b">
        <v>0</v>
      </c>
      <c r="N78" s="50" t="b">
        <v>0</v>
      </c>
      <c r="O78" s="50" t="b">
        <v>1</v>
      </c>
      <c r="P78" s="230">
        <f t="shared" si="0"/>
        <v>0</v>
      </c>
      <c r="Q78" s="229"/>
      <c r="R78" s="47"/>
      <c r="S78" s="228" t="s">
        <v>122</v>
      </c>
      <c r="T78" s="229" t="s">
        <v>123</v>
      </c>
      <c r="U78" s="49" t="b">
        <v>0</v>
      </c>
      <c r="V78" s="49" t="b">
        <v>0</v>
      </c>
      <c r="W78" s="49" t="b">
        <v>0</v>
      </c>
      <c r="X78" s="49" t="b">
        <v>0</v>
      </c>
      <c r="Y78" s="50" t="b">
        <v>0</v>
      </c>
      <c r="Z78" s="50" t="b">
        <v>0</v>
      </c>
      <c r="AA78" s="50" t="b">
        <v>0</v>
      </c>
      <c r="AB78" s="50" t="b">
        <v>0</v>
      </c>
      <c r="AC78" s="50" t="b">
        <v>1</v>
      </c>
      <c r="AD78" s="229">
        <f t="shared" si="1"/>
        <v>0</v>
      </c>
      <c r="AE78" s="229"/>
      <c r="AF78" s="231">
        <f t="shared" si="2"/>
        <v>0</v>
      </c>
      <c r="AG78" s="228"/>
      <c r="AH78" s="228"/>
      <c r="AI78" s="49" t="b">
        <f>IF(AND(P78,AD78,NOT(AF78)),TRUE,FALSE)</f>
        <v>0</v>
      </c>
      <c r="AJ78" s="50" t="b">
        <f>IF(AND(NOT(P78),NOT(AD78)),TRUE,FALSE)</f>
        <v>1</v>
      </c>
      <c r="AK78" s="231"/>
      <c r="AL78" s="231">
        <f t="shared" si="5"/>
        <v>0</v>
      </c>
      <c r="AM78" s="231">
        <f t="shared" si="6"/>
        <v>1</v>
      </c>
    </row>
    <row r="79" spans="1:39" ht="27">
      <c r="A79" s="232" t="s">
        <v>5347</v>
      </c>
      <c r="B79" s="225" t="s">
        <v>5348</v>
      </c>
      <c r="C79" s="218" t="s">
        <v>5349</v>
      </c>
      <c r="D79" s="226" t="str">
        <f>HYPERLINK("https://www.vde.com/resource/blob/2293228/3e50b3417c8777c85e9e33cb3e1e9ebc/vde-study-the-digital-twin-in-the-network-and-electricity-industry-data.pdf", "Link")</f>
        <v>Link</v>
      </c>
      <c r="E79" s="162" t="s">
        <v>124</v>
      </c>
      <c r="F79" s="163" t="s">
        <v>173</v>
      </c>
      <c r="G79" s="227" t="b">
        <v>1</v>
      </c>
      <c r="H79" s="49" t="b">
        <v>0</v>
      </c>
      <c r="I79" s="49" t="b">
        <v>0</v>
      </c>
      <c r="J79" s="49" t="b">
        <v>0</v>
      </c>
      <c r="K79" s="50" t="b">
        <v>0</v>
      </c>
      <c r="L79" s="50" t="b">
        <v>0</v>
      </c>
      <c r="M79" s="50" t="b">
        <v>0</v>
      </c>
      <c r="N79" s="50" t="b">
        <v>0</v>
      </c>
      <c r="O79" s="50" t="b">
        <v>0</v>
      </c>
      <c r="P79" s="164">
        <f t="shared" si="0"/>
        <v>1</v>
      </c>
      <c r="Q79" s="163"/>
      <c r="R79" s="47"/>
      <c r="S79" s="162" t="s">
        <v>122</v>
      </c>
      <c r="T79" s="163" t="s">
        <v>123</v>
      </c>
      <c r="U79" s="49" t="b">
        <v>0</v>
      </c>
      <c r="V79" s="49" t="b">
        <v>0</v>
      </c>
      <c r="W79" s="49" t="b">
        <v>0</v>
      </c>
      <c r="X79" s="49" t="b">
        <v>0</v>
      </c>
      <c r="Y79" s="50" t="b">
        <v>1</v>
      </c>
      <c r="Z79" s="50" t="b">
        <v>0</v>
      </c>
      <c r="AA79" s="50" t="b">
        <v>0</v>
      </c>
      <c r="AB79" s="50" t="b">
        <v>0</v>
      </c>
      <c r="AC79" s="50" t="b">
        <v>0</v>
      </c>
      <c r="AD79" s="163">
        <f t="shared" si="1"/>
        <v>0</v>
      </c>
      <c r="AE79" s="163"/>
      <c r="AF79" s="165">
        <f t="shared" si="2"/>
        <v>1</v>
      </c>
      <c r="AG79" s="162" t="s">
        <v>138</v>
      </c>
      <c r="AH79" s="163" t="s">
        <v>139</v>
      </c>
      <c r="AI79" s="49" t="b">
        <v>1</v>
      </c>
      <c r="AJ79" s="50"/>
      <c r="AK79" s="165" t="s">
        <v>5350</v>
      </c>
      <c r="AL79" s="165">
        <f t="shared" si="5"/>
        <v>0</v>
      </c>
      <c r="AM79" s="165">
        <f t="shared" si="6"/>
        <v>1</v>
      </c>
    </row>
    <row r="80" spans="1:39" ht="27">
      <c r="A80" s="232" t="s">
        <v>5351</v>
      </c>
      <c r="B80" s="232" t="s">
        <v>5352</v>
      </c>
      <c r="C80" s="218" t="s">
        <v>5353</v>
      </c>
      <c r="D80" s="226" t="str">
        <f>HYPERLINK("https://srcmapt.org/wp-content/uploads/2024/07/MAPT-Deep-Dive-on-Digital-Twins-PDF-Solutions-May-31-2024-V2-Final.pdf", "Link")</f>
        <v>Link</v>
      </c>
      <c r="E80" s="228" t="s">
        <v>124</v>
      </c>
      <c r="F80" s="229" t="s">
        <v>173</v>
      </c>
      <c r="G80" s="227" t="b">
        <v>1</v>
      </c>
      <c r="H80" s="227" t="b">
        <v>0</v>
      </c>
      <c r="I80" s="227" t="b">
        <v>0</v>
      </c>
      <c r="J80" s="227" t="b">
        <v>0</v>
      </c>
      <c r="K80" s="50" t="b">
        <v>0</v>
      </c>
      <c r="L80" s="50" t="b">
        <v>0</v>
      </c>
      <c r="M80" s="50" t="b">
        <v>0</v>
      </c>
      <c r="N80" s="50" t="b">
        <v>0</v>
      </c>
      <c r="O80" s="50" t="b">
        <v>0</v>
      </c>
      <c r="P80" s="230">
        <f t="shared" si="0"/>
        <v>1</v>
      </c>
      <c r="Q80" s="229"/>
      <c r="R80" s="47"/>
      <c r="S80" s="228" t="s">
        <v>122</v>
      </c>
      <c r="T80" s="229" t="s">
        <v>123</v>
      </c>
      <c r="U80" s="49" t="b">
        <v>0</v>
      </c>
      <c r="V80" s="49" t="b">
        <v>0</v>
      </c>
      <c r="W80" s="49" t="b">
        <v>0</v>
      </c>
      <c r="X80" s="49" t="b">
        <v>0</v>
      </c>
      <c r="Y80" s="50" t="b">
        <v>1</v>
      </c>
      <c r="Z80" s="50" t="b">
        <v>0</v>
      </c>
      <c r="AA80" s="50" t="b">
        <v>0</v>
      </c>
      <c r="AB80" s="50" t="b">
        <v>0</v>
      </c>
      <c r="AC80" s="50" t="b">
        <v>0</v>
      </c>
      <c r="AD80" s="229">
        <f t="shared" si="1"/>
        <v>0</v>
      </c>
      <c r="AE80" s="229"/>
      <c r="AF80" s="231">
        <f t="shared" si="2"/>
        <v>1</v>
      </c>
      <c r="AG80" s="228" t="s">
        <v>138</v>
      </c>
      <c r="AH80" s="229" t="s">
        <v>139</v>
      </c>
      <c r="AI80" s="49" t="b">
        <v>1</v>
      </c>
      <c r="AJ80" s="50"/>
      <c r="AK80" s="235" t="s">
        <v>5354</v>
      </c>
      <c r="AL80" s="231">
        <f t="shared" si="5"/>
        <v>0</v>
      </c>
      <c r="AM80" s="231">
        <f t="shared" si="6"/>
        <v>1</v>
      </c>
    </row>
    <row r="81" spans="1:39" ht="27">
      <c r="A81" s="225"/>
      <c r="B81" s="225" t="s">
        <v>5355</v>
      </c>
      <c r="C81" s="217" t="s">
        <v>5356</v>
      </c>
      <c r="D81" s="226" t="s">
        <v>5357</v>
      </c>
      <c r="E81" s="162" t="s">
        <v>124</v>
      </c>
      <c r="F81" s="163" t="s">
        <v>173</v>
      </c>
      <c r="G81" s="227" t="b">
        <v>0</v>
      </c>
      <c r="H81" s="227" t="b">
        <v>0</v>
      </c>
      <c r="I81" s="227" t="b">
        <v>0</v>
      </c>
      <c r="J81" s="227" t="b">
        <v>0</v>
      </c>
      <c r="K81" s="50" t="b">
        <v>1</v>
      </c>
      <c r="L81" s="50" t="b">
        <v>0</v>
      </c>
      <c r="M81" s="50" t="b">
        <v>0</v>
      </c>
      <c r="N81" s="50" t="b">
        <v>0</v>
      </c>
      <c r="O81" s="50" t="b">
        <v>0</v>
      </c>
      <c r="P81" s="164">
        <f t="shared" si="0"/>
        <v>0</v>
      </c>
      <c r="Q81" s="163"/>
      <c r="R81" s="47"/>
      <c r="S81" s="162" t="s">
        <v>122</v>
      </c>
      <c r="T81" s="163" t="s">
        <v>123</v>
      </c>
      <c r="U81" s="49" t="b">
        <v>0</v>
      </c>
      <c r="V81" s="49" t="b">
        <v>0</v>
      </c>
      <c r="W81" s="49" t="b">
        <v>0</v>
      </c>
      <c r="X81" s="49" t="b">
        <v>0</v>
      </c>
      <c r="Y81" s="50" t="b">
        <v>1</v>
      </c>
      <c r="Z81" s="50" t="b">
        <v>0</v>
      </c>
      <c r="AA81" s="50" t="b">
        <v>0</v>
      </c>
      <c r="AB81" s="50" t="b">
        <v>0</v>
      </c>
      <c r="AC81" s="50" t="b">
        <v>0</v>
      </c>
      <c r="AD81" s="163">
        <f t="shared" si="1"/>
        <v>0</v>
      </c>
      <c r="AE81" s="163"/>
      <c r="AF81" s="165">
        <f t="shared" si="2"/>
        <v>0</v>
      </c>
      <c r="AG81" s="162"/>
      <c r="AH81" s="162"/>
      <c r="AI81" s="49" t="b">
        <f t="shared" ref="AI81:AI82" si="29">IF(AND(P81,AD81,NOT(AF81)),TRUE,FALSE)</f>
        <v>0</v>
      </c>
      <c r="AJ81" s="50" t="b">
        <f t="shared" ref="AJ81:AJ82" si="30">IF(AND(NOT(P81),NOT(AD81)),TRUE,FALSE)</f>
        <v>1</v>
      </c>
      <c r="AK81" s="165"/>
      <c r="AL81" s="165">
        <f t="shared" si="5"/>
        <v>0</v>
      </c>
      <c r="AM81" s="165">
        <f t="shared" si="6"/>
        <v>1</v>
      </c>
    </row>
    <row r="82" spans="1:39" ht="27">
      <c r="A82" s="225"/>
      <c r="B82" s="225" t="s">
        <v>5358</v>
      </c>
      <c r="C82" s="217" t="s">
        <v>5359</v>
      </c>
      <c r="D82" s="226" t="s">
        <v>5360</v>
      </c>
      <c r="E82" s="228" t="s">
        <v>124</v>
      </c>
      <c r="F82" s="229" t="s">
        <v>173</v>
      </c>
      <c r="G82" s="227" t="b">
        <v>0</v>
      </c>
      <c r="H82" s="227" t="b">
        <v>0</v>
      </c>
      <c r="I82" s="227" t="b">
        <v>0</v>
      </c>
      <c r="J82" s="227" t="b">
        <v>0</v>
      </c>
      <c r="K82" s="50" t="b">
        <v>0</v>
      </c>
      <c r="L82" s="50" t="b">
        <v>0</v>
      </c>
      <c r="M82" s="50" t="b">
        <v>0</v>
      </c>
      <c r="N82" s="50" t="b">
        <v>0</v>
      </c>
      <c r="O82" s="50" t="b">
        <v>1</v>
      </c>
      <c r="P82" s="230">
        <f t="shared" si="0"/>
        <v>0</v>
      </c>
      <c r="Q82" s="229" t="s">
        <v>5361</v>
      </c>
      <c r="R82" s="47"/>
      <c r="S82" s="228" t="s">
        <v>122</v>
      </c>
      <c r="T82" s="229" t="s">
        <v>123</v>
      </c>
      <c r="U82" s="49" t="b">
        <v>0</v>
      </c>
      <c r="V82" s="49" t="b">
        <v>0</v>
      </c>
      <c r="W82" s="49" t="b">
        <v>0</v>
      </c>
      <c r="X82" s="49" t="b">
        <v>0</v>
      </c>
      <c r="Y82" s="50" t="b">
        <v>0</v>
      </c>
      <c r="Z82" s="50" t="b">
        <v>0</v>
      </c>
      <c r="AA82" s="50" t="b">
        <v>0</v>
      </c>
      <c r="AB82" s="50" t="b">
        <v>0</v>
      </c>
      <c r="AC82" s="50" t="b">
        <v>1</v>
      </c>
      <c r="AD82" s="229">
        <f t="shared" si="1"/>
        <v>0</v>
      </c>
      <c r="AE82" s="229" t="s">
        <v>5163</v>
      </c>
      <c r="AF82" s="231">
        <f t="shared" si="2"/>
        <v>0</v>
      </c>
      <c r="AG82" s="228"/>
      <c r="AH82" s="228"/>
      <c r="AI82" s="49" t="b">
        <f t="shared" si="29"/>
        <v>0</v>
      </c>
      <c r="AJ82" s="50" t="b">
        <f t="shared" si="30"/>
        <v>1</v>
      </c>
      <c r="AK82" s="231"/>
      <c r="AL82" s="231">
        <f t="shared" si="5"/>
        <v>0</v>
      </c>
      <c r="AM82" s="231">
        <f t="shared" si="6"/>
        <v>1</v>
      </c>
    </row>
    <row r="83" spans="1:39" ht="27">
      <c r="A83" s="225"/>
      <c r="B83" s="225" t="s">
        <v>5362</v>
      </c>
      <c r="C83" s="217" t="s">
        <v>5363</v>
      </c>
      <c r="D83" s="258" t="s">
        <v>5364</v>
      </c>
      <c r="E83" s="48" t="s">
        <v>124</v>
      </c>
      <c r="F83" s="43" t="s">
        <v>173</v>
      </c>
      <c r="G83" s="227" t="b">
        <v>1</v>
      </c>
      <c r="H83" s="227" t="b">
        <v>0</v>
      </c>
      <c r="I83" s="227" t="b">
        <v>0</v>
      </c>
      <c r="J83" s="227" t="b">
        <v>0</v>
      </c>
      <c r="K83" s="50" t="b">
        <v>0</v>
      </c>
      <c r="L83" s="50" t="b">
        <v>0</v>
      </c>
      <c r="M83" s="50" t="b">
        <v>0</v>
      </c>
      <c r="N83" s="50" t="b">
        <v>0</v>
      </c>
      <c r="O83" s="50" t="b">
        <v>0</v>
      </c>
      <c r="P83" s="260">
        <f t="shared" si="0"/>
        <v>1</v>
      </c>
      <c r="Q83" s="43"/>
      <c r="R83" s="47"/>
      <c r="S83" s="48" t="s">
        <v>122</v>
      </c>
      <c r="T83" s="43" t="s">
        <v>123</v>
      </c>
      <c r="U83" s="49" t="b">
        <v>0</v>
      </c>
      <c r="V83" s="49" t="b">
        <v>0</v>
      </c>
      <c r="W83" s="49" t="b">
        <v>0</v>
      </c>
      <c r="X83" s="49" t="b">
        <v>0</v>
      </c>
      <c r="Y83" s="50" t="b">
        <v>0</v>
      </c>
      <c r="Z83" s="50" t="b">
        <v>0</v>
      </c>
      <c r="AA83" s="50" t="b">
        <v>0</v>
      </c>
      <c r="AB83" s="50" t="b">
        <v>0</v>
      </c>
      <c r="AC83" s="50" t="b">
        <v>1</v>
      </c>
      <c r="AD83" s="43">
        <f t="shared" si="1"/>
        <v>0</v>
      </c>
      <c r="AE83" s="43" t="s">
        <v>5365</v>
      </c>
      <c r="AF83" s="27">
        <f t="shared" si="2"/>
        <v>1</v>
      </c>
      <c r="AG83" s="48" t="s">
        <v>138</v>
      </c>
      <c r="AH83" s="43" t="s">
        <v>139</v>
      </c>
      <c r="AI83" s="49" t="b">
        <v>0</v>
      </c>
      <c r="AJ83" s="50" t="b">
        <v>0</v>
      </c>
      <c r="AK83" s="27" t="s">
        <v>5366</v>
      </c>
      <c r="AL83" s="27">
        <f t="shared" si="5"/>
        <v>1</v>
      </c>
      <c r="AM83" s="27">
        <f t="shared" si="6"/>
        <v>1</v>
      </c>
    </row>
    <row r="84" spans="1:39" ht="27">
      <c r="A84" s="225"/>
      <c r="B84" s="225" t="s">
        <v>5367</v>
      </c>
      <c r="C84" s="217" t="s">
        <v>5368</v>
      </c>
      <c r="D84" s="226" t="s">
        <v>5369</v>
      </c>
      <c r="E84" s="228" t="s">
        <v>124</v>
      </c>
      <c r="F84" s="229" t="s">
        <v>173</v>
      </c>
      <c r="G84" s="227" t="b">
        <v>0</v>
      </c>
      <c r="H84" s="227" t="b">
        <v>0</v>
      </c>
      <c r="I84" s="227" t="b">
        <v>0</v>
      </c>
      <c r="J84" s="227" t="b">
        <v>0</v>
      </c>
      <c r="K84" s="50" t="b">
        <v>0</v>
      </c>
      <c r="L84" s="50" t="b">
        <v>1</v>
      </c>
      <c r="M84" s="50" t="b">
        <v>0</v>
      </c>
      <c r="N84" s="50" t="b">
        <v>0</v>
      </c>
      <c r="O84" s="50" t="b">
        <v>0</v>
      </c>
      <c r="P84" s="230">
        <f t="shared" si="0"/>
        <v>0</v>
      </c>
      <c r="Q84" s="229"/>
      <c r="R84" s="47"/>
      <c r="S84" s="228" t="s">
        <v>122</v>
      </c>
      <c r="T84" s="229" t="s">
        <v>123</v>
      </c>
      <c r="U84" s="49" t="b">
        <v>0</v>
      </c>
      <c r="V84" s="49" t="b">
        <v>0</v>
      </c>
      <c r="W84" s="49" t="b">
        <v>0</v>
      </c>
      <c r="X84" s="49" t="b">
        <v>0</v>
      </c>
      <c r="Y84" s="50" t="b">
        <v>1</v>
      </c>
      <c r="Z84" s="50" t="b">
        <v>0</v>
      </c>
      <c r="AA84" s="50" t="b">
        <v>0</v>
      </c>
      <c r="AB84" s="50" t="b">
        <v>0</v>
      </c>
      <c r="AC84" s="50" t="b">
        <v>0</v>
      </c>
      <c r="AD84" s="229">
        <f t="shared" si="1"/>
        <v>0</v>
      </c>
      <c r="AE84" s="229"/>
      <c r="AF84" s="231">
        <f t="shared" si="2"/>
        <v>0</v>
      </c>
      <c r="AG84" s="228"/>
      <c r="AH84" s="228"/>
      <c r="AI84" s="49" t="b">
        <f t="shared" ref="AI84:AI87" si="31">IF(AND(P84,AD84,NOT(AF84)),TRUE,FALSE)</f>
        <v>0</v>
      </c>
      <c r="AJ84" s="50" t="b">
        <f t="shared" ref="AJ84:AJ87" si="32">IF(AND(NOT(P84),NOT(AD84)),TRUE,FALSE)</f>
        <v>1</v>
      </c>
      <c r="AK84" s="231"/>
      <c r="AL84" s="231">
        <f t="shared" si="5"/>
        <v>0</v>
      </c>
      <c r="AM84" s="231">
        <f t="shared" si="6"/>
        <v>1</v>
      </c>
    </row>
    <row r="85" spans="1:39" ht="27">
      <c r="A85" s="232" t="s">
        <v>5370</v>
      </c>
      <c r="B85" s="225" t="s">
        <v>5371</v>
      </c>
      <c r="C85" s="218" t="s">
        <v>5372</v>
      </c>
      <c r="D85" s="226" t="str">
        <f>HYPERLINK("https://workspace.accellera.org/document/dl/10951", "Link")</f>
        <v>Link</v>
      </c>
      <c r="E85" s="162" t="s">
        <v>124</v>
      </c>
      <c r="F85" s="163" t="s">
        <v>173</v>
      </c>
      <c r="G85" s="227" t="b">
        <v>1</v>
      </c>
      <c r="H85" s="227" t="b">
        <v>0</v>
      </c>
      <c r="I85" s="227" t="b">
        <v>0</v>
      </c>
      <c r="J85" s="227" t="b">
        <v>0</v>
      </c>
      <c r="K85" s="50" t="b">
        <v>0</v>
      </c>
      <c r="L85" s="50" t="b">
        <v>0</v>
      </c>
      <c r="M85" s="50" t="b">
        <v>0</v>
      </c>
      <c r="N85" s="50" t="b">
        <v>0</v>
      </c>
      <c r="O85" s="50" t="b">
        <v>0</v>
      </c>
      <c r="P85" s="164">
        <f t="shared" si="0"/>
        <v>1</v>
      </c>
      <c r="Q85" s="163"/>
      <c r="R85" s="47"/>
      <c r="S85" s="162" t="s">
        <v>122</v>
      </c>
      <c r="T85" s="163" t="s">
        <v>123</v>
      </c>
      <c r="U85" s="49" t="b">
        <v>1</v>
      </c>
      <c r="V85" s="49" t="b">
        <v>0</v>
      </c>
      <c r="W85" s="49" t="b">
        <v>0</v>
      </c>
      <c r="X85" s="49" t="b">
        <v>0</v>
      </c>
      <c r="Y85" s="50" t="b">
        <v>0</v>
      </c>
      <c r="Z85" s="50" t="b">
        <v>0</v>
      </c>
      <c r="AA85" s="50" t="b">
        <v>0</v>
      </c>
      <c r="AB85" s="50" t="b">
        <v>0</v>
      </c>
      <c r="AC85" s="50" t="b">
        <v>0</v>
      </c>
      <c r="AD85" s="163">
        <f t="shared" si="1"/>
        <v>1</v>
      </c>
      <c r="AE85" s="163"/>
      <c r="AF85" s="165">
        <f t="shared" si="2"/>
        <v>0</v>
      </c>
      <c r="AG85" s="162"/>
      <c r="AH85" s="162"/>
      <c r="AI85" s="49" t="b">
        <f t="shared" si="31"/>
        <v>1</v>
      </c>
      <c r="AJ85" s="50" t="b">
        <f t="shared" si="32"/>
        <v>0</v>
      </c>
      <c r="AK85" s="165"/>
      <c r="AL85" s="165">
        <f t="shared" si="5"/>
        <v>0</v>
      </c>
      <c r="AM85" s="165">
        <f t="shared" si="6"/>
        <v>1</v>
      </c>
    </row>
    <row r="86" spans="1:39" ht="27">
      <c r="A86" s="225"/>
      <c r="B86" s="225" t="s">
        <v>5373</v>
      </c>
      <c r="C86" s="217" t="s">
        <v>5374</v>
      </c>
      <c r="D86" s="226" t="s">
        <v>5375</v>
      </c>
      <c r="E86" s="228" t="s">
        <v>124</v>
      </c>
      <c r="F86" s="229" t="s">
        <v>173</v>
      </c>
      <c r="G86" s="227" t="b">
        <v>0</v>
      </c>
      <c r="H86" s="227" t="b">
        <v>0</v>
      </c>
      <c r="I86" s="227" t="b">
        <v>0</v>
      </c>
      <c r="J86" s="227" t="b">
        <v>0</v>
      </c>
      <c r="K86" s="50" t="b">
        <v>0</v>
      </c>
      <c r="L86" s="50" t="b">
        <v>0</v>
      </c>
      <c r="M86" s="50" t="b">
        <v>0</v>
      </c>
      <c r="N86" s="50" t="b">
        <v>0</v>
      </c>
      <c r="O86" s="50" t="b">
        <v>1</v>
      </c>
      <c r="P86" s="230">
        <f t="shared" si="0"/>
        <v>0</v>
      </c>
      <c r="Q86" s="229"/>
      <c r="R86" s="47"/>
      <c r="S86" s="228" t="s">
        <v>122</v>
      </c>
      <c r="T86" s="229" t="s">
        <v>123</v>
      </c>
      <c r="U86" s="49" t="b">
        <v>0</v>
      </c>
      <c r="V86" s="49" t="b">
        <v>0</v>
      </c>
      <c r="W86" s="49" t="b">
        <v>0</v>
      </c>
      <c r="X86" s="49" t="b">
        <v>0</v>
      </c>
      <c r="Y86" s="50" t="b">
        <v>0</v>
      </c>
      <c r="Z86" s="50" t="b">
        <v>0</v>
      </c>
      <c r="AA86" s="50" t="b">
        <v>0</v>
      </c>
      <c r="AB86" s="50" t="b">
        <v>0</v>
      </c>
      <c r="AC86" s="50" t="b">
        <v>1</v>
      </c>
      <c r="AD86" s="229">
        <f t="shared" si="1"/>
        <v>0</v>
      </c>
      <c r="AE86" s="229"/>
      <c r="AF86" s="231">
        <f t="shared" si="2"/>
        <v>0</v>
      </c>
      <c r="AG86" s="228"/>
      <c r="AH86" s="228"/>
      <c r="AI86" s="49" t="b">
        <f t="shared" si="31"/>
        <v>0</v>
      </c>
      <c r="AJ86" s="50" t="b">
        <f t="shared" si="32"/>
        <v>1</v>
      </c>
      <c r="AK86" s="231"/>
      <c r="AL86" s="231">
        <f t="shared" si="5"/>
        <v>0</v>
      </c>
      <c r="AM86" s="231">
        <f t="shared" si="6"/>
        <v>1</v>
      </c>
    </row>
    <row r="87" spans="1:39" ht="27">
      <c r="A87" s="225"/>
      <c r="B87" s="225" t="s">
        <v>5376</v>
      </c>
      <c r="C87" s="217" t="s">
        <v>5377</v>
      </c>
      <c r="D87" s="226" t="s">
        <v>5378</v>
      </c>
      <c r="E87" s="162" t="s">
        <v>124</v>
      </c>
      <c r="F87" s="163" t="s">
        <v>173</v>
      </c>
      <c r="G87" s="227" t="b">
        <v>0</v>
      </c>
      <c r="H87" s="227" t="b">
        <v>0</v>
      </c>
      <c r="I87" s="227" t="b">
        <v>0</v>
      </c>
      <c r="J87" s="227" t="b">
        <v>0</v>
      </c>
      <c r="K87" s="50" t="b">
        <v>0</v>
      </c>
      <c r="L87" s="50" t="b">
        <v>0</v>
      </c>
      <c r="M87" s="50" t="b">
        <v>0</v>
      </c>
      <c r="N87" s="50" t="b">
        <v>0</v>
      </c>
      <c r="O87" s="50" t="b">
        <v>1</v>
      </c>
      <c r="P87" s="164">
        <f t="shared" si="0"/>
        <v>0</v>
      </c>
      <c r="Q87" s="163"/>
      <c r="R87" s="47"/>
      <c r="S87" s="162" t="s">
        <v>122</v>
      </c>
      <c r="T87" s="163" t="s">
        <v>123</v>
      </c>
      <c r="U87" s="49" t="b">
        <v>0</v>
      </c>
      <c r="V87" s="49" t="b">
        <v>0</v>
      </c>
      <c r="W87" s="49" t="b">
        <v>0</v>
      </c>
      <c r="X87" s="49" t="b">
        <v>0</v>
      </c>
      <c r="Y87" s="50" t="b">
        <v>0</v>
      </c>
      <c r="Z87" s="50" t="b">
        <v>0</v>
      </c>
      <c r="AA87" s="50" t="b">
        <v>0</v>
      </c>
      <c r="AB87" s="50" t="b">
        <v>0</v>
      </c>
      <c r="AC87" s="50" t="b">
        <v>1</v>
      </c>
      <c r="AD87" s="163">
        <f t="shared" si="1"/>
        <v>0</v>
      </c>
      <c r="AE87" s="163"/>
      <c r="AF87" s="165">
        <f t="shared" si="2"/>
        <v>0</v>
      </c>
      <c r="AG87" s="162"/>
      <c r="AH87" s="162"/>
      <c r="AI87" s="49" t="b">
        <f t="shared" si="31"/>
        <v>0</v>
      </c>
      <c r="AJ87" s="50" t="b">
        <f t="shared" si="32"/>
        <v>1</v>
      </c>
      <c r="AK87" s="165"/>
      <c r="AL87" s="165">
        <f t="shared" si="5"/>
        <v>0</v>
      </c>
      <c r="AM87" s="165">
        <f t="shared" si="6"/>
        <v>1</v>
      </c>
    </row>
    <row r="88" spans="1:39" ht="27">
      <c r="A88" s="232" t="s">
        <v>5379</v>
      </c>
      <c r="B88" s="225" t="s">
        <v>5380</v>
      </c>
      <c r="C88" s="218" t="s">
        <v>5381</v>
      </c>
      <c r="D88" s="226" t="str">
        <f>HYPERLINK("https://eclipse.dev/papyrus/components/manufacturing/resources/Papyrus4Manufacturing-OPCUA-Designer.pdf", "Link")</f>
        <v>Link</v>
      </c>
      <c r="E88" s="228" t="s">
        <v>124</v>
      </c>
      <c r="F88" s="229" t="s">
        <v>173</v>
      </c>
      <c r="G88" s="227" t="b">
        <v>0</v>
      </c>
      <c r="H88" s="227" t="b">
        <v>0</v>
      </c>
      <c r="I88" s="227" t="b">
        <v>0</v>
      </c>
      <c r="J88" s="227" t="b">
        <v>0</v>
      </c>
      <c r="K88" s="50" t="b">
        <v>0</v>
      </c>
      <c r="L88" s="50" t="b">
        <v>0</v>
      </c>
      <c r="M88" s="50" t="b">
        <v>0</v>
      </c>
      <c r="N88" s="50" t="b">
        <v>0</v>
      </c>
      <c r="O88" s="50" t="b">
        <v>1</v>
      </c>
      <c r="P88" s="230">
        <f t="shared" si="0"/>
        <v>0</v>
      </c>
      <c r="Q88" s="229"/>
      <c r="R88" s="47"/>
      <c r="S88" s="228" t="s">
        <v>122</v>
      </c>
      <c r="T88" s="229" t="s">
        <v>123</v>
      </c>
      <c r="U88" s="49" t="b">
        <v>1</v>
      </c>
      <c r="V88" s="49" t="b">
        <v>0</v>
      </c>
      <c r="W88" s="49" t="b">
        <v>0</v>
      </c>
      <c r="X88" s="49" t="b">
        <v>0</v>
      </c>
      <c r="Y88" s="50" t="b">
        <v>0</v>
      </c>
      <c r="Z88" s="50" t="b">
        <v>0</v>
      </c>
      <c r="AA88" s="50" t="b">
        <v>0</v>
      </c>
      <c r="AB88" s="50" t="b">
        <v>0</v>
      </c>
      <c r="AC88" s="50" t="b">
        <v>0</v>
      </c>
      <c r="AD88" s="229">
        <f t="shared" si="1"/>
        <v>1</v>
      </c>
      <c r="AE88" s="229"/>
      <c r="AF88" s="231">
        <f t="shared" si="2"/>
        <v>1</v>
      </c>
      <c r="AG88" s="228" t="s">
        <v>138</v>
      </c>
      <c r="AH88" s="229" t="s">
        <v>139</v>
      </c>
      <c r="AI88" s="49" t="b">
        <v>1</v>
      </c>
      <c r="AJ88" s="50"/>
      <c r="AK88" s="231" t="s">
        <v>5382</v>
      </c>
      <c r="AL88" s="231">
        <f t="shared" si="5"/>
        <v>0</v>
      </c>
      <c r="AM88" s="231">
        <f t="shared" si="6"/>
        <v>1</v>
      </c>
    </row>
    <row r="89" spans="1:39" ht="27">
      <c r="A89" s="225"/>
      <c r="B89" s="225" t="s">
        <v>5383</v>
      </c>
      <c r="C89" s="217" t="s">
        <v>5384</v>
      </c>
      <c r="D89" s="226" t="s">
        <v>5385</v>
      </c>
      <c r="E89" s="162" t="s">
        <v>124</v>
      </c>
      <c r="F89" s="163" t="s">
        <v>173</v>
      </c>
      <c r="G89" s="227" t="b">
        <v>0</v>
      </c>
      <c r="H89" s="227" t="b">
        <v>0</v>
      </c>
      <c r="I89" s="227" t="b">
        <v>0</v>
      </c>
      <c r="J89" s="227" t="b">
        <v>0</v>
      </c>
      <c r="K89" s="50" t="b">
        <v>0</v>
      </c>
      <c r="L89" s="50" t="b">
        <v>0</v>
      </c>
      <c r="M89" s="50" t="b">
        <v>0</v>
      </c>
      <c r="N89" s="50" t="b">
        <v>0</v>
      </c>
      <c r="O89" s="50" t="b">
        <v>1</v>
      </c>
      <c r="P89" s="164">
        <f t="shared" si="0"/>
        <v>0</v>
      </c>
      <c r="Q89" s="163"/>
      <c r="R89" s="47"/>
      <c r="S89" s="162" t="s">
        <v>122</v>
      </c>
      <c r="T89" s="163" t="s">
        <v>123</v>
      </c>
      <c r="U89" s="49" t="b">
        <v>0</v>
      </c>
      <c r="V89" s="49" t="b">
        <v>0</v>
      </c>
      <c r="W89" s="49" t="b">
        <v>0</v>
      </c>
      <c r="X89" s="49" t="b">
        <v>0</v>
      </c>
      <c r="Y89" s="50" t="b">
        <v>0</v>
      </c>
      <c r="Z89" s="50" t="b">
        <v>0</v>
      </c>
      <c r="AA89" s="50" t="b">
        <v>0</v>
      </c>
      <c r="AB89" s="50" t="b">
        <v>1</v>
      </c>
      <c r="AC89" s="50" t="b">
        <v>0</v>
      </c>
      <c r="AD89" s="163">
        <f t="shared" si="1"/>
        <v>0</v>
      </c>
      <c r="AE89" s="163"/>
      <c r="AF89" s="165">
        <f t="shared" si="2"/>
        <v>0</v>
      </c>
      <c r="AG89" s="162"/>
      <c r="AH89" s="162"/>
      <c r="AI89" s="49" t="b">
        <f t="shared" ref="AI89:AI90" si="33">IF(AND(P89,AD89,NOT(AF89)),TRUE,FALSE)</f>
        <v>0</v>
      </c>
      <c r="AJ89" s="50" t="b">
        <f t="shared" ref="AJ89:AJ90" si="34">IF(AND(NOT(P89),NOT(AD89)),TRUE,FALSE)</f>
        <v>1</v>
      </c>
      <c r="AK89" s="165"/>
      <c r="AL89" s="165">
        <f t="shared" si="5"/>
        <v>0</v>
      </c>
      <c r="AM89" s="165">
        <f t="shared" si="6"/>
        <v>1</v>
      </c>
    </row>
    <row r="90" spans="1:39" ht="27">
      <c r="A90" s="225"/>
      <c r="B90" s="225" t="s">
        <v>5386</v>
      </c>
      <c r="C90" s="217" t="s">
        <v>5387</v>
      </c>
      <c r="D90" s="226" t="s">
        <v>5388</v>
      </c>
      <c r="E90" s="228" t="s">
        <v>124</v>
      </c>
      <c r="F90" s="229" t="s">
        <v>173</v>
      </c>
      <c r="G90" s="227" t="b">
        <v>0</v>
      </c>
      <c r="H90" s="227" t="b">
        <v>0</v>
      </c>
      <c r="I90" s="227" t="b">
        <v>0</v>
      </c>
      <c r="J90" s="227" t="b">
        <v>0</v>
      </c>
      <c r="K90" s="50" t="b">
        <v>0</v>
      </c>
      <c r="L90" s="50" t="b">
        <v>0</v>
      </c>
      <c r="M90" s="50" t="b">
        <v>0</v>
      </c>
      <c r="N90" s="50" t="b">
        <v>0</v>
      </c>
      <c r="O90" s="50" t="b">
        <v>1</v>
      </c>
      <c r="P90" s="230">
        <f t="shared" si="0"/>
        <v>0</v>
      </c>
      <c r="Q90" s="229"/>
      <c r="R90" s="47"/>
      <c r="S90" s="228" t="s">
        <v>122</v>
      </c>
      <c r="T90" s="229" t="s">
        <v>123</v>
      </c>
      <c r="U90" s="49" t="b">
        <v>0</v>
      </c>
      <c r="V90" s="49" t="b">
        <v>0</v>
      </c>
      <c r="W90" s="49" t="b">
        <v>0</v>
      </c>
      <c r="X90" s="49" t="b">
        <v>0</v>
      </c>
      <c r="Y90" s="50" t="b">
        <v>1</v>
      </c>
      <c r="Z90" s="50" t="b">
        <v>0</v>
      </c>
      <c r="AA90" s="50" t="b">
        <v>0</v>
      </c>
      <c r="AB90" s="50" t="b">
        <v>0</v>
      </c>
      <c r="AC90" s="50" t="b">
        <v>0</v>
      </c>
      <c r="AD90" s="229">
        <f t="shared" si="1"/>
        <v>0</v>
      </c>
      <c r="AE90" s="229"/>
      <c r="AF90" s="231">
        <f t="shared" si="2"/>
        <v>0</v>
      </c>
      <c r="AG90" s="228"/>
      <c r="AH90" s="228"/>
      <c r="AI90" s="49" t="b">
        <f t="shared" si="33"/>
        <v>0</v>
      </c>
      <c r="AJ90" s="50" t="b">
        <f t="shared" si="34"/>
        <v>1</v>
      </c>
      <c r="AK90" s="231"/>
      <c r="AL90" s="231">
        <f t="shared" si="5"/>
        <v>0</v>
      </c>
      <c r="AM90" s="231">
        <f t="shared" si="6"/>
        <v>1</v>
      </c>
    </row>
    <row r="91" spans="1:39" ht="27">
      <c r="A91" s="225"/>
      <c r="B91" s="225" t="s">
        <v>5389</v>
      </c>
      <c r="C91" s="217" t="s">
        <v>5390</v>
      </c>
      <c r="D91" s="226" t="s">
        <v>5391</v>
      </c>
      <c r="E91" s="162" t="s">
        <v>124</v>
      </c>
      <c r="F91" s="163" t="s">
        <v>173</v>
      </c>
      <c r="G91" s="227" t="b">
        <v>1</v>
      </c>
      <c r="H91" s="227" t="b">
        <v>0</v>
      </c>
      <c r="I91" s="227" t="b">
        <v>0</v>
      </c>
      <c r="J91" s="227" t="b">
        <v>0</v>
      </c>
      <c r="K91" s="50" t="b">
        <v>0</v>
      </c>
      <c r="L91" s="50" t="b">
        <v>0</v>
      </c>
      <c r="M91" s="50" t="b">
        <v>0</v>
      </c>
      <c r="N91" s="50" t="b">
        <v>0</v>
      </c>
      <c r="O91" s="50" t="b">
        <v>0</v>
      </c>
      <c r="P91" s="164">
        <f t="shared" si="0"/>
        <v>1</v>
      </c>
      <c r="Q91" s="163"/>
      <c r="R91" s="47"/>
      <c r="S91" s="162" t="s">
        <v>122</v>
      </c>
      <c r="T91" s="163" t="s">
        <v>123</v>
      </c>
      <c r="U91" s="49" t="b">
        <v>0</v>
      </c>
      <c r="V91" s="49" t="b">
        <v>0</v>
      </c>
      <c r="W91" s="49" t="b">
        <v>0</v>
      </c>
      <c r="X91" s="49" t="b">
        <v>0</v>
      </c>
      <c r="Y91" s="50" t="b">
        <v>0</v>
      </c>
      <c r="Z91" s="50" t="b">
        <v>0</v>
      </c>
      <c r="AA91" s="50" t="b">
        <v>0</v>
      </c>
      <c r="AB91" s="50" t="b">
        <v>1</v>
      </c>
      <c r="AC91" s="50" t="b">
        <v>0</v>
      </c>
      <c r="AD91" s="163">
        <f t="shared" si="1"/>
        <v>0</v>
      </c>
      <c r="AE91" s="163"/>
      <c r="AF91" s="165">
        <f t="shared" si="2"/>
        <v>1</v>
      </c>
      <c r="AG91" s="162" t="s">
        <v>138</v>
      </c>
      <c r="AH91" s="163" t="s">
        <v>139</v>
      </c>
      <c r="AI91" s="49" t="b">
        <v>0</v>
      </c>
      <c r="AJ91" s="50" t="b">
        <v>1</v>
      </c>
      <c r="AK91" s="165" t="s">
        <v>5392</v>
      </c>
      <c r="AL91" s="165">
        <f t="shared" si="5"/>
        <v>0</v>
      </c>
      <c r="AM91" s="165">
        <f t="shared" si="6"/>
        <v>1</v>
      </c>
    </row>
    <row r="92" spans="1:39" ht="27">
      <c r="A92" s="225"/>
      <c r="B92" s="225" t="s">
        <v>5393</v>
      </c>
      <c r="C92" s="217" t="s">
        <v>5394</v>
      </c>
      <c r="D92" s="226" t="s">
        <v>5395</v>
      </c>
      <c r="E92" s="228" t="s">
        <v>124</v>
      </c>
      <c r="F92" s="229" t="s">
        <v>173</v>
      </c>
      <c r="G92" s="227" t="b">
        <v>1</v>
      </c>
      <c r="H92" s="227" t="b">
        <v>0</v>
      </c>
      <c r="I92" s="227" t="b">
        <v>1</v>
      </c>
      <c r="J92" s="227" t="b">
        <v>0</v>
      </c>
      <c r="K92" s="50" t="b">
        <v>0</v>
      </c>
      <c r="L92" s="50" t="b">
        <v>0</v>
      </c>
      <c r="M92" s="50" t="b">
        <v>0</v>
      </c>
      <c r="N92" s="50" t="b">
        <v>0</v>
      </c>
      <c r="O92" s="50" t="b">
        <v>0</v>
      </c>
      <c r="P92" s="230">
        <f t="shared" si="0"/>
        <v>1</v>
      </c>
      <c r="Q92" s="229"/>
      <c r="R92" s="47"/>
      <c r="S92" s="228" t="s">
        <v>122</v>
      </c>
      <c r="T92" s="229" t="s">
        <v>123</v>
      </c>
      <c r="U92" s="49" t="b">
        <v>0</v>
      </c>
      <c r="V92" s="49" t="b">
        <v>0</v>
      </c>
      <c r="W92" s="49" t="b">
        <v>0</v>
      </c>
      <c r="X92" s="49" t="b">
        <v>0</v>
      </c>
      <c r="Y92" s="50" t="b">
        <v>0</v>
      </c>
      <c r="Z92" s="50" t="b">
        <v>0</v>
      </c>
      <c r="AA92" s="50" t="b">
        <v>0</v>
      </c>
      <c r="AB92" s="50" t="b">
        <v>1</v>
      </c>
      <c r="AC92" s="50" t="b">
        <v>0</v>
      </c>
      <c r="AD92" s="229">
        <f t="shared" si="1"/>
        <v>0</v>
      </c>
      <c r="AE92" s="229"/>
      <c r="AF92" s="231">
        <f t="shared" si="2"/>
        <v>1</v>
      </c>
      <c r="AG92" s="228" t="s">
        <v>138</v>
      </c>
      <c r="AH92" s="229" t="s">
        <v>139</v>
      </c>
      <c r="AI92" s="49" t="b">
        <v>0</v>
      </c>
      <c r="AJ92" s="50"/>
      <c r="AK92" s="231" t="s">
        <v>5396</v>
      </c>
      <c r="AL92" s="231">
        <f t="shared" si="5"/>
        <v>1</v>
      </c>
      <c r="AM92" s="231">
        <f t="shared" si="6"/>
        <v>1</v>
      </c>
    </row>
    <row r="93" spans="1:39" ht="27">
      <c r="A93" s="225"/>
      <c r="B93" s="225" t="s">
        <v>5397</v>
      </c>
      <c r="C93" s="217" t="s">
        <v>5398</v>
      </c>
      <c r="D93" s="226" t="s">
        <v>5399</v>
      </c>
      <c r="E93" s="162" t="s">
        <v>124</v>
      </c>
      <c r="F93" s="163" t="s">
        <v>173</v>
      </c>
      <c r="G93" s="227" t="b">
        <v>0</v>
      </c>
      <c r="H93" s="227" t="b">
        <v>0</v>
      </c>
      <c r="I93" s="227" t="b">
        <v>0</v>
      </c>
      <c r="J93" s="227" t="b">
        <v>0</v>
      </c>
      <c r="K93" s="50" t="b">
        <v>0</v>
      </c>
      <c r="L93" s="50" t="b">
        <v>0</v>
      </c>
      <c r="M93" s="50" t="b">
        <v>0</v>
      </c>
      <c r="N93" s="50" t="b">
        <v>0</v>
      </c>
      <c r="O93" s="50" t="b">
        <v>1</v>
      </c>
      <c r="P93" s="164">
        <f t="shared" si="0"/>
        <v>0</v>
      </c>
      <c r="Q93" s="163"/>
      <c r="R93" s="47"/>
      <c r="S93" s="162" t="s">
        <v>122</v>
      </c>
      <c r="T93" s="163" t="s">
        <v>123</v>
      </c>
      <c r="U93" s="49" t="b">
        <v>0</v>
      </c>
      <c r="V93" s="49" t="b">
        <v>0</v>
      </c>
      <c r="W93" s="49" t="b">
        <v>0</v>
      </c>
      <c r="X93" s="49" t="b">
        <v>0</v>
      </c>
      <c r="Y93" s="50" t="b">
        <v>0</v>
      </c>
      <c r="Z93" s="50" t="b">
        <v>0</v>
      </c>
      <c r="AA93" s="50" t="b">
        <v>0</v>
      </c>
      <c r="AB93" s="50" t="b">
        <v>0</v>
      </c>
      <c r="AC93" s="50" t="b">
        <v>1</v>
      </c>
      <c r="AD93" s="163">
        <f t="shared" si="1"/>
        <v>0</v>
      </c>
      <c r="AE93" s="163" t="s">
        <v>5400</v>
      </c>
      <c r="AF93" s="165">
        <f t="shared" si="2"/>
        <v>0</v>
      </c>
      <c r="AG93" s="162"/>
      <c r="AH93" s="162"/>
      <c r="AI93" s="49" t="b">
        <f t="shared" ref="AI93:AI94" si="35">IF(AND(P93,AD93,NOT(AF93)),TRUE,FALSE)</f>
        <v>0</v>
      </c>
      <c r="AJ93" s="50" t="b">
        <f t="shared" ref="AJ93:AJ94" si="36">IF(AND(NOT(P93),NOT(AD93)),TRUE,FALSE)</f>
        <v>1</v>
      </c>
      <c r="AK93" s="165"/>
      <c r="AL93" s="165">
        <f t="shared" si="5"/>
        <v>0</v>
      </c>
      <c r="AM93" s="165">
        <f t="shared" si="6"/>
        <v>1</v>
      </c>
    </row>
    <row r="94" spans="1:39" ht="27">
      <c r="A94" s="225"/>
      <c r="B94" s="225" t="s">
        <v>5401</v>
      </c>
      <c r="C94" s="217" t="s">
        <v>5402</v>
      </c>
      <c r="D94" s="226" t="s">
        <v>5403</v>
      </c>
      <c r="E94" s="228" t="s">
        <v>124</v>
      </c>
      <c r="F94" s="229" t="s">
        <v>173</v>
      </c>
      <c r="G94" s="227" t="b">
        <v>0</v>
      </c>
      <c r="H94" s="227" t="b">
        <v>0</v>
      </c>
      <c r="I94" s="227" t="b">
        <v>0</v>
      </c>
      <c r="J94" s="227" t="b">
        <v>0</v>
      </c>
      <c r="K94" s="50" t="b">
        <v>1</v>
      </c>
      <c r="L94" s="50" t="b">
        <v>0</v>
      </c>
      <c r="M94" s="50" t="b">
        <v>0</v>
      </c>
      <c r="N94" s="50" t="b">
        <v>0</v>
      </c>
      <c r="O94" s="50" t="b">
        <v>0</v>
      </c>
      <c r="P94" s="230">
        <f t="shared" si="0"/>
        <v>0</v>
      </c>
      <c r="Q94" s="229"/>
      <c r="R94" s="47"/>
      <c r="S94" s="228" t="s">
        <v>122</v>
      </c>
      <c r="T94" s="229" t="s">
        <v>123</v>
      </c>
      <c r="U94" s="49" t="b">
        <v>0</v>
      </c>
      <c r="V94" s="49" t="b">
        <v>0</v>
      </c>
      <c r="W94" s="49" t="b">
        <v>0</v>
      </c>
      <c r="X94" s="49" t="b">
        <v>0</v>
      </c>
      <c r="Y94" s="50" t="b">
        <v>1</v>
      </c>
      <c r="Z94" s="50" t="b">
        <v>0</v>
      </c>
      <c r="AA94" s="50" t="b">
        <v>0</v>
      </c>
      <c r="AB94" s="50" t="b">
        <v>0</v>
      </c>
      <c r="AC94" s="50" t="b">
        <v>0</v>
      </c>
      <c r="AD94" s="229">
        <f t="shared" si="1"/>
        <v>0</v>
      </c>
      <c r="AE94" s="229"/>
      <c r="AF94" s="231">
        <f t="shared" si="2"/>
        <v>0</v>
      </c>
      <c r="AG94" s="228"/>
      <c r="AH94" s="228"/>
      <c r="AI94" s="49" t="b">
        <f t="shared" si="35"/>
        <v>0</v>
      </c>
      <c r="AJ94" s="50" t="b">
        <f t="shared" si="36"/>
        <v>1</v>
      </c>
      <c r="AK94" s="231"/>
      <c r="AL94" s="231">
        <f t="shared" si="5"/>
        <v>0</v>
      </c>
      <c r="AM94" s="231">
        <f t="shared" si="6"/>
        <v>1</v>
      </c>
    </row>
    <row r="95" spans="1:39" ht="27">
      <c r="A95" s="225"/>
      <c r="B95" s="225" t="s">
        <v>5404</v>
      </c>
      <c r="C95" s="217" t="s">
        <v>5405</v>
      </c>
      <c r="D95" s="226" t="s">
        <v>5406</v>
      </c>
      <c r="E95" s="162" t="s">
        <v>124</v>
      </c>
      <c r="F95" s="163" t="s">
        <v>173</v>
      </c>
      <c r="G95" s="227" t="b">
        <v>1</v>
      </c>
      <c r="H95" s="227" t="b">
        <v>0</v>
      </c>
      <c r="I95" s="227" t="b">
        <v>0</v>
      </c>
      <c r="J95" s="227" t="b">
        <v>0</v>
      </c>
      <c r="K95" s="50" t="b">
        <v>0</v>
      </c>
      <c r="L95" s="50" t="b">
        <v>0</v>
      </c>
      <c r="M95" s="50" t="b">
        <v>0</v>
      </c>
      <c r="N95" s="50" t="b">
        <v>0</v>
      </c>
      <c r="O95" s="50" t="b">
        <v>0</v>
      </c>
      <c r="P95" s="164">
        <f t="shared" si="0"/>
        <v>1</v>
      </c>
      <c r="Q95" s="163"/>
      <c r="R95" s="47"/>
      <c r="S95" s="162" t="s">
        <v>122</v>
      </c>
      <c r="T95" s="163" t="s">
        <v>123</v>
      </c>
      <c r="U95" s="49" t="b">
        <v>0</v>
      </c>
      <c r="V95" s="49" t="b">
        <v>0</v>
      </c>
      <c r="W95" s="49" t="b">
        <v>0</v>
      </c>
      <c r="X95" s="49" t="b">
        <v>0</v>
      </c>
      <c r="Y95" s="50" t="b">
        <v>0</v>
      </c>
      <c r="Z95" s="50" t="b">
        <v>0</v>
      </c>
      <c r="AA95" s="50" t="b">
        <v>0</v>
      </c>
      <c r="AB95" s="50" t="b">
        <v>1</v>
      </c>
      <c r="AC95" s="50" t="b">
        <v>0</v>
      </c>
      <c r="AD95" s="163">
        <f t="shared" si="1"/>
        <v>0</v>
      </c>
      <c r="AE95" s="163"/>
      <c r="AF95" s="165">
        <f t="shared" si="2"/>
        <v>1</v>
      </c>
      <c r="AG95" s="162" t="s">
        <v>138</v>
      </c>
      <c r="AH95" s="163" t="s">
        <v>139</v>
      </c>
      <c r="AI95" s="49" t="b">
        <v>0</v>
      </c>
      <c r="AJ95" s="50" t="b">
        <v>1</v>
      </c>
      <c r="AK95" s="165" t="s">
        <v>5407</v>
      </c>
      <c r="AL95" s="165">
        <f t="shared" si="5"/>
        <v>0</v>
      </c>
      <c r="AM95" s="165">
        <f t="shared" si="6"/>
        <v>1</v>
      </c>
    </row>
    <row r="96" spans="1:39" ht="27">
      <c r="A96" s="225"/>
      <c r="B96" s="225" t="s">
        <v>5408</v>
      </c>
      <c r="C96" s="217" t="s">
        <v>5409</v>
      </c>
      <c r="D96" s="226" t="s">
        <v>5410</v>
      </c>
      <c r="E96" s="228" t="s">
        <v>124</v>
      </c>
      <c r="F96" s="229" t="s">
        <v>173</v>
      </c>
      <c r="G96" s="227" t="b">
        <v>0</v>
      </c>
      <c r="H96" s="227" t="b">
        <v>0</v>
      </c>
      <c r="I96" s="227" t="b">
        <v>0</v>
      </c>
      <c r="J96" s="227" t="b">
        <v>0</v>
      </c>
      <c r="K96" s="50" t="b">
        <v>0</v>
      </c>
      <c r="L96" s="50" t="b">
        <v>0</v>
      </c>
      <c r="M96" s="50" t="b">
        <v>0</v>
      </c>
      <c r="N96" s="50" t="b">
        <v>0</v>
      </c>
      <c r="O96" s="50" t="b">
        <v>1</v>
      </c>
      <c r="P96" s="230">
        <f t="shared" si="0"/>
        <v>0</v>
      </c>
      <c r="Q96" s="229"/>
      <c r="R96" s="47"/>
      <c r="S96" s="228" t="s">
        <v>122</v>
      </c>
      <c r="T96" s="229" t="s">
        <v>123</v>
      </c>
      <c r="U96" s="49" t="b">
        <v>0</v>
      </c>
      <c r="V96" s="49" t="b">
        <v>0</v>
      </c>
      <c r="W96" s="49" t="b">
        <v>0</v>
      </c>
      <c r="X96" s="49" t="b">
        <v>0</v>
      </c>
      <c r="Y96" s="50" t="b">
        <v>0</v>
      </c>
      <c r="Z96" s="50" t="b">
        <v>0</v>
      </c>
      <c r="AA96" s="50" t="b">
        <v>0</v>
      </c>
      <c r="AB96" s="50" t="b">
        <v>0</v>
      </c>
      <c r="AC96" s="50" t="b">
        <v>1</v>
      </c>
      <c r="AD96" s="229">
        <f t="shared" si="1"/>
        <v>0</v>
      </c>
      <c r="AE96" s="229"/>
      <c r="AF96" s="231">
        <f t="shared" si="2"/>
        <v>0</v>
      </c>
      <c r="AG96" s="228"/>
      <c r="AH96" s="228"/>
      <c r="AI96" s="49" t="b">
        <f t="shared" ref="AI96:AI103" si="37">IF(AND(P96,AD96,NOT(AF96)),TRUE,FALSE)</f>
        <v>0</v>
      </c>
      <c r="AJ96" s="50" t="b">
        <f t="shared" ref="AJ96:AJ103" si="38">IF(AND(NOT(P96),NOT(AD96)),TRUE,FALSE)</f>
        <v>1</v>
      </c>
      <c r="AK96" s="231"/>
      <c r="AL96" s="231">
        <f t="shared" si="5"/>
        <v>0</v>
      </c>
      <c r="AM96" s="231">
        <f t="shared" si="6"/>
        <v>1</v>
      </c>
    </row>
    <row r="97" spans="1:39" ht="27">
      <c r="A97" s="225"/>
      <c r="B97" s="225" t="s">
        <v>5411</v>
      </c>
      <c r="C97" s="217" t="s">
        <v>5412</v>
      </c>
      <c r="D97" s="226" t="s">
        <v>5413</v>
      </c>
      <c r="E97" s="162" t="s">
        <v>124</v>
      </c>
      <c r="F97" s="163" t="s">
        <v>173</v>
      </c>
      <c r="G97" s="227" t="b">
        <v>0</v>
      </c>
      <c r="H97" s="227" t="b">
        <v>0</v>
      </c>
      <c r="I97" s="227" t="b">
        <v>0</v>
      </c>
      <c r="J97" s="227" t="b">
        <v>0</v>
      </c>
      <c r="K97" s="50" t="b">
        <v>1</v>
      </c>
      <c r="L97" s="50" t="b">
        <v>0</v>
      </c>
      <c r="M97" s="50" t="b">
        <v>0</v>
      </c>
      <c r="N97" s="50" t="b">
        <v>0</v>
      </c>
      <c r="O97" s="50" t="b">
        <v>0</v>
      </c>
      <c r="P97" s="164">
        <f t="shared" si="0"/>
        <v>0</v>
      </c>
      <c r="Q97" s="163"/>
      <c r="R97" s="47"/>
      <c r="S97" s="162" t="s">
        <v>122</v>
      </c>
      <c r="T97" s="163" t="s">
        <v>123</v>
      </c>
      <c r="U97" s="49" t="b">
        <v>0</v>
      </c>
      <c r="V97" s="49" t="b">
        <v>0</v>
      </c>
      <c r="W97" s="49" t="b">
        <v>0</v>
      </c>
      <c r="X97" s="49" t="b">
        <v>0</v>
      </c>
      <c r="Y97" s="50" t="b">
        <v>1</v>
      </c>
      <c r="Z97" s="50" t="b">
        <v>0</v>
      </c>
      <c r="AA97" s="50" t="b">
        <v>0</v>
      </c>
      <c r="AB97" s="50" t="b">
        <v>0</v>
      </c>
      <c r="AC97" s="50" t="b">
        <v>0</v>
      </c>
      <c r="AD97" s="163">
        <f t="shared" si="1"/>
        <v>0</v>
      </c>
      <c r="AE97" s="163"/>
      <c r="AF97" s="165">
        <f t="shared" si="2"/>
        <v>0</v>
      </c>
      <c r="AG97" s="162"/>
      <c r="AH97" s="162"/>
      <c r="AI97" s="49" t="b">
        <f t="shared" si="37"/>
        <v>0</v>
      </c>
      <c r="AJ97" s="50" t="b">
        <f t="shared" si="38"/>
        <v>1</v>
      </c>
      <c r="AK97" s="165"/>
      <c r="AL97" s="165">
        <f t="shared" si="5"/>
        <v>0</v>
      </c>
      <c r="AM97" s="165">
        <f t="shared" si="6"/>
        <v>1</v>
      </c>
    </row>
    <row r="98" spans="1:39" ht="27">
      <c r="A98" s="225"/>
      <c r="B98" s="225" t="s">
        <v>5414</v>
      </c>
      <c r="C98" s="217" t="s">
        <v>5377</v>
      </c>
      <c r="D98" s="226" t="s">
        <v>5415</v>
      </c>
      <c r="E98" s="228" t="s">
        <v>124</v>
      </c>
      <c r="F98" s="229" t="s">
        <v>173</v>
      </c>
      <c r="G98" s="227" t="b">
        <v>0</v>
      </c>
      <c r="H98" s="227" t="b">
        <v>0</v>
      </c>
      <c r="I98" s="227" t="b">
        <v>0</v>
      </c>
      <c r="J98" s="227" t="b">
        <v>0</v>
      </c>
      <c r="K98" s="50" t="b">
        <v>0</v>
      </c>
      <c r="L98" s="50" t="b">
        <v>0</v>
      </c>
      <c r="M98" s="50" t="b">
        <v>0</v>
      </c>
      <c r="N98" s="50" t="b">
        <v>0</v>
      </c>
      <c r="O98" s="50" t="b">
        <v>1</v>
      </c>
      <c r="P98" s="230">
        <f t="shared" si="0"/>
        <v>0</v>
      </c>
      <c r="Q98" s="229"/>
      <c r="R98" s="47"/>
      <c r="S98" s="228" t="s">
        <v>122</v>
      </c>
      <c r="T98" s="229" t="s">
        <v>123</v>
      </c>
      <c r="U98" s="49" t="b">
        <v>0</v>
      </c>
      <c r="V98" s="49" t="b">
        <v>0</v>
      </c>
      <c r="W98" s="49" t="b">
        <v>0</v>
      </c>
      <c r="X98" s="49" t="b">
        <v>0</v>
      </c>
      <c r="Y98" s="50" t="b">
        <v>0</v>
      </c>
      <c r="Z98" s="50" t="b">
        <v>0</v>
      </c>
      <c r="AA98" s="50" t="b">
        <v>0</v>
      </c>
      <c r="AB98" s="50" t="b">
        <v>0</v>
      </c>
      <c r="AC98" s="50" t="b">
        <v>1</v>
      </c>
      <c r="AD98" s="229">
        <f t="shared" si="1"/>
        <v>0</v>
      </c>
      <c r="AE98" s="229" t="s">
        <v>5416</v>
      </c>
      <c r="AF98" s="231">
        <f t="shared" si="2"/>
        <v>0</v>
      </c>
      <c r="AG98" s="228"/>
      <c r="AH98" s="228"/>
      <c r="AI98" s="49" t="b">
        <f t="shared" si="37"/>
        <v>0</v>
      </c>
      <c r="AJ98" s="50" t="b">
        <f t="shared" si="38"/>
        <v>1</v>
      </c>
      <c r="AK98" s="231"/>
      <c r="AL98" s="231">
        <f t="shared" si="5"/>
        <v>0</v>
      </c>
      <c r="AM98" s="231">
        <f t="shared" si="6"/>
        <v>1</v>
      </c>
    </row>
    <row r="99" spans="1:39" ht="27">
      <c r="A99" s="225"/>
      <c r="B99" s="225" t="s">
        <v>5417</v>
      </c>
      <c r="C99" s="217" t="s">
        <v>5418</v>
      </c>
      <c r="D99" s="226" t="s">
        <v>5419</v>
      </c>
      <c r="E99" s="162" t="s">
        <v>124</v>
      </c>
      <c r="F99" s="163" t="s">
        <v>173</v>
      </c>
      <c r="G99" s="227" t="b">
        <v>0</v>
      </c>
      <c r="H99" s="227" t="b">
        <v>0</v>
      </c>
      <c r="I99" s="227" t="b">
        <v>0</v>
      </c>
      <c r="J99" s="227" t="b">
        <v>0</v>
      </c>
      <c r="K99" s="50" t="b">
        <v>1</v>
      </c>
      <c r="L99" s="50" t="b">
        <v>0</v>
      </c>
      <c r="M99" s="50" t="b">
        <v>0</v>
      </c>
      <c r="N99" s="50" t="b">
        <v>0</v>
      </c>
      <c r="O99" s="50" t="b">
        <v>0</v>
      </c>
      <c r="P99" s="164">
        <f t="shared" si="0"/>
        <v>0</v>
      </c>
      <c r="Q99" s="163"/>
      <c r="R99" s="47"/>
      <c r="S99" s="162" t="s">
        <v>122</v>
      </c>
      <c r="T99" s="163" t="s">
        <v>123</v>
      </c>
      <c r="U99" s="49" t="b">
        <v>0</v>
      </c>
      <c r="V99" s="49" t="b">
        <v>0</v>
      </c>
      <c r="W99" s="49" t="b">
        <v>0</v>
      </c>
      <c r="X99" s="49" t="b">
        <v>0</v>
      </c>
      <c r="Y99" s="50" t="b">
        <v>1</v>
      </c>
      <c r="Z99" s="50" t="b">
        <v>0</v>
      </c>
      <c r="AA99" s="50" t="b">
        <v>0</v>
      </c>
      <c r="AB99" s="50" t="b">
        <v>0</v>
      </c>
      <c r="AC99" s="50" t="b">
        <v>0</v>
      </c>
      <c r="AD99" s="163">
        <f t="shared" si="1"/>
        <v>0</v>
      </c>
      <c r="AE99" s="163"/>
      <c r="AF99" s="165">
        <f t="shared" si="2"/>
        <v>0</v>
      </c>
      <c r="AG99" s="162"/>
      <c r="AH99" s="162"/>
      <c r="AI99" s="49" t="b">
        <f t="shared" si="37"/>
        <v>0</v>
      </c>
      <c r="AJ99" s="50" t="b">
        <f t="shared" si="38"/>
        <v>1</v>
      </c>
      <c r="AK99" s="165"/>
      <c r="AL99" s="165">
        <f t="shared" si="5"/>
        <v>0</v>
      </c>
      <c r="AM99" s="165">
        <f t="shared" si="6"/>
        <v>1</v>
      </c>
    </row>
    <row r="100" spans="1:39" ht="27">
      <c r="A100" s="232" t="s">
        <v>5420</v>
      </c>
      <c r="B100" s="225" t="s">
        <v>5421</v>
      </c>
      <c r="C100" s="218" t="s">
        <v>5422</v>
      </c>
      <c r="D100" s="226" t="str">
        <f>HYPERLINK("https://www2.deloitte.com/content/dam/Deloitte/us/Documents/process-and-operations/mbe-navigating-the-transition.pdf", "Link")</f>
        <v>Link</v>
      </c>
      <c r="E100" s="228" t="s">
        <v>124</v>
      </c>
      <c r="F100" s="229" t="s">
        <v>173</v>
      </c>
      <c r="G100" s="227" t="b">
        <v>1</v>
      </c>
      <c r="H100" s="227" t="b">
        <v>0</v>
      </c>
      <c r="I100" s="227" t="b">
        <v>1</v>
      </c>
      <c r="J100" s="227" t="b">
        <v>0</v>
      </c>
      <c r="K100" s="50" t="b">
        <v>0</v>
      </c>
      <c r="L100" s="50" t="b">
        <v>0</v>
      </c>
      <c r="M100" s="50" t="b">
        <v>0</v>
      </c>
      <c r="N100" s="50" t="b">
        <v>0</v>
      </c>
      <c r="O100" s="50" t="b">
        <v>0</v>
      </c>
      <c r="P100" s="230">
        <f t="shared" si="0"/>
        <v>1</v>
      </c>
      <c r="Q100" s="229"/>
      <c r="R100" s="47"/>
      <c r="S100" s="228" t="s">
        <v>122</v>
      </c>
      <c r="T100" s="229" t="s">
        <v>123</v>
      </c>
      <c r="U100" s="49" t="b">
        <v>1</v>
      </c>
      <c r="V100" s="49" t="b">
        <v>0</v>
      </c>
      <c r="W100" s="49" t="b">
        <v>0</v>
      </c>
      <c r="X100" s="49" t="b">
        <v>0</v>
      </c>
      <c r="Y100" s="50" t="b">
        <v>0</v>
      </c>
      <c r="Z100" s="50" t="b">
        <v>0</v>
      </c>
      <c r="AA100" s="50" t="b">
        <v>0</v>
      </c>
      <c r="AB100" s="50" t="b">
        <v>0</v>
      </c>
      <c r="AC100" s="50" t="b">
        <v>0</v>
      </c>
      <c r="AD100" s="229">
        <f t="shared" si="1"/>
        <v>1</v>
      </c>
      <c r="AE100" s="229"/>
      <c r="AF100" s="231">
        <f t="shared" si="2"/>
        <v>0</v>
      </c>
      <c r="AG100" s="228"/>
      <c r="AH100" s="228"/>
      <c r="AI100" s="49" t="b">
        <f t="shared" si="37"/>
        <v>1</v>
      </c>
      <c r="AJ100" s="50" t="b">
        <f t="shared" si="38"/>
        <v>0</v>
      </c>
      <c r="AK100" s="231"/>
      <c r="AL100" s="231">
        <f t="shared" si="5"/>
        <v>0</v>
      </c>
      <c r="AM100" s="231">
        <f t="shared" si="6"/>
        <v>1</v>
      </c>
    </row>
    <row r="101" spans="1:39" ht="27">
      <c r="A101" s="225"/>
      <c r="B101" s="225" t="s">
        <v>5423</v>
      </c>
      <c r="C101" s="217" t="s">
        <v>5239</v>
      </c>
      <c r="D101" s="226" t="s">
        <v>5424</v>
      </c>
      <c r="E101" s="162" t="s">
        <v>124</v>
      </c>
      <c r="F101" s="163" t="s">
        <v>173</v>
      </c>
      <c r="G101" s="227" t="b">
        <v>0</v>
      </c>
      <c r="H101" s="227" t="b">
        <v>0</v>
      </c>
      <c r="I101" s="227" t="b">
        <v>0</v>
      </c>
      <c r="J101" s="227" t="b">
        <v>0</v>
      </c>
      <c r="K101" s="50" t="b">
        <v>1</v>
      </c>
      <c r="L101" s="50" t="b">
        <v>0</v>
      </c>
      <c r="M101" s="50" t="b">
        <v>0</v>
      </c>
      <c r="N101" s="50" t="b">
        <v>0</v>
      </c>
      <c r="O101" s="50" t="b">
        <v>0</v>
      </c>
      <c r="P101" s="164">
        <f t="shared" si="0"/>
        <v>0</v>
      </c>
      <c r="Q101" s="163"/>
      <c r="R101" s="47"/>
      <c r="S101" s="162" t="s">
        <v>122</v>
      </c>
      <c r="T101" s="163" t="s">
        <v>123</v>
      </c>
      <c r="U101" s="49" t="b">
        <v>0</v>
      </c>
      <c r="V101" s="49" t="b">
        <v>0</v>
      </c>
      <c r="W101" s="49" t="b">
        <v>0</v>
      </c>
      <c r="X101" s="49" t="b">
        <v>0</v>
      </c>
      <c r="Y101" s="50" t="b">
        <v>1</v>
      </c>
      <c r="Z101" s="50" t="b">
        <v>0</v>
      </c>
      <c r="AA101" s="50" t="b">
        <v>0</v>
      </c>
      <c r="AB101" s="50" t="b">
        <v>0</v>
      </c>
      <c r="AC101" s="50" t="b">
        <v>0</v>
      </c>
      <c r="AD101" s="163">
        <f t="shared" si="1"/>
        <v>0</v>
      </c>
      <c r="AE101" s="163"/>
      <c r="AF101" s="165">
        <f t="shared" si="2"/>
        <v>0</v>
      </c>
      <c r="AG101" s="162"/>
      <c r="AH101" s="162"/>
      <c r="AI101" s="49" t="b">
        <f t="shared" si="37"/>
        <v>0</v>
      </c>
      <c r="AJ101" s="50" t="b">
        <f t="shared" si="38"/>
        <v>1</v>
      </c>
      <c r="AK101" s="165"/>
      <c r="AL101" s="165">
        <f t="shared" si="5"/>
        <v>0</v>
      </c>
      <c r="AM101" s="165">
        <f t="shared" si="6"/>
        <v>1</v>
      </c>
    </row>
    <row r="102" spans="1:39" ht="27">
      <c r="A102" s="225"/>
      <c r="B102" s="225" t="s">
        <v>5425</v>
      </c>
      <c r="C102" s="217" t="s">
        <v>5426</v>
      </c>
      <c r="D102" s="226" t="s">
        <v>5427</v>
      </c>
      <c r="E102" s="228" t="s">
        <v>124</v>
      </c>
      <c r="F102" s="229" t="s">
        <v>173</v>
      </c>
      <c r="G102" s="227" t="b">
        <v>0</v>
      </c>
      <c r="H102" s="227" t="b">
        <v>0</v>
      </c>
      <c r="I102" s="227" t="b">
        <v>0</v>
      </c>
      <c r="J102" s="227" t="b">
        <v>0</v>
      </c>
      <c r="K102" s="50" t="b">
        <v>1</v>
      </c>
      <c r="L102" s="50" t="b">
        <v>0</v>
      </c>
      <c r="M102" s="50" t="b">
        <v>0</v>
      </c>
      <c r="N102" s="50" t="b">
        <v>0</v>
      </c>
      <c r="O102" s="50" t="b">
        <v>1</v>
      </c>
      <c r="P102" s="230">
        <f t="shared" si="0"/>
        <v>0</v>
      </c>
      <c r="Q102" s="229"/>
      <c r="R102" s="47"/>
      <c r="S102" s="228" t="s">
        <v>122</v>
      </c>
      <c r="T102" s="229" t="s">
        <v>123</v>
      </c>
      <c r="U102" s="49" t="b">
        <v>0</v>
      </c>
      <c r="V102" s="49" t="b">
        <v>0</v>
      </c>
      <c r="W102" s="49" t="b">
        <v>0</v>
      </c>
      <c r="X102" s="49" t="b">
        <v>0</v>
      </c>
      <c r="Y102" s="50" t="b">
        <v>1</v>
      </c>
      <c r="Z102" s="50" t="b">
        <v>0</v>
      </c>
      <c r="AA102" s="50" t="b">
        <v>0</v>
      </c>
      <c r="AB102" s="50" t="b">
        <v>0</v>
      </c>
      <c r="AC102" s="50" t="b">
        <v>0</v>
      </c>
      <c r="AD102" s="229">
        <f t="shared" si="1"/>
        <v>0</v>
      </c>
      <c r="AE102" s="229"/>
      <c r="AF102" s="231">
        <f t="shared" si="2"/>
        <v>0</v>
      </c>
      <c r="AG102" s="228"/>
      <c r="AH102" s="228"/>
      <c r="AI102" s="49" t="b">
        <f t="shared" si="37"/>
        <v>0</v>
      </c>
      <c r="AJ102" s="50" t="b">
        <f t="shared" si="38"/>
        <v>1</v>
      </c>
      <c r="AK102" s="231"/>
      <c r="AL102" s="231">
        <f t="shared" si="5"/>
        <v>0</v>
      </c>
      <c r="AM102" s="231">
        <f t="shared" si="6"/>
        <v>1</v>
      </c>
    </row>
    <row r="103" spans="1:39" ht="27">
      <c r="A103" s="225"/>
      <c r="B103" s="225" t="s">
        <v>5428</v>
      </c>
      <c r="C103" s="217" t="s">
        <v>5429</v>
      </c>
      <c r="D103" s="226" t="s">
        <v>5430</v>
      </c>
      <c r="E103" s="162" t="s">
        <v>477</v>
      </c>
      <c r="F103" s="163" t="s">
        <v>478</v>
      </c>
      <c r="G103" s="227" t="b">
        <v>1</v>
      </c>
      <c r="H103" s="227" t="b">
        <v>0</v>
      </c>
      <c r="I103" s="227" t="b">
        <v>0</v>
      </c>
      <c r="J103" s="227" t="b">
        <v>0</v>
      </c>
      <c r="K103" s="50" t="b">
        <v>0</v>
      </c>
      <c r="L103" s="50" t="b">
        <v>0</v>
      </c>
      <c r="M103" s="50" t="b">
        <v>0</v>
      </c>
      <c r="N103" s="50" t="b">
        <v>1</v>
      </c>
      <c r="O103" s="50" t="b">
        <v>0</v>
      </c>
      <c r="P103" s="164">
        <f t="shared" si="0"/>
        <v>0</v>
      </c>
      <c r="Q103" s="163"/>
      <c r="R103" s="47"/>
      <c r="S103" s="162" t="s">
        <v>122</v>
      </c>
      <c r="T103" s="163" t="s">
        <v>433</v>
      </c>
      <c r="U103" s="49" t="b">
        <v>1</v>
      </c>
      <c r="V103" s="49" t="b">
        <v>0</v>
      </c>
      <c r="W103" s="49" t="b">
        <v>0</v>
      </c>
      <c r="X103" s="49" t="b">
        <v>0</v>
      </c>
      <c r="Y103" s="50" t="b">
        <v>0</v>
      </c>
      <c r="Z103" s="50" t="b">
        <v>0</v>
      </c>
      <c r="AA103" s="50" t="b">
        <v>0</v>
      </c>
      <c r="AB103" s="50" t="b">
        <v>1</v>
      </c>
      <c r="AC103" s="50" t="b">
        <v>0</v>
      </c>
      <c r="AD103" s="163">
        <f t="shared" si="1"/>
        <v>0</v>
      </c>
      <c r="AE103" s="163"/>
      <c r="AF103" s="165">
        <f t="shared" si="2"/>
        <v>0</v>
      </c>
      <c r="AG103" s="162"/>
      <c r="AH103" s="162"/>
      <c r="AI103" s="49" t="b">
        <f t="shared" si="37"/>
        <v>0</v>
      </c>
      <c r="AJ103" s="50" t="b">
        <f t="shared" si="38"/>
        <v>1</v>
      </c>
      <c r="AK103" s="165"/>
      <c r="AL103" s="165">
        <f t="shared" si="5"/>
        <v>0</v>
      </c>
      <c r="AM103" s="165">
        <f t="shared" si="6"/>
        <v>1</v>
      </c>
    </row>
    <row r="104" spans="1:39" ht="27">
      <c r="A104" s="225"/>
      <c r="B104" s="225" t="s">
        <v>5431</v>
      </c>
      <c r="C104" s="217" t="s">
        <v>5432</v>
      </c>
      <c r="D104" s="226" t="s">
        <v>5433</v>
      </c>
      <c r="E104" s="228" t="s">
        <v>477</v>
      </c>
      <c r="F104" s="229" t="s">
        <v>478</v>
      </c>
      <c r="G104" s="227" t="b">
        <v>1</v>
      </c>
      <c r="H104" s="227" t="b">
        <v>0</v>
      </c>
      <c r="I104" s="227" t="b">
        <v>0</v>
      </c>
      <c r="J104" s="227" t="b">
        <v>0</v>
      </c>
      <c r="K104" s="50" t="b">
        <v>0</v>
      </c>
      <c r="L104" s="50" t="b">
        <v>0</v>
      </c>
      <c r="M104" s="50" t="b">
        <v>0</v>
      </c>
      <c r="N104" s="50" t="b">
        <v>0</v>
      </c>
      <c r="O104" s="50" t="b">
        <v>0</v>
      </c>
      <c r="P104" s="230">
        <f t="shared" si="0"/>
        <v>1</v>
      </c>
      <c r="Q104" s="229"/>
      <c r="R104" s="47"/>
      <c r="S104" s="228" t="s">
        <v>122</v>
      </c>
      <c r="T104" s="229" t="s">
        <v>433</v>
      </c>
      <c r="U104" s="49" t="b">
        <v>0</v>
      </c>
      <c r="V104" s="49" t="b">
        <v>0</v>
      </c>
      <c r="W104" s="49" t="b">
        <v>0</v>
      </c>
      <c r="X104" s="49" t="b">
        <v>0</v>
      </c>
      <c r="Y104" s="50" t="b">
        <v>0</v>
      </c>
      <c r="Z104" s="50" t="b">
        <v>0</v>
      </c>
      <c r="AA104" s="50" t="b">
        <v>0</v>
      </c>
      <c r="AB104" s="50" t="b">
        <v>1</v>
      </c>
      <c r="AC104" s="50" t="b">
        <v>0</v>
      </c>
      <c r="AD104" s="229">
        <f t="shared" si="1"/>
        <v>0</v>
      </c>
      <c r="AE104" s="229" t="s">
        <v>5434</v>
      </c>
      <c r="AF104" s="231">
        <f t="shared" si="2"/>
        <v>1</v>
      </c>
      <c r="AG104" s="228" t="s">
        <v>138</v>
      </c>
      <c r="AH104" s="229" t="s">
        <v>139</v>
      </c>
      <c r="AI104" s="49" t="b">
        <v>0</v>
      </c>
      <c r="AJ104" s="50" t="b">
        <v>1</v>
      </c>
      <c r="AK104" s="231" t="s">
        <v>5435</v>
      </c>
      <c r="AL104" s="231">
        <f t="shared" si="5"/>
        <v>0</v>
      </c>
      <c r="AM104" s="231">
        <f t="shared" si="6"/>
        <v>1</v>
      </c>
    </row>
    <row r="105" spans="1:39" ht="27">
      <c r="A105" s="225"/>
      <c r="B105" s="225" t="s">
        <v>5436</v>
      </c>
      <c r="C105" s="217" t="s">
        <v>5437</v>
      </c>
      <c r="D105" s="226" t="s">
        <v>5438</v>
      </c>
      <c r="E105" s="162" t="s">
        <v>477</v>
      </c>
      <c r="F105" s="163" t="s">
        <v>478</v>
      </c>
      <c r="G105" s="227" t="b">
        <v>1</v>
      </c>
      <c r="H105" s="227" t="b">
        <v>0</v>
      </c>
      <c r="I105" s="227" t="b">
        <v>0</v>
      </c>
      <c r="J105" s="227" t="b">
        <v>0</v>
      </c>
      <c r="K105" s="50" t="b">
        <v>1</v>
      </c>
      <c r="L105" s="50" t="b">
        <v>0</v>
      </c>
      <c r="M105" s="50" t="b">
        <v>0</v>
      </c>
      <c r="N105" s="50" t="b">
        <v>0</v>
      </c>
      <c r="O105" s="50" t="b">
        <v>0</v>
      </c>
      <c r="P105" s="164">
        <f t="shared" si="0"/>
        <v>0</v>
      </c>
      <c r="Q105" s="163"/>
      <c r="R105" s="47"/>
      <c r="S105" s="162" t="s">
        <v>122</v>
      </c>
      <c r="T105" s="163" t="s">
        <v>433</v>
      </c>
      <c r="U105" s="49" t="b">
        <v>0</v>
      </c>
      <c r="V105" s="49" t="b">
        <v>0</v>
      </c>
      <c r="W105" s="49" t="b">
        <v>0</v>
      </c>
      <c r="X105" s="49" t="b">
        <v>0</v>
      </c>
      <c r="Y105" s="50" t="b">
        <v>1</v>
      </c>
      <c r="Z105" s="50" t="b">
        <v>0</v>
      </c>
      <c r="AA105" s="50" t="b">
        <v>0</v>
      </c>
      <c r="AB105" s="50" t="b">
        <v>0</v>
      </c>
      <c r="AC105" s="50" t="b">
        <v>0</v>
      </c>
      <c r="AD105" s="163">
        <f t="shared" si="1"/>
        <v>0</v>
      </c>
      <c r="AE105" s="163"/>
      <c r="AF105" s="165">
        <f t="shared" si="2"/>
        <v>0</v>
      </c>
      <c r="AG105" s="162"/>
      <c r="AH105" s="162"/>
      <c r="AI105" s="49" t="b">
        <f t="shared" ref="AI105:AI114" si="39">IF(AND(P105,AD105,NOT(AF105)),TRUE,FALSE)</f>
        <v>0</v>
      </c>
      <c r="AJ105" s="50" t="b">
        <f t="shared" ref="AJ105:AJ114" si="40">IF(AND(NOT(P105),NOT(AD105)),TRUE,FALSE)</f>
        <v>1</v>
      </c>
      <c r="AK105" s="165"/>
      <c r="AL105" s="165">
        <f t="shared" si="5"/>
        <v>0</v>
      </c>
      <c r="AM105" s="165">
        <f t="shared" si="6"/>
        <v>1</v>
      </c>
    </row>
    <row r="106" spans="1:39" ht="27">
      <c r="A106" s="232" t="s">
        <v>5439</v>
      </c>
      <c r="B106" s="225" t="s">
        <v>5440</v>
      </c>
      <c r="C106" s="218" t="s">
        <v>5441</v>
      </c>
      <c r="D106" s="226" t="str">
        <f>HYPERLINK("https://www.oecd-nea.org/upload/docs/application/pdf/2021-08/dt_workshop_-_presentations_panel_3.pdf", "Link")</f>
        <v>Link</v>
      </c>
      <c r="E106" s="228" t="s">
        <v>477</v>
      </c>
      <c r="F106" s="229" t="s">
        <v>478</v>
      </c>
      <c r="G106" s="227" t="b">
        <v>1</v>
      </c>
      <c r="H106" s="227" t="b">
        <v>0</v>
      </c>
      <c r="I106" s="227" t="b">
        <v>0</v>
      </c>
      <c r="J106" s="227" t="b">
        <v>0</v>
      </c>
      <c r="K106" s="50" t="b">
        <v>0</v>
      </c>
      <c r="L106" s="50" t="b">
        <v>0</v>
      </c>
      <c r="M106" s="50" t="b">
        <v>0</v>
      </c>
      <c r="N106" s="50" t="b">
        <v>0</v>
      </c>
      <c r="O106" s="50" t="b">
        <v>0</v>
      </c>
      <c r="P106" s="230">
        <f t="shared" si="0"/>
        <v>1</v>
      </c>
      <c r="Q106" s="229"/>
      <c r="R106" s="47"/>
      <c r="S106" s="228" t="s">
        <v>122</v>
      </c>
      <c r="T106" s="229" t="s">
        <v>433</v>
      </c>
      <c r="U106" s="49" t="b">
        <v>1</v>
      </c>
      <c r="V106" s="49" t="b">
        <v>0</v>
      </c>
      <c r="W106" s="49" t="b">
        <v>0</v>
      </c>
      <c r="X106" s="49" t="b">
        <v>0</v>
      </c>
      <c r="Y106" s="50" t="b">
        <v>0</v>
      </c>
      <c r="Z106" s="50" t="b">
        <v>0</v>
      </c>
      <c r="AA106" s="50" t="b">
        <v>0</v>
      </c>
      <c r="AB106" s="50" t="b">
        <v>0</v>
      </c>
      <c r="AC106" s="50" t="b">
        <v>0</v>
      </c>
      <c r="AD106" s="229">
        <f t="shared" si="1"/>
        <v>1</v>
      </c>
      <c r="AE106" s="229"/>
      <c r="AF106" s="231">
        <f t="shared" si="2"/>
        <v>0</v>
      </c>
      <c r="AG106" s="228"/>
      <c r="AH106" s="228"/>
      <c r="AI106" s="49" t="b">
        <f t="shared" si="39"/>
        <v>1</v>
      </c>
      <c r="AJ106" s="50" t="b">
        <f t="shared" si="40"/>
        <v>0</v>
      </c>
      <c r="AK106" s="231"/>
      <c r="AL106" s="231">
        <f t="shared" si="5"/>
        <v>0</v>
      </c>
      <c r="AM106" s="231">
        <f t="shared" si="6"/>
        <v>1</v>
      </c>
    </row>
    <row r="107" spans="1:39" ht="27">
      <c r="A107" s="225"/>
      <c r="B107" s="225" t="s">
        <v>5442</v>
      </c>
      <c r="C107" s="217" t="s">
        <v>5443</v>
      </c>
      <c r="D107" s="226" t="s">
        <v>5444</v>
      </c>
      <c r="E107" s="162" t="s">
        <v>477</v>
      </c>
      <c r="F107" s="163" t="s">
        <v>478</v>
      </c>
      <c r="G107" s="227" t="b">
        <v>0</v>
      </c>
      <c r="H107" s="227" t="b">
        <v>0</v>
      </c>
      <c r="I107" s="227" t="b">
        <v>0</v>
      </c>
      <c r="J107" s="227" t="b">
        <v>0</v>
      </c>
      <c r="K107" s="50" t="b">
        <v>1</v>
      </c>
      <c r="L107" s="50" t="b">
        <v>0</v>
      </c>
      <c r="M107" s="50" t="b">
        <v>0</v>
      </c>
      <c r="N107" s="50" t="b">
        <v>0</v>
      </c>
      <c r="O107" s="50" t="b">
        <v>0</v>
      </c>
      <c r="P107" s="164">
        <f t="shared" si="0"/>
        <v>0</v>
      </c>
      <c r="Q107" s="163"/>
      <c r="R107" s="47"/>
      <c r="S107" s="162" t="s">
        <v>122</v>
      </c>
      <c r="T107" s="163" t="s">
        <v>433</v>
      </c>
      <c r="U107" s="49" t="b">
        <v>0</v>
      </c>
      <c r="V107" s="49" t="b">
        <v>0</v>
      </c>
      <c r="W107" s="49" t="b">
        <v>0</v>
      </c>
      <c r="X107" s="49" t="b">
        <v>0</v>
      </c>
      <c r="Y107" s="50" t="b">
        <v>1</v>
      </c>
      <c r="Z107" s="50" t="b">
        <v>0</v>
      </c>
      <c r="AA107" s="50" t="b">
        <v>0</v>
      </c>
      <c r="AB107" s="50" t="b">
        <v>0</v>
      </c>
      <c r="AC107" s="50" t="b">
        <v>0</v>
      </c>
      <c r="AD107" s="163">
        <f t="shared" si="1"/>
        <v>0</v>
      </c>
      <c r="AE107" s="163"/>
      <c r="AF107" s="165">
        <f t="shared" si="2"/>
        <v>0</v>
      </c>
      <c r="AG107" s="162"/>
      <c r="AH107" s="162"/>
      <c r="AI107" s="49" t="b">
        <f t="shared" si="39"/>
        <v>0</v>
      </c>
      <c r="AJ107" s="50" t="b">
        <f t="shared" si="40"/>
        <v>1</v>
      </c>
      <c r="AK107" s="165"/>
      <c r="AL107" s="165">
        <f t="shared" si="5"/>
        <v>0</v>
      </c>
      <c r="AM107" s="165">
        <f t="shared" si="6"/>
        <v>1</v>
      </c>
    </row>
    <row r="108" spans="1:39" ht="27">
      <c r="A108" s="232" t="s">
        <v>5445</v>
      </c>
      <c r="B108" s="225" t="s">
        <v>5446</v>
      </c>
      <c r="C108" s="218" t="s">
        <v>5447</v>
      </c>
      <c r="D108" s="226" t="str">
        <f>HYPERLINK("https://soda.auto/news/soda-and-vsoptima-digital-twin-wp.pdf", "Link")</f>
        <v>Link</v>
      </c>
      <c r="E108" s="228" t="s">
        <v>477</v>
      </c>
      <c r="F108" s="229" t="s">
        <v>478</v>
      </c>
      <c r="G108" s="227" t="b">
        <v>1</v>
      </c>
      <c r="H108" s="227" t="b">
        <v>0</v>
      </c>
      <c r="I108" s="227" t="b">
        <v>0</v>
      </c>
      <c r="J108" s="227" t="b">
        <v>0</v>
      </c>
      <c r="K108" s="50" t="b">
        <v>0</v>
      </c>
      <c r="L108" s="50" t="b">
        <v>0</v>
      </c>
      <c r="M108" s="50" t="b">
        <v>0</v>
      </c>
      <c r="N108" s="50" t="b">
        <v>0</v>
      </c>
      <c r="O108" s="50" t="b">
        <v>0</v>
      </c>
      <c r="P108" s="230">
        <f t="shared" si="0"/>
        <v>1</v>
      </c>
      <c r="Q108" s="229"/>
      <c r="R108" s="47"/>
      <c r="S108" s="228" t="s">
        <v>122</v>
      </c>
      <c r="T108" s="229" t="s">
        <v>433</v>
      </c>
      <c r="U108" s="49" t="b">
        <v>1</v>
      </c>
      <c r="V108" s="49" t="b">
        <v>0</v>
      </c>
      <c r="W108" s="49" t="b">
        <v>0</v>
      </c>
      <c r="X108" s="49" t="b">
        <v>0</v>
      </c>
      <c r="Y108" s="50" t="b">
        <v>0</v>
      </c>
      <c r="Z108" s="50" t="b">
        <v>0</v>
      </c>
      <c r="AA108" s="50" t="b">
        <v>0</v>
      </c>
      <c r="AB108" s="50" t="b">
        <v>0</v>
      </c>
      <c r="AC108" s="50" t="b">
        <v>0</v>
      </c>
      <c r="AD108" s="229">
        <f t="shared" si="1"/>
        <v>1</v>
      </c>
      <c r="AE108" s="229"/>
      <c r="AF108" s="231">
        <f t="shared" si="2"/>
        <v>0</v>
      </c>
      <c r="AG108" s="228"/>
      <c r="AH108" s="228"/>
      <c r="AI108" s="49" t="b">
        <f t="shared" si="39"/>
        <v>1</v>
      </c>
      <c r="AJ108" s="50" t="b">
        <f t="shared" si="40"/>
        <v>0</v>
      </c>
      <c r="AK108" s="231"/>
      <c r="AL108" s="231">
        <f t="shared" si="5"/>
        <v>0</v>
      </c>
      <c r="AM108" s="231">
        <f t="shared" si="6"/>
        <v>1</v>
      </c>
    </row>
    <row r="109" spans="1:39" ht="27">
      <c r="A109" s="232" t="s">
        <v>5448</v>
      </c>
      <c r="B109" s="225" t="s">
        <v>5449</v>
      </c>
      <c r="C109" s="218" t="s">
        <v>5450</v>
      </c>
      <c r="D109" s="226" t="str">
        <f>HYPERLINK("https://www.cyient.com/blog/driving-productivity-and-quality-efficiencies-with-model-based-digitalization", "Link")</f>
        <v>Link</v>
      </c>
      <c r="E109" s="162" t="s">
        <v>477</v>
      </c>
      <c r="F109" s="163" t="s">
        <v>478</v>
      </c>
      <c r="G109" s="227" t="b">
        <v>1</v>
      </c>
      <c r="H109" s="227" t="b">
        <v>0</v>
      </c>
      <c r="I109" s="227" t="b">
        <v>0</v>
      </c>
      <c r="J109" s="227" t="b">
        <v>0</v>
      </c>
      <c r="K109" s="50" t="b">
        <v>0</v>
      </c>
      <c r="L109" s="50" t="b">
        <v>0</v>
      </c>
      <c r="M109" s="50" t="b">
        <v>0</v>
      </c>
      <c r="N109" s="50" t="b">
        <v>0</v>
      </c>
      <c r="O109" s="50" t="b">
        <v>0</v>
      </c>
      <c r="P109" s="164">
        <f t="shared" si="0"/>
        <v>1</v>
      </c>
      <c r="Q109" s="163"/>
      <c r="R109" s="47"/>
      <c r="S109" s="162" t="s">
        <v>122</v>
      </c>
      <c r="T109" s="163" t="s">
        <v>433</v>
      </c>
      <c r="U109" s="49" t="b">
        <v>1</v>
      </c>
      <c r="V109" s="49" t="b">
        <v>0</v>
      </c>
      <c r="W109" s="49" t="b">
        <v>0</v>
      </c>
      <c r="X109" s="49" t="b">
        <v>1</v>
      </c>
      <c r="Y109" s="50" t="b">
        <v>0</v>
      </c>
      <c r="Z109" s="50" t="b">
        <v>0</v>
      </c>
      <c r="AA109" s="50" t="b">
        <v>0</v>
      </c>
      <c r="AB109" s="50" t="b">
        <v>0</v>
      </c>
      <c r="AC109" s="50" t="b">
        <v>0</v>
      </c>
      <c r="AD109" s="163">
        <f t="shared" si="1"/>
        <v>1</v>
      </c>
      <c r="AE109" s="163" t="s">
        <v>5451</v>
      </c>
      <c r="AF109" s="165">
        <f t="shared" si="2"/>
        <v>0</v>
      </c>
      <c r="AG109" s="162"/>
      <c r="AH109" s="162"/>
      <c r="AI109" s="49" t="b">
        <f t="shared" si="39"/>
        <v>1</v>
      </c>
      <c r="AJ109" s="50" t="b">
        <f t="shared" si="40"/>
        <v>0</v>
      </c>
      <c r="AK109" s="165"/>
      <c r="AL109" s="165">
        <f t="shared" si="5"/>
        <v>0</v>
      </c>
      <c r="AM109" s="165">
        <f t="shared" si="6"/>
        <v>1</v>
      </c>
    </row>
    <row r="110" spans="1:39" ht="27">
      <c r="A110" s="225"/>
      <c r="B110" s="225" t="s">
        <v>5452</v>
      </c>
      <c r="C110" s="217" t="s">
        <v>5453</v>
      </c>
      <c r="D110" s="226" t="s">
        <v>5454</v>
      </c>
      <c r="E110" s="228" t="s">
        <v>477</v>
      </c>
      <c r="F110" s="229" t="s">
        <v>478</v>
      </c>
      <c r="G110" s="227" t="b">
        <v>0</v>
      </c>
      <c r="H110" s="227" t="b">
        <v>0</v>
      </c>
      <c r="I110" s="227" t="b">
        <v>0</v>
      </c>
      <c r="J110" s="227" t="b">
        <v>0</v>
      </c>
      <c r="K110" s="50" t="b">
        <v>1</v>
      </c>
      <c r="L110" s="50" t="b">
        <v>0</v>
      </c>
      <c r="M110" s="50" t="b">
        <v>0</v>
      </c>
      <c r="N110" s="50" t="b">
        <v>0</v>
      </c>
      <c r="O110" s="50" t="b">
        <v>0</v>
      </c>
      <c r="P110" s="230">
        <f t="shared" si="0"/>
        <v>0</v>
      </c>
      <c r="Q110" s="229"/>
      <c r="R110" s="47"/>
      <c r="S110" s="228" t="s">
        <v>122</v>
      </c>
      <c r="T110" s="229" t="s">
        <v>433</v>
      </c>
      <c r="U110" s="49" t="b">
        <v>0</v>
      </c>
      <c r="V110" s="49" t="b">
        <v>0</v>
      </c>
      <c r="W110" s="49" t="b">
        <v>0</v>
      </c>
      <c r="X110" s="49" t="b">
        <v>0</v>
      </c>
      <c r="Y110" s="50" t="b">
        <v>1</v>
      </c>
      <c r="Z110" s="50" t="b">
        <v>0</v>
      </c>
      <c r="AA110" s="50" t="b">
        <v>0</v>
      </c>
      <c r="AB110" s="50" t="b">
        <v>0</v>
      </c>
      <c r="AC110" s="50" t="b">
        <v>0</v>
      </c>
      <c r="AD110" s="229">
        <f t="shared" si="1"/>
        <v>0</v>
      </c>
      <c r="AE110" s="229"/>
      <c r="AF110" s="231">
        <f t="shared" si="2"/>
        <v>0</v>
      </c>
      <c r="AG110" s="228"/>
      <c r="AH110" s="228"/>
      <c r="AI110" s="49" t="b">
        <f t="shared" si="39"/>
        <v>0</v>
      </c>
      <c r="AJ110" s="50" t="b">
        <f t="shared" si="40"/>
        <v>1</v>
      </c>
      <c r="AK110" s="231"/>
      <c r="AL110" s="231">
        <f t="shared" si="5"/>
        <v>0</v>
      </c>
      <c r="AM110" s="231">
        <f t="shared" si="6"/>
        <v>1</v>
      </c>
    </row>
    <row r="111" spans="1:39" ht="27">
      <c r="A111" s="225"/>
      <c r="B111" s="225" t="s">
        <v>5455</v>
      </c>
      <c r="C111" s="217" t="s">
        <v>5456</v>
      </c>
      <c r="D111" s="226" t="s">
        <v>5457</v>
      </c>
      <c r="E111" s="162" t="s">
        <v>477</v>
      </c>
      <c r="F111" s="163" t="s">
        <v>478</v>
      </c>
      <c r="G111" s="227" t="b">
        <v>0</v>
      </c>
      <c r="H111" s="227" t="b">
        <v>0</v>
      </c>
      <c r="I111" s="227" t="b">
        <v>0</v>
      </c>
      <c r="J111" s="227" t="b">
        <v>0</v>
      </c>
      <c r="K111" s="50" t="b">
        <v>1</v>
      </c>
      <c r="L111" s="50" t="b">
        <v>0</v>
      </c>
      <c r="M111" s="50" t="b">
        <v>0</v>
      </c>
      <c r="N111" s="50" t="b">
        <v>0</v>
      </c>
      <c r="O111" s="50" t="b">
        <v>0</v>
      </c>
      <c r="P111" s="164">
        <f t="shared" si="0"/>
        <v>0</v>
      </c>
      <c r="Q111" s="163"/>
      <c r="R111" s="47"/>
      <c r="S111" s="162" t="s">
        <v>122</v>
      </c>
      <c r="T111" s="163" t="s">
        <v>433</v>
      </c>
      <c r="U111" s="49" t="b">
        <v>0</v>
      </c>
      <c r="V111" s="49" t="b">
        <v>0</v>
      </c>
      <c r="W111" s="49" t="b">
        <v>0</v>
      </c>
      <c r="X111" s="49" t="b">
        <v>0</v>
      </c>
      <c r="Y111" s="50" t="b">
        <v>1</v>
      </c>
      <c r="Z111" s="50" t="b">
        <v>0</v>
      </c>
      <c r="AA111" s="50" t="b">
        <v>0</v>
      </c>
      <c r="AB111" s="50" t="b">
        <v>0</v>
      </c>
      <c r="AC111" s="50" t="b">
        <v>0</v>
      </c>
      <c r="AD111" s="163">
        <f t="shared" si="1"/>
        <v>0</v>
      </c>
      <c r="AE111" s="163"/>
      <c r="AF111" s="165">
        <f t="shared" si="2"/>
        <v>0</v>
      </c>
      <c r="AG111" s="162"/>
      <c r="AH111" s="162"/>
      <c r="AI111" s="49" t="b">
        <f t="shared" si="39"/>
        <v>0</v>
      </c>
      <c r="AJ111" s="50" t="b">
        <f t="shared" si="40"/>
        <v>1</v>
      </c>
      <c r="AK111" s="165"/>
      <c r="AL111" s="165">
        <f t="shared" si="5"/>
        <v>0</v>
      </c>
      <c r="AM111" s="165">
        <f t="shared" si="6"/>
        <v>1</v>
      </c>
    </row>
    <row r="112" spans="1:39" ht="27">
      <c r="A112" s="225"/>
      <c r="B112" s="225" t="s">
        <v>5458</v>
      </c>
      <c r="C112" s="217" t="s">
        <v>5459</v>
      </c>
      <c r="D112" s="226" t="s">
        <v>5460</v>
      </c>
      <c r="E112" s="228" t="s">
        <v>477</v>
      </c>
      <c r="F112" s="229" t="s">
        <v>478</v>
      </c>
      <c r="G112" s="227" t="b">
        <v>0</v>
      </c>
      <c r="H112" s="227" t="b">
        <v>0</v>
      </c>
      <c r="I112" s="227" t="b">
        <v>0</v>
      </c>
      <c r="J112" s="227" t="b">
        <v>0</v>
      </c>
      <c r="K112" s="50" t="b">
        <v>1</v>
      </c>
      <c r="L112" s="50" t="b">
        <v>0</v>
      </c>
      <c r="M112" s="50" t="b">
        <v>0</v>
      </c>
      <c r="N112" s="50" t="b">
        <v>0</v>
      </c>
      <c r="O112" s="50" t="b">
        <v>0</v>
      </c>
      <c r="P112" s="230">
        <f t="shared" si="0"/>
        <v>0</v>
      </c>
      <c r="Q112" s="229"/>
      <c r="R112" s="47"/>
      <c r="S112" s="228" t="s">
        <v>122</v>
      </c>
      <c r="T112" s="229" t="s">
        <v>433</v>
      </c>
      <c r="U112" s="49" t="b">
        <v>0</v>
      </c>
      <c r="V112" s="49" t="b">
        <v>0</v>
      </c>
      <c r="W112" s="49" t="b">
        <v>0</v>
      </c>
      <c r="X112" s="49" t="b">
        <v>0</v>
      </c>
      <c r="Y112" s="50" t="b">
        <v>1</v>
      </c>
      <c r="Z112" s="50" t="b">
        <v>0</v>
      </c>
      <c r="AA112" s="50" t="b">
        <v>0</v>
      </c>
      <c r="AB112" s="50" t="b">
        <v>0</v>
      </c>
      <c r="AC112" s="50" t="b">
        <v>0</v>
      </c>
      <c r="AD112" s="229">
        <f t="shared" si="1"/>
        <v>0</v>
      </c>
      <c r="AE112" s="229"/>
      <c r="AF112" s="231">
        <f t="shared" si="2"/>
        <v>0</v>
      </c>
      <c r="AG112" s="228"/>
      <c r="AH112" s="228"/>
      <c r="AI112" s="49" t="b">
        <f t="shared" si="39"/>
        <v>0</v>
      </c>
      <c r="AJ112" s="50" t="b">
        <f t="shared" si="40"/>
        <v>1</v>
      </c>
      <c r="AK112" s="231"/>
      <c r="AL112" s="231">
        <f t="shared" si="5"/>
        <v>0</v>
      </c>
      <c r="AM112" s="231">
        <f t="shared" si="6"/>
        <v>1</v>
      </c>
    </row>
    <row r="113" spans="1:39" ht="27">
      <c r="A113" s="225"/>
      <c r="B113" s="225" t="s">
        <v>5461</v>
      </c>
      <c r="C113" s="217" t="s">
        <v>5462</v>
      </c>
      <c r="D113" s="226" t="s">
        <v>5463</v>
      </c>
      <c r="E113" s="162" t="s">
        <v>477</v>
      </c>
      <c r="F113" s="163" t="s">
        <v>478</v>
      </c>
      <c r="G113" s="227" t="b">
        <v>0</v>
      </c>
      <c r="H113" s="227" t="b">
        <v>0</v>
      </c>
      <c r="I113" s="227" t="b">
        <v>0</v>
      </c>
      <c r="J113" s="227" t="b">
        <v>0</v>
      </c>
      <c r="K113" s="50" t="b">
        <v>0</v>
      </c>
      <c r="L113" s="50" t="b">
        <v>0</v>
      </c>
      <c r="M113" s="50" t="b">
        <v>0</v>
      </c>
      <c r="N113" s="50" t="b">
        <v>0</v>
      </c>
      <c r="O113" s="50" t="b">
        <v>1</v>
      </c>
      <c r="P113" s="164">
        <f t="shared" si="0"/>
        <v>0</v>
      </c>
      <c r="Q113" s="163" t="s">
        <v>5464</v>
      </c>
      <c r="R113" s="47"/>
      <c r="S113" s="162" t="s">
        <v>122</v>
      </c>
      <c r="T113" s="163" t="s">
        <v>433</v>
      </c>
      <c r="U113" s="49" t="b">
        <v>0</v>
      </c>
      <c r="V113" s="49" t="b">
        <v>0</v>
      </c>
      <c r="W113" s="49" t="b">
        <v>0</v>
      </c>
      <c r="X113" s="49" t="b">
        <v>0</v>
      </c>
      <c r="Y113" s="50" t="b">
        <v>0</v>
      </c>
      <c r="Z113" s="50" t="b">
        <v>0</v>
      </c>
      <c r="AA113" s="50" t="b">
        <v>0</v>
      </c>
      <c r="AB113" s="50" t="b">
        <v>0</v>
      </c>
      <c r="AC113" s="50" t="b">
        <v>1</v>
      </c>
      <c r="AD113" s="163">
        <f t="shared" si="1"/>
        <v>0</v>
      </c>
      <c r="AE113" s="163" t="s">
        <v>5465</v>
      </c>
      <c r="AF113" s="165">
        <f t="shared" si="2"/>
        <v>0</v>
      </c>
      <c r="AG113" s="162"/>
      <c r="AH113" s="162"/>
      <c r="AI113" s="49" t="b">
        <f t="shared" si="39"/>
        <v>0</v>
      </c>
      <c r="AJ113" s="50" t="b">
        <f t="shared" si="40"/>
        <v>1</v>
      </c>
      <c r="AK113" s="165"/>
      <c r="AL113" s="165">
        <f t="shared" si="5"/>
        <v>0</v>
      </c>
      <c r="AM113" s="165">
        <f t="shared" si="6"/>
        <v>1</v>
      </c>
    </row>
    <row r="114" spans="1:39" ht="27">
      <c r="A114" s="225"/>
      <c r="B114" s="225" t="s">
        <v>5466</v>
      </c>
      <c r="C114" s="217" t="s">
        <v>5467</v>
      </c>
      <c r="D114" s="226" t="s">
        <v>5468</v>
      </c>
      <c r="E114" s="228" t="s">
        <v>477</v>
      </c>
      <c r="F114" s="229" t="s">
        <v>478</v>
      </c>
      <c r="G114" s="227" t="b">
        <v>0</v>
      </c>
      <c r="H114" s="227" t="b">
        <v>0</v>
      </c>
      <c r="I114" s="227" t="b">
        <v>0</v>
      </c>
      <c r="J114" s="227" t="b">
        <v>0</v>
      </c>
      <c r="K114" s="50" t="b">
        <v>1</v>
      </c>
      <c r="L114" s="50" t="b">
        <v>0</v>
      </c>
      <c r="M114" s="50" t="b">
        <v>0</v>
      </c>
      <c r="N114" s="50" t="b">
        <v>0</v>
      </c>
      <c r="O114" s="50" t="b">
        <v>0</v>
      </c>
      <c r="P114" s="230">
        <f t="shared" si="0"/>
        <v>0</v>
      </c>
      <c r="Q114" s="229"/>
      <c r="R114" s="47"/>
      <c r="S114" s="228" t="s">
        <v>122</v>
      </c>
      <c r="T114" s="229" t="s">
        <v>433</v>
      </c>
      <c r="U114" s="49" t="b">
        <v>0</v>
      </c>
      <c r="V114" s="49" t="b">
        <v>0</v>
      </c>
      <c r="W114" s="49" t="b">
        <v>0</v>
      </c>
      <c r="X114" s="49" t="b">
        <v>0</v>
      </c>
      <c r="Y114" s="50" t="b">
        <v>1</v>
      </c>
      <c r="Z114" s="50" t="b">
        <v>0</v>
      </c>
      <c r="AA114" s="50" t="b">
        <v>0</v>
      </c>
      <c r="AB114" s="50" t="b">
        <v>0</v>
      </c>
      <c r="AC114" s="50" t="b">
        <v>0</v>
      </c>
      <c r="AD114" s="229">
        <f t="shared" si="1"/>
        <v>0</v>
      </c>
      <c r="AE114" s="229"/>
      <c r="AF114" s="231">
        <f t="shared" si="2"/>
        <v>0</v>
      </c>
      <c r="AG114" s="228"/>
      <c r="AH114" s="228"/>
      <c r="AI114" s="49" t="b">
        <f t="shared" si="39"/>
        <v>0</v>
      </c>
      <c r="AJ114" s="50" t="b">
        <f t="shared" si="40"/>
        <v>1</v>
      </c>
      <c r="AK114" s="231"/>
      <c r="AL114" s="231">
        <f t="shared" si="5"/>
        <v>0</v>
      </c>
      <c r="AM114" s="231">
        <f t="shared" si="6"/>
        <v>1</v>
      </c>
    </row>
    <row r="115" spans="1:39" ht="27">
      <c r="A115" s="232" t="s">
        <v>5469</v>
      </c>
      <c r="B115" s="225" t="s">
        <v>5470</v>
      </c>
      <c r="C115" s="218" t="s">
        <v>5471</v>
      </c>
      <c r="D115" s="226" t="str">
        <f>HYPERLINK("https://eda.sw.siemens.com/en-US/pcb/model-based-systems-engineering/", "Link")</f>
        <v>Link</v>
      </c>
      <c r="E115" s="162" t="s">
        <v>477</v>
      </c>
      <c r="F115" s="163" t="s">
        <v>478</v>
      </c>
      <c r="G115" s="227" t="b">
        <v>1</v>
      </c>
      <c r="H115" s="227" t="b">
        <v>0</v>
      </c>
      <c r="I115" s="227" t="b">
        <v>1</v>
      </c>
      <c r="J115" s="227" t="b">
        <v>1</v>
      </c>
      <c r="K115" s="50" t="b">
        <v>0</v>
      </c>
      <c r="L115" s="50" t="b">
        <v>0</v>
      </c>
      <c r="M115" s="50" t="b">
        <v>0</v>
      </c>
      <c r="N115" s="50" t="b">
        <v>0</v>
      </c>
      <c r="O115" s="50" t="b">
        <v>0</v>
      </c>
      <c r="P115" s="164">
        <f t="shared" si="0"/>
        <v>1</v>
      </c>
      <c r="Q115" s="163"/>
      <c r="R115" s="47"/>
      <c r="S115" s="162" t="s">
        <v>122</v>
      </c>
      <c r="T115" s="163" t="s">
        <v>433</v>
      </c>
      <c r="U115" s="49" t="b">
        <v>0</v>
      </c>
      <c r="V115" s="49" t="b">
        <v>0</v>
      </c>
      <c r="W115" s="49" t="b">
        <v>0</v>
      </c>
      <c r="X115" s="49" t="b">
        <v>0</v>
      </c>
      <c r="Y115" s="50" t="b">
        <v>0</v>
      </c>
      <c r="Z115" s="50" t="b">
        <v>0</v>
      </c>
      <c r="AA115" s="50" t="b">
        <v>0</v>
      </c>
      <c r="AB115" s="50" t="b">
        <v>0</v>
      </c>
      <c r="AC115" s="50" t="b">
        <v>1</v>
      </c>
      <c r="AD115" s="163">
        <f t="shared" si="1"/>
        <v>0</v>
      </c>
      <c r="AE115" s="163" t="s">
        <v>5472</v>
      </c>
      <c r="AF115" s="165">
        <f t="shared" si="2"/>
        <v>1</v>
      </c>
      <c r="AG115" s="162" t="s">
        <v>138</v>
      </c>
      <c r="AH115" s="163" t="s">
        <v>139</v>
      </c>
      <c r="AI115" s="49" t="b">
        <v>1</v>
      </c>
      <c r="AJ115" s="50"/>
      <c r="AK115" s="165" t="s">
        <v>5473</v>
      </c>
      <c r="AL115" s="165">
        <f t="shared" si="5"/>
        <v>0</v>
      </c>
      <c r="AM115" s="165">
        <f t="shared" si="6"/>
        <v>1</v>
      </c>
    </row>
    <row r="116" spans="1:39" ht="27">
      <c r="A116" s="232" t="s">
        <v>5474</v>
      </c>
      <c r="B116" s="225" t="s">
        <v>5475</v>
      </c>
      <c r="C116" s="218" t="s">
        <v>5476</v>
      </c>
      <c r="D116" s="258" t="str">
        <f>HYPERLINK("https://www.engineering.com/digital-twin-lessons-for-engineers-from-the-plm-road-map-pdt/", "Link")</f>
        <v>Link</v>
      </c>
      <c r="E116" s="48" t="s">
        <v>477</v>
      </c>
      <c r="F116" s="43" t="s">
        <v>478</v>
      </c>
      <c r="G116" s="227" t="b">
        <v>0</v>
      </c>
      <c r="H116" s="227" t="b">
        <v>0</v>
      </c>
      <c r="I116" s="227" t="b">
        <v>0</v>
      </c>
      <c r="J116" s="227" t="b">
        <v>0</v>
      </c>
      <c r="K116" s="50" t="b">
        <v>0</v>
      </c>
      <c r="L116" s="50" t="b">
        <v>0</v>
      </c>
      <c r="M116" s="50" t="b">
        <v>0</v>
      </c>
      <c r="N116" s="50" t="b">
        <v>0</v>
      </c>
      <c r="O116" s="50" t="b">
        <v>1</v>
      </c>
      <c r="P116" s="260">
        <f t="shared" si="0"/>
        <v>0</v>
      </c>
      <c r="Q116" s="43" t="s">
        <v>5477</v>
      </c>
      <c r="R116" s="47"/>
      <c r="S116" s="48" t="s">
        <v>122</v>
      </c>
      <c r="T116" s="43" t="s">
        <v>433</v>
      </c>
      <c r="U116" s="49" t="b">
        <v>1</v>
      </c>
      <c r="V116" s="49" t="b">
        <v>0</v>
      </c>
      <c r="W116" s="49" t="b">
        <v>0</v>
      </c>
      <c r="X116" s="49" t="b">
        <v>0</v>
      </c>
      <c r="Y116" s="50" t="b">
        <v>0</v>
      </c>
      <c r="Z116" s="50" t="b">
        <v>0</v>
      </c>
      <c r="AA116" s="50" t="b">
        <v>0</v>
      </c>
      <c r="AB116" s="50" t="b">
        <v>0</v>
      </c>
      <c r="AC116" s="50" t="b">
        <v>0</v>
      </c>
      <c r="AD116" s="43">
        <f t="shared" si="1"/>
        <v>1</v>
      </c>
      <c r="AE116" s="43" t="s">
        <v>5478</v>
      </c>
      <c r="AF116" s="27">
        <f t="shared" si="2"/>
        <v>1</v>
      </c>
      <c r="AG116" s="48" t="s">
        <v>122</v>
      </c>
      <c r="AH116" s="43" t="s">
        <v>670</v>
      </c>
      <c r="AI116" s="259" t="b">
        <v>1</v>
      </c>
      <c r="AJ116" s="259"/>
      <c r="AK116" s="27" t="s">
        <v>5479</v>
      </c>
      <c r="AL116" s="27">
        <f t="shared" si="5"/>
        <v>0</v>
      </c>
      <c r="AM116" s="27">
        <f t="shared" si="6"/>
        <v>1</v>
      </c>
    </row>
    <row r="117" spans="1:39" ht="27">
      <c r="A117" s="225"/>
      <c r="B117" s="225" t="s">
        <v>5480</v>
      </c>
      <c r="C117" s="217" t="s">
        <v>5481</v>
      </c>
      <c r="D117" s="226" t="s">
        <v>5482</v>
      </c>
      <c r="E117" s="162" t="s">
        <v>477</v>
      </c>
      <c r="F117" s="163" t="s">
        <v>478</v>
      </c>
      <c r="G117" s="227" t="b">
        <v>0</v>
      </c>
      <c r="H117" s="227" t="b">
        <v>0</v>
      </c>
      <c r="I117" s="227" t="b">
        <v>0</v>
      </c>
      <c r="J117" s="227" t="b">
        <v>0</v>
      </c>
      <c r="K117" s="50" t="b">
        <v>0</v>
      </c>
      <c r="L117" s="50" t="b">
        <v>0</v>
      </c>
      <c r="M117" s="50" t="b">
        <v>0</v>
      </c>
      <c r="N117" s="50" t="b">
        <v>0</v>
      </c>
      <c r="O117" s="50" t="b">
        <v>0</v>
      </c>
      <c r="P117" s="164">
        <f t="shared" si="0"/>
        <v>0</v>
      </c>
      <c r="Q117" s="163"/>
      <c r="R117" s="47"/>
      <c r="S117" s="162" t="s">
        <v>122</v>
      </c>
      <c r="T117" s="163" t="s">
        <v>433</v>
      </c>
      <c r="U117" s="49" t="b">
        <v>0</v>
      </c>
      <c r="V117" s="49" t="b">
        <v>0</v>
      </c>
      <c r="W117" s="49" t="b">
        <v>0</v>
      </c>
      <c r="X117" s="49" t="b">
        <v>0</v>
      </c>
      <c r="Y117" s="50" t="b">
        <v>0</v>
      </c>
      <c r="Z117" s="50" t="b">
        <v>0</v>
      </c>
      <c r="AA117" s="50" t="b">
        <v>0</v>
      </c>
      <c r="AB117" s="50" t="b">
        <v>1</v>
      </c>
      <c r="AC117" s="50" t="b">
        <v>0</v>
      </c>
      <c r="AD117" s="163">
        <f t="shared" si="1"/>
        <v>0</v>
      </c>
      <c r="AE117" s="163"/>
      <c r="AF117" s="165">
        <f t="shared" si="2"/>
        <v>0</v>
      </c>
      <c r="AG117" s="162"/>
      <c r="AH117" s="162"/>
      <c r="AI117" s="49" t="b">
        <f t="shared" ref="AI117:AI119" si="41">IF(AND(P117,AD117,NOT(AF117)),TRUE,FALSE)</f>
        <v>0</v>
      </c>
      <c r="AJ117" s="50" t="b">
        <f t="shared" ref="AJ117:AJ119" si="42">IF(AND(NOT(P117),NOT(AD117)),TRUE,FALSE)</f>
        <v>1</v>
      </c>
      <c r="AK117" s="165"/>
      <c r="AL117" s="165">
        <f t="shared" si="5"/>
        <v>0</v>
      </c>
      <c r="AM117" s="165">
        <f t="shared" si="6"/>
        <v>1</v>
      </c>
    </row>
    <row r="118" spans="1:39" ht="27">
      <c r="A118" s="232" t="s">
        <v>5483</v>
      </c>
      <c r="B118" s="225" t="s">
        <v>5484</v>
      </c>
      <c r="C118" s="218" t="s">
        <v>5485</v>
      </c>
      <c r="D118" s="226" t="str">
        <f>HYPERLINK("https://www.claytex.com/tech-blog/using-vesyma-in-mbse/", "Link")</f>
        <v>Link</v>
      </c>
      <c r="E118" s="228" t="s">
        <v>477</v>
      </c>
      <c r="F118" s="229" t="s">
        <v>478</v>
      </c>
      <c r="G118" s="227" t="b">
        <v>1</v>
      </c>
      <c r="H118" s="227" t="b">
        <v>0</v>
      </c>
      <c r="I118" s="227" t="b">
        <v>0</v>
      </c>
      <c r="J118" s="227" t="b">
        <v>1</v>
      </c>
      <c r="K118" s="50" t="b">
        <v>0</v>
      </c>
      <c r="L118" s="50" t="b">
        <v>0</v>
      </c>
      <c r="M118" s="50" t="b">
        <v>0</v>
      </c>
      <c r="N118" s="50" t="b">
        <v>0</v>
      </c>
      <c r="O118" s="50" t="b">
        <v>0</v>
      </c>
      <c r="P118" s="230">
        <f t="shared" si="0"/>
        <v>1</v>
      </c>
      <c r="Q118" s="229"/>
      <c r="R118" s="47"/>
      <c r="S118" s="228" t="s">
        <v>122</v>
      </c>
      <c r="T118" s="229" t="s">
        <v>433</v>
      </c>
      <c r="U118" s="49" t="b">
        <v>1</v>
      </c>
      <c r="V118" s="49" t="b">
        <v>0</v>
      </c>
      <c r="W118" s="49" t="b">
        <v>0</v>
      </c>
      <c r="X118" s="49" t="b">
        <v>1</v>
      </c>
      <c r="Y118" s="50" t="b">
        <v>0</v>
      </c>
      <c r="Z118" s="50" t="b">
        <v>0</v>
      </c>
      <c r="AA118" s="50" t="b">
        <v>0</v>
      </c>
      <c r="AB118" s="50" t="b">
        <v>0</v>
      </c>
      <c r="AC118" s="50" t="b">
        <v>0</v>
      </c>
      <c r="AD118" s="229">
        <f t="shared" si="1"/>
        <v>1</v>
      </c>
      <c r="AE118" s="229"/>
      <c r="AF118" s="231">
        <f t="shared" si="2"/>
        <v>0</v>
      </c>
      <c r="AG118" s="228"/>
      <c r="AH118" s="228"/>
      <c r="AI118" s="49" t="b">
        <f t="shared" si="41"/>
        <v>1</v>
      </c>
      <c r="AJ118" s="50" t="b">
        <f t="shared" si="42"/>
        <v>0</v>
      </c>
      <c r="AK118" s="231"/>
      <c r="AL118" s="231">
        <f t="shared" si="5"/>
        <v>0</v>
      </c>
      <c r="AM118" s="231">
        <f t="shared" si="6"/>
        <v>1</v>
      </c>
    </row>
    <row r="119" spans="1:39" ht="27">
      <c r="A119" s="225"/>
      <c r="B119" s="225" t="s">
        <v>5486</v>
      </c>
      <c r="C119" s="217" t="s">
        <v>5487</v>
      </c>
      <c r="D119" s="226" t="s">
        <v>5488</v>
      </c>
      <c r="E119" s="162" t="s">
        <v>477</v>
      </c>
      <c r="F119" s="163" t="s">
        <v>478</v>
      </c>
      <c r="G119" s="227" t="b">
        <v>0</v>
      </c>
      <c r="H119" s="227" t="b">
        <v>0</v>
      </c>
      <c r="I119" s="227" t="b">
        <v>0</v>
      </c>
      <c r="J119" s="227" t="b">
        <v>0</v>
      </c>
      <c r="K119" s="50" t="b">
        <v>0</v>
      </c>
      <c r="L119" s="50" t="b">
        <v>0</v>
      </c>
      <c r="M119" s="50" t="b">
        <v>0</v>
      </c>
      <c r="N119" s="50" t="b">
        <v>1</v>
      </c>
      <c r="O119" s="50" t="b">
        <v>0</v>
      </c>
      <c r="P119" s="164">
        <f t="shared" si="0"/>
        <v>0</v>
      </c>
      <c r="Q119" s="163"/>
      <c r="R119" s="47"/>
      <c r="S119" s="162" t="s">
        <v>122</v>
      </c>
      <c r="T119" s="163" t="s">
        <v>433</v>
      </c>
      <c r="U119" s="49" t="b">
        <v>1</v>
      </c>
      <c r="V119" s="49" t="b">
        <v>0</v>
      </c>
      <c r="W119" s="49" t="b">
        <v>0</v>
      </c>
      <c r="X119" s="49" t="b">
        <v>0</v>
      </c>
      <c r="Y119" s="50" t="b">
        <v>0</v>
      </c>
      <c r="Z119" s="50" t="b">
        <v>0</v>
      </c>
      <c r="AA119" s="50" t="b">
        <v>0</v>
      </c>
      <c r="AB119" s="50" t="b">
        <v>1</v>
      </c>
      <c r="AC119" s="50" t="b">
        <v>0</v>
      </c>
      <c r="AD119" s="163">
        <f t="shared" si="1"/>
        <v>0</v>
      </c>
      <c r="AE119" s="163"/>
      <c r="AF119" s="165">
        <f t="shared" si="2"/>
        <v>0</v>
      </c>
      <c r="AG119" s="162"/>
      <c r="AH119" s="162"/>
      <c r="AI119" s="49" t="b">
        <f t="shared" si="41"/>
        <v>0</v>
      </c>
      <c r="AJ119" s="50" t="b">
        <f t="shared" si="42"/>
        <v>1</v>
      </c>
      <c r="AK119" s="165"/>
      <c r="AL119" s="165">
        <f t="shared" si="5"/>
        <v>0</v>
      </c>
      <c r="AM119" s="165">
        <f t="shared" si="6"/>
        <v>1</v>
      </c>
    </row>
    <row r="120" spans="1:39" ht="27">
      <c r="A120" s="225"/>
      <c r="B120" s="225" t="s">
        <v>5489</v>
      </c>
      <c r="C120" s="217" t="s">
        <v>5490</v>
      </c>
      <c r="D120" s="258" t="s">
        <v>5491</v>
      </c>
      <c r="E120" s="48" t="s">
        <v>477</v>
      </c>
      <c r="F120" s="43" t="s">
        <v>478</v>
      </c>
      <c r="G120" s="227" t="b">
        <v>0</v>
      </c>
      <c r="H120" s="227" t="b">
        <v>0</v>
      </c>
      <c r="I120" s="227" t="b">
        <v>0</v>
      </c>
      <c r="J120" s="227" t="b">
        <v>0</v>
      </c>
      <c r="K120" s="50" t="b">
        <v>0</v>
      </c>
      <c r="L120" s="50" t="b">
        <v>0</v>
      </c>
      <c r="M120" s="50" t="b">
        <v>0</v>
      </c>
      <c r="N120" s="50" t="b">
        <v>1</v>
      </c>
      <c r="O120" s="50" t="b">
        <v>0</v>
      </c>
      <c r="P120" s="260">
        <f t="shared" si="0"/>
        <v>0</v>
      </c>
      <c r="Q120" s="43" t="s">
        <v>5492</v>
      </c>
      <c r="R120" s="47"/>
      <c r="S120" s="48" t="s">
        <v>122</v>
      </c>
      <c r="T120" s="43" t="s">
        <v>433</v>
      </c>
      <c r="U120" s="49" t="b">
        <v>1</v>
      </c>
      <c r="V120" s="49" t="b">
        <v>0</v>
      </c>
      <c r="W120" s="49" t="b">
        <v>0</v>
      </c>
      <c r="X120" s="49" t="b">
        <v>0</v>
      </c>
      <c r="Y120" s="50" t="b">
        <v>0</v>
      </c>
      <c r="Z120" s="50" t="b">
        <v>0</v>
      </c>
      <c r="AA120" s="50" t="b">
        <v>0</v>
      </c>
      <c r="AB120" s="50" t="b">
        <v>0</v>
      </c>
      <c r="AC120" s="50" t="b">
        <v>0</v>
      </c>
      <c r="AD120" s="43">
        <f t="shared" si="1"/>
        <v>1</v>
      </c>
      <c r="AE120" s="43" t="s">
        <v>5493</v>
      </c>
      <c r="AF120" s="27">
        <f t="shared" si="2"/>
        <v>1</v>
      </c>
      <c r="AG120" s="48" t="s">
        <v>122</v>
      </c>
      <c r="AH120" s="43" t="s">
        <v>670</v>
      </c>
      <c r="AI120" s="49" t="b">
        <v>0</v>
      </c>
      <c r="AJ120" s="50" t="b">
        <v>1</v>
      </c>
      <c r="AK120" s="27" t="s">
        <v>5494</v>
      </c>
      <c r="AL120" s="27">
        <f t="shared" si="5"/>
        <v>0</v>
      </c>
      <c r="AM120" s="27">
        <f t="shared" si="6"/>
        <v>1</v>
      </c>
    </row>
    <row r="121" spans="1:39" ht="27">
      <c r="A121" s="225"/>
      <c r="B121" s="225" t="s">
        <v>5495</v>
      </c>
      <c r="C121" s="217" t="s">
        <v>5496</v>
      </c>
      <c r="D121" s="226" t="s">
        <v>5497</v>
      </c>
      <c r="E121" s="162" t="s">
        <v>477</v>
      </c>
      <c r="F121" s="163" t="s">
        <v>478</v>
      </c>
      <c r="G121" s="227" t="b">
        <v>0</v>
      </c>
      <c r="H121" s="227" t="b">
        <v>0</v>
      </c>
      <c r="I121" s="227" t="b">
        <v>0</v>
      </c>
      <c r="J121" s="227" t="b">
        <v>0</v>
      </c>
      <c r="K121" s="50" t="b">
        <v>1</v>
      </c>
      <c r="L121" s="50" t="b">
        <v>0</v>
      </c>
      <c r="M121" s="50" t="b">
        <v>0</v>
      </c>
      <c r="N121" s="50" t="b">
        <v>0</v>
      </c>
      <c r="O121" s="50" t="b">
        <v>0</v>
      </c>
      <c r="P121" s="164">
        <f t="shared" si="0"/>
        <v>0</v>
      </c>
      <c r="Q121" s="163"/>
      <c r="R121" s="47"/>
      <c r="S121" s="162" t="s">
        <v>122</v>
      </c>
      <c r="T121" s="163" t="s">
        <v>433</v>
      </c>
      <c r="U121" s="49" t="b">
        <v>0</v>
      </c>
      <c r="V121" s="49" t="b">
        <v>0</v>
      </c>
      <c r="W121" s="49" t="b">
        <v>0</v>
      </c>
      <c r="X121" s="49" t="b">
        <v>0</v>
      </c>
      <c r="Y121" s="50" t="b">
        <v>1</v>
      </c>
      <c r="Z121" s="50" t="b">
        <v>0</v>
      </c>
      <c r="AA121" s="50" t="b">
        <v>0</v>
      </c>
      <c r="AB121" s="50" t="b">
        <v>0</v>
      </c>
      <c r="AC121" s="50" t="b">
        <v>0</v>
      </c>
      <c r="AD121" s="163">
        <f t="shared" si="1"/>
        <v>0</v>
      </c>
      <c r="AE121" s="163"/>
      <c r="AF121" s="165">
        <f t="shared" si="2"/>
        <v>0</v>
      </c>
      <c r="AG121" s="162"/>
      <c r="AH121" s="162"/>
      <c r="AI121" s="49" t="b">
        <f t="shared" ref="AI121:AI126" si="43">IF(AND(P121,AD121,NOT(AF121)),TRUE,FALSE)</f>
        <v>0</v>
      </c>
      <c r="AJ121" s="50" t="b">
        <f t="shared" ref="AJ121:AJ126" si="44">IF(AND(NOT(P121),NOT(AD121)),TRUE,FALSE)</f>
        <v>1</v>
      </c>
      <c r="AK121" s="165"/>
      <c r="AL121" s="165">
        <f t="shared" si="5"/>
        <v>0</v>
      </c>
      <c r="AM121" s="165">
        <f t="shared" si="6"/>
        <v>1</v>
      </c>
    </row>
    <row r="122" spans="1:39" ht="27">
      <c r="A122" s="232" t="s">
        <v>5498</v>
      </c>
      <c r="B122" s="225" t="s">
        <v>5499</v>
      </c>
      <c r="C122" s="218" t="s">
        <v>5500</v>
      </c>
      <c r="D122" s="226" t="str">
        <f>HYPERLINK("https://www.omgwiki.org/MBSE/lib/exe/fetch.php?media=mbse:incose_mbse_iw_2021:iw2021_integrated_mbse_in_engineering_education.pdf", "Link")</f>
        <v>Link</v>
      </c>
      <c r="E122" s="228" t="s">
        <v>477</v>
      </c>
      <c r="F122" s="229" t="s">
        <v>478</v>
      </c>
      <c r="G122" s="227" t="b">
        <v>1</v>
      </c>
      <c r="H122" s="227" t="b">
        <v>0</v>
      </c>
      <c r="I122" s="227" t="b">
        <v>0</v>
      </c>
      <c r="J122" s="227" t="b">
        <v>0</v>
      </c>
      <c r="K122" s="50" t="b">
        <v>0</v>
      </c>
      <c r="L122" s="50" t="b">
        <v>0</v>
      </c>
      <c r="M122" s="50" t="b">
        <v>0</v>
      </c>
      <c r="N122" s="50" t="b">
        <v>0</v>
      </c>
      <c r="O122" s="50" t="b">
        <v>0</v>
      </c>
      <c r="P122" s="230">
        <f t="shared" si="0"/>
        <v>1</v>
      </c>
      <c r="Q122" s="229"/>
      <c r="R122" s="47"/>
      <c r="S122" s="228" t="s">
        <v>122</v>
      </c>
      <c r="T122" s="229" t="s">
        <v>433</v>
      </c>
      <c r="U122" s="49" t="b">
        <v>1</v>
      </c>
      <c r="V122" s="49" t="b">
        <v>0</v>
      </c>
      <c r="W122" s="49" t="b">
        <v>0</v>
      </c>
      <c r="X122" s="49" t="b">
        <v>0</v>
      </c>
      <c r="Y122" s="50" t="b">
        <v>0</v>
      </c>
      <c r="Z122" s="50" t="b">
        <v>0</v>
      </c>
      <c r="AA122" s="50" t="b">
        <v>0</v>
      </c>
      <c r="AB122" s="50" t="b">
        <v>0</v>
      </c>
      <c r="AC122" s="50" t="b">
        <v>0</v>
      </c>
      <c r="AD122" s="229">
        <f t="shared" si="1"/>
        <v>1</v>
      </c>
      <c r="AE122" s="229"/>
      <c r="AF122" s="231">
        <f t="shared" si="2"/>
        <v>0</v>
      </c>
      <c r="AG122" s="228"/>
      <c r="AH122" s="228"/>
      <c r="AI122" s="49" t="b">
        <f t="shared" si="43"/>
        <v>1</v>
      </c>
      <c r="AJ122" s="50" t="b">
        <f t="shared" si="44"/>
        <v>0</v>
      </c>
      <c r="AK122" s="231"/>
      <c r="AL122" s="231">
        <f t="shared" si="5"/>
        <v>0</v>
      </c>
      <c r="AM122" s="231">
        <f t="shared" si="6"/>
        <v>1</v>
      </c>
    </row>
    <row r="123" spans="1:39" ht="27">
      <c r="A123" s="232" t="s">
        <v>5501</v>
      </c>
      <c r="B123" s="225" t="s">
        <v>5502</v>
      </c>
      <c r="C123" s="218" t="s">
        <v>5503</v>
      </c>
      <c r="D123" s="226" t="str">
        <f>HYPERLINK("https://www.boozallen.com/expertise/digital-twin-solutions.html", "Link")</f>
        <v>Link</v>
      </c>
      <c r="E123" s="162" t="s">
        <v>477</v>
      </c>
      <c r="F123" s="163" t="s">
        <v>478</v>
      </c>
      <c r="G123" s="227" t="b">
        <v>0</v>
      </c>
      <c r="H123" s="49" t="b">
        <v>0</v>
      </c>
      <c r="I123" s="49" t="b">
        <v>0</v>
      </c>
      <c r="J123" s="49" t="b">
        <v>1</v>
      </c>
      <c r="K123" s="50" t="b">
        <v>0</v>
      </c>
      <c r="L123" s="50" t="b">
        <v>0</v>
      </c>
      <c r="M123" s="50" t="b">
        <v>0</v>
      </c>
      <c r="N123" s="50" t="b">
        <v>0</v>
      </c>
      <c r="O123" s="50" t="b">
        <v>0</v>
      </c>
      <c r="P123" s="164">
        <f t="shared" si="0"/>
        <v>1</v>
      </c>
      <c r="Q123" s="163"/>
      <c r="R123" s="47"/>
      <c r="S123" s="162" t="s">
        <v>122</v>
      </c>
      <c r="T123" s="163" t="s">
        <v>433</v>
      </c>
      <c r="U123" s="49" t="b">
        <v>1</v>
      </c>
      <c r="V123" s="49" t="b">
        <v>0</v>
      </c>
      <c r="W123" s="49" t="b">
        <v>0</v>
      </c>
      <c r="X123" s="49" t="b">
        <v>0</v>
      </c>
      <c r="Y123" s="50" t="b">
        <v>0</v>
      </c>
      <c r="Z123" s="50" t="b">
        <v>0</v>
      </c>
      <c r="AA123" s="50" t="b">
        <v>0</v>
      </c>
      <c r="AB123" s="50" t="b">
        <v>0</v>
      </c>
      <c r="AC123" s="50" t="b">
        <v>0</v>
      </c>
      <c r="AD123" s="163">
        <f t="shared" si="1"/>
        <v>1</v>
      </c>
      <c r="AE123" s="163"/>
      <c r="AF123" s="165">
        <f t="shared" si="2"/>
        <v>0</v>
      </c>
      <c r="AG123" s="162"/>
      <c r="AH123" s="162"/>
      <c r="AI123" s="49" t="b">
        <f t="shared" si="43"/>
        <v>1</v>
      </c>
      <c r="AJ123" s="50" t="b">
        <f t="shared" si="44"/>
        <v>0</v>
      </c>
      <c r="AK123" s="165"/>
      <c r="AL123" s="165">
        <f t="shared" si="5"/>
        <v>0</v>
      </c>
      <c r="AM123" s="165">
        <f t="shared" si="6"/>
        <v>1</v>
      </c>
    </row>
    <row r="124" spans="1:39" ht="27">
      <c r="A124" s="225"/>
      <c r="B124" s="225" t="s">
        <v>5504</v>
      </c>
      <c r="C124" s="217" t="s">
        <v>5505</v>
      </c>
      <c r="D124" s="226" t="s">
        <v>5506</v>
      </c>
      <c r="E124" s="228" t="s">
        <v>477</v>
      </c>
      <c r="F124" s="229" t="s">
        <v>478</v>
      </c>
      <c r="G124" s="227" t="b">
        <v>0</v>
      </c>
      <c r="H124" s="49" t="b">
        <v>0</v>
      </c>
      <c r="I124" s="49" t="b">
        <v>0</v>
      </c>
      <c r="J124" s="49" t="b">
        <v>0</v>
      </c>
      <c r="K124" s="50" t="b">
        <v>0</v>
      </c>
      <c r="L124" s="50" t="b">
        <v>0</v>
      </c>
      <c r="M124" s="50" t="b">
        <v>0</v>
      </c>
      <c r="N124" s="50" t="b">
        <v>1</v>
      </c>
      <c r="O124" s="50" t="b">
        <v>1</v>
      </c>
      <c r="P124" s="230">
        <f t="shared" si="0"/>
        <v>0</v>
      </c>
      <c r="Q124" s="229"/>
      <c r="R124" s="47"/>
      <c r="S124" s="228" t="s">
        <v>122</v>
      </c>
      <c r="T124" s="229" t="s">
        <v>433</v>
      </c>
      <c r="U124" s="49" t="b">
        <v>0</v>
      </c>
      <c r="V124" s="49" t="b">
        <v>0</v>
      </c>
      <c r="W124" s="49" t="b">
        <v>0</v>
      </c>
      <c r="X124" s="49" t="b">
        <v>0</v>
      </c>
      <c r="Y124" s="50" t="b">
        <v>0</v>
      </c>
      <c r="Z124" s="50" t="b">
        <v>0</v>
      </c>
      <c r="AA124" s="50" t="b">
        <v>0</v>
      </c>
      <c r="AB124" s="50" t="b">
        <v>0</v>
      </c>
      <c r="AC124" s="50" t="b">
        <v>1</v>
      </c>
      <c r="AD124" s="229">
        <f t="shared" si="1"/>
        <v>0</v>
      </c>
      <c r="AE124" s="229"/>
      <c r="AF124" s="231">
        <f t="shared" si="2"/>
        <v>0</v>
      </c>
      <c r="AG124" s="228"/>
      <c r="AH124" s="228"/>
      <c r="AI124" s="49" t="b">
        <f t="shared" si="43"/>
        <v>0</v>
      </c>
      <c r="AJ124" s="50" t="b">
        <f t="shared" si="44"/>
        <v>1</v>
      </c>
      <c r="AK124" s="231"/>
      <c r="AL124" s="231">
        <f t="shared" si="5"/>
        <v>0</v>
      </c>
      <c r="AM124" s="231">
        <f t="shared" si="6"/>
        <v>1</v>
      </c>
    </row>
    <row r="125" spans="1:39" ht="27">
      <c r="A125" s="225"/>
      <c r="B125" s="225" t="s">
        <v>5507</v>
      </c>
      <c r="C125" s="217" t="s">
        <v>5508</v>
      </c>
      <c r="D125" s="226" t="s">
        <v>5509</v>
      </c>
      <c r="E125" s="162" t="s">
        <v>477</v>
      </c>
      <c r="F125" s="163" t="s">
        <v>478</v>
      </c>
      <c r="G125" s="227" t="b">
        <v>0</v>
      </c>
      <c r="H125" s="49" t="b">
        <v>0</v>
      </c>
      <c r="I125" s="49" t="b">
        <v>0</v>
      </c>
      <c r="J125" s="49" t="b">
        <v>1</v>
      </c>
      <c r="K125" s="50" t="b">
        <v>0</v>
      </c>
      <c r="L125" s="50" t="b">
        <v>0</v>
      </c>
      <c r="M125" s="50" t="b">
        <v>0</v>
      </c>
      <c r="N125" s="50" t="b">
        <v>1</v>
      </c>
      <c r="O125" s="50" t="b">
        <v>0</v>
      </c>
      <c r="P125" s="164">
        <f t="shared" si="0"/>
        <v>0</v>
      </c>
      <c r="Q125" s="163"/>
      <c r="R125" s="47"/>
      <c r="S125" s="162" t="s">
        <v>122</v>
      </c>
      <c r="T125" s="163" t="s">
        <v>433</v>
      </c>
      <c r="U125" s="49" t="b">
        <v>0</v>
      </c>
      <c r="V125" s="49" t="b">
        <v>0</v>
      </c>
      <c r="W125" s="49" t="b">
        <v>0</v>
      </c>
      <c r="X125" s="49" t="b">
        <v>0</v>
      </c>
      <c r="Y125" s="50" t="b">
        <v>0</v>
      </c>
      <c r="Z125" s="50" t="b">
        <v>0</v>
      </c>
      <c r="AA125" s="50" t="b">
        <v>0</v>
      </c>
      <c r="AB125" s="50" t="b">
        <v>0</v>
      </c>
      <c r="AC125" s="50" t="b">
        <v>1</v>
      </c>
      <c r="AD125" s="163">
        <f t="shared" si="1"/>
        <v>0</v>
      </c>
      <c r="AE125" s="163" t="s">
        <v>5510</v>
      </c>
      <c r="AF125" s="165">
        <f t="shared" si="2"/>
        <v>0</v>
      </c>
      <c r="AG125" s="162"/>
      <c r="AH125" s="162"/>
      <c r="AI125" s="49" t="b">
        <f t="shared" si="43"/>
        <v>0</v>
      </c>
      <c r="AJ125" s="50" t="b">
        <f t="shared" si="44"/>
        <v>1</v>
      </c>
      <c r="AK125" s="165"/>
      <c r="AL125" s="165">
        <f t="shared" si="5"/>
        <v>0</v>
      </c>
      <c r="AM125" s="165">
        <f t="shared" si="6"/>
        <v>1</v>
      </c>
    </row>
    <row r="126" spans="1:39" ht="27">
      <c r="A126" s="232" t="s">
        <v>5511</v>
      </c>
      <c r="B126" s="225" t="s">
        <v>5512</v>
      </c>
      <c r="C126" s="218" t="s">
        <v>5513</v>
      </c>
      <c r="D126" s="226" t="str">
        <f>HYPERLINK("https://prostep.us/cpmn/apidt/digital-thread-and-digital-twin-solutions/", "Link")</f>
        <v>Link</v>
      </c>
      <c r="E126" s="228" t="s">
        <v>477</v>
      </c>
      <c r="F126" s="229" t="s">
        <v>478</v>
      </c>
      <c r="G126" s="227" t="b">
        <v>0</v>
      </c>
      <c r="H126" s="49" t="b">
        <v>0</v>
      </c>
      <c r="I126" s="49" t="b">
        <v>0</v>
      </c>
      <c r="J126" s="49" t="b">
        <v>1</v>
      </c>
      <c r="K126" s="50" t="b">
        <v>0</v>
      </c>
      <c r="L126" s="50" t="b">
        <v>0</v>
      </c>
      <c r="M126" s="50" t="b">
        <v>0</v>
      </c>
      <c r="N126" s="50" t="b">
        <v>0</v>
      </c>
      <c r="O126" s="50" t="b">
        <v>0</v>
      </c>
      <c r="P126" s="230">
        <f t="shared" si="0"/>
        <v>1</v>
      </c>
      <c r="Q126" s="229"/>
      <c r="R126" s="47"/>
      <c r="S126" s="228" t="s">
        <v>122</v>
      </c>
      <c r="T126" s="229" t="s">
        <v>433</v>
      </c>
      <c r="U126" s="49" t="b">
        <v>1</v>
      </c>
      <c r="V126" s="49" t="b">
        <v>1</v>
      </c>
      <c r="W126" s="49" t="b">
        <v>0</v>
      </c>
      <c r="X126" s="49" t="b">
        <v>0</v>
      </c>
      <c r="Y126" s="50" t="b">
        <v>0</v>
      </c>
      <c r="Z126" s="50" t="b">
        <v>0</v>
      </c>
      <c r="AA126" s="50" t="b">
        <v>0</v>
      </c>
      <c r="AB126" s="50" t="b">
        <v>0</v>
      </c>
      <c r="AC126" s="50" t="b">
        <v>0</v>
      </c>
      <c r="AD126" s="229">
        <f t="shared" si="1"/>
        <v>1</v>
      </c>
      <c r="AE126" s="229"/>
      <c r="AF126" s="231">
        <f t="shared" si="2"/>
        <v>0</v>
      </c>
      <c r="AG126" s="228"/>
      <c r="AH126" s="228"/>
      <c r="AI126" s="49" t="b">
        <f t="shared" si="43"/>
        <v>1</v>
      </c>
      <c r="AJ126" s="50" t="b">
        <f t="shared" si="44"/>
        <v>0</v>
      </c>
      <c r="AK126" s="231"/>
      <c r="AL126" s="231">
        <f t="shared" si="5"/>
        <v>0</v>
      </c>
      <c r="AM126" s="231">
        <f t="shared" si="6"/>
        <v>1</v>
      </c>
    </row>
    <row r="127" spans="1:39" ht="27">
      <c r="A127" s="225"/>
      <c r="B127" s="225" t="s">
        <v>5514</v>
      </c>
      <c r="C127" s="217" t="s">
        <v>5515</v>
      </c>
      <c r="D127" s="258" t="s">
        <v>5516</v>
      </c>
      <c r="E127" s="48" t="s">
        <v>126</v>
      </c>
      <c r="F127" s="43" t="s">
        <v>443</v>
      </c>
      <c r="G127" s="227" t="b">
        <v>1</v>
      </c>
      <c r="H127" s="227" t="b">
        <v>0</v>
      </c>
      <c r="I127" s="227" t="b">
        <v>0</v>
      </c>
      <c r="J127" s="227" t="b">
        <v>1</v>
      </c>
      <c r="K127" s="50" t="b">
        <v>0</v>
      </c>
      <c r="L127" s="50" t="b">
        <v>0</v>
      </c>
      <c r="M127" s="50" t="b">
        <v>0</v>
      </c>
      <c r="N127" s="50" t="b">
        <v>0</v>
      </c>
      <c r="O127" s="50" t="b">
        <v>0</v>
      </c>
      <c r="P127" s="260">
        <f t="shared" si="0"/>
        <v>1</v>
      </c>
      <c r="Q127" s="43"/>
      <c r="R127" s="47"/>
      <c r="S127" s="48" t="s">
        <v>124</v>
      </c>
      <c r="T127" s="43" t="s">
        <v>139</v>
      </c>
      <c r="U127" s="49" t="b">
        <v>1</v>
      </c>
      <c r="V127" s="49" t="b">
        <v>0</v>
      </c>
      <c r="W127" s="49" t="b">
        <v>0</v>
      </c>
      <c r="X127" s="49" t="b">
        <v>0</v>
      </c>
      <c r="Y127" s="50" t="b">
        <v>0</v>
      </c>
      <c r="Z127" s="50" t="b">
        <v>0</v>
      </c>
      <c r="AA127" s="50" t="b">
        <v>0</v>
      </c>
      <c r="AB127" s="50" t="b">
        <v>1</v>
      </c>
      <c r="AC127" s="50" t="b">
        <v>0</v>
      </c>
      <c r="AD127" s="43">
        <f t="shared" si="1"/>
        <v>0</v>
      </c>
      <c r="AE127" s="43"/>
      <c r="AF127" s="27">
        <f t="shared" si="2"/>
        <v>1</v>
      </c>
      <c r="AG127" s="48" t="s">
        <v>122</v>
      </c>
      <c r="AH127" s="43" t="s">
        <v>670</v>
      </c>
      <c r="AI127" s="259" t="b">
        <v>0</v>
      </c>
      <c r="AJ127" s="259" t="b">
        <v>1</v>
      </c>
      <c r="AK127" s="27" t="s">
        <v>5517</v>
      </c>
      <c r="AL127" s="27">
        <f t="shared" si="5"/>
        <v>0</v>
      </c>
      <c r="AM127" s="27">
        <f t="shared" si="6"/>
        <v>1</v>
      </c>
    </row>
    <row r="128" spans="1:39" ht="27">
      <c r="A128" s="225"/>
      <c r="B128" s="225" t="s">
        <v>5518</v>
      </c>
      <c r="C128" s="217" t="s">
        <v>5519</v>
      </c>
      <c r="D128" s="226" t="s">
        <v>5520</v>
      </c>
      <c r="E128" s="228" t="s">
        <v>126</v>
      </c>
      <c r="F128" s="229" t="s">
        <v>443</v>
      </c>
      <c r="G128" s="227" t="b">
        <v>0</v>
      </c>
      <c r="H128" s="49" t="b">
        <v>0</v>
      </c>
      <c r="I128" s="49" t="b">
        <v>0</v>
      </c>
      <c r="J128" s="49" t="b">
        <v>0</v>
      </c>
      <c r="K128" s="50" t="b">
        <v>1</v>
      </c>
      <c r="L128" s="50" t="b">
        <v>0</v>
      </c>
      <c r="M128" s="50" t="b">
        <v>0</v>
      </c>
      <c r="N128" s="50" t="b">
        <v>0</v>
      </c>
      <c r="O128" s="50" t="b">
        <v>0</v>
      </c>
      <c r="P128" s="230">
        <f t="shared" si="0"/>
        <v>0</v>
      </c>
      <c r="Q128" s="229" t="s">
        <v>5521</v>
      </c>
      <c r="R128" s="47"/>
      <c r="S128" s="228" t="s">
        <v>124</v>
      </c>
      <c r="T128" s="43" t="s">
        <v>139</v>
      </c>
      <c r="U128" s="49" t="b">
        <v>0</v>
      </c>
      <c r="V128" s="49" t="b">
        <v>0</v>
      </c>
      <c r="W128" s="49" t="b">
        <v>0</v>
      </c>
      <c r="X128" s="49" t="b">
        <v>0</v>
      </c>
      <c r="Y128" s="50" t="b">
        <v>0</v>
      </c>
      <c r="Z128" s="50" t="b">
        <v>0</v>
      </c>
      <c r="AA128" s="50" t="b">
        <v>0</v>
      </c>
      <c r="AB128" s="50" t="b">
        <v>0</v>
      </c>
      <c r="AC128" s="50" t="b">
        <v>1</v>
      </c>
      <c r="AD128" s="229">
        <f t="shared" si="1"/>
        <v>0</v>
      </c>
      <c r="AE128" s="229" t="s">
        <v>5522</v>
      </c>
      <c r="AF128" s="231">
        <f t="shared" si="2"/>
        <v>0</v>
      </c>
      <c r="AG128" s="228"/>
      <c r="AH128" s="228"/>
      <c r="AI128" s="49" t="b">
        <f>IF(AND(P128,AD128,NOT(AF128)),TRUE,FALSE)</f>
        <v>0</v>
      </c>
      <c r="AJ128" s="50" t="b">
        <f>IF(AND(NOT(P128),NOT(AD128)),TRUE,FALSE)</f>
        <v>1</v>
      </c>
      <c r="AK128" s="231"/>
      <c r="AL128" s="231">
        <f t="shared" si="5"/>
        <v>0</v>
      </c>
      <c r="AM128" s="231">
        <f t="shared" si="6"/>
        <v>1</v>
      </c>
    </row>
    <row r="129" spans="1:39" ht="27">
      <c r="A129" s="225"/>
      <c r="B129" s="225" t="s">
        <v>5523</v>
      </c>
      <c r="C129" s="234" t="s">
        <v>5524</v>
      </c>
      <c r="D129" s="226" t="s">
        <v>5525</v>
      </c>
      <c r="E129" s="162" t="s">
        <v>126</v>
      </c>
      <c r="F129" s="163" t="s">
        <v>443</v>
      </c>
      <c r="G129" s="227" t="b">
        <v>0</v>
      </c>
      <c r="H129" s="49" t="b">
        <v>0</v>
      </c>
      <c r="I129" s="49" t="b">
        <v>0</v>
      </c>
      <c r="J129" s="49" t="b">
        <v>0</v>
      </c>
      <c r="K129" s="50" t="b">
        <v>0</v>
      </c>
      <c r="L129" s="50" t="b">
        <v>0</v>
      </c>
      <c r="M129" s="50" t="b">
        <v>0</v>
      </c>
      <c r="N129" s="50" t="b">
        <v>0</v>
      </c>
      <c r="O129" s="50" t="b">
        <v>1</v>
      </c>
      <c r="P129" s="164">
        <f t="shared" si="0"/>
        <v>0</v>
      </c>
      <c r="Q129" s="163" t="s">
        <v>5526</v>
      </c>
      <c r="R129" s="47"/>
      <c r="S129" s="162" t="s">
        <v>124</v>
      </c>
      <c r="T129" s="43" t="s">
        <v>139</v>
      </c>
      <c r="U129" s="49" t="b">
        <v>1</v>
      </c>
      <c r="V129" s="49" t="b">
        <v>0</v>
      </c>
      <c r="W129" s="49" t="b">
        <v>0</v>
      </c>
      <c r="X129" s="49" t="b">
        <v>0</v>
      </c>
      <c r="Y129" s="50" t="b">
        <v>0</v>
      </c>
      <c r="Z129" s="50" t="b">
        <v>0</v>
      </c>
      <c r="AA129" s="50" t="b">
        <v>0</v>
      </c>
      <c r="AB129" s="50" t="b">
        <v>0</v>
      </c>
      <c r="AC129" s="50" t="b">
        <v>0</v>
      </c>
      <c r="AD129" s="163">
        <f t="shared" si="1"/>
        <v>1</v>
      </c>
      <c r="AE129" s="163"/>
      <c r="AF129" s="165">
        <f t="shared" si="2"/>
        <v>1</v>
      </c>
      <c r="AG129" s="163" t="s">
        <v>122</v>
      </c>
      <c r="AH129" s="163" t="s">
        <v>670</v>
      </c>
      <c r="AI129" s="49" t="b">
        <v>0</v>
      </c>
      <c r="AJ129" s="50" t="b">
        <v>1</v>
      </c>
      <c r="AK129" s="165"/>
      <c r="AL129" s="165">
        <f t="shared" si="5"/>
        <v>0</v>
      </c>
      <c r="AM129" s="165">
        <f t="shared" si="6"/>
        <v>1</v>
      </c>
    </row>
    <row r="130" spans="1:39" ht="27">
      <c r="A130" s="225"/>
      <c r="B130" s="225" t="s">
        <v>5527</v>
      </c>
      <c r="C130" s="217" t="s">
        <v>5528</v>
      </c>
      <c r="D130" s="226" t="s">
        <v>5529</v>
      </c>
      <c r="E130" s="228" t="s">
        <v>126</v>
      </c>
      <c r="F130" s="229" t="s">
        <v>443</v>
      </c>
      <c r="G130" s="227" t="b">
        <v>0</v>
      </c>
      <c r="H130" s="49" t="b">
        <v>0</v>
      </c>
      <c r="I130" s="49" t="b">
        <v>0</v>
      </c>
      <c r="J130" s="49" t="b">
        <v>0</v>
      </c>
      <c r="K130" s="50" t="b">
        <v>0</v>
      </c>
      <c r="L130" s="50" t="b">
        <v>0</v>
      </c>
      <c r="M130" s="50" t="b">
        <v>0</v>
      </c>
      <c r="N130" s="50" t="b">
        <v>0</v>
      </c>
      <c r="O130" s="50" t="b">
        <v>1</v>
      </c>
      <c r="P130" s="230">
        <f t="shared" si="0"/>
        <v>0</v>
      </c>
      <c r="Q130" s="229" t="s">
        <v>5530</v>
      </c>
      <c r="R130" s="47"/>
      <c r="S130" s="228" t="s">
        <v>124</v>
      </c>
      <c r="T130" s="43" t="s">
        <v>139</v>
      </c>
      <c r="U130" s="49" t="b">
        <v>0</v>
      </c>
      <c r="V130" s="49" t="b">
        <v>0</v>
      </c>
      <c r="W130" s="49" t="b">
        <v>0</v>
      </c>
      <c r="X130" s="49" t="b">
        <v>0</v>
      </c>
      <c r="Y130" s="50" t="b">
        <v>0</v>
      </c>
      <c r="Z130" s="50" t="b">
        <v>0</v>
      </c>
      <c r="AA130" s="50" t="b">
        <v>0</v>
      </c>
      <c r="AB130" s="50" t="b">
        <v>0</v>
      </c>
      <c r="AC130" s="50" t="b">
        <v>1</v>
      </c>
      <c r="AD130" s="229">
        <f t="shared" si="1"/>
        <v>0</v>
      </c>
      <c r="AE130" s="229" t="s">
        <v>5531</v>
      </c>
      <c r="AF130" s="231">
        <f t="shared" si="2"/>
        <v>0</v>
      </c>
      <c r="AG130" s="228"/>
      <c r="AH130" s="228"/>
      <c r="AI130" s="49" t="b">
        <f>IF(AND(P130,AD130,NOT(AF130)),TRUE,FALSE)</f>
        <v>0</v>
      </c>
      <c r="AJ130" s="50" t="b">
        <f>IF(AND(NOT(P130),NOT(AD130)),TRUE,FALSE)</f>
        <v>1</v>
      </c>
      <c r="AK130" s="231"/>
      <c r="AL130" s="231">
        <f t="shared" si="5"/>
        <v>0</v>
      </c>
      <c r="AM130" s="231">
        <f t="shared" si="6"/>
        <v>1</v>
      </c>
    </row>
    <row r="131" spans="1:39" ht="27">
      <c r="A131" s="225"/>
      <c r="B131" s="225" t="s">
        <v>5532</v>
      </c>
      <c r="C131" s="217" t="s">
        <v>5533</v>
      </c>
      <c r="D131" s="226" t="s">
        <v>5534</v>
      </c>
      <c r="E131" s="162" t="s">
        <v>126</v>
      </c>
      <c r="F131" s="163" t="s">
        <v>443</v>
      </c>
      <c r="G131" s="227" t="b">
        <v>0</v>
      </c>
      <c r="H131" s="49" t="b">
        <v>0</v>
      </c>
      <c r="I131" s="49" t="b">
        <v>0</v>
      </c>
      <c r="J131" s="49" t="b">
        <v>0</v>
      </c>
      <c r="K131" s="50" t="b">
        <v>0</v>
      </c>
      <c r="L131" s="50" t="b">
        <v>0</v>
      </c>
      <c r="M131" s="50" t="b">
        <v>0</v>
      </c>
      <c r="N131" s="50" t="b">
        <v>0</v>
      </c>
      <c r="O131" s="50" t="b">
        <v>1</v>
      </c>
      <c r="P131" s="164">
        <f t="shared" si="0"/>
        <v>0</v>
      </c>
      <c r="Q131" s="163" t="s">
        <v>5535</v>
      </c>
      <c r="R131" s="47"/>
      <c r="S131" s="162" t="s">
        <v>124</v>
      </c>
      <c r="T131" s="43" t="s">
        <v>139</v>
      </c>
      <c r="U131" s="49" t="b">
        <v>1</v>
      </c>
      <c r="V131" s="49" t="b">
        <v>0</v>
      </c>
      <c r="W131" s="49" t="b">
        <v>0</v>
      </c>
      <c r="X131" s="49" t="b">
        <v>0</v>
      </c>
      <c r="Y131" s="50" t="b">
        <v>0</v>
      </c>
      <c r="Z131" s="50" t="b">
        <v>0</v>
      </c>
      <c r="AA131" s="50" t="b">
        <v>0</v>
      </c>
      <c r="AB131" s="50" t="b">
        <v>0</v>
      </c>
      <c r="AC131" s="50" t="b">
        <v>0</v>
      </c>
      <c r="AD131" s="163">
        <f t="shared" si="1"/>
        <v>1</v>
      </c>
      <c r="AE131" s="163"/>
      <c r="AF131" s="165">
        <f t="shared" si="2"/>
        <v>1</v>
      </c>
      <c r="AG131" s="163" t="s">
        <v>122</v>
      </c>
      <c r="AH131" s="163" t="s">
        <v>670</v>
      </c>
      <c r="AI131" s="49" t="b">
        <v>0</v>
      </c>
      <c r="AJ131" s="50" t="b">
        <v>1</v>
      </c>
      <c r="AK131" s="165"/>
      <c r="AL131" s="165">
        <f t="shared" si="5"/>
        <v>0</v>
      </c>
      <c r="AM131" s="165">
        <f t="shared" si="6"/>
        <v>1</v>
      </c>
    </row>
    <row r="132" spans="1:39" ht="27">
      <c r="A132" s="225"/>
      <c r="B132" s="225" t="s">
        <v>5536</v>
      </c>
      <c r="C132" s="217" t="s">
        <v>5537</v>
      </c>
      <c r="D132" s="226" t="s">
        <v>5538</v>
      </c>
      <c r="E132" s="228" t="s">
        <v>126</v>
      </c>
      <c r="F132" s="229" t="s">
        <v>443</v>
      </c>
      <c r="G132" s="227" t="b">
        <v>0</v>
      </c>
      <c r="H132" s="49" t="b">
        <v>0</v>
      </c>
      <c r="I132" s="49" t="b">
        <v>0</v>
      </c>
      <c r="J132" s="49" t="b">
        <v>0</v>
      </c>
      <c r="K132" s="50" t="b">
        <v>1</v>
      </c>
      <c r="L132" s="50" t="b">
        <v>0</v>
      </c>
      <c r="M132" s="50" t="b">
        <v>0</v>
      </c>
      <c r="N132" s="50" t="b">
        <v>0</v>
      </c>
      <c r="O132" s="50" t="b">
        <v>0</v>
      </c>
      <c r="P132" s="230">
        <f t="shared" si="0"/>
        <v>0</v>
      </c>
      <c r="Q132" s="229" t="s">
        <v>5521</v>
      </c>
      <c r="R132" s="47"/>
      <c r="S132" s="228" t="s">
        <v>124</v>
      </c>
      <c r="T132" s="43" t="s">
        <v>139</v>
      </c>
      <c r="U132" s="49" t="b">
        <v>0</v>
      </c>
      <c r="V132" s="49" t="b">
        <v>0</v>
      </c>
      <c r="W132" s="49" t="b">
        <v>0</v>
      </c>
      <c r="X132" s="49" t="b">
        <v>0</v>
      </c>
      <c r="Y132" s="50" t="b">
        <v>0</v>
      </c>
      <c r="Z132" s="50" t="b">
        <v>0</v>
      </c>
      <c r="AA132" s="50" t="b">
        <v>0</v>
      </c>
      <c r="AB132" s="50" t="b">
        <v>0</v>
      </c>
      <c r="AC132" s="50" t="b">
        <v>1</v>
      </c>
      <c r="AD132" s="229">
        <f t="shared" si="1"/>
        <v>0</v>
      </c>
      <c r="AE132" s="229" t="s">
        <v>5522</v>
      </c>
      <c r="AF132" s="231">
        <f t="shared" si="2"/>
        <v>0</v>
      </c>
      <c r="AG132" s="228"/>
      <c r="AH132" s="228"/>
      <c r="AI132" s="49" t="b">
        <f t="shared" ref="AI132:AI134" si="45">IF(AND(P132,AD132,NOT(AF132)),TRUE,FALSE)</f>
        <v>0</v>
      </c>
      <c r="AJ132" s="50" t="b">
        <f t="shared" ref="AJ132:AJ134" si="46">IF(AND(NOT(P132),NOT(AD132)),TRUE,FALSE)</f>
        <v>1</v>
      </c>
      <c r="AK132" s="231"/>
      <c r="AL132" s="231">
        <f t="shared" si="5"/>
        <v>0</v>
      </c>
      <c r="AM132" s="231">
        <f t="shared" si="6"/>
        <v>1</v>
      </c>
    </row>
    <row r="133" spans="1:39" ht="27">
      <c r="A133" s="232" t="s">
        <v>5539</v>
      </c>
      <c r="B133" s="225" t="s">
        <v>5540</v>
      </c>
      <c r="C133" s="218" t="s">
        <v>5541</v>
      </c>
      <c r="D133" s="226" t="str">
        <f>HYPERLINK("https://ec.europa.eu/research/participants/documents/downloadPublic?documentIds=080166e5ddabb8bf&amp;appId=PPGMS", "Link")</f>
        <v>Link</v>
      </c>
      <c r="E133" s="162" t="s">
        <v>126</v>
      </c>
      <c r="F133" s="163" t="s">
        <v>443</v>
      </c>
      <c r="G133" s="227" t="b">
        <v>1</v>
      </c>
      <c r="H133" s="49" t="b">
        <v>0</v>
      </c>
      <c r="I133" s="49" t="b">
        <v>0</v>
      </c>
      <c r="J133" s="49" t="b">
        <v>1</v>
      </c>
      <c r="K133" s="50" t="b">
        <v>0</v>
      </c>
      <c r="L133" s="50" t="b">
        <v>0</v>
      </c>
      <c r="M133" s="50" t="b">
        <v>0</v>
      </c>
      <c r="N133" s="50" t="b">
        <v>0</v>
      </c>
      <c r="O133" s="50" t="b">
        <v>0</v>
      </c>
      <c r="P133" s="164">
        <f t="shared" si="0"/>
        <v>1</v>
      </c>
      <c r="Q133" s="163" t="s">
        <v>5542</v>
      </c>
      <c r="R133" s="47"/>
      <c r="S133" s="162" t="s">
        <v>124</v>
      </c>
      <c r="T133" s="163" t="s">
        <v>139</v>
      </c>
      <c r="U133" s="49" t="b">
        <v>1</v>
      </c>
      <c r="V133" s="49" t="b">
        <v>0</v>
      </c>
      <c r="W133" s="49" t="b">
        <v>0</v>
      </c>
      <c r="X133" s="49" t="b">
        <v>0</v>
      </c>
      <c r="Y133" s="50" t="b">
        <v>0</v>
      </c>
      <c r="Z133" s="50" t="b">
        <v>0</v>
      </c>
      <c r="AA133" s="50" t="b">
        <v>0</v>
      </c>
      <c r="AB133" s="50" t="b">
        <v>0</v>
      </c>
      <c r="AC133" s="50" t="b">
        <v>0</v>
      </c>
      <c r="AD133" s="163">
        <f t="shared" si="1"/>
        <v>1</v>
      </c>
      <c r="AE133" s="163" t="s">
        <v>5543</v>
      </c>
      <c r="AF133" s="165">
        <f t="shared" si="2"/>
        <v>0</v>
      </c>
      <c r="AG133" s="162"/>
      <c r="AH133" s="162"/>
      <c r="AI133" s="49" t="b">
        <f t="shared" si="45"/>
        <v>1</v>
      </c>
      <c r="AJ133" s="50" t="b">
        <f t="shared" si="46"/>
        <v>0</v>
      </c>
      <c r="AK133" s="165"/>
      <c r="AL133" s="165">
        <f t="shared" si="5"/>
        <v>0</v>
      </c>
      <c r="AM133" s="165">
        <f t="shared" si="6"/>
        <v>1</v>
      </c>
    </row>
    <row r="134" spans="1:39" ht="27">
      <c r="A134" s="225"/>
      <c r="B134" s="225" t="s">
        <v>5544</v>
      </c>
      <c r="C134" s="217" t="s">
        <v>5545</v>
      </c>
      <c r="D134" s="226" t="s">
        <v>5546</v>
      </c>
      <c r="E134" s="228" t="s">
        <v>126</v>
      </c>
      <c r="F134" s="229" t="s">
        <v>443</v>
      </c>
      <c r="G134" s="227" t="b">
        <v>0</v>
      </c>
      <c r="H134" s="49" t="b">
        <v>0</v>
      </c>
      <c r="I134" s="49" t="b">
        <v>0</v>
      </c>
      <c r="J134" s="49" t="b">
        <v>0</v>
      </c>
      <c r="K134" s="50" t="b">
        <v>0</v>
      </c>
      <c r="L134" s="50" t="b">
        <v>0</v>
      </c>
      <c r="M134" s="50" t="b">
        <v>0</v>
      </c>
      <c r="N134" s="50" t="b">
        <v>0</v>
      </c>
      <c r="O134" s="50" t="b">
        <v>1</v>
      </c>
      <c r="P134" s="230">
        <f t="shared" si="0"/>
        <v>0</v>
      </c>
      <c r="Q134" s="229" t="s">
        <v>5535</v>
      </c>
      <c r="R134" s="47"/>
      <c r="S134" s="228" t="s">
        <v>124</v>
      </c>
      <c r="T134" s="163" t="s">
        <v>139</v>
      </c>
      <c r="U134" s="49" t="b">
        <v>0</v>
      </c>
      <c r="V134" s="49" t="b">
        <v>0</v>
      </c>
      <c r="W134" s="49" t="b">
        <v>0</v>
      </c>
      <c r="X134" s="49" t="b">
        <v>0</v>
      </c>
      <c r="Y134" s="50" t="b">
        <v>0</v>
      </c>
      <c r="Z134" s="50" t="b">
        <v>0</v>
      </c>
      <c r="AA134" s="50" t="b">
        <v>0</v>
      </c>
      <c r="AB134" s="50" t="b">
        <v>0</v>
      </c>
      <c r="AC134" s="50" t="b">
        <v>1</v>
      </c>
      <c r="AD134" s="229">
        <f t="shared" si="1"/>
        <v>0</v>
      </c>
      <c r="AE134" s="229" t="s">
        <v>5547</v>
      </c>
      <c r="AF134" s="231">
        <f t="shared" si="2"/>
        <v>0</v>
      </c>
      <c r="AG134" s="228"/>
      <c r="AH134" s="228"/>
      <c r="AI134" s="49" t="b">
        <f t="shared" si="45"/>
        <v>0</v>
      </c>
      <c r="AJ134" s="50" t="b">
        <f t="shared" si="46"/>
        <v>1</v>
      </c>
      <c r="AK134" s="231"/>
      <c r="AL134" s="231">
        <f t="shared" si="5"/>
        <v>0</v>
      </c>
      <c r="AM134" s="231">
        <f t="shared" si="6"/>
        <v>1</v>
      </c>
    </row>
    <row r="135" spans="1:39" ht="27">
      <c r="A135" s="225"/>
      <c r="B135" s="225" t="s">
        <v>5548</v>
      </c>
      <c r="C135" s="217" t="s">
        <v>5549</v>
      </c>
      <c r="D135" s="226" t="s">
        <v>5550</v>
      </c>
      <c r="E135" s="162" t="s">
        <v>126</v>
      </c>
      <c r="F135" s="163" t="s">
        <v>443</v>
      </c>
      <c r="G135" s="227" t="b">
        <v>1</v>
      </c>
      <c r="H135" s="49" t="b">
        <v>0</v>
      </c>
      <c r="I135" s="49" t="b">
        <v>0</v>
      </c>
      <c r="J135" s="49" t="b">
        <v>1</v>
      </c>
      <c r="K135" s="50" t="b">
        <v>0</v>
      </c>
      <c r="L135" s="50" t="b">
        <v>0</v>
      </c>
      <c r="M135" s="50" t="b">
        <v>0</v>
      </c>
      <c r="N135" s="50" t="b">
        <v>0</v>
      </c>
      <c r="O135" s="50" t="b">
        <v>0</v>
      </c>
      <c r="P135" s="164">
        <f t="shared" si="0"/>
        <v>1</v>
      </c>
      <c r="Q135" s="163"/>
      <c r="R135" s="47"/>
      <c r="S135" s="162" t="s">
        <v>124</v>
      </c>
      <c r="T135" s="163" t="s">
        <v>139</v>
      </c>
      <c r="U135" s="49" t="b">
        <v>1</v>
      </c>
      <c r="V135" s="49" t="b">
        <v>0</v>
      </c>
      <c r="W135" s="49" t="b">
        <v>0</v>
      </c>
      <c r="X135" s="49" t="b">
        <v>0</v>
      </c>
      <c r="Y135" s="50" t="b">
        <v>0</v>
      </c>
      <c r="Z135" s="50" t="b">
        <v>0</v>
      </c>
      <c r="AA135" s="50" t="b">
        <v>0</v>
      </c>
      <c r="AB135" s="50" t="b">
        <v>0</v>
      </c>
      <c r="AC135" s="50" t="b">
        <v>1</v>
      </c>
      <c r="AD135" s="163">
        <f t="shared" si="1"/>
        <v>0</v>
      </c>
      <c r="AE135" s="163" t="s">
        <v>5551</v>
      </c>
      <c r="AF135" s="165">
        <f t="shared" si="2"/>
        <v>1</v>
      </c>
      <c r="AG135" s="163" t="s">
        <v>122</v>
      </c>
      <c r="AH135" s="163" t="s">
        <v>670</v>
      </c>
      <c r="AI135" s="49" t="b">
        <v>0</v>
      </c>
      <c r="AJ135" s="50" t="b">
        <v>1</v>
      </c>
      <c r="AK135" s="165"/>
      <c r="AL135" s="165">
        <f t="shared" si="5"/>
        <v>0</v>
      </c>
      <c r="AM135" s="165">
        <f t="shared" si="6"/>
        <v>1</v>
      </c>
    </row>
    <row r="136" spans="1:39" ht="27">
      <c r="A136" s="225"/>
      <c r="B136" s="225" t="s">
        <v>5552</v>
      </c>
      <c r="C136" s="217" t="s">
        <v>5553</v>
      </c>
      <c r="D136" s="226" t="s">
        <v>5554</v>
      </c>
      <c r="E136" s="228" t="s">
        <v>126</v>
      </c>
      <c r="F136" s="229" t="s">
        <v>443</v>
      </c>
      <c r="G136" s="227" t="b">
        <v>0</v>
      </c>
      <c r="H136" s="49" t="b">
        <v>0</v>
      </c>
      <c r="I136" s="49" t="b">
        <v>0</v>
      </c>
      <c r="J136" s="49" t="b">
        <v>0</v>
      </c>
      <c r="K136" s="50" t="b">
        <v>1</v>
      </c>
      <c r="L136" s="50" t="b">
        <v>0</v>
      </c>
      <c r="M136" s="50" t="b">
        <v>0</v>
      </c>
      <c r="N136" s="50" t="b">
        <v>0</v>
      </c>
      <c r="O136" s="50" t="b">
        <v>0</v>
      </c>
      <c r="P136" s="230">
        <f t="shared" si="0"/>
        <v>0</v>
      </c>
      <c r="Q136" s="229" t="s">
        <v>5521</v>
      </c>
      <c r="R136" s="47"/>
      <c r="S136" s="228" t="s">
        <v>124</v>
      </c>
      <c r="T136" s="163" t="s">
        <v>139</v>
      </c>
      <c r="U136" s="49" t="b">
        <v>1</v>
      </c>
      <c r="V136" s="49" t="b">
        <v>0</v>
      </c>
      <c r="W136" s="49" t="b">
        <v>0</v>
      </c>
      <c r="X136" s="49" t="b">
        <v>0</v>
      </c>
      <c r="Y136" s="50" t="b">
        <v>1</v>
      </c>
      <c r="Z136" s="50" t="b">
        <v>0</v>
      </c>
      <c r="AA136" s="50" t="b">
        <v>0</v>
      </c>
      <c r="AB136" s="50" t="b">
        <v>0</v>
      </c>
      <c r="AC136" s="50" t="b">
        <v>0</v>
      </c>
      <c r="AD136" s="229">
        <f t="shared" si="1"/>
        <v>0</v>
      </c>
      <c r="AE136" s="229"/>
      <c r="AF136" s="231">
        <f t="shared" si="2"/>
        <v>0</v>
      </c>
      <c r="AG136" s="228"/>
      <c r="AH136" s="228"/>
      <c r="AI136" s="49" t="b">
        <f t="shared" ref="AI136:AI137" si="47">IF(AND(P136,AD136,NOT(AF136)),TRUE,FALSE)</f>
        <v>0</v>
      </c>
      <c r="AJ136" s="50" t="b">
        <f t="shared" ref="AJ136:AJ137" si="48">IF(AND(NOT(P136),NOT(AD136)),TRUE,FALSE)</f>
        <v>1</v>
      </c>
      <c r="AK136" s="231"/>
      <c r="AL136" s="231">
        <f t="shared" si="5"/>
        <v>0</v>
      </c>
      <c r="AM136" s="231">
        <f t="shared" si="6"/>
        <v>1</v>
      </c>
    </row>
    <row r="137" spans="1:39" ht="27">
      <c r="A137" s="225"/>
      <c r="B137" s="225" t="s">
        <v>5555</v>
      </c>
      <c r="C137" s="217" t="s">
        <v>5556</v>
      </c>
      <c r="D137" s="226" t="s">
        <v>5557</v>
      </c>
      <c r="E137" s="162" t="s">
        <v>126</v>
      </c>
      <c r="F137" s="163" t="s">
        <v>443</v>
      </c>
      <c r="G137" s="227" t="b">
        <v>0</v>
      </c>
      <c r="H137" s="49" t="b">
        <v>0</v>
      </c>
      <c r="I137" s="49" t="b">
        <v>0</v>
      </c>
      <c r="J137" s="49" t="b">
        <v>0</v>
      </c>
      <c r="K137" s="50" t="b">
        <v>1</v>
      </c>
      <c r="L137" s="50" t="b">
        <v>0</v>
      </c>
      <c r="M137" s="50" t="b">
        <v>0</v>
      </c>
      <c r="N137" s="50" t="b">
        <v>0</v>
      </c>
      <c r="O137" s="50" t="b">
        <v>0</v>
      </c>
      <c r="P137" s="164">
        <f t="shared" si="0"/>
        <v>0</v>
      </c>
      <c r="Q137" s="163" t="s">
        <v>5521</v>
      </c>
      <c r="R137" s="47"/>
      <c r="S137" s="162" t="s">
        <v>124</v>
      </c>
      <c r="T137" s="163" t="s">
        <v>139</v>
      </c>
      <c r="U137" s="49" t="b">
        <v>1</v>
      </c>
      <c r="V137" s="49" t="b">
        <v>0</v>
      </c>
      <c r="W137" s="49" t="b">
        <v>0</v>
      </c>
      <c r="X137" s="49" t="b">
        <v>0</v>
      </c>
      <c r="Y137" s="50" t="b">
        <v>1</v>
      </c>
      <c r="Z137" s="50" t="b">
        <v>0</v>
      </c>
      <c r="AA137" s="50" t="b">
        <v>0</v>
      </c>
      <c r="AB137" s="50" t="b">
        <v>0</v>
      </c>
      <c r="AC137" s="50" t="b">
        <v>0</v>
      </c>
      <c r="AD137" s="163">
        <f t="shared" si="1"/>
        <v>0</v>
      </c>
      <c r="AE137" s="163"/>
      <c r="AF137" s="165">
        <f t="shared" si="2"/>
        <v>0</v>
      </c>
      <c r="AG137" s="162"/>
      <c r="AH137" s="162"/>
      <c r="AI137" s="49" t="b">
        <f t="shared" si="47"/>
        <v>0</v>
      </c>
      <c r="AJ137" s="50" t="b">
        <f t="shared" si="48"/>
        <v>1</v>
      </c>
      <c r="AK137" s="165"/>
      <c r="AL137" s="165">
        <f t="shared" si="5"/>
        <v>0</v>
      </c>
      <c r="AM137" s="165">
        <f t="shared" si="6"/>
        <v>1</v>
      </c>
    </row>
    <row r="138" spans="1:39" ht="27">
      <c r="A138" s="225"/>
      <c r="B138" s="225" t="s">
        <v>5558</v>
      </c>
      <c r="C138" s="217" t="s">
        <v>5559</v>
      </c>
      <c r="D138" s="226" t="s">
        <v>5560</v>
      </c>
      <c r="E138" s="228" t="s">
        <v>126</v>
      </c>
      <c r="F138" s="229" t="s">
        <v>443</v>
      </c>
      <c r="G138" s="227" t="b">
        <v>0</v>
      </c>
      <c r="H138" s="49" t="b">
        <v>0</v>
      </c>
      <c r="I138" s="49" t="b">
        <v>0</v>
      </c>
      <c r="J138" s="49" t="b">
        <v>0</v>
      </c>
      <c r="K138" s="50" t="b">
        <v>0</v>
      </c>
      <c r="L138" s="50" t="b">
        <v>0</v>
      </c>
      <c r="M138" s="50" t="b">
        <v>0</v>
      </c>
      <c r="N138" s="50" t="b">
        <v>0</v>
      </c>
      <c r="O138" s="50" t="b">
        <v>1</v>
      </c>
      <c r="P138" s="230">
        <f t="shared" si="0"/>
        <v>0</v>
      </c>
      <c r="Q138" s="229" t="s">
        <v>5561</v>
      </c>
      <c r="R138" s="47"/>
      <c r="S138" s="228" t="s">
        <v>124</v>
      </c>
      <c r="T138" s="163" t="s">
        <v>139</v>
      </c>
      <c r="U138" s="49" t="b">
        <v>1</v>
      </c>
      <c r="V138" s="49" t="b">
        <v>0</v>
      </c>
      <c r="W138" s="49" t="b">
        <v>0</v>
      </c>
      <c r="X138" s="49" t="b">
        <v>0</v>
      </c>
      <c r="Y138" s="50" t="b">
        <v>0</v>
      </c>
      <c r="Z138" s="50" t="b">
        <v>0</v>
      </c>
      <c r="AA138" s="50" t="b">
        <v>0</v>
      </c>
      <c r="AB138" s="50" t="b">
        <v>0</v>
      </c>
      <c r="AC138" s="50" t="b">
        <v>0</v>
      </c>
      <c r="AD138" s="229">
        <f t="shared" si="1"/>
        <v>1</v>
      </c>
      <c r="AE138" s="229"/>
      <c r="AF138" s="231">
        <f t="shared" si="2"/>
        <v>1</v>
      </c>
      <c r="AG138" s="163" t="s">
        <v>122</v>
      </c>
      <c r="AH138" s="163" t="s">
        <v>670</v>
      </c>
      <c r="AI138" s="49" t="b">
        <v>0</v>
      </c>
      <c r="AJ138" s="50" t="b">
        <v>1</v>
      </c>
      <c r="AK138" s="231"/>
      <c r="AL138" s="231">
        <f t="shared" si="5"/>
        <v>0</v>
      </c>
      <c r="AM138" s="231">
        <f t="shared" si="6"/>
        <v>1</v>
      </c>
    </row>
    <row r="139" spans="1:39" ht="27">
      <c r="A139" s="225"/>
      <c r="B139" s="225" t="s">
        <v>5562</v>
      </c>
      <c r="C139" s="217" t="s">
        <v>5563</v>
      </c>
      <c r="D139" s="226" t="s">
        <v>5564</v>
      </c>
      <c r="E139" s="162" t="s">
        <v>126</v>
      </c>
      <c r="F139" s="163" t="s">
        <v>443</v>
      </c>
      <c r="G139" s="227" t="b">
        <v>0</v>
      </c>
      <c r="H139" s="49" t="b">
        <v>0</v>
      </c>
      <c r="I139" s="49" t="b">
        <v>0</v>
      </c>
      <c r="J139" s="49" t="b">
        <v>0</v>
      </c>
      <c r="K139" s="50" t="b">
        <v>1</v>
      </c>
      <c r="L139" s="50" t="b">
        <v>0</v>
      </c>
      <c r="M139" s="50" t="b">
        <v>0</v>
      </c>
      <c r="N139" s="50" t="b">
        <v>0</v>
      </c>
      <c r="O139" s="50" t="b">
        <v>0</v>
      </c>
      <c r="P139" s="164">
        <f t="shared" si="0"/>
        <v>0</v>
      </c>
      <c r="Q139" s="163" t="s">
        <v>5521</v>
      </c>
      <c r="R139" s="47"/>
      <c r="S139" s="162" t="s">
        <v>124</v>
      </c>
      <c r="T139" s="163" t="s">
        <v>139</v>
      </c>
      <c r="U139" s="49" t="b">
        <v>1</v>
      </c>
      <c r="V139" s="49" t="b">
        <v>0</v>
      </c>
      <c r="W139" s="49" t="b">
        <v>0</v>
      </c>
      <c r="X139" s="49" t="b">
        <v>0</v>
      </c>
      <c r="Y139" s="50" t="b">
        <v>1</v>
      </c>
      <c r="Z139" s="50" t="b">
        <v>0</v>
      </c>
      <c r="AA139" s="50" t="b">
        <v>0</v>
      </c>
      <c r="AB139" s="50" t="b">
        <v>0</v>
      </c>
      <c r="AC139" s="50" t="b">
        <v>0</v>
      </c>
      <c r="AD139" s="163">
        <f t="shared" si="1"/>
        <v>0</v>
      </c>
      <c r="AE139" s="163"/>
      <c r="AF139" s="165">
        <f t="shared" si="2"/>
        <v>0</v>
      </c>
      <c r="AG139" s="162"/>
      <c r="AH139" s="162"/>
      <c r="AI139" s="49" t="b">
        <f t="shared" ref="AI139:AI140" si="49">IF(AND(P139,AD139,NOT(AF139)),TRUE,FALSE)</f>
        <v>0</v>
      </c>
      <c r="AJ139" s="50" t="b">
        <f t="shared" ref="AJ139:AJ140" si="50">IF(AND(NOT(P139),NOT(AD139)),TRUE,FALSE)</f>
        <v>1</v>
      </c>
      <c r="AK139" s="165"/>
      <c r="AL139" s="165">
        <f t="shared" si="5"/>
        <v>0</v>
      </c>
      <c r="AM139" s="165">
        <f t="shared" si="6"/>
        <v>1</v>
      </c>
    </row>
    <row r="140" spans="1:39" ht="27">
      <c r="A140" s="232" t="s">
        <v>5565</v>
      </c>
      <c r="B140" s="225" t="s">
        <v>5566</v>
      </c>
      <c r="C140" s="218" t="s">
        <v>5567</v>
      </c>
      <c r="D140" s="226" t="str">
        <f>HYPERLINK("https://www.phoenix-int.com/wp-content/uploads/2021/03/MBSE-Webinar-_-A-MBSE-Approach-to-the-Design-Optimization-of-Phased-Array-Antenna-Systems-_-NORTHROP-GRUMMAN.pdf", "Link")</f>
        <v>Link</v>
      </c>
      <c r="E140" s="228" t="s">
        <v>126</v>
      </c>
      <c r="F140" s="229" t="s">
        <v>443</v>
      </c>
      <c r="G140" s="227" t="b">
        <v>1</v>
      </c>
      <c r="H140" s="49" t="b">
        <v>0</v>
      </c>
      <c r="I140" s="49" t="b">
        <v>0</v>
      </c>
      <c r="J140" s="49" t="b">
        <v>0</v>
      </c>
      <c r="K140" s="50" t="b">
        <v>0</v>
      </c>
      <c r="L140" s="50" t="b">
        <v>0</v>
      </c>
      <c r="M140" s="50" t="b">
        <v>0</v>
      </c>
      <c r="N140" s="50" t="b">
        <v>0</v>
      </c>
      <c r="O140" s="50" t="b">
        <v>0</v>
      </c>
      <c r="P140" s="230">
        <f t="shared" si="0"/>
        <v>1</v>
      </c>
      <c r="Q140" s="229" t="s">
        <v>5568</v>
      </c>
      <c r="R140" s="47"/>
      <c r="S140" s="228" t="s">
        <v>124</v>
      </c>
      <c r="T140" s="163" t="s">
        <v>139</v>
      </c>
      <c r="U140" s="49" t="b">
        <v>1</v>
      </c>
      <c r="V140" s="49" t="b">
        <v>0</v>
      </c>
      <c r="W140" s="49" t="b">
        <v>0</v>
      </c>
      <c r="X140" s="49" t="b">
        <v>0</v>
      </c>
      <c r="Y140" s="50" t="b">
        <v>0</v>
      </c>
      <c r="Z140" s="50" t="b">
        <v>0</v>
      </c>
      <c r="AA140" s="50" t="b">
        <v>0</v>
      </c>
      <c r="AB140" s="50" t="b">
        <v>0</v>
      </c>
      <c r="AC140" s="50" t="b">
        <v>0</v>
      </c>
      <c r="AD140" s="229">
        <f t="shared" si="1"/>
        <v>1</v>
      </c>
      <c r="AE140" s="229"/>
      <c r="AF140" s="231">
        <f t="shared" si="2"/>
        <v>0</v>
      </c>
      <c r="AG140" s="228"/>
      <c r="AH140" s="228"/>
      <c r="AI140" s="49" t="b">
        <f t="shared" si="49"/>
        <v>1</v>
      </c>
      <c r="AJ140" s="50" t="b">
        <f t="shared" si="50"/>
        <v>0</v>
      </c>
      <c r="AK140" s="231"/>
      <c r="AL140" s="231">
        <f t="shared" si="5"/>
        <v>0</v>
      </c>
      <c r="AM140" s="231">
        <f t="shared" si="6"/>
        <v>1</v>
      </c>
    </row>
    <row r="141" spans="1:39" ht="27">
      <c r="A141" s="225"/>
      <c r="B141" s="225" t="s">
        <v>5569</v>
      </c>
      <c r="C141" s="217" t="s">
        <v>5570</v>
      </c>
      <c r="D141" s="226" t="s">
        <v>5571</v>
      </c>
      <c r="E141" s="162" t="s">
        <v>126</v>
      </c>
      <c r="F141" s="163" t="s">
        <v>443</v>
      </c>
      <c r="G141" s="227" t="b">
        <v>0</v>
      </c>
      <c r="H141" s="49" t="b">
        <v>0</v>
      </c>
      <c r="I141" s="49" t="b">
        <v>0</v>
      </c>
      <c r="J141" s="49" t="b">
        <v>0</v>
      </c>
      <c r="K141" s="50" t="b">
        <v>0</v>
      </c>
      <c r="L141" s="50" t="b">
        <v>0</v>
      </c>
      <c r="M141" s="50" t="b">
        <v>0</v>
      </c>
      <c r="N141" s="50" t="b">
        <v>0</v>
      </c>
      <c r="O141" s="50" t="b">
        <v>1</v>
      </c>
      <c r="P141" s="164">
        <f t="shared" si="0"/>
        <v>0</v>
      </c>
      <c r="Q141" s="163" t="s">
        <v>5572</v>
      </c>
      <c r="R141" s="47"/>
      <c r="S141" s="162" t="s">
        <v>124</v>
      </c>
      <c r="T141" s="163" t="s">
        <v>139</v>
      </c>
      <c r="U141" s="49" t="b">
        <v>1</v>
      </c>
      <c r="V141" s="49" t="b">
        <v>0</v>
      </c>
      <c r="W141" s="49" t="b">
        <v>0</v>
      </c>
      <c r="X141" s="49" t="b">
        <v>0</v>
      </c>
      <c r="Y141" s="50" t="b">
        <v>0</v>
      </c>
      <c r="Z141" s="50" t="b">
        <v>0</v>
      </c>
      <c r="AA141" s="50" t="b">
        <v>0</v>
      </c>
      <c r="AB141" s="50" t="b">
        <v>0</v>
      </c>
      <c r="AC141" s="50" t="b">
        <v>0</v>
      </c>
      <c r="AD141" s="163">
        <f t="shared" si="1"/>
        <v>1</v>
      </c>
      <c r="AE141" s="163"/>
      <c r="AF141" s="165">
        <f t="shared" si="2"/>
        <v>1</v>
      </c>
      <c r="AG141" s="162" t="s">
        <v>122</v>
      </c>
      <c r="AH141" s="162" t="s">
        <v>670</v>
      </c>
      <c r="AI141" s="49" t="b">
        <v>0</v>
      </c>
      <c r="AJ141" s="50" t="b">
        <v>1</v>
      </c>
      <c r="AK141" s="165"/>
      <c r="AL141" s="165">
        <f t="shared" si="5"/>
        <v>0</v>
      </c>
      <c r="AM141" s="165">
        <f t="shared" si="6"/>
        <v>1</v>
      </c>
    </row>
    <row r="142" spans="1:39" ht="27">
      <c r="A142" s="225"/>
      <c r="B142" s="225" t="s">
        <v>5573</v>
      </c>
      <c r="C142" s="217" t="s">
        <v>11</v>
      </c>
      <c r="D142" s="226" t="s">
        <v>5574</v>
      </c>
      <c r="E142" s="228" t="s">
        <v>126</v>
      </c>
      <c r="F142" s="229" t="s">
        <v>443</v>
      </c>
      <c r="G142" s="227" t="b">
        <v>0</v>
      </c>
      <c r="H142" s="49" t="b">
        <v>0</v>
      </c>
      <c r="I142" s="49" t="b">
        <v>0</v>
      </c>
      <c r="J142" s="49" t="b">
        <v>0</v>
      </c>
      <c r="K142" s="50" t="b">
        <v>0</v>
      </c>
      <c r="L142" s="50" t="b">
        <v>0</v>
      </c>
      <c r="M142" s="50" t="b">
        <v>0</v>
      </c>
      <c r="N142" s="50" t="b">
        <v>0</v>
      </c>
      <c r="O142" s="50" t="b">
        <v>1</v>
      </c>
      <c r="P142" s="230">
        <f t="shared" si="0"/>
        <v>0</v>
      </c>
      <c r="Q142" s="229" t="s">
        <v>5572</v>
      </c>
      <c r="R142" s="47"/>
      <c r="S142" s="228" t="s">
        <v>124</v>
      </c>
      <c r="T142" s="163" t="s">
        <v>139</v>
      </c>
      <c r="U142" s="49" t="b">
        <v>1</v>
      </c>
      <c r="V142" s="49" t="b">
        <v>0</v>
      </c>
      <c r="W142" s="49" t="b">
        <v>0</v>
      </c>
      <c r="X142" s="49" t="b">
        <v>0</v>
      </c>
      <c r="Y142" s="50" t="b">
        <v>0</v>
      </c>
      <c r="Z142" s="50" t="b">
        <v>0</v>
      </c>
      <c r="AA142" s="50" t="b">
        <v>0</v>
      </c>
      <c r="AB142" s="50" t="b">
        <v>0</v>
      </c>
      <c r="AC142" s="50" t="b">
        <v>1</v>
      </c>
      <c r="AD142" s="229">
        <f t="shared" si="1"/>
        <v>0</v>
      </c>
      <c r="AE142" s="229" t="s">
        <v>5575</v>
      </c>
      <c r="AF142" s="231">
        <f t="shared" si="2"/>
        <v>0</v>
      </c>
      <c r="AG142" s="228"/>
      <c r="AH142" s="228"/>
      <c r="AI142" s="49" t="b">
        <f>IF(AND(P142,AD142,NOT(AF142)),TRUE,FALSE)</f>
        <v>0</v>
      </c>
      <c r="AJ142" s="50" t="b">
        <f>IF(AND(NOT(P142),NOT(AD142)),TRUE,FALSE)</f>
        <v>1</v>
      </c>
      <c r="AK142" s="231"/>
      <c r="AL142" s="231">
        <f t="shared" si="5"/>
        <v>0</v>
      </c>
      <c r="AM142" s="231">
        <f t="shared" si="6"/>
        <v>1</v>
      </c>
    </row>
    <row r="143" spans="1:39" ht="27">
      <c r="A143" s="225"/>
      <c r="B143" s="225" t="s">
        <v>5576</v>
      </c>
      <c r="C143" s="217" t="s">
        <v>5577</v>
      </c>
      <c r="D143" s="226" t="s">
        <v>5578</v>
      </c>
      <c r="E143" s="162" t="s">
        <v>126</v>
      </c>
      <c r="F143" s="163" t="s">
        <v>443</v>
      </c>
      <c r="G143" s="227" t="b">
        <v>0</v>
      </c>
      <c r="H143" s="49" t="b">
        <v>0</v>
      </c>
      <c r="I143" s="49" t="b">
        <v>0</v>
      </c>
      <c r="J143" s="49" t="b">
        <v>0</v>
      </c>
      <c r="K143" s="50" t="b">
        <v>0</v>
      </c>
      <c r="L143" s="50" t="b">
        <v>0</v>
      </c>
      <c r="M143" s="50" t="b">
        <v>0</v>
      </c>
      <c r="N143" s="50" t="b">
        <v>0</v>
      </c>
      <c r="O143" s="50" t="b">
        <v>1</v>
      </c>
      <c r="P143" s="164">
        <f t="shared" si="0"/>
        <v>0</v>
      </c>
      <c r="Q143" s="163" t="s">
        <v>5579</v>
      </c>
      <c r="R143" s="47"/>
      <c r="S143" s="162" t="s">
        <v>124</v>
      </c>
      <c r="T143" s="163" t="s">
        <v>139</v>
      </c>
      <c r="U143" s="49" t="b">
        <v>1</v>
      </c>
      <c r="V143" s="49" t="b">
        <v>0</v>
      </c>
      <c r="W143" s="49" t="b">
        <v>0</v>
      </c>
      <c r="X143" s="49" t="b">
        <v>0</v>
      </c>
      <c r="Y143" s="50" t="b">
        <v>0</v>
      </c>
      <c r="Z143" s="50" t="b">
        <v>0</v>
      </c>
      <c r="AA143" s="50" t="b">
        <v>0</v>
      </c>
      <c r="AB143" s="50" t="b">
        <v>0</v>
      </c>
      <c r="AC143" s="50" t="b">
        <v>0</v>
      </c>
      <c r="AD143" s="163">
        <f t="shared" si="1"/>
        <v>1</v>
      </c>
      <c r="AE143" s="163"/>
      <c r="AF143" s="165">
        <f t="shared" si="2"/>
        <v>1</v>
      </c>
      <c r="AG143" s="162" t="s">
        <v>122</v>
      </c>
      <c r="AH143" s="162" t="s">
        <v>670</v>
      </c>
      <c r="AI143" s="49" t="b">
        <v>0</v>
      </c>
      <c r="AJ143" s="50" t="b">
        <v>1</v>
      </c>
      <c r="AK143" s="165"/>
      <c r="AL143" s="165">
        <f t="shared" si="5"/>
        <v>0</v>
      </c>
      <c r="AM143" s="165">
        <f t="shared" si="6"/>
        <v>1</v>
      </c>
    </row>
    <row r="144" spans="1:39" ht="27">
      <c r="A144" s="225"/>
      <c r="B144" s="225" t="s">
        <v>5580</v>
      </c>
      <c r="C144" s="217" t="s">
        <v>5581</v>
      </c>
      <c r="D144" s="226" t="s">
        <v>5582</v>
      </c>
      <c r="E144" s="228" t="s">
        <v>126</v>
      </c>
      <c r="F144" s="229" t="s">
        <v>443</v>
      </c>
      <c r="G144" s="227" t="b">
        <v>0</v>
      </c>
      <c r="H144" s="49" t="b">
        <v>0</v>
      </c>
      <c r="I144" s="49" t="b">
        <v>0</v>
      </c>
      <c r="J144" s="49" t="b">
        <v>0</v>
      </c>
      <c r="K144" s="50" t="b">
        <v>1</v>
      </c>
      <c r="L144" s="50" t="b">
        <v>0</v>
      </c>
      <c r="M144" s="50" t="b">
        <v>0</v>
      </c>
      <c r="N144" s="50" t="b">
        <v>0</v>
      </c>
      <c r="O144" s="50" t="b">
        <v>0</v>
      </c>
      <c r="P144" s="230">
        <f t="shared" si="0"/>
        <v>0</v>
      </c>
      <c r="Q144" s="229" t="s">
        <v>5521</v>
      </c>
      <c r="R144" s="47"/>
      <c r="S144" s="228" t="s">
        <v>124</v>
      </c>
      <c r="T144" s="163" t="s">
        <v>139</v>
      </c>
      <c r="U144" s="49" t="b">
        <v>0</v>
      </c>
      <c r="V144" s="49" t="b">
        <v>0</v>
      </c>
      <c r="W144" s="49" t="b">
        <v>0</v>
      </c>
      <c r="X144" s="49" t="b">
        <v>0</v>
      </c>
      <c r="Y144" s="50" t="b">
        <v>1</v>
      </c>
      <c r="Z144" s="50" t="b">
        <v>0</v>
      </c>
      <c r="AA144" s="50" t="b">
        <v>0</v>
      </c>
      <c r="AB144" s="50" t="b">
        <v>0</v>
      </c>
      <c r="AC144" s="50" t="b">
        <v>0</v>
      </c>
      <c r="AD144" s="229">
        <f t="shared" si="1"/>
        <v>0</v>
      </c>
      <c r="AE144" s="229"/>
      <c r="AF144" s="231">
        <f t="shared" si="2"/>
        <v>0</v>
      </c>
      <c r="AG144" s="228"/>
      <c r="AH144" s="228"/>
      <c r="AI144" s="49" t="b">
        <f>IF(AND(P144,AD144,NOT(AF144)),TRUE,FALSE)</f>
        <v>0</v>
      </c>
      <c r="AJ144" s="50" t="b">
        <f>IF(AND(NOT(P144),NOT(AD144)),TRUE,FALSE)</f>
        <v>1</v>
      </c>
      <c r="AK144" s="231"/>
      <c r="AL144" s="231">
        <f t="shared" si="5"/>
        <v>0</v>
      </c>
      <c r="AM144" s="231">
        <f t="shared" si="6"/>
        <v>1</v>
      </c>
    </row>
    <row r="145" spans="1:39" ht="27">
      <c r="A145" s="225"/>
      <c r="B145" s="225" t="s">
        <v>5583</v>
      </c>
      <c r="C145" s="217" t="s">
        <v>5584</v>
      </c>
      <c r="D145" s="226" t="s">
        <v>5585</v>
      </c>
      <c r="E145" s="162" t="s">
        <v>126</v>
      </c>
      <c r="F145" s="163" t="s">
        <v>443</v>
      </c>
      <c r="G145" s="227" t="b">
        <v>0</v>
      </c>
      <c r="H145" s="49" t="b">
        <v>0</v>
      </c>
      <c r="I145" s="49" t="b">
        <v>0</v>
      </c>
      <c r="J145" s="49" t="b">
        <v>0</v>
      </c>
      <c r="K145" s="50" t="b">
        <v>0</v>
      </c>
      <c r="L145" s="50" t="b">
        <v>0</v>
      </c>
      <c r="M145" s="50" t="b">
        <v>0</v>
      </c>
      <c r="N145" s="50" t="b">
        <v>0</v>
      </c>
      <c r="O145" s="50" t="b">
        <v>1</v>
      </c>
      <c r="P145" s="164">
        <f t="shared" si="0"/>
        <v>0</v>
      </c>
      <c r="Q145" s="163" t="s">
        <v>5586</v>
      </c>
      <c r="R145" s="47"/>
      <c r="S145" s="162" t="s">
        <v>124</v>
      </c>
      <c r="T145" s="163" t="s">
        <v>139</v>
      </c>
      <c r="U145" s="49" t="b">
        <v>1</v>
      </c>
      <c r="V145" s="49" t="b">
        <v>0</v>
      </c>
      <c r="W145" s="49" t="b">
        <v>0</v>
      </c>
      <c r="X145" s="49" t="b">
        <v>0</v>
      </c>
      <c r="Y145" s="50" t="b">
        <v>0</v>
      </c>
      <c r="Z145" s="50" t="b">
        <v>0</v>
      </c>
      <c r="AA145" s="50" t="b">
        <v>0</v>
      </c>
      <c r="AB145" s="50" t="b">
        <v>0</v>
      </c>
      <c r="AC145" s="50" t="b">
        <v>0</v>
      </c>
      <c r="AD145" s="163">
        <f t="shared" si="1"/>
        <v>1</v>
      </c>
      <c r="AE145" s="163" t="s">
        <v>5587</v>
      </c>
      <c r="AF145" s="165">
        <f t="shared" si="2"/>
        <v>1</v>
      </c>
      <c r="AG145" s="162" t="s">
        <v>122</v>
      </c>
      <c r="AH145" s="162" t="s">
        <v>670</v>
      </c>
      <c r="AI145" s="49" t="b">
        <v>0</v>
      </c>
      <c r="AJ145" s="50" t="b">
        <v>1</v>
      </c>
      <c r="AK145" s="165"/>
      <c r="AL145" s="165">
        <f t="shared" si="5"/>
        <v>0</v>
      </c>
      <c r="AM145" s="165">
        <f t="shared" si="6"/>
        <v>1</v>
      </c>
    </row>
    <row r="146" spans="1:39" ht="27">
      <c r="A146" s="225"/>
      <c r="B146" s="225" t="s">
        <v>5588</v>
      </c>
      <c r="C146" s="217" t="s">
        <v>5589</v>
      </c>
      <c r="D146" s="226" t="s">
        <v>5590</v>
      </c>
      <c r="E146" s="228" t="s">
        <v>126</v>
      </c>
      <c r="F146" s="229" t="s">
        <v>443</v>
      </c>
      <c r="G146" s="227" t="b">
        <v>0</v>
      </c>
      <c r="H146" s="49" t="b">
        <v>0</v>
      </c>
      <c r="I146" s="49" t="b">
        <v>0</v>
      </c>
      <c r="J146" s="49" t="b">
        <v>0</v>
      </c>
      <c r="K146" s="50" t="b">
        <v>1</v>
      </c>
      <c r="L146" s="50" t="b">
        <v>0</v>
      </c>
      <c r="M146" s="50" t="b">
        <v>0</v>
      </c>
      <c r="N146" s="50" t="b">
        <v>0</v>
      </c>
      <c r="O146" s="50" t="b">
        <v>0</v>
      </c>
      <c r="P146" s="230">
        <f t="shared" si="0"/>
        <v>0</v>
      </c>
      <c r="Q146" s="229" t="s">
        <v>5521</v>
      </c>
      <c r="R146" s="47"/>
      <c r="S146" s="228" t="s">
        <v>124</v>
      </c>
      <c r="T146" s="163" t="s">
        <v>139</v>
      </c>
      <c r="U146" s="49" t="b">
        <v>0</v>
      </c>
      <c r="V146" s="49" t="b">
        <v>0</v>
      </c>
      <c r="W146" s="49" t="b">
        <v>0</v>
      </c>
      <c r="X146" s="49" t="b">
        <v>0</v>
      </c>
      <c r="Y146" s="50" t="b">
        <v>0</v>
      </c>
      <c r="Z146" s="50" t="b">
        <v>0</v>
      </c>
      <c r="AA146" s="50" t="b">
        <v>0</v>
      </c>
      <c r="AB146" s="50" t="b">
        <v>0</v>
      </c>
      <c r="AC146" s="50" t="b">
        <v>0</v>
      </c>
      <c r="AD146" s="229">
        <f t="shared" si="1"/>
        <v>0</v>
      </c>
      <c r="AE146" s="229"/>
      <c r="AF146" s="231">
        <f t="shared" si="2"/>
        <v>0</v>
      </c>
      <c r="AG146" s="228"/>
      <c r="AH146" s="228"/>
      <c r="AI146" s="49" t="b">
        <f>IF(AND(P146,AD146,NOT(AF146)),TRUE,FALSE)</f>
        <v>0</v>
      </c>
      <c r="AJ146" s="50" t="b">
        <f>IF(AND(NOT(P146),NOT(AD146)),TRUE,FALSE)</f>
        <v>1</v>
      </c>
      <c r="AK146" s="231"/>
      <c r="AL146" s="231">
        <f t="shared" si="5"/>
        <v>0</v>
      </c>
      <c r="AM146" s="231">
        <f t="shared" si="6"/>
        <v>1</v>
      </c>
    </row>
    <row r="147" spans="1:39" ht="27">
      <c r="A147" s="225"/>
      <c r="B147" s="225" t="s">
        <v>5591</v>
      </c>
      <c r="C147" s="217" t="s">
        <v>5592</v>
      </c>
      <c r="D147" s="226" t="s">
        <v>5593</v>
      </c>
      <c r="E147" s="162" t="s">
        <v>126</v>
      </c>
      <c r="F147" s="163" t="s">
        <v>443</v>
      </c>
      <c r="G147" s="227" t="b">
        <v>1</v>
      </c>
      <c r="H147" s="49" t="b">
        <v>0</v>
      </c>
      <c r="I147" s="49" t="b">
        <v>0</v>
      </c>
      <c r="J147" s="49" t="b">
        <v>0</v>
      </c>
      <c r="K147" s="50" t="b">
        <v>0</v>
      </c>
      <c r="L147" s="50" t="b">
        <v>0</v>
      </c>
      <c r="M147" s="50" t="b">
        <v>0</v>
      </c>
      <c r="N147" s="50" t="b">
        <v>0</v>
      </c>
      <c r="O147" s="50" t="b">
        <v>0</v>
      </c>
      <c r="P147" s="164">
        <f t="shared" si="0"/>
        <v>1</v>
      </c>
      <c r="Q147" s="163"/>
      <c r="R147" s="47"/>
      <c r="S147" s="162" t="s">
        <v>124</v>
      </c>
      <c r="T147" s="163" t="s">
        <v>139</v>
      </c>
      <c r="U147" s="49" t="b">
        <v>1</v>
      </c>
      <c r="V147" s="49" t="b">
        <v>0</v>
      </c>
      <c r="W147" s="49" t="b">
        <v>0</v>
      </c>
      <c r="X147" s="49" t="b">
        <v>0</v>
      </c>
      <c r="Y147" s="50" t="b">
        <v>0</v>
      </c>
      <c r="Z147" s="50" t="b">
        <v>0</v>
      </c>
      <c r="AA147" s="50" t="b">
        <v>0</v>
      </c>
      <c r="AB147" s="50" t="b">
        <v>0</v>
      </c>
      <c r="AC147" s="50" t="b">
        <v>1</v>
      </c>
      <c r="AD147" s="163">
        <f t="shared" si="1"/>
        <v>0</v>
      </c>
      <c r="AE147" s="163" t="s">
        <v>5594</v>
      </c>
      <c r="AF147" s="165">
        <f t="shared" si="2"/>
        <v>1</v>
      </c>
      <c r="AG147" s="162" t="s">
        <v>122</v>
      </c>
      <c r="AH147" s="162" t="s">
        <v>670</v>
      </c>
      <c r="AI147" s="49" t="b">
        <v>0</v>
      </c>
      <c r="AJ147" s="50" t="b">
        <v>1</v>
      </c>
      <c r="AK147" s="165"/>
      <c r="AL147" s="165">
        <f t="shared" si="5"/>
        <v>0</v>
      </c>
      <c r="AM147" s="165">
        <f t="shared" si="6"/>
        <v>1</v>
      </c>
    </row>
    <row r="148" spans="1:39" ht="27">
      <c r="A148" s="225"/>
      <c r="B148" s="225" t="s">
        <v>5595</v>
      </c>
      <c r="C148" s="217" t="s">
        <v>5596</v>
      </c>
      <c r="D148" s="226" t="s">
        <v>5597</v>
      </c>
      <c r="E148" s="228" t="s">
        <v>126</v>
      </c>
      <c r="F148" s="229" t="s">
        <v>443</v>
      </c>
      <c r="G148" s="227" t="b">
        <v>0</v>
      </c>
      <c r="H148" s="49" t="b">
        <v>0</v>
      </c>
      <c r="I148" s="49" t="b">
        <v>0</v>
      </c>
      <c r="J148" s="49" t="b">
        <v>0</v>
      </c>
      <c r="K148" s="50" t="b">
        <v>0</v>
      </c>
      <c r="L148" s="50" t="b">
        <v>0</v>
      </c>
      <c r="M148" s="50" t="b">
        <v>0</v>
      </c>
      <c r="N148" s="50" t="b">
        <v>0</v>
      </c>
      <c r="O148" s="50" t="b">
        <v>1</v>
      </c>
      <c r="P148" s="230">
        <f t="shared" si="0"/>
        <v>0</v>
      </c>
      <c r="Q148" s="229" t="s">
        <v>5598</v>
      </c>
      <c r="R148" s="47"/>
      <c r="S148" s="228" t="s">
        <v>124</v>
      </c>
      <c r="T148" s="163" t="s">
        <v>139</v>
      </c>
      <c r="U148" s="49" t="b">
        <v>0</v>
      </c>
      <c r="V148" s="49" t="b">
        <v>0</v>
      </c>
      <c r="W148" s="49" t="b">
        <v>0</v>
      </c>
      <c r="X148" s="49" t="b">
        <v>0</v>
      </c>
      <c r="Y148" s="50" t="b">
        <v>0</v>
      </c>
      <c r="Z148" s="50" t="b">
        <v>0</v>
      </c>
      <c r="AA148" s="50" t="b">
        <v>0</v>
      </c>
      <c r="AB148" s="50" t="b">
        <v>0</v>
      </c>
      <c r="AC148" s="50" t="b">
        <v>1</v>
      </c>
      <c r="AD148" s="229">
        <f t="shared" si="1"/>
        <v>0</v>
      </c>
      <c r="AE148" s="229" t="s">
        <v>5594</v>
      </c>
      <c r="AF148" s="231">
        <f t="shared" si="2"/>
        <v>0</v>
      </c>
      <c r="AG148" s="228"/>
      <c r="AH148" s="228"/>
      <c r="AI148" s="49" t="b">
        <f t="shared" ref="AI148:AI183" si="51">IF(AND(P148,AD148,NOT(AF148)),TRUE,FALSE)</f>
        <v>0</v>
      </c>
      <c r="AJ148" s="50" t="b">
        <f t="shared" ref="AJ148:AJ183" si="52">IF(AND(NOT(P148),NOT(AD148)),TRUE,FALSE)</f>
        <v>1</v>
      </c>
      <c r="AK148" s="231"/>
      <c r="AL148" s="231">
        <f t="shared" si="5"/>
        <v>0</v>
      </c>
      <c r="AM148" s="231">
        <f t="shared" si="6"/>
        <v>1</v>
      </c>
    </row>
    <row r="149" spans="1:39" ht="27">
      <c r="A149" s="225"/>
      <c r="B149" s="225" t="s">
        <v>5599</v>
      </c>
      <c r="C149" s="217" t="s">
        <v>5600</v>
      </c>
      <c r="D149" s="226" t="s">
        <v>5601</v>
      </c>
      <c r="E149" s="162" t="s">
        <v>126</v>
      </c>
      <c r="F149" s="163" t="s">
        <v>443</v>
      </c>
      <c r="G149" s="227" t="b">
        <v>1</v>
      </c>
      <c r="H149" s="49" t="b">
        <v>0</v>
      </c>
      <c r="I149" s="49" t="b">
        <v>0</v>
      </c>
      <c r="J149" s="49" t="b">
        <v>0</v>
      </c>
      <c r="K149" s="50" t="b">
        <v>0</v>
      </c>
      <c r="L149" s="50" t="b">
        <v>0</v>
      </c>
      <c r="M149" s="50" t="b">
        <v>0</v>
      </c>
      <c r="N149" s="50" t="b">
        <v>0</v>
      </c>
      <c r="O149" s="50" t="b">
        <v>1</v>
      </c>
      <c r="P149" s="164">
        <f t="shared" si="0"/>
        <v>0</v>
      </c>
      <c r="Q149" s="163" t="s">
        <v>5602</v>
      </c>
      <c r="R149" s="47"/>
      <c r="S149" s="162" t="s">
        <v>124</v>
      </c>
      <c r="T149" s="163" t="s">
        <v>139</v>
      </c>
      <c r="U149" s="49" t="b">
        <v>1</v>
      </c>
      <c r="V149" s="49" t="b">
        <v>0</v>
      </c>
      <c r="W149" s="49" t="b">
        <v>0</v>
      </c>
      <c r="X149" s="49" t="b">
        <v>0</v>
      </c>
      <c r="Y149" s="50" t="b">
        <v>0</v>
      </c>
      <c r="Z149" s="50" t="b">
        <v>0</v>
      </c>
      <c r="AA149" s="50" t="b">
        <v>0</v>
      </c>
      <c r="AB149" s="50" t="b">
        <v>0</v>
      </c>
      <c r="AC149" s="50" t="b">
        <v>1</v>
      </c>
      <c r="AD149" s="163">
        <f t="shared" si="1"/>
        <v>0</v>
      </c>
      <c r="AE149" s="163" t="s">
        <v>5531</v>
      </c>
      <c r="AF149" s="165">
        <f t="shared" si="2"/>
        <v>0</v>
      </c>
      <c r="AG149" s="162"/>
      <c r="AH149" s="162"/>
      <c r="AI149" s="49" t="b">
        <f t="shared" si="51"/>
        <v>0</v>
      </c>
      <c r="AJ149" s="50" t="b">
        <f t="shared" si="52"/>
        <v>1</v>
      </c>
      <c r="AK149" s="165"/>
      <c r="AL149" s="165">
        <f t="shared" si="5"/>
        <v>0</v>
      </c>
      <c r="AM149" s="165">
        <f t="shared" si="6"/>
        <v>1</v>
      </c>
    </row>
    <row r="150" spans="1:39" ht="27">
      <c r="A150" s="225"/>
      <c r="B150" s="225" t="s">
        <v>5603</v>
      </c>
      <c r="C150" s="217" t="s">
        <v>5604</v>
      </c>
      <c r="D150" s="226" t="s">
        <v>5605</v>
      </c>
      <c r="E150" s="228" t="s">
        <v>126</v>
      </c>
      <c r="F150" s="229" t="s">
        <v>443</v>
      </c>
      <c r="G150" s="227" t="b">
        <v>0</v>
      </c>
      <c r="H150" s="49" t="b">
        <v>0</v>
      </c>
      <c r="I150" s="49" t="b">
        <v>0</v>
      </c>
      <c r="J150" s="49" t="b">
        <v>0</v>
      </c>
      <c r="K150" s="50" t="b">
        <v>1</v>
      </c>
      <c r="L150" s="50" t="b">
        <v>0</v>
      </c>
      <c r="M150" s="50" t="b">
        <v>0</v>
      </c>
      <c r="N150" s="50" t="b">
        <v>0</v>
      </c>
      <c r="O150" s="50" t="b">
        <v>0</v>
      </c>
      <c r="P150" s="230">
        <f t="shared" si="0"/>
        <v>0</v>
      </c>
      <c r="Q150" s="229" t="s">
        <v>5521</v>
      </c>
      <c r="R150" s="47"/>
      <c r="S150" s="228" t="s">
        <v>124</v>
      </c>
      <c r="T150" s="163" t="s">
        <v>139</v>
      </c>
      <c r="U150" s="49" t="b">
        <v>1</v>
      </c>
      <c r="V150" s="49" t="b">
        <v>0</v>
      </c>
      <c r="W150" s="49" t="b">
        <v>0</v>
      </c>
      <c r="X150" s="49" t="b">
        <v>0</v>
      </c>
      <c r="Y150" s="50" t="b">
        <v>1</v>
      </c>
      <c r="Z150" s="50" t="b">
        <v>0</v>
      </c>
      <c r="AA150" s="50" t="b">
        <v>0</v>
      </c>
      <c r="AB150" s="50" t="b">
        <v>0</v>
      </c>
      <c r="AC150" s="50" t="b">
        <v>0</v>
      </c>
      <c r="AD150" s="229">
        <f t="shared" si="1"/>
        <v>0</v>
      </c>
      <c r="AE150" s="229"/>
      <c r="AF150" s="231">
        <f t="shared" si="2"/>
        <v>0</v>
      </c>
      <c r="AG150" s="228"/>
      <c r="AH150" s="228"/>
      <c r="AI150" s="49" t="b">
        <f t="shared" si="51"/>
        <v>0</v>
      </c>
      <c r="AJ150" s="50" t="b">
        <f t="shared" si="52"/>
        <v>1</v>
      </c>
      <c r="AK150" s="231"/>
      <c r="AL150" s="231">
        <f t="shared" si="5"/>
        <v>0</v>
      </c>
      <c r="AM150" s="231">
        <f t="shared" si="6"/>
        <v>1</v>
      </c>
    </row>
    <row r="151" spans="1:39" ht="27">
      <c r="A151" s="232" t="s">
        <v>5606</v>
      </c>
      <c r="B151" s="225" t="s">
        <v>5607</v>
      </c>
      <c r="C151" s="218" t="s">
        <v>5608</v>
      </c>
      <c r="D151" s="226" t="str">
        <f>HYPERLINK("https://www.visartech.com/blog/digital-twin-solution-development-guide/", "Link")</f>
        <v>Link</v>
      </c>
      <c r="E151" s="162" t="s">
        <v>126</v>
      </c>
      <c r="F151" s="163" t="s">
        <v>443</v>
      </c>
      <c r="G151" s="227" t="b">
        <v>1</v>
      </c>
      <c r="H151" s="49" t="b">
        <v>0</v>
      </c>
      <c r="I151" s="49" t="b">
        <v>0</v>
      </c>
      <c r="J151" s="49" t="b">
        <v>0</v>
      </c>
      <c r="K151" s="50" t="b">
        <v>0</v>
      </c>
      <c r="L151" s="50" t="b">
        <v>0</v>
      </c>
      <c r="M151" s="50" t="b">
        <v>0</v>
      </c>
      <c r="N151" s="50" t="b">
        <v>0</v>
      </c>
      <c r="O151" s="50" t="b">
        <v>0</v>
      </c>
      <c r="P151" s="164">
        <f t="shared" si="0"/>
        <v>1</v>
      </c>
      <c r="Q151" s="163" t="s">
        <v>5609</v>
      </c>
      <c r="R151" s="47"/>
      <c r="S151" s="162" t="s">
        <v>124</v>
      </c>
      <c r="T151" s="163" t="s">
        <v>139</v>
      </c>
      <c r="U151" s="49" t="b">
        <v>1</v>
      </c>
      <c r="V151" s="49" t="b">
        <v>0</v>
      </c>
      <c r="W151" s="49" t="b">
        <v>0</v>
      </c>
      <c r="X151" s="49" t="b">
        <v>0</v>
      </c>
      <c r="Y151" s="50" t="b">
        <v>0</v>
      </c>
      <c r="Z151" s="50" t="b">
        <v>0</v>
      </c>
      <c r="AA151" s="50" t="b">
        <v>0</v>
      </c>
      <c r="AB151" s="50" t="b">
        <v>0</v>
      </c>
      <c r="AC151" s="50" t="b">
        <v>0</v>
      </c>
      <c r="AD151" s="163">
        <f t="shared" si="1"/>
        <v>1</v>
      </c>
      <c r="AE151" s="163"/>
      <c r="AF151" s="165">
        <f t="shared" si="2"/>
        <v>0</v>
      </c>
      <c r="AG151" s="162"/>
      <c r="AH151" s="162"/>
      <c r="AI151" s="49" t="b">
        <f t="shared" si="51"/>
        <v>1</v>
      </c>
      <c r="AJ151" s="50" t="b">
        <f t="shared" si="52"/>
        <v>0</v>
      </c>
      <c r="AK151" s="165"/>
      <c r="AL151" s="165">
        <f t="shared" si="5"/>
        <v>0</v>
      </c>
      <c r="AM151" s="165">
        <f t="shared" si="6"/>
        <v>1</v>
      </c>
    </row>
    <row r="152" spans="1:39" ht="27">
      <c r="A152" s="232" t="s">
        <v>5610</v>
      </c>
      <c r="B152" s="225" t="s">
        <v>5611</v>
      </c>
      <c r="C152" s="218" t="s">
        <v>5612</v>
      </c>
      <c r="D152" s="226" t="str">
        <f>HYPERLINK("https://dair.nps.edu/bitstream/123456789/4777/3/NPS-SE-22-263.pdf", "Link")</f>
        <v>Link</v>
      </c>
      <c r="E152" s="228" t="s">
        <v>871</v>
      </c>
      <c r="F152" s="229" t="s">
        <v>872</v>
      </c>
      <c r="G152" s="227" t="b">
        <v>1</v>
      </c>
      <c r="H152" s="49" t="b">
        <v>0</v>
      </c>
      <c r="I152" s="49" t="b">
        <v>0</v>
      </c>
      <c r="J152" s="49" t="b">
        <v>0</v>
      </c>
      <c r="K152" s="50" t="b">
        <v>0</v>
      </c>
      <c r="L152" s="50" t="b">
        <v>0</v>
      </c>
      <c r="M152" s="50" t="b">
        <v>0</v>
      </c>
      <c r="N152" s="50" t="b">
        <v>0</v>
      </c>
      <c r="O152" s="50" t="b">
        <v>0</v>
      </c>
      <c r="P152" s="230">
        <f t="shared" si="0"/>
        <v>1</v>
      </c>
      <c r="Q152" s="229"/>
      <c r="R152" s="47"/>
      <c r="S152" s="228" t="s">
        <v>477</v>
      </c>
      <c r="T152" s="163" t="s">
        <v>478</v>
      </c>
      <c r="U152" s="49" t="b">
        <v>1</v>
      </c>
      <c r="V152" s="49" t="b">
        <v>0</v>
      </c>
      <c r="W152" s="49" t="b">
        <v>0</v>
      </c>
      <c r="X152" s="49" t="b">
        <v>0</v>
      </c>
      <c r="Y152" s="50" t="b">
        <v>0</v>
      </c>
      <c r="Z152" s="50" t="b">
        <v>0</v>
      </c>
      <c r="AA152" s="50" t="b">
        <v>0</v>
      </c>
      <c r="AB152" s="50" t="b">
        <v>0</v>
      </c>
      <c r="AC152" s="50" t="b">
        <v>0</v>
      </c>
      <c r="AD152" s="229">
        <f t="shared" si="1"/>
        <v>1</v>
      </c>
      <c r="AE152" s="229"/>
      <c r="AF152" s="231">
        <f t="shared" si="2"/>
        <v>0</v>
      </c>
      <c r="AG152" s="228"/>
      <c r="AH152" s="228"/>
      <c r="AI152" s="49" t="b">
        <f t="shared" si="51"/>
        <v>1</v>
      </c>
      <c r="AJ152" s="50" t="b">
        <f t="shared" si="52"/>
        <v>0</v>
      </c>
      <c r="AK152" s="231"/>
      <c r="AL152" s="231">
        <f t="shared" si="5"/>
        <v>0</v>
      </c>
      <c r="AM152" s="231">
        <f t="shared" si="6"/>
        <v>1</v>
      </c>
    </row>
    <row r="153" spans="1:39" ht="27">
      <c r="A153" s="225"/>
      <c r="B153" s="225" t="s">
        <v>5613</v>
      </c>
      <c r="C153" s="217" t="s">
        <v>5614</v>
      </c>
      <c r="D153" s="226" t="s">
        <v>5615</v>
      </c>
      <c r="E153" s="162" t="s">
        <v>871</v>
      </c>
      <c r="F153" s="163" t="s">
        <v>872</v>
      </c>
      <c r="G153" s="227" t="b">
        <v>0</v>
      </c>
      <c r="H153" s="49" t="b">
        <v>0</v>
      </c>
      <c r="I153" s="49" t="b">
        <v>0</v>
      </c>
      <c r="J153" s="49" t="b">
        <v>0</v>
      </c>
      <c r="K153" s="50" t="b">
        <v>0</v>
      </c>
      <c r="L153" s="50" t="b">
        <v>0</v>
      </c>
      <c r="M153" s="50" t="b">
        <v>0</v>
      </c>
      <c r="N153" s="50" t="b">
        <v>1</v>
      </c>
      <c r="O153" s="50" t="b">
        <v>1</v>
      </c>
      <c r="P153" s="164">
        <f t="shared" si="0"/>
        <v>0</v>
      </c>
      <c r="Q153" s="163"/>
      <c r="R153" s="47"/>
      <c r="S153" s="162" t="s">
        <v>477</v>
      </c>
      <c r="T153" s="163" t="s">
        <v>478</v>
      </c>
      <c r="U153" s="49" t="b">
        <v>0</v>
      </c>
      <c r="V153" s="49" t="b">
        <v>0</v>
      </c>
      <c r="W153" s="49" t="b">
        <v>0</v>
      </c>
      <c r="X153" s="49" t="b">
        <v>0</v>
      </c>
      <c r="Y153" s="50" t="b">
        <v>0</v>
      </c>
      <c r="Z153" s="50" t="b">
        <v>0</v>
      </c>
      <c r="AA153" s="50" t="b">
        <v>0</v>
      </c>
      <c r="AB153" s="50" t="b">
        <v>1</v>
      </c>
      <c r="AC153" s="50" t="b">
        <v>0</v>
      </c>
      <c r="AD153" s="163">
        <f t="shared" si="1"/>
        <v>0</v>
      </c>
      <c r="AE153" s="163" t="s">
        <v>5616</v>
      </c>
      <c r="AF153" s="165">
        <f t="shared" si="2"/>
        <v>0</v>
      </c>
      <c r="AG153" s="162"/>
      <c r="AH153" s="162"/>
      <c r="AI153" s="49" t="b">
        <f t="shared" si="51"/>
        <v>0</v>
      </c>
      <c r="AJ153" s="50" t="b">
        <f t="shared" si="52"/>
        <v>1</v>
      </c>
      <c r="AK153" s="165"/>
      <c r="AL153" s="165">
        <f t="shared" si="5"/>
        <v>0</v>
      </c>
      <c r="AM153" s="165">
        <f t="shared" si="6"/>
        <v>1</v>
      </c>
    </row>
    <row r="154" spans="1:39" ht="27">
      <c r="A154" s="225"/>
      <c r="B154" s="225" t="s">
        <v>5617</v>
      </c>
      <c r="C154" s="217" t="s">
        <v>5618</v>
      </c>
      <c r="D154" s="226" t="s">
        <v>5619</v>
      </c>
      <c r="E154" s="228" t="s">
        <v>871</v>
      </c>
      <c r="F154" s="229" t="s">
        <v>872</v>
      </c>
      <c r="G154" s="227" t="b">
        <v>0</v>
      </c>
      <c r="H154" s="49" t="b">
        <v>0</v>
      </c>
      <c r="I154" s="49" t="b">
        <v>0</v>
      </c>
      <c r="J154" s="49" t="b">
        <v>0</v>
      </c>
      <c r="K154" s="50" t="b">
        <v>1</v>
      </c>
      <c r="L154" s="50" t="b">
        <v>0</v>
      </c>
      <c r="M154" s="50" t="b">
        <v>0</v>
      </c>
      <c r="N154" s="50" t="b">
        <v>1</v>
      </c>
      <c r="O154" s="50" t="b">
        <v>0</v>
      </c>
      <c r="P154" s="230">
        <f t="shared" si="0"/>
        <v>0</v>
      </c>
      <c r="Q154" s="229"/>
      <c r="R154" s="47"/>
      <c r="S154" s="228" t="s">
        <v>477</v>
      </c>
      <c r="T154" s="229" t="s">
        <v>478</v>
      </c>
      <c r="U154" s="49" t="b">
        <v>0</v>
      </c>
      <c r="V154" s="49" t="b">
        <v>0</v>
      </c>
      <c r="W154" s="49" t="b">
        <v>0</v>
      </c>
      <c r="X154" s="49" t="b">
        <v>0</v>
      </c>
      <c r="Y154" s="50" t="b">
        <v>1</v>
      </c>
      <c r="Z154" s="50" t="b">
        <v>0</v>
      </c>
      <c r="AA154" s="50" t="b">
        <v>0</v>
      </c>
      <c r="AB154" s="50" t="b">
        <v>0</v>
      </c>
      <c r="AC154" s="50" t="b">
        <v>0</v>
      </c>
      <c r="AD154" s="229">
        <f t="shared" si="1"/>
        <v>0</v>
      </c>
      <c r="AE154" s="229"/>
      <c r="AF154" s="231">
        <f t="shared" si="2"/>
        <v>0</v>
      </c>
      <c r="AG154" s="228"/>
      <c r="AH154" s="228"/>
      <c r="AI154" s="49" t="b">
        <f t="shared" si="51"/>
        <v>0</v>
      </c>
      <c r="AJ154" s="50" t="b">
        <f t="shared" si="52"/>
        <v>1</v>
      </c>
      <c r="AK154" s="231"/>
      <c r="AL154" s="231">
        <f t="shared" si="5"/>
        <v>0</v>
      </c>
      <c r="AM154" s="231">
        <f t="shared" si="6"/>
        <v>1</v>
      </c>
    </row>
    <row r="155" spans="1:39" ht="27">
      <c r="A155" s="225"/>
      <c r="B155" s="225" t="s">
        <v>5620</v>
      </c>
      <c r="C155" s="217" t="s">
        <v>5621</v>
      </c>
      <c r="D155" s="226" t="s">
        <v>5622</v>
      </c>
      <c r="E155" s="162" t="s">
        <v>871</v>
      </c>
      <c r="F155" s="163" t="s">
        <v>872</v>
      </c>
      <c r="G155" s="227" t="b">
        <v>0</v>
      </c>
      <c r="H155" s="49" t="b">
        <v>0</v>
      </c>
      <c r="I155" s="49" t="b">
        <v>0</v>
      </c>
      <c r="J155" s="49" t="b">
        <v>0</v>
      </c>
      <c r="K155" s="50" t="b">
        <v>1</v>
      </c>
      <c r="L155" s="50" t="b">
        <v>0</v>
      </c>
      <c r="M155" s="50" t="b">
        <v>0</v>
      </c>
      <c r="N155" s="50" t="b">
        <v>0</v>
      </c>
      <c r="O155" s="50" t="b">
        <v>0</v>
      </c>
      <c r="P155" s="164">
        <f t="shared" si="0"/>
        <v>0</v>
      </c>
      <c r="Q155" s="163"/>
      <c r="R155" s="47"/>
      <c r="S155" s="162" t="s">
        <v>477</v>
      </c>
      <c r="T155" s="163" t="s">
        <v>478</v>
      </c>
      <c r="U155" s="49" t="b">
        <v>0</v>
      </c>
      <c r="V155" s="49" t="b">
        <v>0</v>
      </c>
      <c r="W155" s="49" t="b">
        <v>0</v>
      </c>
      <c r="X155" s="49" t="b">
        <v>0</v>
      </c>
      <c r="Y155" s="50" t="b">
        <v>1</v>
      </c>
      <c r="Z155" s="50" t="b">
        <v>0</v>
      </c>
      <c r="AA155" s="50" t="b">
        <v>0</v>
      </c>
      <c r="AB155" s="50" t="b">
        <v>0</v>
      </c>
      <c r="AC155" s="50" t="b">
        <v>0</v>
      </c>
      <c r="AD155" s="163">
        <f t="shared" si="1"/>
        <v>0</v>
      </c>
      <c r="AE155" s="163"/>
      <c r="AF155" s="165">
        <f t="shared" si="2"/>
        <v>0</v>
      </c>
      <c r="AG155" s="162"/>
      <c r="AH155" s="162"/>
      <c r="AI155" s="49" t="b">
        <f t="shared" si="51"/>
        <v>0</v>
      </c>
      <c r="AJ155" s="50" t="b">
        <f t="shared" si="52"/>
        <v>1</v>
      </c>
      <c r="AK155" s="165"/>
      <c r="AL155" s="165">
        <f t="shared" si="5"/>
        <v>0</v>
      </c>
      <c r="AM155" s="165">
        <f t="shared" si="6"/>
        <v>1</v>
      </c>
    </row>
    <row r="156" spans="1:39" ht="27">
      <c r="A156" s="225"/>
      <c r="B156" s="225" t="s">
        <v>5623</v>
      </c>
      <c r="C156" s="217" t="s">
        <v>5624</v>
      </c>
      <c r="D156" s="226" t="s">
        <v>5625</v>
      </c>
      <c r="E156" s="228" t="s">
        <v>871</v>
      </c>
      <c r="F156" s="229" t="s">
        <v>872</v>
      </c>
      <c r="G156" s="227" t="b">
        <v>0</v>
      </c>
      <c r="H156" s="49" t="b">
        <v>0</v>
      </c>
      <c r="I156" s="49" t="b">
        <v>0</v>
      </c>
      <c r="J156" s="49" t="b">
        <v>0</v>
      </c>
      <c r="K156" s="50" t="b">
        <v>1</v>
      </c>
      <c r="L156" s="50" t="b">
        <v>0</v>
      </c>
      <c r="M156" s="50" t="b">
        <v>0</v>
      </c>
      <c r="N156" s="50" t="b">
        <v>1</v>
      </c>
      <c r="O156" s="50" t="b">
        <v>0</v>
      </c>
      <c r="P156" s="230">
        <f t="shared" si="0"/>
        <v>0</v>
      </c>
      <c r="Q156" s="229"/>
      <c r="R156" s="47"/>
      <c r="S156" s="228" t="s">
        <v>477</v>
      </c>
      <c r="T156" s="229" t="s">
        <v>478</v>
      </c>
      <c r="U156" s="49" t="b">
        <v>0</v>
      </c>
      <c r="V156" s="49" t="b">
        <v>0</v>
      </c>
      <c r="W156" s="49" t="b">
        <v>0</v>
      </c>
      <c r="X156" s="49" t="b">
        <v>0</v>
      </c>
      <c r="Y156" s="50" t="b">
        <v>1</v>
      </c>
      <c r="Z156" s="50" t="b">
        <v>0</v>
      </c>
      <c r="AA156" s="50" t="b">
        <v>0</v>
      </c>
      <c r="AB156" s="50" t="b">
        <v>0</v>
      </c>
      <c r="AC156" s="50" t="b">
        <v>0</v>
      </c>
      <c r="AD156" s="229">
        <f t="shared" si="1"/>
        <v>0</v>
      </c>
      <c r="AE156" s="229"/>
      <c r="AF156" s="231">
        <f t="shared" si="2"/>
        <v>0</v>
      </c>
      <c r="AG156" s="228"/>
      <c r="AH156" s="228"/>
      <c r="AI156" s="49" t="b">
        <f t="shared" si="51"/>
        <v>0</v>
      </c>
      <c r="AJ156" s="50" t="b">
        <f t="shared" si="52"/>
        <v>1</v>
      </c>
      <c r="AK156" s="231"/>
      <c r="AL156" s="231">
        <f t="shared" si="5"/>
        <v>0</v>
      </c>
      <c r="AM156" s="231">
        <f t="shared" si="6"/>
        <v>1</v>
      </c>
    </row>
    <row r="157" spans="1:39" ht="27">
      <c r="A157" s="232" t="s">
        <v>5626</v>
      </c>
      <c r="B157" s="225" t="s">
        <v>5627</v>
      </c>
      <c r="C157" s="218" t="s">
        <v>5628</v>
      </c>
      <c r="D157" s="226" t="str">
        <f>HYPERLINK("https://www.imoco4e.eu/overview/about-imoco4-e/", "Link")</f>
        <v>Link</v>
      </c>
      <c r="E157" s="162" t="s">
        <v>871</v>
      </c>
      <c r="F157" s="163" t="s">
        <v>872</v>
      </c>
      <c r="G157" s="227" t="b">
        <v>1</v>
      </c>
      <c r="H157" s="49" t="b">
        <v>0</v>
      </c>
      <c r="I157" s="49" t="b">
        <v>0</v>
      </c>
      <c r="J157" s="49" t="b">
        <v>0</v>
      </c>
      <c r="K157" s="50" t="b">
        <v>0</v>
      </c>
      <c r="L157" s="50" t="b">
        <v>0</v>
      </c>
      <c r="M157" s="50" t="b">
        <v>0</v>
      </c>
      <c r="N157" s="50" t="b">
        <v>0</v>
      </c>
      <c r="O157" s="50" t="b">
        <v>0</v>
      </c>
      <c r="P157" s="164">
        <f t="shared" si="0"/>
        <v>1</v>
      </c>
      <c r="Q157" s="163" t="s">
        <v>5629</v>
      </c>
      <c r="R157" s="47"/>
      <c r="S157" s="162" t="s">
        <v>477</v>
      </c>
      <c r="T157" s="163" t="s">
        <v>478</v>
      </c>
      <c r="U157" s="49" t="b">
        <v>1</v>
      </c>
      <c r="V157" s="49" t="b">
        <v>0</v>
      </c>
      <c r="W157" s="49" t="b">
        <v>0</v>
      </c>
      <c r="X157" s="49" t="b">
        <v>0</v>
      </c>
      <c r="Y157" s="50" t="b">
        <v>0</v>
      </c>
      <c r="Z157" s="50" t="b">
        <v>0</v>
      </c>
      <c r="AA157" s="50" t="b">
        <v>0</v>
      </c>
      <c r="AB157" s="50" t="b">
        <v>0</v>
      </c>
      <c r="AC157" s="50" t="b">
        <v>0</v>
      </c>
      <c r="AD157" s="163">
        <f t="shared" si="1"/>
        <v>1</v>
      </c>
      <c r="AE157" s="163"/>
      <c r="AF157" s="165">
        <f t="shared" si="2"/>
        <v>0</v>
      </c>
      <c r="AG157" s="162"/>
      <c r="AH157" s="162"/>
      <c r="AI157" s="49" t="b">
        <f t="shared" si="51"/>
        <v>1</v>
      </c>
      <c r="AJ157" s="50" t="b">
        <f t="shared" si="52"/>
        <v>0</v>
      </c>
      <c r="AK157" s="165"/>
      <c r="AL157" s="165">
        <f t="shared" si="5"/>
        <v>0</v>
      </c>
      <c r="AM157" s="165">
        <f t="shared" si="6"/>
        <v>1</v>
      </c>
    </row>
    <row r="158" spans="1:39" ht="27">
      <c r="A158" s="225"/>
      <c r="B158" s="225" t="s">
        <v>5630</v>
      </c>
      <c r="C158" s="217" t="s">
        <v>5631</v>
      </c>
      <c r="D158" s="226" t="s">
        <v>5632</v>
      </c>
      <c r="E158" s="228" t="s">
        <v>871</v>
      </c>
      <c r="F158" s="229" t="s">
        <v>872</v>
      </c>
      <c r="G158" s="227" t="b">
        <v>0</v>
      </c>
      <c r="H158" s="49" t="b">
        <v>0</v>
      </c>
      <c r="I158" s="49" t="b">
        <v>0</v>
      </c>
      <c r="J158" s="49" t="b">
        <v>0</v>
      </c>
      <c r="K158" s="50" t="b">
        <v>0</v>
      </c>
      <c r="L158" s="50" t="b">
        <v>0</v>
      </c>
      <c r="M158" s="50" t="b">
        <v>0</v>
      </c>
      <c r="N158" s="50" t="b">
        <v>0</v>
      </c>
      <c r="O158" s="50" t="b">
        <v>1</v>
      </c>
      <c r="P158" s="230">
        <f t="shared" si="0"/>
        <v>0</v>
      </c>
      <c r="Q158" s="229" t="s">
        <v>5633</v>
      </c>
      <c r="R158" s="47"/>
      <c r="S158" s="228" t="s">
        <v>477</v>
      </c>
      <c r="T158" s="229" t="s">
        <v>478</v>
      </c>
      <c r="U158" s="49" t="b">
        <v>0</v>
      </c>
      <c r="V158" s="49" t="b">
        <v>0</v>
      </c>
      <c r="W158" s="49" t="b">
        <v>0</v>
      </c>
      <c r="X158" s="49" t="b">
        <v>0</v>
      </c>
      <c r="Y158" s="50" t="b">
        <v>0</v>
      </c>
      <c r="Z158" s="50" t="b">
        <v>0</v>
      </c>
      <c r="AA158" s="50" t="b">
        <v>0</v>
      </c>
      <c r="AB158" s="50" t="b">
        <v>0</v>
      </c>
      <c r="AC158" s="50" t="b">
        <v>1</v>
      </c>
      <c r="AD158" s="229">
        <f t="shared" si="1"/>
        <v>0</v>
      </c>
      <c r="AE158" s="229" t="s">
        <v>5634</v>
      </c>
      <c r="AF158" s="231">
        <f t="shared" si="2"/>
        <v>0</v>
      </c>
      <c r="AG158" s="228"/>
      <c r="AH158" s="228"/>
      <c r="AI158" s="49" t="b">
        <f t="shared" si="51"/>
        <v>0</v>
      </c>
      <c r="AJ158" s="50" t="b">
        <f t="shared" si="52"/>
        <v>1</v>
      </c>
      <c r="AK158" s="231"/>
      <c r="AL158" s="231">
        <f t="shared" si="5"/>
        <v>0</v>
      </c>
      <c r="AM158" s="231">
        <f t="shared" si="6"/>
        <v>1</v>
      </c>
    </row>
    <row r="159" spans="1:39" ht="27">
      <c r="A159" s="232" t="s">
        <v>5635</v>
      </c>
      <c r="B159" s="225" t="s">
        <v>5636</v>
      </c>
      <c r="C159" s="218" t="s">
        <v>5637</v>
      </c>
      <c r="D159" s="226" t="str">
        <f>HYPERLINK("https://visuresolutions.com/mbse-guide/what-is-mbse/", "Link")</f>
        <v>Link</v>
      </c>
      <c r="E159" s="162" t="s">
        <v>871</v>
      </c>
      <c r="F159" s="163" t="s">
        <v>872</v>
      </c>
      <c r="G159" s="227" t="b">
        <v>1</v>
      </c>
      <c r="H159" s="49" t="b">
        <v>0</v>
      </c>
      <c r="I159" s="49" t="b">
        <v>0</v>
      </c>
      <c r="J159" s="49" t="b">
        <v>0</v>
      </c>
      <c r="K159" s="50" t="b">
        <v>0</v>
      </c>
      <c r="L159" s="50" t="b">
        <v>0</v>
      </c>
      <c r="M159" s="50" t="b">
        <v>0</v>
      </c>
      <c r="N159" s="50" t="b">
        <v>0</v>
      </c>
      <c r="O159" s="50" t="b">
        <v>0</v>
      </c>
      <c r="P159" s="164">
        <f t="shared" si="0"/>
        <v>1</v>
      </c>
      <c r="Q159" s="163"/>
      <c r="R159" s="47"/>
      <c r="S159" s="162" t="s">
        <v>477</v>
      </c>
      <c r="T159" s="163" t="s">
        <v>478</v>
      </c>
      <c r="U159" s="49" t="b">
        <v>1</v>
      </c>
      <c r="V159" s="49" t="b">
        <v>0</v>
      </c>
      <c r="W159" s="49" t="b">
        <v>0</v>
      </c>
      <c r="X159" s="49" t="b">
        <v>0</v>
      </c>
      <c r="Y159" s="50" t="b">
        <v>0</v>
      </c>
      <c r="Z159" s="50" t="b">
        <v>0</v>
      </c>
      <c r="AA159" s="50" t="b">
        <v>0</v>
      </c>
      <c r="AB159" s="50" t="b">
        <v>0</v>
      </c>
      <c r="AC159" s="50" t="b">
        <v>0</v>
      </c>
      <c r="AD159" s="163">
        <f t="shared" si="1"/>
        <v>1</v>
      </c>
      <c r="AE159" s="163"/>
      <c r="AF159" s="165">
        <f t="shared" si="2"/>
        <v>0</v>
      </c>
      <c r="AG159" s="162"/>
      <c r="AH159" s="162"/>
      <c r="AI159" s="49" t="b">
        <f t="shared" si="51"/>
        <v>1</v>
      </c>
      <c r="AJ159" s="50" t="b">
        <f t="shared" si="52"/>
        <v>0</v>
      </c>
      <c r="AK159" s="165"/>
      <c r="AL159" s="165">
        <f t="shared" si="5"/>
        <v>0</v>
      </c>
      <c r="AM159" s="165">
        <f t="shared" si="6"/>
        <v>1</v>
      </c>
    </row>
    <row r="160" spans="1:39" ht="27">
      <c r="A160" s="232" t="s">
        <v>5638</v>
      </c>
      <c r="B160" s="225" t="s">
        <v>5639</v>
      </c>
      <c r="C160" s="218" t="s">
        <v>5640</v>
      </c>
      <c r="D160" s="226" t="str">
        <f>HYPERLINK("https://digitaltwinworks.com/faq/what-are-goals-digital-engineering.html", "Link")</f>
        <v>Link</v>
      </c>
      <c r="E160" s="228" t="s">
        <v>871</v>
      </c>
      <c r="F160" s="229" t="s">
        <v>872</v>
      </c>
      <c r="G160" s="227" t="b">
        <v>1</v>
      </c>
      <c r="H160" s="49" t="b">
        <v>0</v>
      </c>
      <c r="I160" s="49" t="b">
        <v>0</v>
      </c>
      <c r="J160" s="49" t="b">
        <v>0</v>
      </c>
      <c r="K160" s="50" t="b">
        <v>0</v>
      </c>
      <c r="L160" s="50" t="b">
        <v>0</v>
      </c>
      <c r="M160" s="50" t="b">
        <v>0</v>
      </c>
      <c r="N160" s="50" t="b">
        <v>0</v>
      </c>
      <c r="O160" s="50" t="b">
        <v>0</v>
      </c>
      <c r="P160" s="230">
        <f t="shared" si="0"/>
        <v>1</v>
      </c>
      <c r="Q160" s="229" t="s">
        <v>5641</v>
      </c>
      <c r="R160" s="47"/>
      <c r="S160" s="228" t="s">
        <v>477</v>
      </c>
      <c r="T160" s="229" t="s">
        <v>478</v>
      </c>
      <c r="U160" s="49" t="b">
        <v>1</v>
      </c>
      <c r="V160" s="49" t="b">
        <v>0</v>
      </c>
      <c r="W160" s="49" t="b">
        <v>0</v>
      </c>
      <c r="X160" s="49" t="b">
        <v>0</v>
      </c>
      <c r="Y160" s="50" t="b">
        <v>0</v>
      </c>
      <c r="Z160" s="50" t="b">
        <v>0</v>
      </c>
      <c r="AA160" s="50" t="b">
        <v>0</v>
      </c>
      <c r="AB160" s="50" t="b">
        <v>0</v>
      </c>
      <c r="AC160" s="50" t="b">
        <v>0</v>
      </c>
      <c r="AD160" s="229">
        <f t="shared" si="1"/>
        <v>1</v>
      </c>
      <c r="AE160" s="229"/>
      <c r="AF160" s="231">
        <f t="shared" si="2"/>
        <v>0</v>
      </c>
      <c r="AG160" s="228"/>
      <c r="AH160" s="228"/>
      <c r="AI160" s="49" t="b">
        <f t="shared" si="51"/>
        <v>1</v>
      </c>
      <c r="AJ160" s="50" t="b">
        <f t="shared" si="52"/>
        <v>0</v>
      </c>
      <c r="AK160" s="231"/>
      <c r="AL160" s="231">
        <f t="shared" si="5"/>
        <v>0</v>
      </c>
      <c r="AM160" s="231">
        <f t="shared" si="6"/>
        <v>1</v>
      </c>
    </row>
    <row r="161" spans="1:39" ht="27">
      <c r="A161" s="232" t="s">
        <v>5642</v>
      </c>
      <c r="B161" s="225" t="s">
        <v>5643</v>
      </c>
      <c r="C161" s="218" t="s">
        <v>5644</v>
      </c>
      <c r="D161" s="226" t="str">
        <f>HYPERLINK("https://www.leancompliance.ca/post/digital-threads-the-future-of-compliance", "Link")</f>
        <v>Link</v>
      </c>
      <c r="E161" s="162" t="s">
        <v>871</v>
      </c>
      <c r="F161" s="163" t="s">
        <v>872</v>
      </c>
      <c r="G161" s="227" t="b">
        <v>1</v>
      </c>
      <c r="H161" s="49" t="b">
        <v>0</v>
      </c>
      <c r="I161" s="49" t="b">
        <v>0</v>
      </c>
      <c r="J161" s="49" t="b">
        <v>0</v>
      </c>
      <c r="K161" s="50" t="b">
        <v>0</v>
      </c>
      <c r="L161" s="50" t="b">
        <v>0</v>
      </c>
      <c r="M161" s="50" t="b">
        <v>0</v>
      </c>
      <c r="N161" s="50" t="b">
        <v>0</v>
      </c>
      <c r="O161" s="50" t="b">
        <v>0</v>
      </c>
      <c r="P161" s="164">
        <f t="shared" si="0"/>
        <v>1</v>
      </c>
      <c r="Q161" s="163"/>
      <c r="R161" s="47"/>
      <c r="S161" s="162" t="s">
        <v>477</v>
      </c>
      <c r="T161" s="163" t="s">
        <v>478</v>
      </c>
      <c r="U161" s="49" t="b">
        <v>1</v>
      </c>
      <c r="V161" s="49" t="b">
        <v>0</v>
      </c>
      <c r="W161" s="49" t="b">
        <v>0</v>
      </c>
      <c r="X161" s="49" t="b">
        <v>0</v>
      </c>
      <c r="Y161" s="50" t="b">
        <v>0</v>
      </c>
      <c r="Z161" s="50" t="b">
        <v>0</v>
      </c>
      <c r="AA161" s="50" t="b">
        <v>0</v>
      </c>
      <c r="AB161" s="50" t="b">
        <v>0</v>
      </c>
      <c r="AC161" s="50" t="b">
        <v>0</v>
      </c>
      <c r="AD161" s="163">
        <f t="shared" si="1"/>
        <v>1</v>
      </c>
      <c r="AE161" s="163" t="s">
        <v>5645</v>
      </c>
      <c r="AF161" s="165">
        <f t="shared" si="2"/>
        <v>0</v>
      </c>
      <c r="AG161" s="162"/>
      <c r="AH161" s="162"/>
      <c r="AI161" s="49" t="b">
        <f t="shared" si="51"/>
        <v>1</v>
      </c>
      <c r="AJ161" s="50" t="b">
        <f t="shared" si="52"/>
        <v>0</v>
      </c>
      <c r="AK161" s="165"/>
      <c r="AL161" s="165">
        <f t="shared" si="5"/>
        <v>0</v>
      </c>
      <c r="AM161" s="165">
        <f t="shared" si="6"/>
        <v>1</v>
      </c>
    </row>
    <row r="162" spans="1:39" ht="27">
      <c r="A162" s="232" t="s">
        <v>5646</v>
      </c>
      <c r="B162" s="225" t="s">
        <v>5647</v>
      </c>
      <c r="C162" s="218" t="s">
        <v>5648</v>
      </c>
      <c r="D162" s="226" t="str">
        <f>HYPERLINK("https://nric.inl.gov/wp-content/uploads/2021/03/NRIC-TT-Digital-Engineering-web.pdf", "Link")</f>
        <v>Link</v>
      </c>
      <c r="E162" s="228" t="s">
        <v>871</v>
      </c>
      <c r="F162" s="229" t="s">
        <v>872</v>
      </c>
      <c r="G162" s="227" t="b">
        <v>1</v>
      </c>
      <c r="H162" s="49" t="b">
        <v>0</v>
      </c>
      <c r="I162" s="49" t="b">
        <v>0</v>
      </c>
      <c r="J162" s="49" t="b">
        <v>0</v>
      </c>
      <c r="K162" s="50" t="b">
        <v>0</v>
      </c>
      <c r="L162" s="50" t="b">
        <v>0</v>
      </c>
      <c r="M162" s="50" t="b">
        <v>0</v>
      </c>
      <c r="N162" s="50" t="b">
        <v>0</v>
      </c>
      <c r="O162" s="50" t="b">
        <v>0</v>
      </c>
      <c r="P162" s="230">
        <f t="shared" si="0"/>
        <v>1</v>
      </c>
      <c r="Q162" s="229"/>
      <c r="R162" s="47"/>
      <c r="S162" s="228" t="s">
        <v>477</v>
      </c>
      <c r="T162" s="229" t="s">
        <v>478</v>
      </c>
      <c r="U162" s="49" t="b">
        <v>1</v>
      </c>
      <c r="V162" s="49" t="b">
        <v>0</v>
      </c>
      <c r="W162" s="49" t="b">
        <v>0</v>
      </c>
      <c r="X162" s="49" t="b">
        <v>0</v>
      </c>
      <c r="Y162" s="50" t="b">
        <v>0</v>
      </c>
      <c r="Z162" s="50" t="b">
        <v>0</v>
      </c>
      <c r="AA162" s="50" t="b">
        <v>0</v>
      </c>
      <c r="AB162" s="50" t="b">
        <v>0</v>
      </c>
      <c r="AC162" s="50" t="b">
        <v>0</v>
      </c>
      <c r="AD162" s="229">
        <f t="shared" si="1"/>
        <v>1</v>
      </c>
      <c r="AE162" s="229"/>
      <c r="AF162" s="231">
        <f t="shared" si="2"/>
        <v>0</v>
      </c>
      <c r="AG162" s="228"/>
      <c r="AH162" s="228"/>
      <c r="AI162" s="49" t="b">
        <f t="shared" si="51"/>
        <v>1</v>
      </c>
      <c r="AJ162" s="50" t="b">
        <f t="shared" si="52"/>
        <v>0</v>
      </c>
      <c r="AK162" s="231"/>
      <c r="AL162" s="231">
        <f t="shared" si="5"/>
        <v>0</v>
      </c>
      <c r="AM162" s="231">
        <f t="shared" si="6"/>
        <v>1</v>
      </c>
    </row>
    <row r="163" spans="1:39" ht="27">
      <c r="A163" s="225"/>
      <c r="B163" s="225" t="s">
        <v>5649</v>
      </c>
      <c r="C163" s="217" t="s">
        <v>5650</v>
      </c>
      <c r="D163" s="226" t="s">
        <v>5651</v>
      </c>
      <c r="E163" s="162" t="s">
        <v>871</v>
      </c>
      <c r="F163" s="163" t="s">
        <v>872</v>
      </c>
      <c r="G163" s="227" t="b">
        <v>0</v>
      </c>
      <c r="H163" s="49" t="b">
        <v>0</v>
      </c>
      <c r="I163" s="49" t="b">
        <v>0</v>
      </c>
      <c r="J163" s="49" t="b">
        <v>0</v>
      </c>
      <c r="K163" s="50" t="b">
        <v>1</v>
      </c>
      <c r="L163" s="50" t="b">
        <v>0</v>
      </c>
      <c r="M163" s="50" t="b">
        <v>0</v>
      </c>
      <c r="N163" s="50" t="b">
        <v>0</v>
      </c>
      <c r="O163" s="50" t="b">
        <v>0</v>
      </c>
      <c r="P163" s="164">
        <f t="shared" si="0"/>
        <v>0</v>
      </c>
      <c r="Q163" s="163" t="s">
        <v>5652</v>
      </c>
      <c r="R163" s="47"/>
      <c r="S163" s="162" t="s">
        <v>477</v>
      </c>
      <c r="T163" s="163" t="s">
        <v>478</v>
      </c>
      <c r="U163" s="49" t="b">
        <v>0</v>
      </c>
      <c r="V163" s="49" t="b">
        <v>0</v>
      </c>
      <c r="W163" s="49" t="b">
        <v>0</v>
      </c>
      <c r="X163" s="49" t="b">
        <v>0</v>
      </c>
      <c r="Y163" s="50" t="b">
        <v>1</v>
      </c>
      <c r="Z163" s="50" t="b">
        <v>0</v>
      </c>
      <c r="AA163" s="50" t="b">
        <v>0</v>
      </c>
      <c r="AB163" s="50" t="b">
        <v>0</v>
      </c>
      <c r="AC163" s="50" t="b">
        <v>0</v>
      </c>
      <c r="AD163" s="163">
        <f t="shared" si="1"/>
        <v>0</v>
      </c>
      <c r="AE163" s="163"/>
      <c r="AF163" s="165">
        <f t="shared" si="2"/>
        <v>0</v>
      </c>
      <c r="AG163" s="162"/>
      <c r="AH163" s="162"/>
      <c r="AI163" s="49" t="b">
        <f t="shared" si="51"/>
        <v>0</v>
      </c>
      <c r="AJ163" s="50" t="b">
        <f t="shared" si="52"/>
        <v>1</v>
      </c>
      <c r="AK163" s="165"/>
      <c r="AL163" s="165">
        <f t="shared" si="5"/>
        <v>0</v>
      </c>
      <c r="AM163" s="165">
        <f t="shared" si="6"/>
        <v>1</v>
      </c>
    </row>
    <row r="164" spans="1:39" ht="27">
      <c r="A164" s="232" t="s">
        <v>5653</v>
      </c>
      <c r="B164" s="225" t="s">
        <v>5654</v>
      </c>
      <c r="C164" s="218" t="s">
        <v>5655</v>
      </c>
      <c r="D164" s="226" t="str">
        <f>HYPERLINK("https://aras.com/en/glossary/mbse", "Link")</f>
        <v>Link</v>
      </c>
      <c r="E164" s="228" t="s">
        <v>871</v>
      </c>
      <c r="F164" s="229" t="s">
        <v>872</v>
      </c>
      <c r="G164" s="227" t="b">
        <v>1</v>
      </c>
      <c r="H164" s="49" t="b">
        <v>0</v>
      </c>
      <c r="I164" s="49" t="b">
        <v>0</v>
      </c>
      <c r="J164" s="49" t="b">
        <v>0</v>
      </c>
      <c r="K164" s="50" t="b">
        <v>0</v>
      </c>
      <c r="L164" s="50" t="b">
        <v>0</v>
      </c>
      <c r="M164" s="50" t="b">
        <v>0</v>
      </c>
      <c r="N164" s="50" t="b">
        <v>0</v>
      </c>
      <c r="O164" s="50" t="b">
        <v>0</v>
      </c>
      <c r="P164" s="230">
        <f t="shared" si="0"/>
        <v>1</v>
      </c>
      <c r="Q164" s="229" t="s">
        <v>5656</v>
      </c>
      <c r="R164" s="47"/>
      <c r="S164" s="228" t="s">
        <v>477</v>
      </c>
      <c r="T164" s="229" t="s">
        <v>478</v>
      </c>
      <c r="U164" s="49" t="b">
        <v>1</v>
      </c>
      <c r="V164" s="49" t="b">
        <v>0</v>
      </c>
      <c r="W164" s="49" t="b">
        <v>0</v>
      </c>
      <c r="X164" s="49" t="b">
        <v>1</v>
      </c>
      <c r="Y164" s="50" t="b">
        <v>0</v>
      </c>
      <c r="Z164" s="50" t="b">
        <v>0</v>
      </c>
      <c r="AA164" s="50" t="b">
        <v>0</v>
      </c>
      <c r="AB164" s="50" t="b">
        <v>0</v>
      </c>
      <c r="AC164" s="50" t="b">
        <v>0</v>
      </c>
      <c r="AD164" s="229">
        <f t="shared" si="1"/>
        <v>1</v>
      </c>
      <c r="AE164" s="229" t="s">
        <v>5657</v>
      </c>
      <c r="AF164" s="231">
        <f t="shared" si="2"/>
        <v>0</v>
      </c>
      <c r="AG164" s="228"/>
      <c r="AH164" s="228"/>
      <c r="AI164" s="49" t="b">
        <f t="shared" si="51"/>
        <v>1</v>
      </c>
      <c r="AJ164" s="50" t="b">
        <f t="shared" si="52"/>
        <v>0</v>
      </c>
      <c r="AK164" s="231"/>
      <c r="AL164" s="231">
        <f t="shared" si="5"/>
        <v>0</v>
      </c>
      <c r="AM164" s="231">
        <f t="shared" si="6"/>
        <v>1</v>
      </c>
    </row>
    <row r="165" spans="1:39" ht="27">
      <c r="A165" s="225"/>
      <c r="B165" s="225" t="s">
        <v>5658</v>
      </c>
      <c r="C165" s="217" t="s">
        <v>5659</v>
      </c>
      <c r="D165" s="226" t="s">
        <v>5660</v>
      </c>
      <c r="E165" s="162" t="s">
        <v>871</v>
      </c>
      <c r="F165" s="163" t="s">
        <v>872</v>
      </c>
      <c r="G165" s="227" t="b">
        <v>0</v>
      </c>
      <c r="H165" s="49" t="b">
        <v>0</v>
      </c>
      <c r="I165" s="49" t="b">
        <v>0</v>
      </c>
      <c r="J165" s="49" t="b">
        <v>0</v>
      </c>
      <c r="K165" s="50" t="b">
        <v>0</v>
      </c>
      <c r="L165" s="50" t="b">
        <v>0</v>
      </c>
      <c r="M165" s="50" t="b">
        <v>0</v>
      </c>
      <c r="N165" s="50" t="b">
        <v>0</v>
      </c>
      <c r="O165" s="50" t="b">
        <v>1</v>
      </c>
      <c r="P165" s="164">
        <f t="shared" si="0"/>
        <v>0</v>
      </c>
      <c r="Q165" s="163" t="s">
        <v>5661</v>
      </c>
      <c r="R165" s="47"/>
      <c r="S165" s="162" t="s">
        <v>477</v>
      </c>
      <c r="T165" s="163" t="s">
        <v>478</v>
      </c>
      <c r="U165" s="49" t="b">
        <v>0</v>
      </c>
      <c r="V165" s="49" t="b">
        <v>0</v>
      </c>
      <c r="W165" s="49" t="b">
        <v>0</v>
      </c>
      <c r="X165" s="49" t="b">
        <v>0</v>
      </c>
      <c r="Y165" s="50" t="b">
        <v>0</v>
      </c>
      <c r="Z165" s="50" t="b">
        <v>0</v>
      </c>
      <c r="AA165" s="50" t="b">
        <v>0</v>
      </c>
      <c r="AB165" s="50" t="b">
        <v>0</v>
      </c>
      <c r="AC165" s="50" t="b">
        <v>1</v>
      </c>
      <c r="AD165" s="163">
        <f t="shared" si="1"/>
        <v>0</v>
      </c>
      <c r="AE165" s="163" t="s">
        <v>5662</v>
      </c>
      <c r="AF165" s="165">
        <f t="shared" si="2"/>
        <v>0</v>
      </c>
      <c r="AG165" s="162"/>
      <c r="AH165" s="162"/>
      <c r="AI165" s="49" t="b">
        <f t="shared" si="51"/>
        <v>0</v>
      </c>
      <c r="AJ165" s="50" t="b">
        <f t="shared" si="52"/>
        <v>1</v>
      </c>
      <c r="AK165" s="165"/>
      <c r="AL165" s="165">
        <f t="shared" si="5"/>
        <v>0</v>
      </c>
      <c r="AM165" s="165">
        <f t="shared" si="6"/>
        <v>1</v>
      </c>
    </row>
    <row r="166" spans="1:39" ht="27">
      <c r="A166" s="232" t="s">
        <v>5663</v>
      </c>
      <c r="B166" s="225" t="s">
        <v>5664</v>
      </c>
      <c r="C166" s="218" t="s">
        <v>5665</v>
      </c>
      <c r="D166" s="226" t="str">
        <f>HYPERLINK("https://violin-strawberry-9kms.squarespace.com/model-based-practices", "Link")</f>
        <v>Link</v>
      </c>
      <c r="E166" s="228" t="s">
        <v>871</v>
      </c>
      <c r="F166" s="229" t="s">
        <v>872</v>
      </c>
      <c r="G166" s="227" t="b">
        <v>0</v>
      </c>
      <c r="H166" s="49" t="b">
        <v>0</v>
      </c>
      <c r="I166" s="49" t="b">
        <v>0</v>
      </c>
      <c r="J166" s="49" t="b">
        <v>1</v>
      </c>
      <c r="K166" s="50" t="b">
        <v>0</v>
      </c>
      <c r="L166" s="50" t="b">
        <v>0</v>
      </c>
      <c r="M166" s="50" t="b">
        <v>0</v>
      </c>
      <c r="N166" s="50" t="b">
        <v>0</v>
      </c>
      <c r="O166" s="50" t="b">
        <v>0</v>
      </c>
      <c r="P166" s="230">
        <f t="shared" si="0"/>
        <v>1</v>
      </c>
      <c r="Q166" s="229"/>
      <c r="R166" s="47"/>
      <c r="S166" s="228" t="s">
        <v>477</v>
      </c>
      <c r="T166" s="229" t="s">
        <v>478</v>
      </c>
      <c r="U166" s="49" t="b">
        <v>1</v>
      </c>
      <c r="V166" s="49" t="b">
        <v>0</v>
      </c>
      <c r="W166" s="49" t="b">
        <v>0</v>
      </c>
      <c r="X166" s="49" t="b">
        <v>1</v>
      </c>
      <c r="Y166" s="50" t="b">
        <v>0</v>
      </c>
      <c r="Z166" s="50" t="b">
        <v>0</v>
      </c>
      <c r="AA166" s="50" t="b">
        <v>0</v>
      </c>
      <c r="AB166" s="50" t="b">
        <v>0</v>
      </c>
      <c r="AC166" s="50" t="b">
        <v>0</v>
      </c>
      <c r="AD166" s="229">
        <f t="shared" si="1"/>
        <v>1</v>
      </c>
      <c r="AE166" s="229" t="s">
        <v>5666</v>
      </c>
      <c r="AF166" s="231">
        <f t="shared" si="2"/>
        <v>0</v>
      </c>
      <c r="AG166" s="228"/>
      <c r="AH166" s="228"/>
      <c r="AI166" s="49" t="b">
        <f t="shared" si="51"/>
        <v>1</v>
      </c>
      <c r="AJ166" s="50" t="b">
        <f t="shared" si="52"/>
        <v>0</v>
      </c>
      <c r="AK166" s="231"/>
      <c r="AL166" s="231">
        <f t="shared" si="5"/>
        <v>0</v>
      </c>
      <c r="AM166" s="231">
        <f t="shared" si="6"/>
        <v>1</v>
      </c>
    </row>
    <row r="167" spans="1:39" ht="27">
      <c r="A167" s="225"/>
      <c r="B167" s="225" t="s">
        <v>5667</v>
      </c>
      <c r="C167" s="217" t="s">
        <v>5668</v>
      </c>
      <c r="D167" s="226" t="s">
        <v>5669</v>
      </c>
      <c r="E167" s="162" t="s">
        <v>871</v>
      </c>
      <c r="F167" s="163" t="s">
        <v>872</v>
      </c>
      <c r="G167" s="227" t="b">
        <v>0</v>
      </c>
      <c r="H167" s="49" t="b">
        <v>0</v>
      </c>
      <c r="I167" s="49" t="b">
        <v>0</v>
      </c>
      <c r="J167" s="49" t="b">
        <v>0</v>
      </c>
      <c r="K167" s="50" t="b">
        <v>1</v>
      </c>
      <c r="L167" s="50" t="b">
        <v>0</v>
      </c>
      <c r="M167" s="50" t="b">
        <v>0</v>
      </c>
      <c r="N167" s="50" t="b">
        <v>0</v>
      </c>
      <c r="O167" s="50" t="b">
        <v>0</v>
      </c>
      <c r="P167" s="164">
        <f t="shared" si="0"/>
        <v>0</v>
      </c>
      <c r="Q167" s="163"/>
      <c r="R167" s="47"/>
      <c r="S167" s="162" t="s">
        <v>477</v>
      </c>
      <c r="T167" s="163" t="s">
        <v>478</v>
      </c>
      <c r="U167" s="49" t="b">
        <v>0</v>
      </c>
      <c r="V167" s="49" t="b">
        <v>0</v>
      </c>
      <c r="W167" s="49" t="b">
        <v>0</v>
      </c>
      <c r="X167" s="49" t="b">
        <v>0</v>
      </c>
      <c r="Y167" s="50" t="b">
        <v>1</v>
      </c>
      <c r="Z167" s="50" t="b">
        <v>0</v>
      </c>
      <c r="AA167" s="50" t="b">
        <v>0</v>
      </c>
      <c r="AB167" s="50" t="b">
        <v>0</v>
      </c>
      <c r="AC167" s="50" t="b">
        <v>0</v>
      </c>
      <c r="AD167" s="163">
        <f t="shared" si="1"/>
        <v>0</v>
      </c>
      <c r="AE167" s="163"/>
      <c r="AF167" s="165">
        <f t="shared" si="2"/>
        <v>0</v>
      </c>
      <c r="AG167" s="162"/>
      <c r="AH167" s="162"/>
      <c r="AI167" s="49" t="b">
        <f t="shared" si="51"/>
        <v>0</v>
      </c>
      <c r="AJ167" s="50" t="b">
        <f t="shared" si="52"/>
        <v>1</v>
      </c>
      <c r="AK167" s="165"/>
      <c r="AL167" s="165">
        <f t="shared" si="5"/>
        <v>0</v>
      </c>
      <c r="AM167" s="165">
        <f t="shared" si="6"/>
        <v>1</v>
      </c>
    </row>
    <row r="168" spans="1:39" ht="27">
      <c r="A168" s="232" t="s">
        <v>5670</v>
      </c>
      <c r="B168" s="225" t="s">
        <v>5671</v>
      </c>
      <c r="C168" s="218" t="s">
        <v>5672</v>
      </c>
      <c r="D168" s="226" t="str">
        <f>HYPERLINK("https://drrajivdesaimd.com/2023/03/12/digital-twin/", "Link")</f>
        <v>Link</v>
      </c>
      <c r="E168" s="228" t="s">
        <v>871</v>
      </c>
      <c r="F168" s="229" t="s">
        <v>872</v>
      </c>
      <c r="G168" s="227" t="b">
        <v>1</v>
      </c>
      <c r="H168" s="49" t="b">
        <v>0</v>
      </c>
      <c r="I168" s="49" t="b">
        <v>0</v>
      </c>
      <c r="J168" s="49" t="b">
        <v>0</v>
      </c>
      <c r="K168" s="50" t="b">
        <v>0</v>
      </c>
      <c r="L168" s="50" t="b">
        <v>0</v>
      </c>
      <c r="M168" s="50" t="b">
        <v>0</v>
      </c>
      <c r="N168" s="50" t="b">
        <v>0</v>
      </c>
      <c r="O168" s="50" t="b">
        <v>0</v>
      </c>
      <c r="P168" s="230">
        <f t="shared" si="0"/>
        <v>1</v>
      </c>
      <c r="Q168" s="229"/>
      <c r="R168" s="47"/>
      <c r="S168" s="228" t="s">
        <v>477</v>
      </c>
      <c r="T168" s="229" t="s">
        <v>478</v>
      </c>
      <c r="U168" s="49" t="b">
        <v>1</v>
      </c>
      <c r="V168" s="49" t="b">
        <v>0</v>
      </c>
      <c r="W168" s="49" t="b">
        <v>0</v>
      </c>
      <c r="X168" s="49" t="b">
        <v>0</v>
      </c>
      <c r="Y168" s="50" t="b">
        <v>0</v>
      </c>
      <c r="Z168" s="50" t="b">
        <v>0</v>
      </c>
      <c r="AA168" s="50" t="b">
        <v>0</v>
      </c>
      <c r="AB168" s="50" t="b">
        <v>0</v>
      </c>
      <c r="AC168" s="50" t="b">
        <v>0</v>
      </c>
      <c r="AD168" s="229">
        <f t="shared" si="1"/>
        <v>1</v>
      </c>
      <c r="AE168" s="229"/>
      <c r="AF168" s="231">
        <f t="shared" si="2"/>
        <v>0</v>
      </c>
      <c r="AG168" s="228"/>
      <c r="AH168" s="228"/>
      <c r="AI168" s="49" t="b">
        <f t="shared" si="51"/>
        <v>1</v>
      </c>
      <c r="AJ168" s="50" t="b">
        <f t="shared" si="52"/>
        <v>0</v>
      </c>
      <c r="AK168" s="231"/>
      <c r="AL168" s="231">
        <f t="shared" si="5"/>
        <v>0</v>
      </c>
      <c r="AM168" s="231">
        <f t="shared" si="6"/>
        <v>1</v>
      </c>
    </row>
    <row r="169" spans="1:39" ht="27">
      <c r="A169" s="232" t="s">
        <v>5673</v>
      </c>
      <c r="B169" s="225" t="s">
        <v>5674</v>
      </c>
      <c r="C169" s="218" t="s">
        <v>5675</v>
      </c>
      <c r="D169" s="226" t="str">
        <f>HYPERLINK("https://valu3s.eu/virtual-stress-testing-a-digital-twin-of-a-motor-control-platform-using-dynamic-fault-injection/", "Link")</f>
        <v>Link</v>
      </c>
      <c r="E169" s="162" t="s">
        <v>871</v>
      </c>
      <c r="F169" s="163" t="s">
        <v>872</v>
      </c>
      <c r="G169" s="227" t="b">
        <v>1</v>
      </c>
      <c r="H169" s="49" t="b">
        <v>0</v>
      </c>
      <c r="I169" s="49" t="b">
        <v>0</v>
      </c>
      <c r="J169" s="49" t="b">
        <v>0</v>
      </c>
      <c r="K169" s="50" t="b">
        <v>0</v>
      </c>
      <c r="L169" s="50" t="b">
        <v>0</v>
      </c>
      <c r="M169" s="50" t="b">
        <v>0</v>
      </c>
      <c r="N169" s="50" t="b">
        <v>0</v>
      </c>
      <c r="O169" s="50" t="b">
        <v>0</v>
      </c>
      <c r="P169" s="164">
        <f t="shared" si="0"/>
        <v>1</v>
      </c>
      <c r="Q169" s="163" t="s">
        <v>5676</v>
      </c>
      <c r="R169" s="47"/>
      <c r="S169" s="162" t="s">
        <v>477</v>
      </c>
      <c r="T169" s="163" t="s">
        <v>478</v>
      </c>
      <c r="U169" s="49" t="b">
        <v>1</v>
      </c>
      <c r="V169" s="49" t="b">
        <v>0</v>
      </c>
      <c r="W169" s="49" t="b">
        <v>0</v>
      </c>
      <c r="X169" s="49" t="b">
        <v>0</v>
      </c>
      <c r="Y169" s="50" t="b">
        <v>0</v>
      </c>
      <c r="Z169" s="50" t="b">
        <v>0</v>
      </c>
      <c r="AA169" s="50" t="b">
        <v>0</v>
      </c>
      <c r="AB169" s="50" t="b">
        <v>0</v>
      </c>
      <c r="AC169" s="50" t="b">
        <v>0</v>
      </c>
      <c r="AD169" s="163">
        <f t="shared" si="1"/>
        <v>1</v>
      </c>
      <c r="AE169" s="163" t="s">
        <v>5677</v>
      </c>
      <c r="AF169" s="165">
        <f t="shared" si="2"/>
        <v>0</v>
      </c>
      <c r="AG169" s="162"/>
      <c r="AH169" s="162"/>
      <c r="AI169" s="49" t="b">
        <f t="shared" si="51"/>
        <v>1</v>
      </c>
      <c r="AJ169" s="50" t="b">
        <f t="shared" si="52"/>
        <v>0</v>
      </c>
      <c r="AK169" s="165"/>
      <c r="AL169" s="165">
        <f t="shared" si="5"/>
        <v>0</v>
      </c>
      <c r="AM169" s="165">
        <f t="shared" si="6"/>
        <v>1</v>
      </c>
    </row>
    <row r="170" spans="1:39" ht="27">
      <c r="A170" s="225"/>
      <c r="B170" s="225" t="s">
        <v>5678</v>
      </c>
      <c r="C170" s="217" t="s">
        <v>5679</v>
      </c>
      <c r="D170" s="226" t="s">
        <v>5680</v>
      </c>
      <c r="E170" s="228" t="s">
        <v>871</v>
      </c>
      <c r="F170" s="229" t="s">
        <v>872</v>
      </c>
      <c r="G170" s="227" t="b">
        <v>0</v>
      </c>
      <c r="H170" s="49" t="b">
        <v>0</v>
      </c>
      <c r="I170" s="49" t="b">
        <v>0</v>
      </c>
      <c r="J170" s="49" t="b">
        <v>0</v>
      </c>
      <c r="K170" s="50" t="b">
        <v>1</v>
      </c>
      <c r="L170" s="50" t="b">
        <v>0</v>
      </c>
      <c r="M170" s="50" t="b">
        <v>0</v>
      </c>
      <c r="N170" s="50" t="b">
        <v>0</v>
      </c>
      <c r="O170" s="50" t="b">
        <v>0</v>
      </c>
      <c r="P170" s="230">
        <f t="shared" si="0"/>
        <v>0</v>
      </c>
      <c r="Q170" s="229"/>
      <c r="R170" s="47"/>
      <c r="S170" s="228" t="s">
        <v>477</v>
      </c>
      <c r="T170" s="229" t="s">
        <v>478</v>
      </c>
      <c r="U170" s="49" t="b">
        <v>0</v>
      </c>
      <c r="V170" s="49" t="b">
        <v>0</v>
      </c>
      <c r="W170" s="49" t="b">
        <v>0</v>
      </c>
      <c r="X170" s="49" t="b">
        <v>0</v>
      </c>
      <c r="Y170" s="50" t="b">
        <v>1</v>
      </c>
      <c r="Z170" s="50" t="b">
        <v>0</v>
      </c>
      <c r="AA170" s="50" t="b">
        <v>0</v>
      </c>
      <c r="AB170" s="50" t="b">
        <v>0</v>
      </c>
      <c r="AC170" s="50" t="b">
        <v>0</v>
      </c>
      <c r="AD170" s="229">
        <f t="shared" si="1"/>
        <v>0</v>
      </c>
      <c r="AE170" s="229"/>
      <c r="AF170" s="231">
        <f t="shared" si="2"/>
        <v>0</v>
      </c>
      <c r="AG170" s="228"/>
      <c r="AH170" s="228"/>
      <c r="AI170" s="49" t="b">
        <f t="shared" si="51"/>
        <v>0</v>
      </c>
      <c r="AJ170" s="50" t="b">
        <f t="shared" si="52"/>
        <v>1</v>
      </c>
      <c r="AK170" s="231"/>
      <c r="AL170" s="231">
        <f t="shared" si="5"/>
        <v>0</v>
      </c>
      <c r="AM170" s="231">
        <f t="shared" si="6"/>
        <v>1</v>
      </c>
    </row>
    <row r="171" spans="1:39" ht="27">
      <c r="A171" s="225"/>
      <c r="B171" s="225" t="s">
        <v>5681</v>
      </c>
      <c r="C171" s="217" t="s">
        <v>5682</v>
      </c>
      <c r="D171" s="226" t="s">
        <v>5683</v>
      </c>
      <c r="E171" s="162" t="s">
        <v>871</v>
      </c>
      <c r="F171" s="163" t="s">
        <v>872</v>
      </c>
      <c r="G171" s="227" t="b">
        <v>0</v>
      </c>
      <c r="H171" s="49" t="b">
        <v>0</v>
      </c>
      <c r="I171" s="49" t="b">
        <v>0</v>
      </c>
      <c r="J171" s="49" t="b">
        <v>0</v>
      </c>
      <c r="K171" s="50" t="b">
        <v>0</v>
      </c>
      <c r="L171" s="50" t="b">
        <v>0</v>
      </c>
      <c r="M171" s="50" t="b">
        <v>0</v>
      </c>
      <c r="N171" s="50" t="b">
        <v>0</v>
      </c>
      <c r="O171" s="50" t="b">
        <v>1</v>
      </c>
      <c r="P171" s="164">
        <f t="shared" si="0"/>
        <v>0</v>
      </c>
      <c r="Q171" s="163"/>
      <c r="R171" s="47"/>
      <c r="S171" s="162" t="s">
        <v>477</v>
      </c>
      <c r="T171" s="163" t="s">
        <v>478</v>
      </c>
      <c r="U171" s="49" t="b">
        <v>0</v>
      </c>
      <c r="V171" s="49" t="b">
        <v>0</v>
      </c>
      <c r="W171" s="49" t="b">
        <v>0</v>
      </c>
      <c r="X171" s="49" t="b">
        <v>0</v>
      </c>
      <c r="Y171" s="50" t="b">
        <v>0</v>
      </c>
      <c r="Z171" s="50" t="b">
        <v>0</v>
      </c>
      <c r="AA171" s="50" t="b">
        <v>0</v>
      </c>
      <c r="AB171" s="50" t="b">
        <v>0</v>
      </c>
      <c r="AC171" s="50" t="b">
        <v>1</v>
      </c>
      <c r="AD171" s="163">
        <f t="shared" si="1"/>
        <v>0</v>
      </c>
      <c r="AE171" s="163" t="s">
        <v>5684</v>
      </c>
      <c r="AF171" s="165">
        <f t="shared" si="2"/>
        <v>0</v>
      </c>
      <c r="AG171" s="162"/>
      <c r="AH171" s="162"/>
      <c r="AI171" s="49" t="b">
        <f t="shared" si="51"/>
        <v>0</v>
      </c>
      <c r="AJ171" s="50" t="b">
        <f t="shared" si="52"/>
        <v>1</v>
      </c>
      <c r="AK171" s="165"/>
      <c r="AL171" s="165">
        <f t="shared" si="5"/>
        <v>0</v>
      </c>
      <c r="AM171" s="165">
        <f t="shared" si="6"/>
        <v>1</v>
      </c>
    </row>
    <row r="172" spans="1:39" ht="27">
      <c r="A172" s="232" t="s">
        <v>5685</v>
      </c>
      <c r="B172" s="225" t="s">
        <v>5686</v>
      </c>
      <c r="C172" s="218" t="s">
        <v>5687</v>
      </c>
      <c r="D172" s="226" t="str">
        <f>HYPERLINK("https://ntrs.nasa.gov/api/citations/20210014025/downloads/TM-20210014025.pdf", "Link")</f>
        <v>Link</v>
      </c>
      <c r="E172" s="228" t="s">
        <v>871</v>
      </c>
      <c r="F172" s="229" t="s">
        <v>872</v>
      </c>
      <c r="G172" s="227" t="b">
        <v>1</v>
      </c>
      <c r="H172" s="49" t="b">
        <v>0</v>
      </c>
      <c r="I172" s="49" t="b">
        <v>0</v>
      </c>
      <c r="J172" s="49" t="b">
        <v>0</v>
      </c>
      <c r="K172" s="50" t="b">
        <v>0</v>
      </c>
      <c r="L172" s="50" t="b">
        <v>0</v>
      </c>
      <c r="M172" s="50" t="b">
        <v>0</v>
      </c>
      <c r="N172" s="50" t="b">
        <v>0</v>
      </c>
      <c r="O172" s="50" t="b">
        <v>0</v>
      </c>
      <c r="P172" s="230">
        <f t="shared" si="0"/>
        <v>1</v>
      </c>
      <c r="Q172" s="229"/>
      <c r="R172" s="47"/>
      <c r="S172" s="228" t="s">
        <v>477</v>
      </c>
      <c r="T172" s="229" t="s">
        <v>478</v>
      </c>
      <c r="U172" s="49" t="b">
        <v>1</v>
      </c>
      <c r="V172" s="49" t="b">
        <v>0</v>
      </c>
      <c r="W172" s="49" t="b">
        <v>0</v>
      </c>
      <c r="X172" s="49" t="b">
        <v>0</v>
      </c>
      <c r="Y172" s="50" t="b">
        <v>0</v>
      </c>
      <c r="Z172" s="50" t="b">
        <v>0</v>
      </c>
      <c r="AA172" s="50" t="b">
        <v>0</v>
      </c>
      <c r="AB172" s="50" t="b">
        <v>0</v>
      </c>
      <c r="AC172" s="50" t="b">
        <v>0</v>
      </c>
      <c r="AD172" s="229">
        <f t="shared" si="1"/>
        <v>1</v>
      </c>
      <c r="AE172" s="229"/>
      <c r="AF172" s="231">
        <f t="shared" si="2"/>
        <v>0</v>
      </c>
      <c r="AG172" s="228"/>
      <c r="AH172" s="228"/>
      <c r="AI172" s="49" t="b">
        <f t="shared" si="51"/>
        <v>1</v>
      </c>
      <c r="AJ172" s="50" t="b">
        <f t="shared" si="52"/>
        <v>0</v>
      </c>
      <c r="AK172" s="231"/>
      <c r="AL172" s="231">
        <f t="shared" si="5"/>
        <v>0</v>
      </c>
      <c r="AM172" s="231">
        <f t="shared" si="6"/>
        <v>1</v>
      </c>
    </row>
    <row r="173" spans="1:39" ht="27">
      <c r="A173" s="225"/>
      <c r="B173" s="225" t="s">
        <v>5688</v>
      </c>
      <c r="C173" s="217" t="s">
        <v>5689</v>
      </c>
      <c r="D173" s="226" t="s">
        <v>5690</v>
      </c>
      <c r="E173" s="162" t="s">
        <v>871</v>
      </c>
      <c r="F173" s="163" t="s">
        <v>872</v>
      </c>
      <c r="G173" s="227" t="b">
        <v>0</v>
      </c>
      <c r="H173" s="49" t="b">
        <v>0</v>
      </c>
      <c r="I173" s="49" t="b">
        <v>0</v>
      </c>
      <c r="J173" s="49" t="b">
        <v>0</v>
      </c>
      <c r="K173" s="50" t="b">
        <v>0</v>
      </c>
      <c r="L173" s="50" t="b">
        <v>0</v>
      </c>
      <c r="M173" s="50" t="b">
        <v>0</v>
      </c>
      <c r="N173" s="50" t="b">
        <v>1</v>
      </c>
      <c r="O173" s="50" t="b">
        <v>0</v>
      </c>
      <c r="P173" s="164">
        <f t="shared" si="0"/>
        <v>0</v>
      </c>
      <c r="Q173" s="163" t="s">
        <v>5691</v>
      </c>
      <c r="R173" s="47"/>
      <c r="S173" s="162" t="s">
        <v>477</v>
      </c>
      <c r="T173" s="163" t="s">
        <v>478</v>
      </c>
      <c r="U173" s="49" t="b">
        <v>1</v>
      </c>
      <c r="V173" s="49" t="b">
        <v>0</v>
      </c>
      <c r="W173" s="49" t="b">
        <v>0</v>
      </c>
      <c r="X173" s="49" t="b">
        <v>0</v>
      </c>
      <c r="Y173" s="50" t="b">
        <v>0</v>
      </c>
      <c r="Z173" s="50" t="b">
        <v>0</v>
      </c>
      <c r="AA173" s="50" t="b">
        <v>0</v>
      </c>
      <c r="AB173" s="50" t="b">
        <v>1</v>
      </c>
      <c r="AC173" s="50" t="b">
        <v>0</v>
      </c>
      <c r="AD173" s="163">
        <f t="shared" si="1"/>
        <v>0</v>
      </c>
      <c r="AE173" s="163"/>
      <c r="AF173" s="165">
        <f t="shared" si="2"/>
        <v>0</v>
      </c>
      <c r="AG173" s="162"/>
      <c r="AH173" s="162"/>
      <c r="AI173" s="49" t="b">
        <f t="shared" si="51"/>
        <v>0</v>
      </c>
      <c r="AJ173" s="50" t="b">
        <f t="shared" si="52"/>
        <v>1</v>
      </c>
      <c r="AK173" s="165"/>
      <c r="AL173" s="165">
        <f t="shared" si="5"/>
        <v>0</v>
      </c>
      <c r="AM173" s="165">
        <f t="shared" si="6"/>
        <v>1</v>
      </c>
    </row>
    <row r="174" spans="1:39" ht="27">
      <c r="A174" s="225"/>
      <c r="B174" s="225" t="s">
        <v>5692</v>
      </c>
      <c r="C174" s="217" t="s">
        <v>5693</v>
      </c>
      <c r="D174" s="226" t="s">
        <v>5694</v>
      </c>
      <c r="E174" s="228" t="s">
        <v>871</v>
      </c>
      <c r="F174" s="229" t="s">
        <v>872</v>
      </c>
      <c r="G174" s="227" t="b">
        <v>0</v>
      </c>
      <c r="H174" s="49" t="b">
        <v>0</v>
      </c>
      <c r="I174" s="49" t="b">
        <v>0</v>
      </c>
      <c r="J174" s="49" t="b">
        <v>0</v>
      </c>
      <c r="K174" s="50" t="b">
        <v>0</v>
      </c>
      <c r="L174" s="50" t="b">
        <v>0</v>
      </c>
      <c r="M174" s="50" t="b">
        <v>0</v>
      </c>
      <c r="N174" s="50" t="b">
        <v>0</v>
      </c>
      <c r="O174" s="50" t="b">
        <v>1</v>
      </c>
      <c r="P174" s="230">
        <f t="shared" si="0"/>
        <v>0</v>
      </c>
      <c r="Q174" s="229" t="s">
        <v>5695</v>
      </c>
      <c r="R174" s="47"/>
      <c r="S174" s="228" t="s">
        <v>477</v>
      </c>
      <c r="T174" s="229" t="s">
        <v>478</v>
      </c>
      <c r="U174" s="49" t="b">
        <v>0</v>
      </c>
      <c r="V174" s="49" t="b">
        <v>0</v>
      </c>
      <c r="W174" s="49" t="b">
        <v>0</v>
      </c>
      <c r="X174" s="49" t="b">
        <v>0</v>
      </c>
      <c r="Y174" s="50" t="b">
        <v>0</v>
      </c>
      <c r="Z174" s="50" t="b">
        <v>0</v>
      </c>
      <c r="AA174" s="50" t="b">
        <v>0</v>
      </c>
      <c r="AB174" s="50" t="b">
        <v>1</v>
      </c>
      <c r="AC174" s="50" t="b">
        <v>1</v>
      </c>
      <c r="AD174" s="229">
        <f t="shared" si="1"/>
        <v>0</v>
      </c>
      <c r="AE174" s="229" t="s">
        <v>5696</v>
      </c>
      <c r="AF174" s="231">
        <f t="shared" si="2"/>
        <v>0</v>
      </c>
      <c r="AG174" s="228"/>
      <c r="AH174" s="228"/>
      <c r="AI174" s="49" t="b">
        <f t="shared" si="51"/>
        <v>0</v>
      </c>
      <c r="AJ174" s="50" t="b">
        <f t="shared" si="52"/>
        <v>1</v>
      </c>
      <c r="AK174" s="231"/>
      <c r="AL174" s="231">
        <f t="shared" si="5"/>
        <v>0</v>
      </c>
      <c r="AM174" s="231">
        <f t="shared" si="6"/>
        <v>1</v>
      </c>
    </row>
    <row r="175" spans="1:39" ht="27">
      <c r="A175" s="232" t="s">
        <v>5697</v>
      </c>
      <c r="B175" s="225" t="s">
        <v>5698</v>
      </c>
      <c r="C175" s="218" t="s">
        <v>5699</v>
      </c>
      <c r="D175" s="226" t="str">
        <f>HYPERLINK("https://www.youtube.com/watch?v=PnLPqjNBqLE", "Link")</f>
        <v>Link</v>
      </c>
      <c r="E175" s="162" t="s">
        <v>871</v>
      </c>
      <c r="F175" s="163" t="s">
        <v>872</v>
      </c>
      <c r="G175" s="227" t="b">
        <v>1</v>
      </c>
      <c r="H175" s="49" t="b">
        <v>0</v>
      </c>
      <c r="I175" s="49" t="b">
        <v>0</v>
      </c>
      <c r="J175" s="49" t="b">
        <v>0</v>
      </c>
      <c r="K175" s="50" t="b">
        <v>0</v>
      </c>
      <c r="L175" s="50" t="b">
        <v>0</v>
      </c>
      <c r="M175" s="50" t="b">
        <v>0</v>
      </c>
      <c r="N175" s="50" t="b">
        <v>0</v>
      </c>
      <c r="O175" s="50" t="b">
        <v>0</v>
      </c>
      <c r="P175" s="164">
        <f t="shared" si="0"/>
        <v>1</v>
      </c>
      <c r="Q175" s="163" t="s">
        <v>5700</v>
      </c>
      <c r="R175" s="47"/>
      <c r="S175" s="162" t="s">
        <v>477</v>
      </c>
      <c r="T175" s="163" t="s">
        <v>478</v>
      </c>
      <c r="U175" s="49" t="b">
        <v>1</v>
      </c>
      <c r="V175" s="49" t="b">
        <v>0</v>
      </c>
      <c r="W175" s="49" t="b">
        <v>0</v>
      </c>
      <c r="X175" s="49" t="b">
        <v>0</v>
      </c>
      <c r="Y175" s="50" t="b">
        <v>0</v>
      </c>
      <c r="Z175" s="50" t="b">
        <v>0</v>
      </c>
      <c r="AA175" s="50" t="b">
        <v>0</v>
      </c>
      <c r="AB175" s="50" t="b">
        <v>0</v>
      </c>
      <c r="AC175" s="50" t="b">
        <v>0</v>
      </c>
      <c r="AD175" s="163">
        <f t="shared" si="1"/>
        <v>1</v>
      </c>
      <c r="AE175" s="163"/>
      <c r="AF175" s="165">
        <f t="shared" si="2"/>
        <v>0</v>
      </c>
      <c r="AG175" s="162"/>
      <c r="AH175" s="162"/>
      <c r="AI175" s="49" t="b">
        <f t="shared" si="51"/>
        <v>1</v>
      </c>
      <c r="AJ175" s="50" t="b">
        <f t="shared" si="52"/>
        <v>0</v>
      </c>
      <c r="AK175" s="165"/>
      <c r="AL175" s="165">
        <f t="shared" si="5"/>
        <v>0</v>
      </c>
      <c r="AM175" s="165">
        <f t="shared" si="6"/>
        <v>1</v>
      </c>
    </row>
    <row r="176" spans="1:39" ht="27">
      <c r="A176" s="225"/>
      <c r="B176" s="225" t="s">
        <v>5701</v>
      </c>
      <c r="C176" s="217" t="s">
        <v>5702</v>
      </c>
      <c r="D176" s="226" t="s">
        <v>5703</v>
      </c>
      <c r="E176" s="228" t="s">
        <v>871</v>
      </c>
      <c r="F176" s="229" t="s">
        <v>872</v>
      </c>
      <c r="G176" s="227" t="b">
        <v>0</v>
      </c>
      <c r="H176" s="49" t="b">
        <v>0</v>
      </c>
      <c r="I176" s="49" t="b">
        <v>0</v>
      </c>
      <c r="J176" s="49" t="b">
        <v>0</v>
      </c>
      <c r="K176" s="50" t="b">
        <v>1</v>
      </c>
      <c r="L176" s="50" t="b">
        <v>0</v>
      </c>
      <c r="M176" s="50" t="b">
        <v>0</v>
      </c>
      <c r="N176" s="50" t="b">
        <v>0</v>
      </c>
      <c r="O176" s="50" t="b">
        <v>0</v>
      </c>
      <c r="P176" s="230">
        <f t="shared" si="0"/>
        <v>0</v>
      </c>
      <c r="Q176" s="229"/>
      <c r="R176" s="47"/>
      <c r="S176" s="228" t="s">
        <v>477</v>
      </c>
      <c r="T176" s="229" t="s">
        <v>478</v>
      </c>
      <c r="U176" s="49" t="b">
        <v>0</v>
      </c>
      <c r="V176" s="49" t="b">
        <v>0</v>
      </c>
      <c r="W176" s="49" t="b">
        <v>0</v>
      </c>
      <c r="X176" s="49" t="b">
        <v>0</v>
      </c>
      <c r="Y176" s="50" t="b">
        <v>1</v>
      </c>
      <c r="Z176" s="50" t="b">
        <v>0</v>
      </c>
      <c r="AA176" s="50" t="b">
        <v>0</v>
      </c>
      <c r="AB176" s="50" t="b">
        <v>0</v>
      </c>
      <c r="AC176" s="50" t="b">
        <v>0</v>
      </c>
      <c r="AD176" s="229">
        <f t="shared" si="1"/>
        <v>0</v>
      </c>
      <c r="AE176" s="229"/>
      <c r="AF176" s="231">
        <f t="shared" si="2"/>
        <v>0</v>
      </c>
      <c r="AG176" s="228"/>
      <c r="AH176" s="228"/>
      <c r="AI176" s="49" t="b">
        <f t="shared" si="51"/>
        <v>0</v>
      </c>
      <c r="AJ176" s="50" t="b">
        <f t="shared" si="52"/>
        <v>1</v>
      </c>
      <c r="AK176" s="231"/>
      <c r="AL176" s="231">
        <f t="shared" si="5"/>
        <v>0</v>
      </c>
      <c r="AM176" s="231">
        <f t="shared" si="6"/>
        <v>1</v>
      </c>
    </row>
    <row r="177" spans="1:39" ht="27">
      <c r="A177" s="225"/>
      <c r="B177" s="225" t="s">
        <v>5704</v>
      </c>
      <c r="C177" s="217" t="s">
        <v>5705</v>
      </c>
      <c r="D177" s="226" t="s">
        <v>5706</v>
      </c>
      <c r="E177" s="162" t="s">
        <v>2424</v>
      </c>
      <c r="F177" s="163" t="s">
        <v>139</v>
      </c>
      <c r="G177" s="227" t="b">
        <v>0</v>
      </c>
      <c r="H177" s="49" t="b">
        <v>0</v>
      </c>
      <c r="I177" s="49" t="b">
        <v>0</v>
      </c>
      <c r="J177" s="49" t="b">
        <v>0</v>
      </c>
      <c r="K177" s="50" t="b">
        <v>1</v>
      </c>
      <c r="L177" s="50" t="b">
        <v>0</v>
      </c>
      <c r="M177" s="50" t="b">
        <v>0</v>
      </c>
      <c r="N177" s="50" t="b">
        <v>0</v>
      </c>
      <c r="O177" s="50" t="b">
        <v>0</v>
      </c>
      <c r="P177" s="164">
        <f t="shared" si="0"/>
        <v>0</v>
      </c>
      <c r="Q177" s="163"/>
      <c r="R177" s="47"/>
      <c r="S177" s="162" t="s">
        <v>126</v>
      </c>
      <c r="T177" s="163" t="s">
        <v>443</v>
      </c>
      <c r="U177" s="49" t="b">
        <v>0</v>
      </c>
      <c r="V177" s="49" t="b">
        <v>0</v>
      </c>
      <c r="W177" s="49" t="b">
        <v>0</v>
      </c>
      <c r="X177" s="49" t="b">
        <v>0</v>
      </c>
      <c r="Y177" s="50" t="b">
        <v>1</v>
      </c>
      <c r="Z177" s="50" t="b">
        <v>0</v>
      </c>
      <c r="AA177" s="50" t="b">
        <v>0</v>
      </c>
      <c r="AB177" s="50" t="b">
        <v>0</v>
      </c>
      <c r="AC177" s="50" t="b">
        <v>0</v>
      </c>
      <c r="AD177" s="163">
        <f t="shared" si="1"/>
        <v>0</v>
      </c>
      <c r="AE177" s="163" t="s">
        <v>5521</v>
      </c>
      <c r="AF177" s="165">
        <f t="shared" si="2"/>
        <v>0</v>
      </c>
      <c r="AG177" s="162"/>
      <c r="AH177" s="162"/>
      <c r="AI177" s="49" t="b">
        <f t="shared" si="51"/>
        <v>0</v>
      </c>
      <c r="AJ177" s="50" t="b">
        <f t="shared" si="52"/>
        <v>1</v>
      </c>
      <c r="AK177" s="165"/>
      <c r="AL177" s="165">
        <f t="shared" si="5"/>
        <v>0</v>
      </c>
      <c r="AM177" s="165">
        <f t="shared" si="6"/>
        <v>1</v>
      </c>
    </row>
    <row r="178" spans="1:39" ht="27">
      <c r="A178" s="225"/>
      <c r="B178" s="225" t="s">
        <v>5707</v>
      </c>
      <c r="C178" s="217" t="s">
        <v>5708</v>
      </c>
      <c r="D178" s="226" t="s">
        <v>5709</v>
      </c>
      <c r="E178" s="228" t="s">
        <v>2424</v>
      </c>
      <c r="F178" s="163" t="s">
        <v>139</v>
      </c>
      <c r="G178" s="227" t="b">
        <v>0</v>
      </c>
      <c r="H178" s="49" t="b">
        <v>0</v>
      </c>
      <c r="I178" s="49" t="b">
        <v>0</v>
      </c>
      <c r="J178" s="49" t="b">
        <v>0</v>
      </c>
      <c r="K178" s="50" t="b">
        <v>1</v>
      </c>
      <c r="L178" s="50" t="b">
        <v>0</v>
      </c>
      <c r="M178" s="50" t="b">
        <v>0</v>
      </c>
      <c r="N178" s="50" t="b">
        <v>0</v>
      </c>
      <c r="O178" s="50" t="b">
        <v>0</v>
      </c>
      <c r="P178" s="230">
        <f t="shared" si="0"/>
        <v>0</v>
      </c>
      <c r="Q178" s="229"/>
      <c r="R178" s="47"/>
      <c r="S178" s="228" t="s">
        <v>126</v>
      </c>
      <c r="T178" s="229" t="s">
        <v>443</v>
      </c>
      <c r="U178" s="49" t="b">
        <v>0</v>
      </c>
      <c r="V178" s="49" t="b">
        <v>0</v>
      </c>
      <c r="W178" s="49" t="b">
        <v>0</v>
      </c>
      <c r="X178" s="49" t="b">
        <v>0</v>
      </c>
      <c r="Y178" s="50" t="b">
        <v>1</v>
      </c>
      <c r="Z178" s="50" t="b">
        <v>0</v>
      </c>
      <c r="AA178" s="50" t="b">
        <v>0</v>
      </c>
      <c r="AB178" s="50" t="b">
        <v>0</v>
      </c>
      <c r="AC178" s="50" t="b">
        <v>0</v>
      </c>
      <c r="AD178" s="229">
        <f t="shared" si="1"/>
        <v>0</v>
      </c>
      <c r="AE178" s="229" t="s">
        <v>5521</v>
      </c>
      <c r="AF178" s="231">
        <f t="shared" si="2"/>
        <v>0</v>
      </c>
      <c r="AG178" s="228"/>
      <c r="AH178" s="228"/>
      <c r="AI178" s="49" t="b">
        <f t="shared" si="51"/>
        <v>0</v>
      </c>
      <c r="AJ178" s="50" t="b">
        <f t="shared" si="52"/>
        <v>1</v>
      </c>
      <c r="AK178" s="231"/>
      <c r="AL178" s="231">
        <f t="shared" si="5"/>
        <v>0</v>
      </c>
      <c r="AM178" s="231">
        <f t="shared" si="6"/>
        <v>1</v>
      </c>
    </row>
    <row r="179" spans="1:39" ht="27">
      <c r="A179" s="225"/>
      <c r="B179" s="225" t="s">
        <v>5710</v>
      </c>
      <c r="C179" s="217" t="s">
        <v>5711</v>
      </c>
      <c r="D179" s="226" t="s">
        <v>5712</v>
      </c>
      <c r="E179" s="162" t="s">
        <v>2424</v>
      </c>
      <c r="F179" s="163" t="s">
        <v>139</v>
      </c>
      <c r="G179" s="227" t="b">
        <v>0</v>
      </c>
      <c r="H179" s="49" t="b">
        <v>0</v>
      </c>
      <c r="I179" s="49" t="b">
        <v>0</v>
      </c>
      <c r="J179" s="49" t="b">
        <v>0</v>
      </c>
      <c r="K179" s="50" t="b">
        <v>1</v>
      </c>
      <c r="L179" s="50" t="b">
        <v>0</v>
      </c>
      <c r="M179" s="50" t="b">
        <v>0</v>
      </c>
      <c r="N179" s="50" t="b">
        <v>0</v>
      </c>
      <c r="O179" s="50" t="b">
        <v>0</v>
      </c>
      <c r="P179" s="164">
        <f t="shared" si="0"/>
        <v>0</v>
      </c>
      <c r="Q179" s="163"/>
      <c r="R179" s="47"/>
      <c r="S179" s="162" t="s">
        <v>126</v>
      </c>
      <c r="T179" s="163" t="s">
        <v>443</v>
      </c>
      <c r="U179" s="49" t="b">
        <v>0</v>
      </c>
      <c r="V179" s="49" t="b">
        <v>0</v>
      </c>
      <c r="W179" s="49" t="b">
        <v>0</v>
      </c>
      <c r="X179" s="49" t="b">
        <v>0</v>
      </c>
      <c r="Y179" s="50" t="b">
        <v>1</v>
      </c>
      <c r="Z179" s="50" t="b">
        <v>0</v>
      </c>
      <c r="AA179" s="50" t="b">
        <v>0</v>
      </c>
      <c r="AB179" s="50" t="b">
        <v>0</v>
      </c>
      <c r="AC179" s="50" t="b">
        <v>0</v>
      </c>
      <c r="AD179" s="163">
        <f t="shared" si="1"/>
        <v>0</v>
      </c>
      <c r="AE179" s="163" t="s">
        <v>5521</v>
      </c>
      <c r="AF179" s="165">
        <f t="shared" si="2"/>
        <v>0</v>
      </c>
      <c r="AG179" s="162"/>
      <c r="AH179" s="162"/>
      <c r="AI179" s="49" t="b">
        <f t="shared" si="51"/>
        <v>0</v>
      </c>
      <c r="AJ179" s="50" t="b">
        <f t="shared" si="52"/>
        <v>1</v>
      </c>
      <c r="AK179" s="165"/>
      <c r="AL179" s="165">
        <f t="shared" si="5"/>
        <v>0</v>
      </c>
      <c r="AM179" s="165">
        <f t="shared" si="6"/>
        <v>1</v>
      </c>
    </row>
    <row r="180" spans="1:39" ht="27">
      <c r="A180" s="225"/>
      <c r="B180" s="225" t="s">
        <v>5713</v>
      </c>
      <c r="C180" s="217" t="s">
        <v>5714</v>
      </c>
      <c r="D180" s="226" t="s">
        <v>5715</v>
      </c>
      <c r="E180" s="228" t="s">
        <v>2424</v>
      </c>
      <c r="F180" s="163" t="s">
        <v>139</v>
      </c>
      <c r="G180" s="227" t="b">
        <v>0</v>
      </c>
      <c r="H180" s="49" t="b">
        <v>0</v>
      </c>
      <c r="I180" s="49" t="b">
        <v>0</v>
      </c>
      <c r="J180" s="49" t="b">
        <v>0</v>
      </c>
      <c r="K180" s="50" t="b">
        <v>1</v>
      </c>
      <c r="L180" s="50" t="b">
        <v>0</v>
      </c>
      <c r="M180" s="50" t="b">
        <v>0</v>
      </c>
      <c r="N180" s="50" t="b">
        <v>0</v>
      </c>
      <c r="O180" s="50" t="b">
        <v>0</v>
      </c>
      <c r="P180" s="230">
        <f t="shared" si="0"/>
        <v>0</v>
      </c>
      <c r="Q180" s="229"/>
      <c r="R180" s="47"/>
      <c r="S180" s="228" t="s">
        <v>126</v>
      </c>
      <c r="T180" s="229" t="s">
        <v>443</v>
      </c>
      <c r="U180" s="49" t="b">
        <v>0</v>
      </c>
      <c r="V180" s="49" t="b">
        <v>0</v>
      </c>
      <c r="W180" s="49" t="b">
        <v>0</v>
      </c>
      <c r="X180" s="49" t="b">
        <v>0</v>
      </c>
      <c r="Y180" s="50" t="b">
        <v>1</v>
      </c>
      <c r="Z180" s="50" t="b">
        <v>0</v>
      </c>
      <c r="AA180" s="50" t="b">
        <v>0</v>
      </c>
      <c r="AB180" s="50" t="b">
        <v>0</v>
      </c>
      <c r="AC180" s="50" t="b">
        <v>0</v>
      </c>
      <c r="AD180" s="229">
        <f t="shared" si="1"/>
        <v>0</v>
      </c>
      <c r="AE180" s="229" t="s">
        <v>5521</v>
      </c>
      <c r="AF180" s="231">
        <f t="shared" si="2"/>
        <v>0</v>
      </c>
      <c r="AG180" s="228"/>
      <c r="AH180" s="228"/>
      <c r="AI180" s="49" t="b">
        <f t="shared" si="51"/>
        <v>0</v>
      </c>
      <c r="AJ180" s="50" t="b">
        <f t="shared" si="52"/>
        <v>1</v>
      </c>
      <c r="AK180" s="231"/>
      <c r="AL180" s="231">
        <f t="shared" si="5"/>
        <v>0</v>
      </c>
      <c r="AM180" s="231">
        <f t="shared" si="6"/>
        <v>1</v>
      </c>
    </row>
    <row r="181" spans="1:39" ht="27">
      <c r="A181" s="232" t="s">
        <v>5716</v>
      </c>
      <c r="B181" s="225" t="s">
        <v>5717</v>
      </c>
      <c r="C181" s="218" t="s">
        <v>5718</v>
      </c>
      <c r="D181" s="226" t="str">
        <f>HYPERLINK("https://www.infoq.com/articles/digital-twin-predictive-maintenance/", "Link")</f>
        <v>Link</v>
      </c>
      <c r="E181" s="162" t="s">
        <v>2424</v>
      </c>
      <c r="F181" s="163" t="s">
        <v>139</v>
      </c>
      <c r="G181" s="227" t="b">
        <v>1</v>
      </c>
      <c r="H181" s="49" t="b">
        <v>0</v>
      </c>
      <c r="I181" s="49" t="b">
        <v>0</v>
      </c>
      <c r="J181" s="49" t="b">
        <v>0</v>
      </c>
      <c r="K181" s="50" t="b">
        <v>0</v>
      </c>
      <c r="L181" s="50" t="b">
        <v>0</v>
      </c>
      <c r="M181" s="50" t="b">
        <v>0</v>
      </c>
      <c r="N181" s="50" t="b">
        <v>0</v>
      </c>
      <c r="O181" s="50" t="b">
        <v>0</v>
      </c>
      <c r="P181" s="164">
        <f t="shared" si="0"/>
        <v>1</v>
      </c>
      <c r="Q181" s="163"/>
      <c r="R181" s="47"/>
      <c r="S181" s="162" t="s">
        <v>126</v>
      </c>
      <c r="T181" s="163" t="s">
        <v>443</v>
      </c>
      <c r="U181" s="49" t="b">
        <v>1</v>
      </c>
      <c r="V181" s="49" t="b">
        <v>0</v>
      </c>
      <c r="W181" s="49" t="b">
        <v>0</v>
      </c>
      <c r="X181" s="49" t="b">
        <v>1</v>
      </c>
      <c r="Y181" s="50" t="b">
        <v>0</v>
      </c>
      <c r="Z181" s="50" t="b">
        <v>0</v>
      </c>
      <c r="AA181" s="50" t="b">
        <v>0</v>
      </c>
      <c r="AB181" s="50" t="b">
        <v>0</v>
      </c>
      <c r="AC181" s="50" t="b">
        <v>0</v>
      </c>
      <c r="AD181" s="163">
        <f t="shared" si="1"/>
        <v>1</v>
      </c>
      <c r="AE181" s="163"/>
      <c r="AF181" s="165">
        <f t="shared" si="2"/>
        <v>0</v>
      </c>
      <c r="AG181" s="162"/>
      <c r="AH181" s="162"/>
      <c r="AI181" s="49" t="b">
        <f t="shared" si="51"/>
        <v>1</v>
      </c>
      <c r="AJ181" s="50" t="b">
        <f t="shared" si="52"/>
        <v>0</v>
      </c>
      <c r="AK181" s="165"/>
      <c r="AL181" s="165">
        <f t="shared" si="5"/>
        <v>0</v>
      </c>
      <c r="AM181" s="165">
        <f t="shared" si="6"/>
        <v>1</v>
      </c>
    </row>
    <row r="182" spans="1:39" ht="27">
      <c r="A182" s="225"/>
      <c r="B182" s="225" t="s">
        <v>5719</v>
      </c>
      <c r="C182" s="217" t="s">
        <v>5720</v>
      </c>
      <c r="D182" s="226" t="s">
        <v>5721</v>
      </c>
      <c r="E182" s="228" t="s">
        <v>2424</v>
      </c>
      <c r="F182" s="163" t="s">
        <v>139</v>
      </c>
      <c r="G182" s="227" t="b">
        <v>0</v>
      </c>
      <c r="H182" s="49" t="b">
        <v>0</v>
      </c>
      <c r="I182" s="49" t="b">
        <v>0</v>
      </c>
      <c r="J182" s="49" t="b">
        <v>0</v>
      </c>
      <c r="K182" s="50" t="b">
        <v>1</v>
      </c>
      <c r="L182" s="50" t="b">
        <v>0</v>
      </c>
      <c r="M182" s="50" t="b">
        <v>0</v>
      </c>
      <c r="N182" s="50" t="b">
        <v>0</v>
      </c>
      <c r="O182" s="50" t="b">
        <v>0</v>
      </c>
      <c r="P182" s="230">
        <f t="shared" si="0"/>
        <v>0</v>
      </c>
      <c r="Q182" s="229"/>
      <c r="R182" s="47"/>
      <c r="S182" s="228" t="s">
        <v>126</v>
      </c>
      <c r="T182" s="229" t="s">
        <v>443</v>
      </c>
      <c r="U182" s="49" t="b">
        <v>0</v>
      </c>
      <c r="V182" s="49" t="b">
        <v>0</v>
      </c>
      <c r="W182" s="49" t="b">
        <v>0</v>
      </c>
      <c r="X182" s="49" t="b">
        <v>0</v>
      </c>
      <c r="Y182" s="50" t="b">
        <v>1</v>
      </c>
      <c r="Z182" s="50" t="b">
        <v>0</v>
      </c>
      <c r="AA182" s="50" t="b">
        <v>0</v>
      </c>
      <c r="AB182" s="50" t="b">
        <v>0</v>
      </c>
      <c r="AC182" s="50" t="b">
        <v>0</v>
      </c>
      <c r="AD182" s="229">
        <f t="shared" si="1"/>
        <v>0</v>
      </c>
      <c r="AE182" s="229" t="s">
        <v>5521</v>
      </c>
      <c r="AF182" s="231">
        <f t="shared" si="2"/>
        <v>0</v>
      </c>
      <c r="AG182" s="228"/>
      <c r="AH182" s="228"/>
      <c r="AI182" s="49" t="b">
        <f t="shared" si="51"/>
        <v>0</v>
      </c>
      <c r="AJ182" s="50" t="b">
        <f t="shared" si="52"/>
        <v>1</v>
      </c>
      <c r="AK182" s="231"/>
      <c r="AL182" s="231">
        <f t="shared" si="5"/>
        <v>0</v>
      </c>
      <c r="AM182" s="231">
        <f t="shared" si="6"/>
        <v>1</v>
      </c>
    </row>
    <row r="183" spans="1:39" ht="27">
      <c r="A183" s="225"/>
      <c r="B183" s="225" t="s">
        <v>5722</v>
      </c>
      <c r="C183" s="217" t="s">
        <v>5723</v>
      </c>
      <c r="D183" s="226" t="s">
        <v>5724</v>
      </c>
      <c r="E183" s="162" t="s">
        <v>2424</v>
      </c>
      <c r="F183" s="163" t="s">
        <v>139</v>
      </c>
      <c r="G183" s="227" t="b">
        <v>0</v>
      </c>
      <c r="H183" s="49" t="b">
        <v>0</v>
      </c>
      <c r="I183" s="49" t="b">
        <v>0</v>
      </c>
      <c r="J183" s="49" t="b">
        <v>0</v>
      </c>
      <c r="K183" s="50" t="b">
        <v>0</v>
      </c>
      <c r="L183" s="50" t="b">
        <v>0</v>
      </c>
      <c r="M183" s="50" t="b">
        <v>0</v>
      </c>
      <c r="N183" s="50" t="b">
        <v>0</v>
      </c>
      <c r="O183" s="50" t="b">
        <v>1</v>
      </c>
      <c r="P183" s="164">
        <f t="shared" si="0"/>
        <v>0</v>
      </c>
      <c r="Q183" s="163" t="s">
        <v>5725</v>
      </c>
      <c r="R183" s="47"/>
      <c r="S183" s="162" t="s">
        <v>126</v>
      </c>
      <c r="T183" s="163" t="s">
        <v>443</v>
      </c>
      <c r="U183" s="49" t="b">
        <v>0</v>
      </c>
      <c r="V183" s="49" t="b">
        <v>0</v>
      </c>
      <c r="W183" s="49" t="b">
        <v>0</v>
      </c>
      <c r="X183" s="49" t="b">
        <v>0</v>
      </c>
      <c r="Y183" s="50" t="b">
        <v>0</v>
      </c>
      <c r="Z183" s="50" t="b">
        <v>0</v>
      </c>
      <c r="AA183" s="50" t="b">
        <v>0</v>
      </c>
      <c r="AB183" s="50" t="b">
        <v>0</v>
      </c>
      <c r="AC183" s="50" t="b">
        <v>1</v>
      </c>
      <c r="AD183" s="163">
        <f t="shared" si="1"/>
        <v>0</v>
      </c>
      <c r="AE183" s="163" t="s">
        <v>5726</v>
      </c>
      <c r="AF183" s="165">
        <f t="shared" si="2"/>
        <v>0</v>
      </c>
      <c r="AG183" s="162"/>
      <c r="AH183" s="162"/>
      <c r="AI183" s="49" t="b">
        <f t="shared" si="51"/>
        <v>0</v>
      </c>
      <c r="AJ183" s="50" t="b">
        <f t="shared" si="52"/>
        <v>1</v>
      </c>
      <c r="AK183" s="165"/>
      <c r="AL183" s="165">
        <f t="shared" si="5"/>
        <v>0</v>
      </c>
      <c r="AM183" s="165">
        <f t="shared" si="6"/>
        <v>1</v>
      </c>
    </row>
    <row r="184" spans="1:39" ht="27">
      <c r="A184" s="225"/>
      <c r="B184" s="225" t="s">
        <v>5727</v>
      </c>
      <c r="C184" s="217" t="s">
        <v>5728</v>
      </c>
      <c r="D184" s="226" t="s">
        <v>5729</v>
      </c>
      <c r="E184" s="228" t="s">
        <v>2424</v>
      </c>
      <c r="F184" s="163" t="s">
        <v>139</v>
      </c>
      <c r="G184" s="227" t="b">
        <v>1</v>
      </c>
      <c r="H184" s="49" t="b">
        <v>0</v>
      </c>
      <c r="I184" s="49" t="b">
        <v>0</v>
      </c>
      <c r="J184" s="49" t="b">
        <v>0</v>
      </c>
      <c r="K184" s="50" t="b">
        <v>0</v>
      </c>
      <c r="L184" s="50" t="b">
        <v>0</v>
      </c>
      <c r="M184" s="50" t="b">
        <v>0</v>
      </c>
      <c r="N184" s="50" t="b">
        <v>0</v>
      </c>
      <c r="O184" s="50" t="b">
        <v>0</v>
      </c>
      <c r="P184" s="230">
        <f t="shared" si="0"/>
        <v>1</v>
      </c>
      <c r="Q184" s="229"/>
      <c r="R184" s="47"/>
      <c r="S184" s="228" t="s">
        <v>126</v>
      </c>
      <c r="T184" s="229" t="s">
        <v>443</v>
      </c>
      <c r="U184" s="49" t="b">
        <v>0</v>
      </c>
      <c r="V184" s="49" t="b">
        <v>0</v>
      </c>
      <c r="W184" s="49" t="b">
        <v>0</v>
      </c>
      <c r="X184" s="49" t="b">
        <v>0</v>
      </c>
      <c r="Y184" s="50" t="b">
        <v>0</v>
      </c>
      <c r="Z184" s="50" t="b">
        <v>0</v>
      </c>
      <c r="AA184" s="50" t="b">
        <v>0</v>
      </c>
      <c r="AB184" s="50" t="b">
        <v>0</v>
      </c>
      <c r="AC184" s="50" t="b">
        <v>1</v>
      </c>
      <c r="AD184" s="229">
        <f t="shared" si="1"/>
        <v>0</v>
      </c>
      <c r="AE184" s="229" t="s">
        <v>5730</v>
      </c>
      <c r="AF184" s="231">
        <f t="shared" si="2"/>
        <v>1</v>
      </c>
      <c r="AG184" s="228" t="s">
        <v>122</v>
      </c>
      <c r="AH184" s="228" t="s">
        <v>670</v>
      </c>
      <c r="AI184" s="49" t="b">
        <v>0</v>
      </c>
      <c r="AJ184" s="50" t="b">
        <v>1</v>
      </c>
      <c r="AK184" s="231"/>
      <c r="AL184" s="231">
        <f t="shared" si="5"/>
        <v>0</v>
      </c>
      <c r="AM184" s="231">
        <f t="shared" si="6"/>
        <v>1</v>
      </c>
    </row>
    <row r="185" spans="1:39" ht="27">
      <c r="A185" s="225"/>
      <c r="B185" s="225" t="s">
        <v>5731</v>
      </c>
      <c r="C185" s="217" t="s">
        <v>5732</v>
      </c>
      <c r="D185" s="226" t="s">
        <v>5733</v>
      </c>
      <c r="E185" s="162" t="s">
        <v>2424</v>
      </c>
      <c r="F185" s="163" t="s">
        <v>139</v>
      </c>
      <c r="G185" s="227" t="b">
        <v>1</v>
      </c>
      <c r="H185" s="49" t="b">
        <v>0</v>
      </c>
      <c r="I185" s="49" t="b">
        <v>0</v>
      </c>
      <c r="J185" s="49" t="b">
        <v>0</v>
      </c>
      <c r="K185" s="50" t="b">
        <v>0</v>
      </c>
      <c r="L185" s="50" t="b">
        <v>0</v>
      </c>
      <c r="M185" s="50" t="b">
        <v>0</v>
      </c>
      <c r="N185" s="50" t="b">
        <v>0</v>
      </c>
      <c r="O185" s="50" t="b">
        <v>1</v>
      </c>
      <c r="P185" s="164">
        <f t="shared" si="0"/>
        <v>0</v>
      </c>
      <c r="Q185" s="163" t="s">
        <v>5734</v>
      </c>
      <c r="R185" s="47"/>
      <c r="S185" s="162" t="s">
        <v>126</v>
      </c>
      <c r="T185" s="163" t="s">
        <v>443</v>
      </c>
      <c r="U185" s="49" t="b">
        <v>0</v>
      </c>
      <c r="V185" s="49" t="b">
        <v>0</v>
      </c>
      <c r="W185" s="49" t="b">
        <v>0</v>
      </c>
      <c r="X185" s="49" t="b">
        <v>0</v>
      </c>
      <c r="Y185" s="50" t="b">
        <v>0</v>
      </c>
      <c r="Z185" s="50" t="b">
        <v>0</v>
      </c>
      <c r="AA185" s="50" t="b">
        <v>0</v>
      </c>
      <c r="AB185" s="50" t="b">
        <v>0</v>
      </c>
      <c r="AC185" s="50" t="b">
        <v>1</v>
      </c>
      <c r="AD185" s="163">
        <f t="shared" si="1"/>
        <v>0</v>
      </c>
      <c r="AE185" s="163" t="s">
        <v>5730</v>
      </c>
      <c r="AF185" s="165">
        <f t="shared" si="2"/>
        <v>0</v>
      </c>
      <c r="AG185" s="162"/>
      <c r="AH185" s="162"/>
      <c r="AI185" s="49" t="b">
        <f>IF(AND(P185,AD185,NOT(AF185)),TRUE,FALSE)</f>
        <v>0</v>
      </c>
      <c r="AJ185" s="50" t="b">
        <f>IF(AND(NOT(P185),NOT(AD185)),TRUE,FALSE)</f>
        <v>1</v>
      </c>
      <c r="AK185" s="165"/>
      <c r="AL185" s="165">
        <f t="shared" si="5"/>
        <v>0</v>
      </c>
      <c r="AM185" s="165">
        <f t="shared" si="6"/>
        <v>1</v>
      </c>
    </row>
    <row r="186" spans="1:39" ht="27">
      <c r="A186" s="225"/>
      <c r="B186" s="225" t="s">
        <v>5735</v>
      </c>
      <c r="C186" s="217" t="s">
        <v>5736</v>
      </c>
      <c r="D186" s="226" t="s">
        <v>5737</v>
      </c>
      <c r="E186" s="228" t="s">
        <v>2424</v>
      </c>
      <c r="F186" s="163" t="s">
        <v>139</v>
      </c>
      <c r="G186" s="227" t="b">
        <v>1</v>
      </c>
      <c r="H186" s="49" t="b">
        <v>0</v>
      </c>
      <c r="I186" s="49" t="b">
        <v>0</v>
      </c>
      <c r="J186" s="49" t="b">
        <v>0</v>
      </c>
      <c r="K186" s="50" t="b">
        <v>0</v>
      </c>
      <c r="L186" s="50" t="b">
        <v>0</v>
      </c>
      <c r="M186" s="50" t="b">
        <v>0</v>
      </c>
      <c r="N186" s="50" t="b">
        <v>0</v>
      </c>
      <c r="O186" s="50" t="b">
        <v>0</v>
      </c>
      <c r="P186" s="230">
        <f t="shared" si="0"/>
        <v>1</v>
      </c>
      <c r="Q186" s="229" t="s">
        <v>5738</v>
      </c>
      <c r="R186" s="47"/>
      <c r="S186" s="228" t="s">
        <v>126</v>
      </c>
      <c r="T186" s="229" t="s">
        <v>443</v>
      </c>
      <c r="U186" s="49" t="b">
        <v>0</v>
      </c>
      <c r="V186" s="49" t="b">
        <v>0</v>
      </c>
      <c r="W186" s="49" t="b">
        <v>0</v>
      </c>
      <c r="X186" s="49" t="b">
        <v>0</v>
      </c>
      <c r="Y186" s="50" t="b">
        <v>0</v>
      </c>
      <c r="Z186" s="50" t="b">
        <v>0</v>
      </c>
      <c r="AA186" s="50" t="b">
        <v>0</v>
      </c>
      <c r="AB186" s="50" t="b">
        <v>0</v>
      </c>
      <c r="AC186" s="50" t="b">
        <v>1</v>
      </c>
      <c r="AD186" s="229">
        <f t="shared" si="1"/>
        <v>0</v>
      </c>
      <c r="AE186" s="229" t="s">
        <v>5739</v>
      </c>
      <c r="AF186" s="231">
        <f t="shared" si="2"/>
        <v>1</v>
      </c>
      <c r="AG186" s="228" t="s">
        <v>122</v>
      </c>
      <c r="AH186" s="228" t="s">
        <v>670</v>
      </c>
      <c r="AI186" s="49" t="b">
        <v>0</v>
      </c>
      <c r="AJ186" s="50" t="b">
        <v>1</v>
      </c>
      <c r="AK186" s="231"/>
      <c r="AL186" s="231">
        <f t="shared" si="5"/>
        <v>0</v>
      </c>
      <c r="AM186" s="231">
        <f t="shared" si="6"/>
        <v>1</v>
      </c>
    </row>
    <row r="187" spans="1:39" ht="27">
      <c r="A187" s="225"/>
      <c r="B187" s="225" t="s">
        <v>5740</v>
      </c>
      <c r="C187" s="217" t="s">
        <v>5741</v>
      </c>
      <c r="D187" s="226" t="s">
        <v>5742</v>
      </c>
      <c r="E187" s="162" t="s">
        <v>2424</v>
      </c>
      <c r="F187" s="163" t="s">
        <v>139</v>
      </c>
      <c r="G187" s="227" t="b">
        <v>1</v>
      </c>
      <c r="H187" s="49" t="b">
        <v>0</v>
      </c>
      <c r="I187" s="49" t="b">
        <v>0</v>
      </c>
      <c r="J187" s="49" t="b">
        <v>0</v>
      </c>
      <c r="K187" s="50" t="b">
        <v>0</v>
      </c>
      <c r="L187" s="50" t="b">
        <v>0</v>
      </c>
      <c r="M187" s="50" t="b">
        <v>0</v>
      </c>
      <c r="N187" s="50" t="b">
        <v>0</v>
      </c>
      <c r="O187" s="50" t="b">
        <v>1</v>
      </c>
      <c r="P187" s="164">
        <f t="shared" si="0"/>
        <v>0</v>
      </c>
      <c r="Q187" s="163"/>
      <c r="R187" s="47"/>
      <c r="S187" s="162" t="s">
        <v>126</v>
      </c>
      <c r="T187" s="163" t="s">
        <v>443</v>
      </c>
      <c r="U187" s="49" t="b">
        <v>1</v>
      </c>
      <c r="V187" s="49" t="b">
        <v>1</v>
      </c>
      <c r="W187" s="49" t="b">
        <v>0</v>
      </c>
      <c r="X187" s="49" t="b">
        <v>0</v>
      </c>
      <c r="Y187" s="50" t="b">
        <v>0</v>
      </c>
      <c r="Z187" s="50" t="b">
        <v>0</v>
      </c>
      <c r="AA187" s="50" t="b">
        <v>0</v>
      </c>
      <c r="AB187" s="50" t="b">
        <v>0</v>
      </c>
      <c r="AC187" s="50" t="b">
        <v>0</v>
      </c>
      <c r="AD187" s="163">
        <f t="shared" si="1"/>
        <v>1</v>
      </c>
      <c r="AE187" s="163" t="s">
        <v>5743</v>
      </c>
      <c r="AF187" s="165">
        <f t="shared" si="2"/>
        <v>1</v>
      </c>
      <c r="AG187" s="162" t="s">
        <v>122</v>
      </c>
      <c r="AH187" s="162" t="s">
        <v>670</v>
      </c>
      <c r="AI187" s="49" t="b">
        <v>0</v>
      </c>
      <c r="AJ187" s="50" t="b">
        <v>1</v>
      </c>
      <c r="AK187" s="165"/>
      <c r="AL187" s="165">
        <f t="shared" si="5"/>
        <v>0</v>
      </c>
      <c r="AM187" s="165">
        <f t="shared" si="6"/>
        <v>1</v>
      </c>
    </row>
    <row r="188" spans="1:39" ht="27">
      <c r="A188" s="225"/>
      <c r="B188" s="225" t="s">
        <v>5744</v>
      </c>
      <c r="C188" s="217" t="s">
        <v>5745</v>
      </c>
      <c r="D188" s="226" t="s">
        <v>5746</v>
      </c>
      <c r="E188" s="228" t="s">
        <v>2424</v>
      </c>
      <c r="F188" s="163" t="s">
        <v>139</v>
      </c>
      <c r="G188" s="227" t="b">
        <v>1</v>
      </c>
      <c r="H188" s="49" t="b">
        <v>0</v>
      </c>
      <c r="I188" s="49" t="b">
        <v>0</v>
      </c>
      <c r="J188" s="49" t="b">
        <v>0</v>
      </c>
      <c r="K188" s="50" t="b">
        <v>1</v>
      </c>
      <c r="L188" s="50" t="b">
        <v>0</v>
      </c>
      <c r="M188" s="50" t="b">
        <v>0</v>
      </c>
      <c r="N188" s="50" t="b">
        <v>0</v>
      </c>
      <c r="O188" s="50" t="b">
        <v>0</v>
      </c>
      <c r="P188" s="230">
        <f t="shared" si="0"/>
        <v>0</v>
      </c>
      <c r="Q188" s="229"/>
      <c r="R188" s="47"/>
      <c r="S188" s="228" t="s">
        <v>126</v>
      </c>
      <c r="T188" s="229" t="s">
        <v>443</v>
      </c>
      <c r="U188" s="49" t="b">
        <v>0</v>
      </c>
      <c r="V188" s="49" t="b">
        <v>0</v>
      </c>
      <c r="W188" s="49" t="b">
        <v>0</v>
      </c>
      <c r="X188" s="49" t="b">
        <v>0</v>
      </c>
      <c r="Y188" s="50" t="b">
        <v>0</v>
      </c>
      <c r="Z188" s="50" t="b">
        <v>0</v>
      </c>
      <c r="AA188" s="50" t="b">
        <v>0</v>
      </c>
      <c r="AB188" s="50" t="b">
        <v>0</v>
      </c>
      <c r="AC188" s="50" t="b">
        <v>1</v>
      </c>
      <c r="AD188" s="229">
        <f t="shared" si="1"/>
        <v>0</v>
      </c>
      <c r="AE188" s="229" t="s">
        <v>5521</v>
      </c>
      <c r="AF188" s="231">
        <f t="shared" si="2"/>
        <v>0</v>
      </c>
      <c r="AG188" s="228"/>
      <c r="AH188" s="228"/>
      <c r="AI188" s="49" t="b">
        <f t="shared" ref="AI188:AI190" si="53">IF(AND(P188,AD188,NOT(AF188)),TRUE,FALSE)</f>
        <v>0</v>
      </c>
      <c r="AJ188" s="50" t="b">
        <f t="shared" ref="AJ188:AJ190" si="54">IF(AND(NOT(P188),NOT(AD188)),TRUE,FALSE)</f>
        <v>1</v>
      </c>
      <c r="AK188" s="231"/>
      <c r="AL188" s="231">
        <f t="shared" si="5"/>
        <v>0</v>
      </c>
      <c r="AM188" s="231">
        <f t="shared" si="6"/>
        <v>1</v>
      </c>
    </row>
    <row r="189" spans="1:39" ht="27">
      <c r="A189" s="225"/>
      <c r="B189" s="225" t="s">
        <v>5747</v>
      </c>
      <c r="C189" s="217" t="s">
        <v>5748</v>
      </c>
      <c r="D189" s="226" t="s">
        <v>5749</v>
      </c>
      <c r="E189" s="162" t="s">
        <v>2424</v>
      </c>
      <c r="F189" s="163" t="s">
        <v>139</v>
      </c>
      <c r="G189" s="227" t="b">
        <v>1</v>
      </c>
      <c r="H189" s="49" t="b">
        <v>0</v>
      </c>
      <c r="I189" s="49" t="b">
        <v>0</v>
      </c>
      <c r="J189" s="49" t="b">
        <v>0</v>
      </c>
      <c r="K189" s="50" t="b">
        <v>0</v>
      </c>
      <c r="L189" s="50" t="b">
        <v>0</v>
      </c>
      <c r="M189" s="50" t="b">
        <v>0</v>
      </c>
      <c r="N189" s="50" t="b">
        <v>0</v>
      </c>
      <c r="O189" s="50" t="b">
        <v>1</v>
      </c>
      <c r="P189" s="164">
        <f t="shared" si="0"/>
        <v>0</v>
      </c>
      <c r="Q189" s="163" t="s">
        <v>5734</v>
      </c>
      <c r="R189" s="47"/>
      <c r="S189" s="162" t="s">
        <v>126</v>
      </c>
      <c r="T189" s="163" t="s">
        <v>443</v>
      </c>
      <c r="U189" s="49" t="b">
        <v>0</v>
      </c>
      <c r="V189" s="49" t="b">
        <v>0</v>
      </c>
      <c r="W189" s="49" t="b">
        <v>0</v>
      </c>
      <c r="X189" s="49" t="b">
        <v>0</v>
      </c>
      <c r="Y189" s="50" t="b">
        <v>0</v>
      </c>
      <c r="Z189" s="50" t="b">
        <v>0</v>
      </c>
      <c r="AA189" s="50" t="b">
        <v>0</v>
      </c>
      <c r="AB189" s="50" t="b">
        <v>0</v>
      </c>
      <c r="AC189" s="50" t="b">
        <v>1</v>
      </c>
      <c r="AD189" s="163">
        <f t="shared" si="1"/>
        <v>0</v>
      </c>
      <c r="AE189" s="163" t="s">
        <v>5730</v>
      </c>
      <c r="AF189" s="165">
        <f t="shared" si="2"/>
        <v>0</v>
      </c>
      <c r="AG189" s="162"/>
      <c r="AH189" s="162"/>
      <c r="AI189" s="49" t="b">
        <f t="shared" si="53"/>
        <v>0</v>
      </c>
      <c r="AJ189" s="50" t="b">
        <f t="shared" si="54"/>
        <v>1</v>
      </c>
      <c r="AK189" s="165"/>
      <c r="AL189" s="165">
        <f t="shared" si="5"/>
        <v>0</v>
      </c>
      <c r="AM189" s="165">
        <f t="shared" si="6"/>
        <v>1</v>
      </c>
    </row>
    <row r="190" spans="1:39" ht="27">
      <c r="A190" s="225"/>
      <c r="B190" s="225" t="s">
        <v>5750</v>
      </c>
      <c r="C190" s="217" t="s">
        <v>5751</v>
      </c>
      <c r="D190" s="226" t="s">
        <v>5752</v>
      </c>
      <c r="E190" s="228" t="s">
        <v>2424</v>
      </c>
      <c r="F190" s="163" t="s">
        <v>139</v>
      </c>
      <c r="G190" s="227" t="b">
        <v>1</v>
      </c>
      <c r="H190" s="49" t="b">
        <v>0</v>
      </c>
      <c r="I190" s="49" t="b">
        <v>0</v>
      </c>
      <c r="J190" s="49" t="b">
        <v>0</v>
      </c>
      <c r="K190" s="50" t="b">
        <v>1</v>
      </c>
      <c r="L190" s="50" t="b">
        <v>0</v>
      </c>
      <c r="M190" s="50" t="b">
        <v>0</v>
      </c>
      <c r="N190" s="50" t="b">
        <v>0</v>
      </c>
      <c r="O190" s="50" t="b">
        <v>0</v>
      </c>
      <c r="P190" s="230">
        <f t="shared" si="0"/>
        <v>0</v>
      </c>
      <c r="Q190" s="229"/>
      <c r="R190" s="47"/>
      <c r="S190" s="228" t="s">
        <v>126</v>
      </c>
      <c r="T190" s="229" t="s">
        <v>443</v>
      </c>
      <c r="U190" s="49" t="b">
        <v>0</v>
      </c>
      <c r="V190" s="49" t="b">
        <v>0</v>
      </c>
      <c r="W190" s="49" t="b">
        <v>0</v>
      </c>
      <c r="X190" s="49" t="b">
        <v>0</v>
      </c>
      <c r="Y190" s="50" t="b">
        <v>0</v>
      </c>
      <c r="Z190" s="50" t="b">
        <v>0</v>
      </c>
      <c r="AA190" s="50" t="b">
        <v>0</v>
      </c>
      <c r="AB190" s="50" t="b">
        <v>0</v>
      </c>
      <c r="AC190" s="50" t="b">
        <v>1</v>
      </c>
      <c r="AD190" s="229">
        <f t="shared" si="1"/>
        <v>0</v>
      </c>
      <c r="AE190" s="229" t="s">
        <v>5521</v>
      </c>
      <c r="AF190" s="231">
        <f t="shared" si="2"/>
        <v>0</v>
      </c>
      <c r="AG190" s="228"/>
      <c r="AH190" s="228"/>
      <c r="AI190" s="49" t="b">
        <f t="shared" si="53"/>
        <v>0</v>
      </c>
      <c r="AJ190" s="50" t="b">
        <f t="shared" si="54"/>
        <v>1</v>
      </c>
      <c r="AK190" s="231"/>
      <c r="AL190" s="231">
        <f t="shared" si="5"/>
        <v>0</v>
      </c>
      <c r="AM190" s="231">
        <f t="shared" si="6"/>
        <v>1</v>
      </c>
    </row>
    <row r="191" spans="1:39" ht="27">
      <c r="A191" s="225"/>
      <c r="B191" s="225" t="s">
        <v>5753</v>
      </c>
      <c r="C191" s="217" t="s">
        <v>5754</v>
      </c>
      <c r="D191" s="226" t="s">
        <v>5755</v>
      </c>
      <c r="E191" s="162" t="s">
        <v>2424</v>
      </c>
      <c r="F191" s="163" t="s">
        <v>139</v>
      </c>
      <c r="G191" s="227" t="b">
        <v>1</v>
      </c>
      <c r="H191" s="49" t="b">
        <v>0</v>
      </c>
      <c r="I191" s="49" t="b">
        <v>0</v>
      </c>
      <c r="J191" s="49" t="b">
        <v>0</v>
      </c>
      <c r="K191" s="50" t="b">
        <v>0</v>
      </c>
      <c r="L191" s="50" t="b">
        <v>0</v>
      </c>
      <c r="M191" s="50" t="b">
        <v>0</v>
      </c>
      <c r="N191" s="50" t="b">
        <v>0</v>
      </c>
      <c r="O191" s="50" t="b">
        <v>0</v>
      </c>
      <c r="P191" s="164">
        <f t="shared" si="0"/>
        <v>1</v>
      </c>
      <c r="Q191" s="163" t="s">
        <v>1172</v>
      </c>
      <c r="R191" s="47"/>
      <c r="S191" s="162" t="s">
        <v>126</v>
      </c>
      <c r="T191" s="163" t="s">
        <v>443</v>
      </c>
      <c r="U191" s="49" t="b">
        <v>1</v>
      </c>
      <c r="V191" s="49" t="b">
        <v>0</v>
      </c>
      <c r="W191" s="49" t="b">
        <v>0</v>
      </c>
      <c r="X191" s="49" t="b">
        <v>0</v>
      </c>
      <c r="Y191" s="50" t="b">
        <v>0</v>
      </c>
      <c r="Z191" s="50" t="b">
        <v>0</v>
      </c>
      <c r="AA191" s="50" t="b">
        <v>0</v>
      </c>
      <c r="AB191" s="50" t="b">
        <v>0</v>
      </c>
      <c r="AC191" s="50" t="b">
        <v>1</v>
      </c>
      <c r="AD191" s="163">
        <f t="shared" si="1"/>
        <v>0</v>
      </c>
      <c r="AE191" s="163" t="s">
        <v>5756</v>
      </c>
      <c r="AF191" s="165">
        <f t="shared" si="2"/>
        <v>1</v>
      </c>
      <c r="AG191" s="162" t="s">
        <v>122</v>
      </c>
      <c r="AH191" s="162" t="s">
        <v>670</v>
      </c>
      <c r="AI191" s="49" t="b">
        <v>0</v>
      </c>
      <c r="AJ191" s="50" t="b">
        <v>1</v>
      </c>
      <c r="AK191" s="165"/>
      <c r="AL191" s="165">
        <f t="shared" si="5"/>
        <v>0</v>
      </c>
      <c r="AM191" s="165">
        <f t="shared" si="6"/>
        <v>1</v>
      </c>
    </row>
    <row r="192" spans="1:39" ht="27">
      <c r="A192" s="225"/>
      <c r="B192" s="225" t="s">
        <v>5757</v>
      </c>
      <c r="C192" s="217" t="s">
        <v>5758</v>
      </c>
      <c r="D192" s="226" t="s">
        <v>5759</v>
      </c>
      <c r="E192" s="228" t="s">
        <v>2424</v>
      </c>
      <c r="F192" s="163" t="s">
        <v>139</v>
      </c>
      <c r="G192" s="227" t="b">
        <v>1</v>
      </c>
      <c r="H192" s="49" t="b">
        <v>0</v>
      </c>
      <c r="I192" s="49" t="b">
        <v>0</v>
      </c>
      <c r="J192" s="49" t="b">
        <v>0</v>
      </c>
      <c r="K192" s="50" t="b">
        <v>1</v>
      </c>
      <c r="L192" s="50" t="b">
        <v>0</v>
      </c>
      <c r="M192" s="50" t="b">
        <v>0</v>
      </c>
      <c r="N192" s="50" t="b">
        <v>0</v>
      </c>
      <c r="O192" s="50" t="b">
        <v>0</v>
      </c>
      <c r="P192" s="230">
        <f t="shared" si="0"/>
        <v>0</v>
      </c>
      <c r="Q192" s="229"/>
      <c r="R192" s="47"/>
      <c r="S192" s="228" t="s">
        <v>126</v>
      </c>
      <c r="T192" s="229" t="s">
        <v>443</v>
      </c>
      <c r="U192" s="49" t="b">
        <v>0</v>
      </c>
      <c r="V192" s="49" t="b">
        <v>0</v>
      </c>
      <c r="W192" s="49" t="b">
        <v>0</v>
      </c>
      <c r="X192" s="49" t="b">
        <v>0</v>
      </c>
      <c r="Y192" s="50" t="b">
        <v>0</v>
      </c>
      <c r="Z192" s="50" t="b">
        <v>0</v>
      </c>
      <c r="AA192" s="50" t="b">
        <v>0</v>
      </c>
      <c r="AB192" s="50" t="b">
        <v>0</v>
      </c>
      <c r="AC192" s="50" t="b">
        <v>1</v>
      </c>
      <c r="AD192" s="229">
        <f t="shared" si="1"/>
        <v>0</v>
      </c>
      <c r="AE192" s="229" t="s">
        <v>5521</v>
      </c>
      <c r="AF192" s="231">
        <f t="shared" si="2"/>
        <v>0</v>
      </c>
      <c r="AG192" s="228"/>
      <c r="AH192" s="228"/>
      <c r="AI192" s="49" t="b">
        <f t="shared" ref="AI192:AI194" si="55">IF(AND(P192,AD192,NOT(AF192)),TRUE,FALSE)</f>
        <v>0</v>
      </c>
      <c r="AJ192" s="50" t="b">
        <f t="shared" ref="AJ192:AJ194" si="56">IF(AND(NOT(P192),NOT(AD192)),TRUE,FALSE)</f>
        <v>1</v>
      </c>
      <c r="AK192" s="231"/>
      <c r="AL192" s="231">
        <f t="shared" si="5"/>
        <v>0</v>
      </c>
      <c r="AM192" s="231">
        <f t="shared" si="6"/>
        <v>1</v>
      </c>
    </row>
    <row r="193" spans="1:39" ht="27">
      <c r="A193" s="225"/>
      <c r="B193" s="225" t="s">
        <v>5760</v>
      </c>
      <c r="C193" s="217" t="s">
        <v>5761</v>
      </c>
      <c r="D193" s="226" t="s">
        <v>5762</v>
      </c>
      <c r="E193" s="162" t="s">
        <v>2424</v>
      </c>
      <c r="F193" s="163" t="s">
        <v>139</v>
      </c>
      <c r="G193" s="227" t="b">
        <v>1</v>
      </c>
      <c r="H193" s="49" t="b">
        <v>0</v>
      </c>
      <c r="I193" s="49" t="b">
        <v>0</v>
      </c>
      <c r="J193" s="49" t="b">
        <v>0</v>
      </c>
      <c r="K193" s="50" t="b">
        <v>1</v>
      </c>
      <c r="L193" s="50" t="b">
        <v>0</v>
      </c>
      <c r="M193" s="50" t="b">
        <v>0</v>
      </c>
      <c r="N193" s="50" t="b">
        <v>0</v>
      </c>
      <c r="O193" s="50" t="b">
        <v>0</v>
      </c>
      <c r="P193" s="164">
        <f t="shared" si="0"/>
        <v>0</v>
      </c>
      <c r="Q193" s="163"/>
      <c r="R193" s="47"/>
      <c r="S193" s="162" t="s">
        <v>126</v>
      </c>
      <c r="T193" s="163" t="s">
        <v>443</v>
      </c>
      <c r="U193" s="49" t="b">
        <v>0</v>
      </c>
      <c r="V193" s="49" t="b">
        <v>0</v>
      </c>
      <c r="W193" s="49" t="b">
        <v>0</v>
      </c>
      <c r="X193" s="49" t="b">
        <v>0</v>
      </c>
      <c r="Y193" s="50" t="b">
        <v>0</v>
      </c>
      <c r="Z193" s="50" t="b">
        <v>0</v>
      </c>
      <c r="AA193" s="50" t="b">
        <v>0</v>
      </c>
      <c r="AB193" s="50" t="b">
        <v>0</v>
      </c>
      <c r="AC193" s="50" t="b">
        <v>1</v>
      </c>
      <c r="AD193" s="163">
        <f t="shared" si="1"/>
        <v>0</v>
      </c>
      <c r="AE193" s="163" t="s">
        <v>5521</v>
      </c>
      <c r="AF193" s="165">
        <f t="shared" si="2"/>
        <v>0</v>
      </c>
      <c r="AG193" s="162"/>
      <c r="AH193" s="162"/>
      <c r="AI193" s="49" t="b">
        <f t="shared" si="55"/>
        <v>0</v>
      </c>
      <c r="AJ193" s="50" t="b">
        <f t="shared" si="56"/>
        <v>1</v>
      </c>
      <c r="AK193" s="165"/>
      <c r="AL193" s="165">
        <f t="shared" si="5"/>
        <v>0</v>
      </c>
      <c r="AM193" s="165">
        <f t="shared" si="6"/>
        <v>1</v>
      </c>
    </row>
    <row r="194" spans="1:39" ht="27">
      <c r="A194" s="225"/>
      <c r="B194" s="225" t="s">
        <v>5763</v>
      </c>
      <c r="C194" s="217" t="s">
        <v>5764</v>
      </c>
      <c r="D194" s="226" t="s">
        <v>5765</v>
      </c>
      <c r="E194" s="228" t="s">
        <v>2424</v>
      </c>
      <c r="F194" s="163" t="s">
        <v>139</v>
      </c>
      <c r="G194" s="227" t="b">
        <v>1</v>
      </c>
      <c r="H194" s="49" t="b">
        <v>0</v>
      </c>
      <c r="I194" s="49" t="b">
        <v>0</v>
      </c>
      <c r="J194" s="49" t="b">
        <v>0</v>
      </c>
      <c r="K194" s="50" t="b">
        <v>0</v>
      </c>
      <c r="L194" s="50" t="b">
        <v>0</v>
      </c>
      <c r="M194" s="50" t="b">
        <v>0</v>
      </c>
      <c r="N194" s="50" t="b">
        <v>0</v>
      </c>
      <c r="O194" s="50" t="b">
        <v>1</v>
      </c>
      <c r="P194" s="230">
        <f t="shared" si="0"/>
        <v>0</v>
      </c>
      <c r="Q194" s="229"/>
      <c r="R194" s="47"/>
      <c r="S194" s="228" t="s">
        <v>126</v>
      </c>
      <c r="T194" s="229" t="s">
        <v>443</v>
      </c>
      <c r="U194" s="49" t="b">
        <v>1</v>
      </c>
      <c r="V194" s="49" t="b">
        <v>0</v>
      </c>
      <c r="W194" s="49" t="b">
        <v>0</v>
      </c>
      <c r="X194" s="49" t="b">
        <v>0</v>
      </c>
      <c r="Y194" s="50" t="b">
        <v>0</v>
      </c>
      <c r="Z194" s="50" t="b">
        <v>0</v>
      </c>
      <c r="AA194" s="50" t="b">
        <v>0</v>
      </c>
      <c r="AB194" s="50" t="b">
        <v>0</v>
      </c>
      <c r="AC194" s="50" t="b">
        <v>1</v>
      </c>
      <c r="AD194" s="229">
        <f t="shared" si="1"/>
        <v>0</v>
      </c>
      <c r="AE194" s="229" t="s">
        <v>5766</v>
      </c>
      <c r="AF194" s="231">
        <f t="shared" si="2"/>
        <v>0</v>
      </c>
      <c r="AG194" s="228"/>
      <c r="AH194" s="228"/>
      <c r="AI194" s="49" t="b">
        <f t="shared" si="55"/>
        <v>0</v>
      </c>
      <c r="AJ194" s="50" t="b">
        <f t="shared" si="56"/>
        <v>1</v>
      </c>
      <c r="AK194" s="231"/>
      <c r="AL194" s="231">
        <f t="shared" si="5"/>
        <v>0</v>
      </c>
      <c r="AM194" s="231">
        <f t="shared" si="6"/>
        <v>1</v>
      </c>
    </row>
    <row r="195" spans="1:39" ht="27">
      <c r="A195" s="225"/>
      <c r="B195" s="225" t="s">
        <v>5767</v>
      </c>
      <c r="C195" s="217" t="s">
        <v>5768</v>
      </c>
      <c r="D195" s="226" t="s">
        <v>5769</v>
      </c>
      <c r="E195" s="162" t="s">
        <v>2424</v>
      </c>
      <c r="F195" s="163" t="s">
        <v>139</v>
      </c>
      <c r="G195" s="227" t="b">
        <v>1</v>
      </c>
      <c r="H195" s="49" t="b">
        <v>0</v>
      </c>
      <c r="I195" s="49" t="b">
        <v>0</v>
      </c>
      <c r="J195" s="49" t="b">
        <v>0</v>
      </c>
      <c r="K195" s="50" t="b">
        <v>0</v>
      </c>
      <c r="L195" s="50" t="b">
        <v>0</v>
      </c>
      <c r="M195" s="50" t="b">
        <v>0</v>
      </c>
      <c r="N195" s="50" t="b">
        <v>0</v>
      </c>
      <c r="O195" s="50" t="b">
        <v>0</v>
      </c>
      <c r="P195" s="164">
        <f t="shared" si="0"/>
        <v>1</v>
      </c>
      <c r="Q195" s="163"/>
      <c r="R195" s="47"/>
      <c r="S195" s="162" t="s">
        <v>126</v>
      </c>
      <c r="T195" s="163" t="s">
        <v>443</v>
      </c>
      <c r="U195" s="49" t="b">
        <v>0</v>
      </c>
      <c r="V195" s="49" t="b">
        <v>0</v>
      </c>
      <c r="W195" s="49" t="b">
        <v>0</v>
      </c>
      <c r="X195" s="49" t="b">
        <v>0</v>
      </c>
      <c r="Y195" s="50" t="b">
        <v>0</v>
      </c>
      <c r="Z195" s="50" t="b">
        <v>0</v>
      </c>
      <c r="AA195" s="50" t="b">
        <v>0</v>
      </c>
      <c r="AB195" s="50" t="b">
        <v>0</v>
      </c>
      <c r="AC195" s="50" t="b">
        <v>1</v>
      </c>
      <c r="AD195" s="163">
        <f t="shared" si="1"/>
        <v>0</v>
      </c>
      <c r="AE195" s="163" t="s">
        <v>5770</v>
      </c>
      <c r="AF195" s="165">
        <f t="shared" si="2"/>
        <v>1</v>
      </c>
      <c r="AG195" s="162" t="s">
        <v>122</v>
      </c>
      <c r="AH195" s="162" t="s">
        <v>670</v>
      </c>
      <c r="AI195" s="49" t="b">
        <v>0</v>
      </c>
      <c r="AJ195" s="50" t="b">
        <v>1</v>
      </c>
      <c r="AK195" s="165"/>
      <c r="AL195" s="165">
        <f t="shared" si="5"/>
        <v>0</v>
      </c>
      <c r="AM195" s="165">
        <f t="shared" si="6"/>
        <v>1</v>
      </c>
    </row>
    <row r="196" spans="1:39" ht="27">
      <c r="A196" s="232" t="s">
        <v>5771</v>
      </c>
      <c r="B196" s="225" t="s">
        <v>5772</v>
      </c>
      <c r="C196" s="218" t="s">
        <v>5773</v>
      </c>
      <c r="D196" s="226" t="str">
        <f>HYPERLINK("https://pdteurope.com/wp-content/uploads/2020/11/Ferrari_Final_Distribution_2020.pdf", "Link")</f>
        <v>Link</v>
      </c>
      <c r="E196" s="228" t="s">
        <v>2424</v>
      </c>
      <c r="F196" s="163" t="s">
        <v>139</v>
      </c>
      <c r="G196" s="227" t="b">
        <v>1</v>
      </c>
      <c r="H196" s="49" t="b">
        <v>0</v>
      </c>
      <c r="I196" s="49" t="b">
        <v>0</v>
      </c>
      <c r="J196" s="49" t="b">
        <v>0</v>
      </c>
      <c r="K196" s="50" t="b">
        <v>0</v>
      </c>
      <c r="L196" s="50" t="b">
        <v>0</v>
      </c>
      <c r="M196" s="50" t="b">
        <v>0</v>
      </c>
      <c r="N196" s="50" t="b">
        <v>0</v>
      </c>
      <c r="O196" s="50" t="b">
        <v>0</v>
      </c>
      <c r="P196" s="230">
        <f t="shared" si="0"/>
        <v>1</v>
      </c>
      <c r="Q196" s="229"/>
      <c r="R196" s="47"/>
      <c r="S196" s="228" t="s">
        <v>126</v>
      </c>
      <c r="T196" s="229" t="s">
        <v>443</v>
      </c>
      <c r="U196" s="49" t="b">
        <v>1</v>
      </c>
      <c r="V196" s="49" t="b">
        <v>1</v>
      </c>
      <c r="W196" s="49" t="b">
        <v>0</v>
      </c>
      <c r="X196" s="49" t="b">
        <v>0</v>
      </c>
      <c r="Y196" s="50" t="b">
        <v>0</v>
      </c>
      <c r="Z196" s="50" t="b">
        <v>0</v>
      </c>
      <c r="AA196" s="50" t="b">
        <v>0</v>
      </c>
      <c r="AB196" s="50" t="b">
        <v>0</v>
      </c>
      <c r="AC196" s="50" t="b">
        <v>0</v>
      </c>
      <c r="AD196" s="229">
        <f t="shared" si="1"/>
        <v>1</v>
      </c>
      <c r="AE196" s="229" t="s">
        <v>5774</v>
      </c>
      <c r="AF196" s="231">
        <f t="shared" si="2"/>
        <v>0</v>
      </c>
      <c r="AG196" s="228"/>
      <c r="AH196" s="228"/>
      <c r="AI196" s="49" t="b">
        <f>IF(AND(P196,AD196,NOT(AF196)),TRUE,FALSE)</f>
        <v>1</v>
      </c>
      <c r="AJ196" s="50" t="b">
        <f>IF(AND(NOT(P196),NOT(AD196)),TRUE,FALSE)</f>
        <v>0</v>
      </c>
      <c r="AK196" s="231"/>
      <c r="AL196" s="231">
        <f t="shared" si="5"/>
        <v>0</v>
      </c>
      <c r="AM196" s="231">
        <f t="shared" si="6"/>
        <v>1</v>
      </c>
    </row>
    <row r="197" spans="1:39" ht="27">
      <c r="A197" s="225"/>
      <c r="B197" s="225" t="s">
        <v>5775</v>
      </c>
      <c r="C197" s="217" t="s">
        <v>5776</v>
      </c>
      <c r="D197" s="226" t="s">
        <v>5777</v>
      </c>
      <c r="E197" s="162" t="s">
        <v>2424</v>
      </c>
      <c r="F197" s="163" t="s">
        <v>139</v>
      </c>
      <c r="G197" s="227" t="b">
        <v>1</v>
      </c>
      <c r="H197" s="49" t="b">
        <v>0</v>
      </c>
      <c r="I197" s="49" t="b">
        <v>0</v>
      </c>
      <c r="J197" s="49" t="b">
        <v>0</v>
      </c>
      <c r="K197" s="50" t="b">
        <v>0</v>
      </c>
      <c r="L197" s="50" t="b">
        <v>0</v>
      </c>
      <c r="M197" s="50" t="b">
        <v>0</v>
      </c>
      <c r="N197" s="50" t="b">
        <v>0</v>
      </c>
      <c r="O197" s="50" t="b">
        <v>0</v>
      </c>
      <c r="P197" s="164">
        <f t="shared" si="0"/>
        <v>1</v>
      </c>
      <c r="Q197" s="163"/>
      <c r="R197" s="47"/>
      <c r="S197" s="162" t="s">
        <v>126</v>
      </c>
      <c r="T197" s="163" t="s">
        <v>443</v>
      </c>
      <c r="U197" s="49" t="b">
        <v>1</v>
      </c>
      <c r="V197" s="49" t="b">
        <v>0</v>
      </c>
      <c r="W197" s="49" t="b">
        <v>0</v>
      </c>
      <c r="X197" s="49" t="b">
        <v>0</v>
      </c>
      <c r="Y197" s="50" t="b">
        <v>0</v>
      </c>
      <c r="Z197" s="50" t="b">
        <v>0</v>
      </c>
      <c r="AA197" s="50" t="b">
        <v>0</v>
      </c>
      <c r="AB197" s="50" t="b">
        <v>0</v>
      </c>
      <c r="AC197" s="50" t="b">
        <v>1</v>
      </c>
      <c r="AD197" s="163">
        <f t="shared" si="1"/>
        <v>0</v>
      </c>
      <c r="AE197" s="163" t="s">
        <v>5778</v>
      </c>
      <c r="AF197" s="165">
        <f t="shared" si="2"/>
        <v>1</v>
      </c>
      <c r="AG197" s="162" t="s">
        <v>122</v>
      </c>
      <c r="AH197" s="162" t="s">
        <v>670</v>
      </c>
      <c r="AI197" s="49" t="b">
        <v>0</v>
      </c>
      <c r="AJ197" s="50" t="b">
        <v>1</v>
      </c>
      <c r="AK197" s="165"/>
      <c r="AL197" s="165">
        <f t="shared" si="5"/>
        <v>0</v>
      </c>
      <c r="AM197" s="165">
        <f t="shared" si="6"/>
        <v>1</v>
      </c>
    </row>
    <row r="198" spans="1:39" ht="27">
      <c r="A198" s="225"/>
      <c r="B198" s="225" t="s">
        <v>5779</v>
      </c>
      <c r="C198" s="217" t="s">
        <v>5780</v>
      </c>
      <c r="D198" s="226" t="s">
        <v>5781</v>
      </c>
      <c r="E198" s="228" t="s">
        <v>2424</v>
      </c>
      <c r="F198" s="163" t="s">
        <v>139</v>
      </c>
      <c r="G198" s="227" t="b">
        <v>1</v>
      </c>
      <c r="H198" s="49" t="b">
        <v>0</v>
      </c>
      <c r="I198" s="49" t="b">
        <v>0</v>
      </c>
      <c r="J198" s="49" t="b">
        <v>0</v>
      </c>
      <c r="K198" s="50" t="b">
        <v>1</v>
      </c>
      <c r="L198" s="50" t="b">
        <v>0</v>
      </c>
      <c r="M198" s="50" t="b">
        <v>0</v>
      </c>
      <c r="N198" s="50" t="b">
        <v>0</v>
      </c>
      <c r="O198" s="50" t="b">
        <v>0</v>
      </c>
      <c r="P198" s="230">
        <f t="shared" si="0"/>
        <v>0</v>
      </c>
      <c r="Q198" s="229"/>
      <c r="R198" s="47"/>
      <c r="S198" s="228" t="s">
        <v>126</v>
      </c>
      <c r="T198" s="229" t="s">
        <v>443</v>
      </c>
      <c r="U198" s="49" t="b">
        <v>0</v>
      </c>
      <c r="V198" s="49" t="b">
        <v>0</v>
      </c>
      <c r="W198" s="49" t="b">
        <v>0</v>
      </c>
      <c r="X198" s="49" t="b">
        <v>0</v>
      </c>
      <c r="Y198" s="50" t="b">
        <v>0</v>
      </c>
      <c r="Z198" s="50" t="b">
        <v>0</v>
      </c>
      <c r="AA198" s="50" t="b">
        <v>0</v>
      </c>
      <c r="AB198" s="50" t="b">
        <v>0</v>
      </c>
      <c r="AC198" s="50" t="b">
        <v>1</v>
      </c>
      <c r="AD198" s="229">
        <f t="shared" si="1"/>
        <v>0</v>
      </c>
      <c r="AE198" s="229" t="s">
        <v>5521</v>
      </c>
      <c r="AF198" s="231">
        <f t="shared" si="2"/>
        <v>0</v>
      </c>
      <c r="AG198" s="228"/>
      <c r="AH198" s="228"/>
      <c r="AI198" s="49" t="b">
        <f t="shared" ref="AI198:AI199" si="57">IF(AND(P198,AD198,NOT(AF198)),TRUE,FALSE)</f>
        <v>0</v>
      </c>
      <c r="AJ198" s="50" t="b">
        <f t="shared" ref="AJ198:AJ199" si="58">IF(AND(NOT(P198),NOT(AD198)),TRUE,FALSE)</f>
        <v>1</v>
      </c>
      <c r="AK198" s="231"/>
      <c r="AL198" s="231">
        <f t="shared" si="5"/>
        <v>0</v>
      </c>
      <c r="AM198" s="231">
        <f t="shared" si="6"/>
        <v>1</v>
      </c>
    </row>
    <row r="199" spans="1:39" ht="27">
      <c r="A199" s="232" t="s">
        <v>5782</v>
      </c>
      <c r="B199" s="225" t="s">
        <v>5783</v>
      </c>
      <c r="C199" s="218" t="s">
        <v>5784</v>
      </c>
      <c r="D199" s="226" t="str">
        <f>HYPERLINK("https://www.rics.org/content/dam/ricsglobal/documents/research/digital-twins-from-design-to-handover-of-constructed-assets.pdf", "Link")</f>
        <v>Link</v>
      </c>
      <c r="E199" s="162" t="s">
        <v>2424</v>
      </c>
      <c r="F199" s="163" t="s">
        <v>139</v>
      </c>
      <c r="G199" s="227" t="b">
        <v>1</v>
      </c>
      <c r="H199" s="49" t="b">
        <v>0</v>
      </c>
      <c r="I199" s="49" t="b">
        <v>0</v>
      </c>
      <c r="J199" s="49" t="b">
        <v>0</v>
      </c>
      <c r="K199" s="50" t="b">
        <v>0</v>
      </c>
      <c r="L199" s="50" t="b">
        <v>0</v>
      </c>
      <c r="M199" s="50" t="b">
        <v>0</v>
      </c>
      <c r="N199" s="50" t="b">
        <v>0</v>
      </c>
      <c r="O199" s="50" t="b">
        <v>0</v>
      </c>
      <c r="P199" s="164">
        <f t="shared" si="0"/>
        <v>1</v>
      </c>
      <c r="Q199" s="163" t="s">
        <v>5785</v>
      </c>
      <c r="R199" s="47"/>
      <c r="S199" s="162" t="s">
        <v>126</v>
      </c>
      <c r="T199" s="163" t="s">
        <v>443</v>
      </c>
      <c r="U199" s="49" t="b">
        <v>1</v>
      </c>
      <c r="V199" s="49" t="b">
        <v>0</v>
      </c>
      <c r="W199" s="49" t="b">
        <v>0</v>
      </c>
      <c r="X199" s="49" t="b">
        <v>0</v>
      </c>
      <c r="Y199" s="50" t="b">
        <v>0</v>
      </c>
      <c r="Z199" s="50" t="b">
        <v>0</v>
      </c>
      <c r="AA199" s="50" t="b">
        <v>0</v>
      </c>
      <c r="AB199" s="50" t="b">
        <v>0</v>
      </c>
      <c r="AC199" s="50" t="b">
        <v>0</v>
      </c>
      <c r="AD199" s="163">
        <f t="shared" si="1"/>
        <v>1</v>
      </c>
      <c r="AE199" s="163" t="s">
        <v>5786</v>
      </c>
      <c r="AF199" s="165">
        <f t="shared" si="2"/>
        <v>0</v>
      </c>
      <c r="AG199" s="162"/>
      <c r="AH199" s="162"/>
      <c r="AI199" s="49" t="b">
        <f t="shared" si="57"/>
        <v>1</v>
      </c>
      <c r="AJ199" s="50" t="b">
        <f t="shared" si="58"/>
        <v>0</v>
      </c>
      <c r="AK199" s="165"/>
      <c r="AL199" s="165">
        <f t="shared" si="5"/>
        <v>0</v>
      </c>
      <c r="AM199" s="165">
        <f t="shared" si="6"/>
        <v>1</v>
      </c>
    </row>
    <row r="200" spans="1:39" ht="27">
      <c r="A200" s="225"/>
      <c r="B200" s="225" t="s">
        <v>5787</v>
      </c>
      <c r="C200" s="217" t="s">
        <v>5788</v>
      </c>
      <c r="D200" s="226" t="s">
        <v>5789</v>
      </c>
      <c r="E200" s="228" t="s">
        <v>2424</v>
      </c>
      <c r="F200" s="163" t="s">
        <v>139</v>
      </c>
      <c r="G200" s="227" t="b">
        <v>1</v>
      </c>
      <c r="H200" s="49" t="b">
        <v>0</v>
      </c>
      <c r="I200" s="49" t="b">
        <v>0</v>
      </c>
      <c r="J200" s="49" t="b">
        <v>0</v>
      </c>
      <c r="K200" s="50" t="b">
        <v>0</v>
      </c>
      <c r="L200" s="50" t="b">
        <v>0</v>
      </c>
      <c r="M200" s="50" t="b">
        <v>0</v>
      </c>
      <c r="N200" s="50" t="b">
        <v>0</v>
      </c>
      <c r="O200" s="50" t="b">
        <v>0</v>
      </c>
      <c r="P200" s="230">
        <f t="shared" si="0"/>
        <v>1</v>
      </c>
      <c r="Q200" s="229" t="s">
        <v>5785</v>
      </c>
      <c r="R200" s="47"/>
      <c r="S200" s="228" t="s">
        <v>126</v>
      </c>
      <c r="T200" s="229" t="s">
        <v>443</v>
      </c>
      <c r="U200" s="49" t="b">
        <v>0</v>
      </c>
      <c r="V200" s="49" t="b">
        <v>1</v>
      </c>
      <c r="W200" s="49" t="b">
        <v>0</v>
      </c>
      <c r="X200" s="49" t="b">
        <v>0</v>
      </c>
      <c r="Y200" s="50" t="b">
        <v>0</v>
      </c>
      <c r="Z200" s="50" t="b">
        <v>0</v>
      </c>
      <c r="AA200" s="50" t="b">
        <v>0</v>
      </c>
      <c r="AB200" s="50" t="b">
        <v>0</v>
      </c>
      <c r="AC200" s="50" t="b">
        <v>1</v>
      </c>
      <c r="AD200" s="229">
        <f t="shared" si="1"/>
        <v>0</v>
      </c>
      <c r="AE200" s="229" t="s">
        <v>5790</v>
      </c>
      <c r="AF200" s="231">
        <f t="shared" si="2"/>
        <v>1</v>
      </c>
      <c r="AG200" s="162" t="s">
        <v>122</v>
      </c>
      <c r="AH200" s="162" t="s">
        <v>670</v>
      </c>
      <c r="AI200" s="49" t="b">
        <v>0</v>
      </c>
      <c r="AJ200" s="50" t="b">
        <v>1</v>
      </c>
      <c r="AK200" s="231"/>
      <c r="AL200" s="231">
        <f t="shared" si="5"/>
        <v>0</v>
      </c>
      <c r="AM200" s="231">
        <f t="shared" si="6"/>
        <v>1</v>
      </c>
    </row>
    <row r="201" spans="1:39" ht="27">
      <c r="A201" s="225"/>
      <c r="B201" s="225" t="s">
        <v>5791</v>
      </c>
      <c r="C201" s="217" t="s">
        <v>5387</v>
      </c>
      <c r="D201" s="226" t="s">
        <v>5792</v>
      </c>
      <c r="E201" s="162" t="s">
        <v>2424</v>
      </c>
      <c r="F201" s="163" t="s">
        <v>139</v>
      </c>
      <c r="G201" s="227" t="b">
        <v>1</v>
      </c>
      <c r="H201" s="49" t="b">
        <v>0</v>
      </c>
      <c r="I201" s="49" t="b">
        <v>0</v>
      </c>
      <c r="J201" s="49" t="b">
        <v>0</v>
      </c>
      <c r="K201" s="50" t="b">
        <v>1</v>
      </c>
      <c r="L201" s="50" t="b">
        <v>0</v>
      </c>
      <c r="M201" s="50" t="b">
        <v>0</v>
      </c>
      <c r="N201" s="50" t="b">
        <v>0</v>
      </c>
      <c r="O201" s="50" t="b">
        <v>0</v>
      </c>
      <c r="P201" s="164">
        <f t="shared" si="0"/>
        <v>0</v>
      </c>
      <c r="Q201" s="163"/>
      <c r="R201" s="47"/>
      <c r="S201" s="162" t="s">
        <v>126</v>
      </c>
      <c r="T201" s="163" t="s">
        <v>443</v>
      </c>
      <c r="U201" s="49" t="b">
        <v>0</v>
      </c>
      <c r="V201" s="49" t="b">
        <v>0</v>
      </c>
      <c r="W201" s="49" t="b">
        <v>0</v>
      </c>
      <c r="X201" s="49" t="b">
        <v>0</v>
      </c>
      <c r="Y201" s="50" t="b">
        <v>0</v>
      </c>
      <c r="Z201" s="50" t="b">
        <v>0</v>
      </c>
      <c r="AA201" s="50" t="b">
        <v>0</v>
      </c>
      <c r="AB201" s="50" t="b">
        <v>0</v>
      </c>
      <c r="AC201" s="50" t="b">
        <v>1</v>
      </c>
      <c r="AD201" s="163">
        <f t="shared" si="1"/>
        <v>0</v>
      </c>
      <c r="AE201" s="163" t="s">
        <v>5521</v>
      </c>
      <c r="AF201" s="165">
        <f t="shared" si="2"/>
        <v>0</v>
      </c>
      <c r="AG201" s="162"/>
      <c r="AH201" s="162"/>
      <c r="AI201" s="49" t="b">
        <f>IF(AND(P201,AD201,NOT(AF201)),TRUE,FALSE)</f>
        <v>0</v>
      </c>
      <c r="AJ201" s="50" t="b">
        <f>IF(AND(NOT(P201),NOT(AD201)),TRUE,FALSE)</f>
        <v>1</v>
      </c>
      <c r="AK201" s="165"/>
      <c r="AL201" s="165">
        <f t="shared" si="5"/>
        <v>0</v>
      </c>
      <c r="AM201" s="165">
        <f t="shared" si="6"/>
        <v>1</v>
      </c>
    </row>
    <row r="202" spans="1:39" ht="27">
      <c r="A202" s="225"/>
      <c r="B202" s="225" t="s">
        <v>5793</v>
      </c>
      <c r="C202" s="217" t="s">
        <v>5788</v>
      </c>
      <c r="D202" s="226" t="s">
        <v>5789</v>
      </c>
      <c r="E202" s="228" t="s">
        <v>122</v>
      </c>
      <c r="F202" s="229" t="s">
        <v>670</v>
      </c>
      <c r="G202" s="227" t="b">
        <v>1</v>
      </c>
      <c r="H202" s="49" t="b">
        <v>0</v>
      </c>
      <c r="I202" s="49" t="b">
        <v>0</v>
      </c>
      <c r="J202" s="49" t="b">
        <v>1</v>
      </c>
      <c r="K202" s="50" t="b">
        <v>0</v>
      </c>
      <c r="L202" s="50" t="b">
        <v>0</v>
      </c>
      <c r="M202" s="50" t="b">
        <v>0</v>
      </c>
      <c r="N202" s="50" t="b">
        <v>1</v>
      </c>
      <c r="O202" s="50" t="b">
        <v>0</v>
      </c>
      <c r="P202" s="230">
        <f t="shared" si="0"/>
        <v>0</v>
      </c>
      <c r="Q202" s="229"/>
      <c r="R202" s="47"/>
      <c r="S202" s="228" t="s">
        <v>871</v>
      </c>
      <c r="T202" s="229" t="s">
        <v>872</v>
      </c>
      <c r="U202" s="49" t="b">
        <v>1</v>
      </c>
      <c r="V202" s="49" t="b">
        <v>0</v>
      </c>
      <c r="W202" s="49" t="b">
        <v>0</v>
      </c>
      <c r="X202" s="49" t="b">
        <v>0</v>
      </c>
      <c r="Y202" s="50" t="b">
        <v>0</v>
      </c>
      <c r="Z202" s="50" t="b">
        <v>0</v>
      </c>
      <c r="AA202" s="50" t="b">
        <v>0</v>
      </c>
      <c r="AB202" s="50" t="b">
        <v>0</v>
      </c>
      <c r="AC202" s="50" t="b">
        <v>0</v>
      </c>
      <c r="AD202" s="229">
        <f t="shared" si="1"/>
        <v>1</v>
      </c>
      <c r="AE202" s="229"/>
      <c r="AF202" s="231">
        <f t="shared" si="2"/>
        <v>1</v>
      </c>
      <c r="AG202" s="162" t="s">
        <v>122</v>
      </c>
      <c r="AH202" s="162" t="s">
        <v>670</v>
      </c>
      <c r="AI202" s="49" t="b">
        <v>0</v>
      </c>
      <c r="AJ202" s="50" t="b">
        <v>0</v>
      </c>
      <c r="AK202" s="231"/>
      <c r="AL202" s="231">
        <f t="shared" si="5"/>
        <v>1</v>
      </c>
      <c r="AM202" s="231">
        <f t="shared" si="6"/>
        <v>1</v>
      </c>
    </row>
    <row r="203" spans="1:39" ht="27">
      <c r="A203" s="225"/>
      <c r="B203" s="225" t="s">
        <v>5794</v>
      </c>
      <c r="C203" s="217" t="s">
        <v>5387</v>
      </c>
      <c r="D203" s="226" t="s">
        <v>5792</v>
      </c>
      <c r="E203" s="162" t="s">
        <v>122</v>
      </c>
      <c r="F203" s="163" t="s">
        <v>670</v>
      </c>
      <c r="G203" s="227" t="b">
        <v>0</v>
      </c>
      <c r="H203" s="49" t="b">
        <v>0</v>
      </c>
      <c r="I203" s="49" t="b">
        <v>0</v>
      </c>
      <c r="J203" s="49" t="b">
        <v>0</v>
      </c>
      <c r="K203" s="50" t="b">
        <v>1</v>
      </c>
      <c r="L203" s="50" t="b">
        <v>0</v>
      </c>
      <c r="M203" s="50" t="b">
        <v>0</v>
      </c>
      <c r="N203" s="50" t="b">
        <v>0</v>
      </c>
      <c r="O203" s="50" t="b">
        <v>0</v>
      </c>
      <c r="P203" s="164">
        <f t="shared" si="0"/>
        <v>0</v>
      </c>
      <c r="Q203" s="163"/>
      <c r="R203" s="47"/>
      <c r="S203" s="162" t="s">
        <v>871</v>
      </c>
      <c r="T203" s="163" t="s">
        <v>872</v>
      </c>
      <c r="U203" s="49" t="b">
        <v>0</v>
      </c>
      <c r="V203" s="49" t="b">
        <v>0</v>
      </c>
      <c r="W203" s="49" t="b">
        <v>0</v>
      </c>
      <c r="X203" s="49" t="b">
        <v>0</v>
      </c>
      <c r="Y203" s="50" t="b">
        <v>1</v>
      </c>
      <c r="Z203" s="50" t="b">
        <v>0</v>
      </c>
      <c r="AA203" s="50" t="b">
        <v>0</v>
      </c>
      <c r="AB203" s="50" t="b">
        <v>0</v>
      </c>
      <c r="AC203" s="50" t="b">
        <v>0</v>
      </c>
      <c r="AD203" s="163">
        <f t="shared" si="1"/>
        <v>0</v>
      </c>
      <c r="AE203" s="163"/>
      <c r="AF203" s="165">
        <f t="shared" si="2"/>
        <v>0</v>
      </c>
      <c r="AG203" s="162"/>
      <c r="AH203" s="162"/>
      <c r="AI203" s="49" t="b">
        <f t="shared" ref="AI203:AI220" si="59">IF(AND(P203,AD203,NOT(AF203)),TRUE,FALSE)</f>
        <v>0</v>
      </c>
      <c r="AJ203" s="50" t="b">
        <f t="shared" ref="AJ203:AJ220" si="60">IF(AND(NOT(P203),NOT(AD203)),TRUE,FALSE)</f>
        <v>1</v>
      </c>
      <c r="AK203" s="165"/>
      <c r="AL203" s="165">
        <f t="shared" si="5"/>
        <v>0</v>
      </c>
      <c r="AM203" s="165">
        <f t="shared" si="6"/>
        <v>1</v>
      </c>
    </row>
    <row r="204" spans="1:39" ht="27">
      <c r="A204" s="225"/>
      <c r="B204" s="225" t="s">
        <v>5795</v>
      </c>
      <c r="C204" s="217" t="s">
        <v>5796</v>
      </c>
      <c r="D204" s="226" t="s">
        <v>5797</v>
      </c>
      <c r="E204" s="228" t="s">
        <v>122</v>
      </c>
      <c r="F204" s="229" t="s">
        <v>670</v>
      </c>
      <c r="G204" s="227" t="b">
        <v>0</v>
      </c>
      <c r="H204" s="49" t="b">
        <v>0</v>
      </c>
      <c r="I204" s="49" t="b">
        <v>0</v>
      </c>
      <c r="J204" s="49" t="b">
        <v>0</v>
      </c>
      <c r="K204" s="50" t="b">
        <v>0</v>
      </c>
      <c r="L204" s="50" t="b">
        <v>0</v>
      </c>
      <c r="M204" s="50" t="b">
        <v>0</v>
      </c>
      <c r="N204" s="50" t="b">
        <v>0</v>
      </c>
      <c r="O204" s="50" t="b">
        <v>1</v>
      </c>
      <c r="P204" s="230">
        <f t="shared" si="0"/>
        <v>0</v>
      </c>
      <c r="Q204" s="229"/>
      <c r="R204" s="47"/>
      <c r="S204" s="228" t="s">
        <v>871</v>
      </c>
      <c r="T204" s="229" t="s">
        <v>872</v>
      </c>
      <c r="U204" s="49" t="b">
        <v>0</v>
      </c>
      <c r="V204" s="49" t="b">
        <v>0</v>
      </c>
      <c r="W204" s="49" t="b">
        <v>0</v>
      </c>
      <c r="X204" s="49" t="b">
        <v>0</v>
      </c>
      <c r="Y204" s="50" t="b">
        <v>0</v>
      </c>
      <c r="Z204" s="50" t="b">
        <v>0</v>
      </c>
      <c r="AA204" s="50" t="b">
        <v>0</v>
      </c>
      <c r="AB204" s="50" t="b">
        <v>0</v>
      </c>
      <c r="AC204" s="50" t="b">
        <v>1</v>
      </c>
      <c r="AD204" s="229">
        <f t="shared" si="1"/>
        <v>0</v>
      </c>
      <c r="AE204" s="229" t="s">
        <v>5798</v>
      </c>
      <c r="AF204" s="231">
        <f t="shared" si="2"/>
        <v>0</v>
      </c>
      <c r="AG204" s="228"/>
      <c r="AH204" s="228"/>
      <c r="AI204" s="49" t="b">
        <f t="shared" si="59"/>
        <v>0</v>
      </c>
      <c r="AJ204" s="50" t="b">
        <f t="shared" si="60"/>
        <v>1</v>
      </c>
      <c r="AK204" s="231"/>
      <c r="AL204" s="231">
        <f t="shared" si="5"/>
        <v>0</v>
      </c>
      <c r="AM204" s="231">
        <f t="shared" si="6"/>
        <v>1</v>
      </c>
    </row>
    <row r="205" spans="1:39" ht="27">
      <c r="A205" s="225"/>
      <c r="B205" s="225" t="s">
        <v>5799</v>
      </c>
      <c r="C205" s="217" t="s">
        <v>5800</v>
      </c>
      <c r="D205" s="226" t="s">
        <v>5801</v>
      </c>
      <c r="E205" s="162" t="s">
        <v>122</v>
      </c>
      <c r="F205" s="163" t="s">
        <v>670</v>
      </c>
      <c r="G205" s="227" t="b">
        <v>0</v>
      </c>
      <c r="H205" s="49" t="b">
        <v>0</v>
      </c>
      <c r="I205" s="49" t="b">
        <v>0</v>
      </c>
      <c r="J205" s="49" t="b">
        <v>0</v>
      </c>
      <c r="K205" s="50" t="b">
        <v>0</v>
      </c>
      <c r="L205" s="50" t="b">
        <v>0</v>
      </c>
      <c r="M205" s="50" t="b">
        <v>0</v>
      </c>
      <c r="N205" s="50" t="b">
        <v>0</v>
      </c>
      <c r="O205" s="50" t="b">
        <v>1</v>
      </c>
      <c r="P205" s="164">
        <f t="shared" si="0"/>
        <v>0</v>
      </c>
      <c r="Q205" s="163"/>
      <c r="R205" s="47"/>
      <c r="S205" s="162" t="s">
        <v>871</v>
      </c>
      <c r="T205" s="163" t="s">
        <v>872</v>
      </c>
      <c r="U205" s="49" t="b">
        <v>0</v>
      </c>
      <c r="V205" s="49" t="b">
        <v>0</v>
      </c>
      <c r="W205" s="49" t="b">
        <v>0</v>
      </c>
      <c r="X205" s="49" t="b">
        <v>0</v>
      </c>
      <c r="Y205" s="50" t="b">
        <v>0</v>
      </c>
      <c r="Z205" s="50" t="b">
        <v>0</v>
      </c>
      <c r="AA205" s="50" t="b">
        <v>0</v>
      </c>
      <c r="AB205" s="50" t="b">
        <v>0</v>
      </c>
      <c r="AC205" s="50" t="b">
        <v>1</v>
      </c>
      <c r="AD205" s="163">
        <f t="shared" si="1"/>
        <v>0</v>
      </c>
      <c r="AE205" s="163" t="s">
        <v>5802</v>
      </c>
      <c r="AF205" s="165">
        <f t="shared" si="2"/>
        <v>0</v>
      </c>
      <c r="AG205" s="162"/>
      <c r="AH205" s="162"/>
      <c r="AI205" s="49" t="b">
        <f t="shared" si="59"/>
        <v>0</v>
      </c>
      <c r="AJ205" s="50" t="b">
        <f t="shared" si="60"/>
        <v>1</v>
      </c>
      <c r="AK205" s="165"/>
      <c r="AL205" s="165">
        <f t="shared" si="5"/>
        <v>0</v>
      </c>
      <c r="AM205" s="165">
        <f t="shared" si="6"/>
        <v>1</v>
      </c>
    </row>
    <row r="206" spans="1:39" ht="27">
      <c r="A206" s="225"/>
      <c r="B206" s="225" t="s">
        <v>5803</v>
      </c>
      <c r="C206" s="217" t="s">
        <v>5804</v>
      </c>
      <c r="D206" s="226" t="s">
        <v>5805</v>
      </c>
      <c r="E206" s="228" t="s">
        <v>122</v>
      </c>
      <c r="F206" s="229" t="s">
        <v>670</v>
      </c>
      <c r="G206" s="227" t="b">
        <v>0</v>
      </c>
      <c r="H206" s="49" t="b">
        <v>0</v>
      </c>
      <c r="I206" s="49" t="b">
        <v>0</v>
      </c>
      <c r="J206" s="49" t="b">
        <v>0</v>
      </c>
      <c r="K206" s="50" t="b">
        <v>1</v>
      </c>
      <c r="L206" s="50" t="b">
        <v>0</v>
      </c>
      <c r="M206" s="50" t="b">
        <v>0</v>
      </c>
      <c r="N206" s="50" t="b">
        <v>0</v>
      </c>
      <c r="O206" s="50" t="b">
        <v>0</v>
      </c>
      <c r="P206" s="230">
        <f t="shared" si="0"/>
        <v>0</v>
      </c>
      <c r="Q206" s="229"/>
      <c r="R206" s="47"/>
      <c r="S206" s="228" t="s">
        <v>871</v>
      </c>
      <c r="T206" s="229" t="s">
        <v>872</v>
      </c>
      <c r="U206" s="49" t="b">
        <v>0</v>
      </c>
      <c r="V206" s="49" t="b">
        <v>0</v>
      </c>
      <c r="W206" s="49" t="b">
        <v>0</v>
      </c>
      <c r="X206" s="49" t="b">
        <v>0</v>
      </c>
      <c r="Y206" s="50" t="b">
        <v>1</v>
      </c>
      <c r="Z206" s="50" t="b">
        <v>0</v>
      </c>
      <c r="AA206" s="50" t="b">
        <v>0</v>
      </c>
      <c r="AB206" s="50" t="b">
        <v>0</v>
      </c>
      <c r="AC206" s="50" t="b">
        <v>0</v>
      </c>
      <c r="AD206" s="229">
        <f t="shared" si="1"/>
        <v>0</v>
      </c>
      <c r="AE206" s="229"/>
      <c r="AF206" s="231">
        <f t="shared" si="2"/>
        <v>0</v>
      </c>
      <c r="AG206" s="228"/>
      <c r="AH206" s="228"/>
      <c r="AI206" s="49" t="b">
        <f t="shared" si="59"/>
        <v>0</v>
      </c>
      <c r="AJ206" s="50" t="b">
        <f t="shared" si="60"/>
        <v>1</v>
      </c>
      <c r="AK206" s="231"/>
      <c r="AL206" s="231">
        <f t="shared" si="5"/>
        <v>0</v>
      </c>
      <c r="AM206" s="231">
        <f t="shared" si="6"/>
        <v>1</v>
      </c>
    </row>
    <row r="207" spans="1:39" ht="27">
      <c r="A207" s="225"/>
      <c r="B207" s="225" t="s">
        <v>5806</v>
      </c>
      <c r="C207" s="217" t="s">
        <v>5807</v>
      </c>
      <c r="D207" s="226" t="s">
        <v>5808</v>
      </c>
      <c r="E207" s="162" t="s">
        <v>122</v>
      </c>
      <c r="F207" s="163" t="s">
        <v>670</v>
      </c>
      <c r="G207" s="227" t="b">
        <v>0</v>
      </c>
      <c r="H207" s="49" t="b">
        <v>0</v>
      </c>
      <c r="I207" s="49" t="b">
        <v>0</v>
      </c>
      <c r="J207" s="49" t="b">
        <v>0</v>
      </c>
      <c r="K207" s="50" t="b">
        <v>1</v>
      </c>
      <c r="L207" s="50" t="b">
        <v>0</v>
      </c>
      <c r="M207" s="50" t="b">
        <v>0</v>
      </c>
      <c r="N207" s="50" t="b">
        <v>0</v>
      </c>
      <c r="O207" s="50" t="b">
        <v>0</v>
      </c>
      <c r="P207" s="164">
        <f t="shared" si="0"/>
        <v>0</v>
      </c>
      <c r="Q207" s="163"/>
      <c r="R207" s="47"/>
      <c r="S207" s="162" t="s">
        <v>871</v>
      </c>
      <c r="T207" s="163" t="s">
        <v>872</v>
      </c>
      <c r="U207" s="49" t="b">
        <v>0</v>
      </c>
      <c r="V207" s="49" t="b">
        <v>0</v>
      </c>
      <c r="W207" s="49" t="b">
        <v>0</v>
      </c>
      <c r="X207" s="49" t="b">
        <v>0</v>
      </c>
      <c r="Y207" s="50" t="b">
        <v>1</v>
      </c>
      <c r="Z207" s="50" t="b">
        <v>0</v>
      </c>
      <c r="AA207" s="50" t="b">
        <v>0</v>
      </c>
      <c r="AB207" s="50" t="b">
        <v>0</v>
      </c>
      <c r="AC207" s="50" t="b">
        <v>0</v>
      </c>
      <c r="AD207" s="163">
        <f t="shared" si="1"/>
        <v>0</v>
      </c>
      <c r="AE207" s="163"/>
      <c r="AF207" s="165">
        <f t="shared" si="2"/>
        <v>0</v>
      </c>
      <c r="AG207" s="162"/>
      <c r="AH207" s="162"/>
      <c r="AI207" s="49" t="b">
        <f t="shared" si="59"/>
        <v>0</v>
      </c>
      <c r="AJ207" s="50" t="b">
        <f t="shared" si="60"/>
        <v>1</v>
      </c>
      <c r="AK207" s="165"/>
      <c r="AL207" s="165">
        <f t="shared" si="5"/>
        <v>0</v>
      </c>
      <c r="AM207" s="165">
        <f t="shared" si="6"/>
        <v>1</v>
      </c>
    </row>
    <row r="208" spans="1:39" ht="27">
      <c r="A208" s="225"/>
      <c r="B208" s="225" t="s">
        <v>5809</v>
      </c>
      <c r="C208" s="217" t="s">
        <v>5810</v>
      </c>
      <c r="D208" s="226" t="s">
        <v>5811</v>
      </c>
      <c r="E208" s="228" t="s">
        <v>122</v>
      </c>
      <c r="F208" s="229" t="s">
        <v>670</v>
      </c>
      <c r="G208" s="227" t="b">
        <v>0</v>
      </c>
      <c r="H208" s="49" t="b">
        <v>0</v>
      </c>
      <c r="I208" s="49" t="b">
        <v>0</v>
      </c>
      <c r="J208" s="49" t="b">
        <v>0</v>
      </c>
      <c r="K208" s="50" t="b">
        <v>0</v>
      </c>
      <c r="L208" s="50" t="b">
        <v>0</v>
      </c>
      <c r="M208" s="50" t="b">
        <v>0</v>
      </c>
      <c r="N208" s="50" t="b">
        <v>0</v>
      </c>
      <c r="O208" s="50" t="b">
        <v>1</v>
      </c>
      <c r="P208" s="230">
        <f t="shared" si="0"/>
        <v>0</v>
      </c>
      <c r="Q208" s="229"/>
      <c r="R208" s="47"/>
      <c r="S208" s="228" t="s">
        <v>871</v>
      </c>
      <c r="T208" s="229" t="s">
        <v>872</v>
      </c>
      <c r="U208" s="49" t="b">
        <v>0</v>
      </c>
      <c r="V208" s="49" t="b">
        <v>0</v>
      </c>
      <c r="W208" s="49" t="b">
        <v>0</v>
      </c>
      <c r="X208" s="49" t="b">
        <v>0</v>
      </c>
      <c r="Y208" s="50" t="b">
        <v>0</v>
      </c>
      <c r="Z208" s="50" t="b">
        <v>0</v>
      </c>
      <c r="AA208" s="50" t="b">
        <v>0</v>
      </c>
      <c r="AB208" s="50" t="b">
        <v>0</v>
      </c>
      <c r="AC208" s="50" t="b">
        <v>1</v>
      </c>
      <c r="AD208" s="229">
        <f t="shared" si="1"/>
        <v>0</v>
      </c>
      <c r="AE208" s="229" t="s">
        <v>5812</v>
      </c>
      <c r="AF208" s="231">
        <f t="shared" si="2"/>
        <v>0</v>
      </c>
      <c r="AG208" s="228"/>
      <c r="AH208" s="228"/>
      <c r="AI208" s="49" t="b">
        <f t="shared" si="59"/>
        <v>0</v>
      </c>
      <c r="AJ208" s="50" t="b">
        <f t="shared" si="60"/>
        <v>1</v>
      </c>
      <c r="AK208" s="231"/>
      <c r="AL208" s="231">
        <f t="shared" si="5"/>
        <v>0</v>
      </c>
      <c r="AM208" s="231">
        <f t="shared" si="6"/>
        <v>1</v>
      </c>
    </row>
    <row r="209" spans="1:39" ht="27">
      <c r="A209" s="232" t="s">
        <v>5813</v>
      </c>
      <c r="B209" s="225" t="s">
        <v>5814</v>
      </c>
      <c r="C209" s="218" t="s">
        <v>5815</v>
      </c>
      <c r="D209" s="226" t="str">
        <f>HYPERLINK("https://www.ptc.com/en/resources/liveworx-on-demand/digital-product-traceability-in-automotive", "Link")</f>
        <v>Link</v>
      </c>
      <c r="E209" s="162" t="s">
        <v>122</v>
      </c>
      <c r="F209" s="163" t="s">
        <v>670</v>
      </c>
      <c r="G209" s="227" t="b">
        <v>0</v>
      </c>
      <c r="H209" s="49" t="b">
        <v>0</v>
      </c>
      <c r="I209" s="49" t="b">
        <v>1</v>
      </c>
      <c r="J209" s="49" t="b">
        <v>0</v>
      </c>
      <c r="K209" s="50" t="b">
        <v>0</v>
      </c>
      <c r="L209" s="50" t="b">
        <v>0</v>
      </c>
      <c r="M209" s="50" t="b">
        <v>0</v>
      </c>
      <c r="N209" s="50" t="b">
        <v>0</v>
      </c>
      <c r="O209" s="50" t="b">
        <v>0</v>
      </c>
      <c r="P209" s="164">
        <f t="shared" si="0"/>
        <v>1</v>
      </c>
      <c r="Q209" s="163"/>
      <c r="R209" s="47"/>
      <c r="S209" s="162" t="s">
        <v>871</v>
      </c>
      <c r="T209" s="163" t="s">
        <v>872</v>
      </c>
      <c r="U209" s="49" t="b">
        <v>0</v>
      </c>
      <c r="V209" s="49" t="b">
        <v>0</v>
      </c>
      <c r="W209" s="49" t="b">
        <v>1</v>
      </c>
      <c r="X209" s="49" t="b">
        <v>0</v>
      </c>
      <c r="Y209" s="50" t="b">
        <v>0</v>
      </c>
      <c r="Z209" s="50" t="b">
        <v>0</v>
      </c>
      <c r="AA209" s="50" t="b">
        <v>0</v>
      </c>
      <c r="AB209" s="50" t="b">
        <v>0</v>
      </c>
      <c r="AC209" s="50" t="b">
        <v>0</v>
      </c>
      <c r="AD209" s="163">
        <f t="shared" si="1"/>
        <v>1</v>
      </c>
      <c r="AE209" s="163"/>
      <c r="AF209" s="165">
        <f t="shared" si="2"/>
        <v>0</v>
      </c>
      <c r="AG209" s="162"/>
      <c r="AH209" s="162"/>
      <c r="AI209" s="49" t="b">
        <f t="shared" si="59"/>
        <v>1</v>
      </c>
      <c r="AJ209" s="50" t="b">
        <f t="shared" si="60"/>
        <v>0</v>
      </c>
      <c r="AK209" s="165"/>
      <c r="AL209" s="165">
        <f t="shared" si="5"/>
        <v>0</v>
      </c>
      <c r="AM209" s="165">
        <f t="shared" si="6"/>
        <v>1</v>
      </c>
    </row>
    <row r="210" spans="1:39" ht="27">
      <c r="A210" s="225"/>
      <c r="B210" s="225" t="s">
        <v>5816</v>
      </c>
      <c r="C210" s="217" t="s">
        <v>5687</v>
      </c>
      <c r="D210" s="226" t="s">
        <v>5817</v>
      </c>
      <c r="E210" s="228" t="s">
        <v>122</v>
      </c>
      <c r="F210" s="229" t="s">
        <v>670</v>
      </c>
      <c r="G210" s="227" t="b">
        <v>0</v>
      </c>
      <c r="H210" s="49" t="b">
        <v>0</v>
      </c>
      <c r="I210" s="49" t="b">
        <v>0</v>
      </c>
      <c r="J210" s="49" t="b">
        <v>0</v>
      </c>
      <c r="K210" s="50" t="b">
        <v>1</v>
      </c>
      <c r="L210" s="50" t="b">
        <v>0</v>
      </c>
      <c r="M210" s="50" t="b">
        <v>0</v>
      </c>
      <c r="N210" s="50" t="b">
        <v>0</v>
      </c>
      <c r="O210" s="50" t="b">
        <v>0</v>
      </c>
      <c r="P210" s="230">
        <f t="shared" si="0"/>
        <v>0</v>
      </c>
      <c r="Q210" s="229"/>
      <c r="R210" s="47"/>
      <c r="S210" s="228" t="s">
        <v>871</v>
      </c>
      <c r="T210" s="229" t="s">
        <v>872</v>
      </c>
      <c r="U210" s="49" t="b">
        <v>0</v>
      </c>
      <c r="V210" s="49" t="b">
        <v>0</v>
      </c>
      <c r="W210" s="49" t="b">
        <v>0</v>
      </c>
      <c r="X210" s="49" t="b">
        <v>0</v>
      </c>
      <c r="Y210" s="50" t="b">
        <v>1</v>
      </c>
      <c r="Z210" s="50" t="b">
        <v>0</v>
      </c>
      <c r="AA210" s="50" t="b">
        <v>0</v>
      </c>
      <c r="AB210" s="50" t="b">
        <v>0</v>
      </c>
      <c r="AC210" s="50" t="b">
        <v>0</v>
      </c>
      <c r="AD210" s="229">
        <f t="shared" si="1"/>
        <v>0</v>
      </c>
      <c r="AE210" s="229"/>
      <c r="AF210" s="231">
        <f t="shared" si="2"/>
        <v>0</v>
      </c>
      <c r="AG210" s="228"/>
      <c r="AH210" s="228"/>
      <c r="AI210" s="49" t="b">
        <f t="shared" si="59"/>
        <v>0</v>
      </c>
      <c r="AJ210" s="50" t="b">
        <f t="shared" si="60"/>
        <v>1</v>
      </c>
      <c r="AK210" s="231"/>
      <c r="AL210" s="231">
        <f t="shared" si="5"/>
        <v>0</v>
      </c>
      <c r="AM210" s="231">
        <f t="shared" si="6"/>
        <v>1</v>
      </c>
    </row>
    <row r="211" spans="1:39" ht="27">
      <c r="A211" s="225"/>
      <c r="B211" s="225" t="s">
        <v>5818</v>
      </c>
      <c r="C211" s="217" t="s">
        <v>5819</v>
      </c>
      <c r="D211" s="226" t="s">
        <v>5820</v>
      </c>
      <c r="E211" s="162" t="s">
        <v>122</v>
      </c>
      <c r="F211" s="163" t="s">
        <v>670</v>
      </c>
      <c r="G211" s="227" t="b">
        <v>0</v>
      </c>
      <c r="H211" s="49" t="b">
        <v>0</v>
      </c>
      <c r="I211" s="49" t="b">
        <v>0</v>
      </c>
      <c r="J211" s="49" t="b">
        <v>0</v>
      </c>
      <c r="K211" s="50" t="b">
        <v>0</v>
      </c>
      <c r="L211" s="50" t="b">
        <v>0</v>
      </c>
      <c r="M211" s="50" t="b">
        <v>0</v>
      </c>
      <c r="N211" s="50" t="b">
        <v>0</v>
      </c>
      <c r="O211" s="50" t="b">
        <v>1</v>
      </c>
      <c r="P211" s="164">
        <f t="shared" si="0"/>
        <v>0</v>
      </c>
      <c r="Q211" s="163" t="s">
        <v>5821</v>
      </c>
      <c r="R211" s="47"/>
      <c r="S211" s="162" t="s">
        <v>871</v>
      </c>
      <c r="T211" s="163" t="s">
        <v>872</v>
      </c>
      <c r="U211" s="49" t="b">
        <v>0</v>
      </c>
      <c r="V211" s="49" t="b">
        <v>0</v>
      </c>
      <c r="W211" s="49" t="b">
        <v>0</v>
      </c>
      <c r="X211" s="49" t="b">
        <v>0</v>
      </c>
      <c r="Y211" s="50" t="b">
        <v>0</v>
      </c>
      <c r="Z211" s="50" t="b">
        <v>0</v>
      </c>
      <c r="AA211" s="50" t="b">
        <v>0</v>
      </c>
      <c r="AB211" s="50" t="b">
        <v>0</v>
      </c>
      <c r="AC211" s="50" t="b">
        <v>1</v>
      </c>
      <c r="AD211" s="163">
        <f t="shared" si="1"/>
        <v>0</v>
      </c>
      <c r="AE211" s="163" t="s">
        <v>5822</v>
      </c>
      <c r="AF211" s="165">
        <f t="shared" si="2"/>
        <v>0</v>
      </c>
      <c r="AG211" s="162"/>
      <c r="AH211" s="162"/>
      <c r="AI211" s="49" t="b">
        <f t="shared" si="59"/>
        <v>0</v>
      </c>
      <c r="AJ211" s="50" t="b">
        <f t="shared" si="60"/>
        <v>1</v>
      </c>
      <c r="AK211" s="165"/>
      <c r="AL211" s="165">
        <f t="shared" si="5"/>
        <v>0</v>
      </c>
      <c r="AM211" s="165">
        <f t="shared" si="6"/>
        <v>1</v>
      </c>
    </row>
    <row r="212" spans="1:39" ht="27">
      <c r="A212" s="225"/>
      <c r="B212" s="225" t="s">
        <v>5823</v>
      </c>
      <c r="C212" s="217" t="s">
        <v>5705</v>
      </c>
      <c r="D212" s="226" t="s">
        <v>5706</v>
      </c>
      <c r="E212" s="228" t="s">
        <v>122</v>
      </c>
      <c r="F212" s="229" t="s">
        <v>670</v>
      </c>
      <c r="G212" s="227" t="b">
        <v>0</v>
      </c>
      <c r="H212" s="49" t="b">
        <v>0</v>
      </c>
      <c r="I212" s="49" t="b">
        <v>0</v>
      </c>
      <c r="J212" s="49" t="b">
        <v>0</v>
      </c>
      <c r="K212" s="50" t="b">
        <v>1</v>
      </c>
      <c r="L212" s="50" t="b">
        <v>0</v>
      </c>
      <c r="M212" s="50" t="b">
        <v>0</v>
      </c>
      <c r="N212" s="50" t="b">
        <v>0</v>
      </c>
      <c r="O212" s="50" t="b">
        <v>0</v>
      </c>
      <c r="P212" s="230">
        <f t="shared" si="0"/>
        <v>0</v>
      </c>
      <c r="Q212" s="229"/>
      <c r="R212" s="47"/>
      <c r="S212" s="228" t="s">
        <v>871</v>
      </c>
      <c r="T212" s="229" t="s">
        <v>872</v>
      </c>
      <c r="U212" s="49" t="b">
        <v>0</v>
      </c>
      <c r="V212" s="49" t="b">
        <v>0</v>
      </c>
      <c r="W212" s="49" t="b">
        <v>0</v>
      </c>
      <c r="X212" s="49" t="b">
        <v>0</v>
      </c>
      <c r="Y212" s="50" t="b">
        <v>1</v>
      </c>
      <c r="Z212" s="50" t="b">
        <v>0</v>
      </c>
      <c r="AA212" s="50" t="b">
        <v>0</v>
      </c>
      <c r="AB212" s="50" t="b">
        <v>0</v>
      </c>
      <c r="AC212" s="50" t="b">
        <v>0</v>
      </c>
      <c r="AD212" s="229">
        <f t="shared" si="1"/>
        <v>0</v>
      </c>
      <c r="AE212" s="229"/>
      <c r="AF212" s="231">
        <f t="shared" si="2"/>
        <v>0</v>
      </c>
      <c r="AG212" s="228"/>
      <c r="AH212" s="228"/>
      <c r="AI212" s="49" t="b">
        <f t="shared" si="59"/>
        <v>0</v>
      </c>
      <c r="AJ212" s="50" t="b">
        <f t="shared" si="60"/>
        <v>1</v>
      </c>
      <c r="AK212" s="231"/>
      <c r="AL212" s="231">
        <f t="shared" si="5"/>
        <v>0</v>
      </c>
      <c r="AM212" s="231">
        <f t="shared" si="6"/>
        <v>1</v>
      </c>
    </row>
    <row r="213" spans="1:39" ht="27">
      <c r="A213" s="225"/>
      <c r="B213" s="225" t="s">
        <v>5824</v>
      </c>
      <c r="C213" s="217" t="s">
        <v>5825</v>
      </c>
      <c r="D213" s="226" t="s">
        <v>5826</v>
      </c>
      <c r="E213" s="162" t="s">
        <v>122</v>
      </c>
      <c r="F213" s="163" t="s">
        <v>670</v>
      </c>
      <c r="G213" s="227" t="b">
        <v>0</v>
      </c>
      <c r="H213" s="49" t="b">
        <v>0</v>
      </c>
      <c r="I213" s="49" t="b">
        <v>0</v>
      </c>
      <c r="J213" s="49" t="b">
        <v>0</v>
      </c>
      <c r="K213" s="50" t="b">
        <v>1</v>
      </c>
      <c r="L213" s="50" t="b">
        <v>0</v>
      </c>
      <c r="M213" s="50" t="b">
        <v>0</v>
      </c>
      <c r="N213" s="50" t="b">
        <v>0</v>
      </c>
      <c r="O213" s="50" t="b">
        <v>0</v>
      </c>
      <c r="P213" s="164">
        <f t="shared" si="0"/>
        <v>0</v>
      </c>
      <c r="Q213" s="163"/>
      <c r="R213" s="47"/>
      <c r="S213" s="162" t="s">
        <v>871</v>
      </c>
      <c r="T213" s="163" t="s">
        <v>872</v>
      </c>
      <c r="U213" s="49" t="b">
        <v>0</v>
      </c>
      <c r="V213" s="49" t="b">
        <v>0</v>
      </c>
      <c r="W213" s="49" t="b">
        <v>0</v>
      </c>
      <c r="X213" s="49" t="b">
        <v>0</v>
      </c>
      <c r="Y213" s="50" t="b">
        <v>1</v>
      </c>
      <c r="Z213" s="50" t="b">
        <v>0</v>
      </c>
      <c r="AA213" s="50" t="b">
        <v>0</v>
      </c>
      <c r="AB213" s="50" t="b">
        <v>0</v>
      </c>
      <c r="AC213" s="50" t="b">
        <v>0</v>
      </c>
      <c r="AD213" s="163">
        <f t="shared" si="1"/>
        <v>0</v>
      </c>
      <c r="AE213" s="163"/>
      <c r="AF213" s="165">
        <f t="shared" si="2"/>
        <v>0</v>
      </c>
      <c r="AG213" s="162"/>
      <c r="AH213" s="162"/>
      <c r="AI213" s="49" t="b">
        <f t="shared" si="59"/>
        <v>0</v>
      </c>
      <c r="AJ213" s="50" t="b">
        <f t="shared" si="60"/>
        <v>1</v>
      </c>
      <c r="AK213" s="165"/>
      <c r="AL213" s="165">
        <f t="shared" si="5"/>
        <v>0</v>
      </c>
      <c r="AM213" s="165">
        <f t="shared" si="6"/>
        <v>1</v>
      </c>
    </row>
    <row r="214" spans="1:39" ht="27">
      <c r="A214" s="225"/>
      <c r="B214" s="225" t="s">
        <v>5827</v>
      </c>
      <c r="C214" s="217" t="s">
        <v>5828</v>
      </c>
      <c r="D214" s="226" t="s">
        <v>5829</v>
      </c>
      <c r="E214" s="228" t="s">
        <v>122</v>
      </c>
      <c r="F214" s="229" t="s">
        <v>670</v>
      </c>
      <c r="G214" s="227" t="b">
        <v>0</v>
      </c>
      <c r="H214" s="49" t="b">
        <v>0</v>
      </c>
      <c r="I214" s="49" t="b">
        <v>0</v>
      </c>
      <c r="J214" s="49" t="b">
        <v>0</v>
      </c>
      <c r="K214" s="50" t="b">
        <v>1</v>
      </c>
      <c r="L214" s="50" t="b">
        <v>0</v>
      </c>
      <c r="M214" s="50" t="b">
        <v>0</v>
      </c>
      <c r="N214" s="50" t="b">
        <v>0</v>
      </c>
      <c r="O214" s="50" t="b">
        <v>0</v>
      </c>
      <c r="P214" s="230">
        <f t="shared" si="0"/>
        <v>0</v>
      </c>
      <c r="Q214" s="229"/>
      <c r="R214" s="47"/>
      <c r="S214" s="228" t="s">
        <v>871</v>
      </c>
      <c r="T214" s="229" t="s">
        <v>872</v>
      </c>
      <c r="U214" s="49" t="b">
        <v>0</v>
      </c>
      <c r="V214" s="49" t="b">
        <v>0</v>
      </c>
      <c r="W214" s="49" t="b">
        <v>0</v>
      </c>
      <c r="X214" s="49" t="b">
        <v>0</v>
      </c>
      <c r="Y214" s="50" t="b">
        <v>1</v>
      </c>
      <c r="Z214" s="50" t="b">
        <v>0</v>
      </c>
      <c r="AA214" s="50" t="b">
        <v>0</v>
      </c>
      <c r="AB214" s="50" t="b">
        <v>0</v>
      </c>
      <c r="AC214" s="50" t="b">
        <v>0</v>
      </c>
      <c r="AD214" s="229">
        <f t="shared" si="1"/>
        <v>0</v>
      </c>
      <c r="AE214" s="229"/>
      <c r="AF214" s="231">
        <f t="shared" si="2"/>
        <v>0</v>
      </c>
      <c r="AG214" s="228"/>
      <c r="AH214" s="228"/>
      <c r="AI214" s="49" t="b">
        <f t="shared" si="59"/>
        <v>0</v>
      </c>
      <c r="AJ214" s="50" t="b">
        <f t="shared" si="60"/>
        <v>1</v>
      </c>
      <c r="AK214" s="231"/>
      <c r="AL214" s="231">
        <f t="shared" si="5"/>
        <v>0</v>
      </c>
      <c r="AM214" s="231">
        <f t="shared" si="6"/>
        <v>1</v>
      </c>
    </row>
    <row r="215" spans="1:39" ht="27">
      <c r="A215" s="225"/>
      <c r="B215" s="225" t="s">
        <v>5830</v>
      </c>
      <c r="C215" s="217" t="s">
        <v>5831</v>
      </c>
      <c r="D215" s="226" t="s">
        <v>5832</v>
      </c>
      <c r="E215" s="162" t="s">
        <v>122</v>
      </c>
      <c r="F215" s="163" t="s">
        <v>670</v>
      </c>
      <c r="G215" s="227" t="b">
        <v>0</v>
      </c>
      <c r="H215" s="49" t="b">
        <v>0</v>
      </c>
      <c r="I215" s="49" t="b">
        <v>0</v>
      </c>
      <c r="J215" s="49" t="b">
        <v>0</v>
      </c>
      <c r="K215" s="50" t="b">
        <v>1</v>
      </c>
      <c r="L215" s="50" t="b">
        <v>0</v>
      </c>
      <c r="M215" s="50" t="b">
        <v>0</v>
      </c>
      <c r="N215" s="50" t="b">
        <v>0</v>
      </c>
      <c r="O215" s="50" t="b">
        <v>0</v>
      </c>
      <c r="P215" s="164">
        <f t="shared" si="0"/>
        <v>0</v>
      </c>
      <c r="Q215" s="163"/>
      <c r="R215" s="47"/>
      <c r="S215" s="162" t="s">
        <v>871</v>
      </c>
      <c r="T215" s="163" t="s">
        <v>872</v>
      </c>
      <c r="U215" s="49" t="b">
        <v>0</v>
      </c>
      <c r="V215" s="49" t="b">
        <v>0</v>
      </c>
      <c r="W215" s="49" t="b">
        <v>0</v>
      </c>
      <c r="X215" s="49" t="b">
        <v>0</v>
      </c>
      <c r="Y215" s="50" t="b">
        <v>1</v>
      </c>
      <c r="Z215" s="50" t="b">
        <v>0</v>
      </c>
      <c r="AA215" s="50" t="b">
        <v>0</v>
      </c>
      <c r="AB215" s="50" t="b">
        <v>0</v>
      </c>
      <c r="AC215" s="50" t="b">
        <v>0</v>
      </c>
      <c r="AD215" s="163">
        <f t="shared" si="1"/>
        <v>0</v>
      </c>
      <c r="AE215" s="163"/>
      <c r="AF215" s="165">
        <f t="shared" si="2"/>
        <v>0</v>
      </c>
      <c r="AG215" s="162"/>
      <c r="AH215" s="162"/>
      <c r="AI215" s="49" t="b">
        <f t="shared" si="59"/>
        <v>0</v>
      </c>
      <c r="AJ215" s="50" t="b">
        <f t="shared" si="60"/>
        <v>1</v>
      </c>
      <c r="AK215" s="165"/>
      <c r="AL215" s="165">
        <f t="shared" si="5"/>
        <v>0</v>
      </c>
      <c r="AM215" s="165">
        <f t="shared" si="6"/>
        <v>1</v>
      </c>
    </row>
    <row r="216" spans="1:39" ht="27">
      <c r="A216" s="225"/>
      <c r="B216" s="225" t="s">
        <v>5833</v>
      </c>
      <c r="C216" s="217" t="s">
        <v>5834</v>
      </c>
      <c r="D216" s="226" t="s">
        <v>5835</v>
      </c>
      <c r="E216" s="228" t="s">
        <v>122</v>
      </c>
      <c r="F216" s="229" t="s">
        <v>670</v>
      </c>
      <c r="G216" s="227" t="b">
        <v>0</v>
      </c>
      <c r="H216" s="49" t="b">
        <v>0</v>
      </c>
      <c r="I216" s="49" t="b">
        <v>0</v>
      </c>
      <c r="J216" s="49" t="b">
        <v>0</v>
      </c>
      <c r="K216" s="50" t="b">
        <v>1</v>
      </c>
      <c r="L216" s="50" t="b">
        <v>0</v>
      </c>
      <c r="M216" s="50" t="b">
        <v>0</v>
      </c>
      <c r="N216" s="50" t="b">
        <v>0</v>
      </c>
      <c r="O216" s="50" t="b">
        <v>0</v>
      </c>
      <c r="P216" s="230">
        <f t="shared" si="0"/>
        <v>0</v>
      </c>
      <c r="Q216" s="229"/>
      <c r="R216" s="47"/>
      <c r="S216" s="228" t="s">
        <v>871</v>
      </c>
      <c r="T216" s="229" t="s">
        <v>872</v>
      </c>
      <c r="U216" s="49" t="b">
        <v>0</v>
      </c>
      <c r="V216" s="49" t="b">
        <v>0</v>
      </c>
      <c r="W216" s="49" t="b">
        <v>0</v>
      </c>
      <c r="X216" s="49" t="b">
        <v>0</v>
      </c>
      <c r="Y216" s="50" t="b">
        <v>1</v>
      </c>
      <c r="Z216" s="50" t="b">
        <v>0</v>
      </c>
      <c r="AA216" s="50" t="b">
        <v>0</v>
      </c>
      <c r="AB216" s="50" t="b">
        <v>0</v>
      </c>
      <c r="AC216" s="50" t="b">
        <v>0</v>
      </c>
      <c r="AD216" s="229">
        <f t="shared" si="1"/>
        <v>0</v>
      </c>
      <c r="AE216" s="229"/>
      <c r="AF216" s="231">
        <f t="shared" si="2"/>
        <v>0</v>
      </c>
      <c r="AG216" s="228"/>
      <c r="AH216" s="228"/>
      <c r="AI216" s="49" t="b">
        <f t="shared" si="59"/>
        <v>0</v>
      </c>
      <c r="AJ216" s="50" t="b">
        <f t="shared" si="60"/>
        <v>1</v>
      </c>
      <c r="AK216" s="231"/>
      <c r="AL216" s="231">
        <f t="shared" si="5"/>
        <v>0</v>
      </c>
      <c r="AM216" s="231">
        <f t="shared" si="6"/>
        <v>1</v>
      </c>
    </row>
    <row r="217" spans="1:39" ht="27">
      <c r="A217" s="225"/>
      <c r="B217" s="225" t="s">
        <v>5836</v>
      </c>
      <c r="C217" s="217" t="s">
        <v>5837</v>
      </c>
      <c r="D217" s="226" t="s">
        <v>5838</v>
      </c>
      <c r="E217" s="162" t="s">
        <v>122</v>
      </c>
      <c r="F217" s="163" t="s">
        <v>670</v>
      </c>
      <c r="G217" s="227" t="b">
        <v>0</v>
      </c>
      <c r="H217" s="49" t="b">
        <v>0</v>
      </c>
      <c r="I217" s="49" t="b">
        <v>0</v>
      </c>
      <c r="J217" s="49" t="b">
        <v>0</v>
      </c>
      <c r="K217" s="50" t="b">
        <v>1</v>
      </c>
      <c r="L217" s="50" t="b">
        <v>0</v>
      </c>
      <c r="M217" s="50" t="b">
        <v>0</v>
      </c>
      <c r="N217" s="50" t="b">
        <v>0</v>
      </c>
      <c r="O217" s="50" t="b">
        <v>0</v>
      </c>
      <c r="P217" s="164">
        <f t="shared" si="0"/>
        <v>0</v>
      </c>
      <c r="Q217" s="163"/>
      <c r="R217" s="47"/>
      <c r="S217" s="162" t="s">
        <v>871</v>
      </c>
      <c r="T217" s="163" t="s">
        <v>872</v>
      </c>
      <c r="U217" s="49" t="b">
        <v>0</v>
      </c>
      <c r="V217" s="49" t="b">
        <v>0</v>
      </c>
      <c r="W217" s="49" t="b">
        <v>0</v>
      </c>
      <c r="X217" s="49" t="b">
        <v>0</v>
      </c>
      <c r="Y217" s="50" t="b">
        <v>1</v>
      </c>
      <c r="Z217" s="50" t="b">
        <v>0</v>
      </c>
      <c r="AA217" s="50" t="b">
        <v>0</v>
      </c>
      <c r="AB217" s="50" t="b">
        <v>0</v>
      </c>
      <c r="AC217" s="50" t="b">
        <v>0</v>
      </c>
      <c r="AD217" s="163">
        <f t="shared" si="1"/>
        <v>0</v>
      </c>
      <c r="AE217" s="163"/>
      <c r="AF217" s="165">
        <f t="shared" si="2"/>
        <v>0</v>
      </c>
      <c r="AG217" s="162"/>
      <c r="AH217" s="162"/>
      <c r="AI217" s="49" t="b">
        <f t="shared" si="59"/>
        <v>0</v>
      </c>
      <c r="AJ217" s="50" t="b">
        <f t="shared" si="60"/>
        <v>1</v>
      </c>
      <c r="AK217" s="165"/>
      <c r="AL217" s="165">
        <f t="shared" si="5"/>
        <v>0</v>
      </c>
      <c r="AM217" s="165">
        <f t="shared" si="6"/>
        <v>1</v>
      </c>
    </row>
    <row r="218" spans="1:39" ht="27">
      <c r="A218" s="232" t="s">
        <v>5839</v>
      </c>
      <c r="B218" s="225" t="s">
        <v>5840</v>
      </c>
      <c r="C218" s="218" t="s">
        <v>5841</v>
      </c>
      <c r="D218" s="226" t="str">
        <f>HYPERLINK("https://www.youtube.com/watch?v=WFdEC6fb5JA", "Link")</f>
        <v>Link</v>
      </c>
      <c r="E218" s="228" t="s">
        <v>122</v>
      </c>
      <c r="F218" s="229" t="s">
        <v>670</v>
      </c>
      <c r="G218" s="227" t="b">
        <v>1</v>
      </c>
      <c r="H218" s="49" t="b">
        <v>0</v>
      </c>
      <c r="I218" s="49" t="b">
        <v>1</v>
      </c>
      <c r="J218" s="49" t="b">
        <v>0</v>
      </c>
      <c r="K218" s="50" t="b">
        <v>0</v>
      </c>
      <c r="L218" s="50" t="b">
        <v>0</v>
      </c>
      <c r="M218" s="50" t="b">
        <v>0</v>
      </c>
      <c r="N218" s="50" t="b">
        <v>0</v>
      </c>
      <c r="O218" s="50" t="b">
        <v>0</v>
      </c>
      <c r="P218" s="230">
        <f t="shared" si="0"/>
        <v>1</v>
      </c>
      <c r="Q218" s="229"/>
      <c r="R218" s="47"/>
      <c r="S218" s="228" t="s">
        <v>871</v>
      </c>
      <c r="T218" s="229" t="s">
        <v>872</v>
      </c>
      <c r="U218" s="49" t="b">
        <v>0</v>
      </c>
      <c r="V218" s="49" t="b">
        <v>0</v>
      </c>
      <c r="W218" s="49" t="b">
        <v>1</v>
      </c>
      <c r="X218" s="49" t="b">
        <v>0</v>
      </c>
      <c r="Y218" s="50" t="b">
        <v>0</v>
      </c>
      <c r="Z218" s="50" t="b">
        <v>0</v>
      </c>
      <c r="AA218" s="50" t="b">
        <v>0</v>
      </c>
      <c r="AB218" s="50" t="b">
        <v>0</v>
      </c>
      <c r="AC218" s="50" t="b">
        <v>0</v>
      </c>
      <c r="AD218" s="229">
        <f t="shared" si="1"/>
        <v>1</v>
      </c>
      <c r="AE218" s="229"/>
      <c r="AF218" s="231">
        <f t="shared" si="2"/>
        <v>0</v>
      </c>
      <c r="AG218" s="228"/>
      <c r="AH218" s="228"/>
      <c r="AI218" s="49" t="b">
        <f t="shared" si="59"/>
        <v>1</v>
      </c>
      <c r="AJ218" s="50" t="b">
        <f t="shared" si="60"/>
        <v>0</v>
      </c>
      <c r="AK218" s="231"/>
      <c r="AL218" s="231">
        <f t="shared" si="5"/>
        <v>0</v>
      </c>
      <c r="AM218" s="231">
        <f t="shared" si="6"/>
        <v>1</v>
      </c>
    </row>
    <row r="219" spans="1:39" ht="27">
      <c r="A219" s="225"/>
      <c r="B219" s="225" t="s">
        <v>5842</v>
      </c>
      <c r="C219" s="217" t="s">
        <v>5843</v>
      </c>
      <c r="D219" s="226" t="s">
        <v>5844</v>
      </c>
      <c r="E219" s="162" t="s">
        <v>122</v>
      </c>
      <c r="F219" s="163" t="s">
        <v>670</v>
      </c>
      <c r="G219" s="227" t="b">
        <v>0</v>
      </c>
      <c r="H219" s="49" t="b">
        <v>0</v>
      </c>
      <c r="I219" s="49" t="b">
        <v>0</v>
      </c>
      <c r="J219" s="49" t="b">
        <v>0</v>
      </c>
      <c r="K219" s="50" t="b">
        <v>1</v>
      </c>
      <c r="L219" s="50" t="b">
        <v>0</v>
      </c>
      <c r="M219" s="50" t="b">
        <v>0</v>
      </c>
      <c r="N219" s="50" t="b">
        <v>0</v>
      </c>
      <c r="O219" s="50" t="b">
        <v>0</v>
      </c>
      <c r="P219" s="164">
        <f t="shared" si="0"/>
        <v>0</v>
      </c>
      <c r="Q219" s="163"/>
      <c r="R219" s="47"/>
      <c r="S219" s="162" t="s">
        <v>871</v>
      </c>
      <c r="T219" s="163" t="s">
        <v>872</v>
      </c>
      <c r="U219" s="49" t="b">
        <v>0</v>
      </c>
      <c r="V219" s="49" t="b">
        <v>0</v>
      </c>
      <c r="W219" s="49" t="b">
        <v>0</v>
      </c>
      <c r="X219" s="49" t="b">
        <v>0</v>
      </c>
      <c r="Y219" s="50" t="b">
        <v>1</v>
      </c>
      <c r="Z219" s="50" t="b">
        <v>0</v>
      </c>
      <c r="AA219" s="50" t="b">
        <v>0</v>
      </c>
      <c r="AB219" s="50" t="b">
        <v>0</v>
      </c>
      <c r="AC219" s="50" t="b">
        <v>0</v>
      </c>
      <c r="AD219" s="163">
        <f t="shared" si="1"/>
        <v>0</v>
      </c>
      <c r="AE219" s="163"/>
      <c r="AF219" s="165">
        <f t="shared" si="2"/>
        <v>0</v>
      </c>
      <c r="AG219" s="162"/>
      <c r="AH219" s="162"/>
      <c r="AI219" s="49" t="b">
        <f t="shared" si="59"/>
        <v>0</v>
      </c>
      <c r="AJ219" s="50" t="b">
        <f t="shared" si="60"/>
        <v>1</v>
      </c>
      <c r="AK219" s="165"/>
      <c r="AL219" s="165">
        <f t="shared" si="5"/>
        <v>0</v>
      </c>
      <c r="AM219" s="165">
        <f t="shared" si="6"/>
        <v>1</v>
      </c>
    </row>
    <row r="220" spans="1:39" ht="27">
      <c r="A220" s="225"/>
      <c r="B220" s="225" t="s">
        <v>5845</v>
      </c>
      <c r="C220" s="217" t="s">
        <v>5846</v>
      </c>
      <c r="D220" s="226" t="s">
        <v>5847</v>
      </c>
      <c r="E220" s="228" t="s">
        <v>122</v>
      </c>
      <c r="F220" s="229" t="s">
        <v>670</v>
      </c>
      <c r="G220" s="227" t="b">
        <v>0</v>
      </c>
      <c r="H220" s="49" t="b">
        <v>0</v>
      </c>
      <c r="I220" s="49" t="b">
        <v>0</v>
      </c>
      <c r="J220" s="49" t="b">
        <v>0</v>
      </c>
      <c r="K220" s="50" t="b">
        <v>1</v>
      </c>
      <c r="L220" s="50" t="b">
        <v>0</v>
      </c>
      <c r="M220" s="50" t="b">
        <v>0</v>
      </c>
      <c r="N220" s="50" t="b">
        <v>0</v>
      </c>
      <c r="O220" s="50" t="b">
        <v>0</v>
      </c>
      <c r="P220" s="230">
        <f t="shared" si="0"/>
        <v>0</v>
      </c>
      <c r="Q220" s="229"/>
      <c r="R220" s="47"/>
      <c r="S220" s="228" t="s">
        <v>871</v>
      </c>
      <c r="T220" s="229" t="s">
        <v>872</v>
      </c>
      <c r="U220" s="49" t="b">
        <v>0</v>
      </c>
      <c r="V220" s="49" t="b">
        <v>0</v>
      </c>
      <c r="W220" s="49" t="b">
        <v>0</v>
      </c>
      <c r="X220" s="49" t="b">
        <v>0</v>
      </c>
      <c r="Y220" s="50" t="b">
        <v>1</v>
      </c>
      <c r="Z220" s="50" t="b">
        <v>0</v>
      </c>
      <c r="AA220" s="50" t="b">
        <v>0</v>
      </c>
      <c r="AB220" s="50" t="b">
        <v>0</v>
      </c>
      <c r="AC220" s="50" t="b">
        <v>0</v>
      </c>
      <c r="AD220" s="229">
        <f t="shared" si="1"/>
        <v>0</v>
      </c>
      <c r="AE220" s="229"/>
      <c r="AF220" s="231">
        <f t="shared" si="2"/>
        <v>0</v>
      </c>
      <c r="AG220" s="228"/>
      <c r="AH220" s="228"/>
      <c r="AI220" s="49" t="b">
        <f t="shared" si="59"/>
        <v>0</v>
      </c>
      <c r="AJ220" s="50" t="b">
        <f t="shared" si="60"/>
        <v>1</v>
      </c>
      <c r="AK220" s="231"/>
      <c r="AL220" s="231">
        <f t="shared" si="5"/>
        <v>0</v>
      </c>
      <c r="AM220" s="231">
        <f t="shared" si="6"/>
        <v>1</v>
      </c>
    </row>
    <row r="221" spans="1:39" ht="27">
      <c r="A221" s="225"/>
      <c r="B221" s="225" t="s">
        <v>5848</v>
      </c>
      <c r="C221" s="217" t="s">
        <v>5849</v>
      </c>
      <c r="D221" s="226" t="s">
        <v>5850</v>
      </c>
      <c r="E221" s="162" t="s">
        <v>122</v>
      </c>
      <c r="F221" s="163" t="s">
        <v>670</v>
      </c>
      <c r="G221" s="227" t="b">
        <v>0</v>
      </c>
      <c r="H221" s="49" t="b">
        <v>0</v>
      </c>
      <c r="I221" s="49" t="b">
        <v>0</v>
      </c>
      <c r="J221" s="49" t="b">
        <v>0</v>
      </c>
      <c r="K221" s="50" t="b">
        <v>1</v>
      </c>
      <c r="L221" s="50" t="b">
        <v>0</v>
      </c>
      <c r="M221" s="50" t="b">
        <v>0</v>
      </c>
      <c r="N221" s="50" t="b">
        <v>0</v>
      </c>
      <c r="O221" s="50" t="b">
        <v>0</v>
      </c>
      <c r="P221" s="164">
        <f t="shared" si="0"/>
        <v>0</v>
      </c>
      <c r="Q221" s="163"/>
      <c r="R221" s="47"/>
      <c r="S221" s="162" t="s">
        <v>2424</v>
      </c>
      <c r="T221" s="163" t="s">
        <v>139</v>
      </c>
      <c r="U221" s="49" t="b">
        <v>1</v>
      </c>
      <c r="V221" s="49" t="b">
        <v>0</v>
      </c>
      <c r="W221" s="49" t="b">
        <v>0</v>
      </c>
      <c r="X221" s="49" t="b">
        <v>0</v>
      </c>
      <c r="Y221" s="50" t="b">
        <v>0</v>
      </c>
      <c r="Z221" s="50" t="b">
        <v>0</v>
      </c>
      <c r="AA221" s="50" t="b">
        <v>0</v>
      </c>
      <c r="AB221" s="50" t="b">
        <v>0</v>
      </c>
      <c r="AC221" s="50" t="b">
        <v>0</v>
      </c>
      <c r="AD221" s="163">
        <f t="shared" si="1"/>
        <v>1</v>
      </c>
      <c r="AE221" s="163"/>
      <c r="AF221" s="165">
        <f t="shared" si="2"/>
        <v>1</v>
      </c>
      <c r="AG221" s="162" t="s">
        <v>122</v>
      </c>
      <c r="AH221" s="162" t="s">
        <v>670</v>
      </c>
      <c r="AI221" s="49" t="b">
        <v>0</v>
      </c>
      <c r="AJ221" s="50" t="b">
        <v>0</v>
      </c>
      <c r="AK221" s="165"/>
      <c r="AL221" s="165">
        <f t="shared" si="5"/>
        <v>1</v>
      </c>
      <c r="AM221" s="165">
        <f t="shared" si="6"/>
        <v>1</v>
      </c>
    </row>
    <row r="222" spans="1:39" ht="27">
      <c r="A222" s="225"/>
      <c r="B222" s="225" t="s">
        <v>5851</v>
      </c>
      <c r="C222" s="217" t="s">
        <v>5852</v>
      </c>
      <c r="D222" s="226" t="s">
        <v>5853</v>
      </c>
      <c r="E222" s="228" t="s">
        <v>122</v>
      </c>
      <c r="F222" s="229" t="s">
        <v>670</v>
      </c>
      <c r="G222" s="227" t="b">
        <v>0</v>
      </c>
      <c r="H222" s="49" t="b">
        <v>0</v>
      </c>
      <c r="I222" s="49" t="b">
        <v>0</v>
      </c>
      <c r="J222" s="49" t="b">
        <v>0</v>
      </c>
      <c r="K222" s="50" t="b">
        <v>1</v>
      </c>
      <c r="L222" s="50" t="b">
        <v>0</v>
      </c>
      <c r="M222" s="50" t="b">
        <v>0</v>
      </c>
      <c r="N222" s="50" t="b">
        <v>0</v>
      </c>
      <c r="O222" s="50" t="b">
        <v>0</v>
      </c>
      <c r="P222" s="230">
        <f t="shared" si="0"/>
        <v>0</v>
      </c>
      <c r="Q222" s="229"/>
      <c r="R222" s="47"/>
      <c r="S222" s="228" t="s">
        <v>2424</v>
      </c>
      <c r="T222" s="163" t="s">
        <v>139</v>
      </c>
      <c r="U222" s="49" t="b">
        <v>1</v>
      </c>
      <c r="V222" s="49" t="b">
        <v>0</v>
      </c>
      <c r="W222" s="49" t="b">
        <v>0</v>
      </c>
      <c r="X222" s="49" t="b">
        <v>0</v>
      </c>
      <c r="Y222" s="50" t="b">
        <v>1</v>
      </c>
      <c r="Z222" s="50" t="b">
        <v>0</v>
      </c>
      <c r="AA222" s="50" t="b">
        <v>0</v>
      </c>
      <c r="AB222" s="50" t="b">
        <v>0</v>
      </c>
      <c r="AC222" s="50" t="b">
        <v>0</v>
      </c>
      <c r="AD222" s="229">
        <f t="shared" si="1"/>
        <v>0</v>
      </c>
      <c r="AE222" s="229"/>
      <c r="AF222" s="231">
        <f t="shared" si="2"/>
        <v>0</v>
      </c>
      <c r="AG222" s="228"/>
      <c r="AH222" s="228"/>
      <c r="AI222" s="49" t="b">
        <f t="shared" ref="AI222:AI224" si="61">IF(AND(P222,AD222,NOT(AF222)),TRUE,FALSE)</f>
        <v>0</v>
      </c>
      <c r="AJ222" s="50" t="b">
        <f t="shared" ref="AJ222:AJ224" si="62">IF(AND(NOT(P222),NOT(AD222)),TRUE,FALSE)</f>
        <v>1</v>
      </c>
      <c r="AK222" s="231"/>
      <c r="AL222" s="231">
        <f t="shared" si="5"/>
        <v>0</v>
      </c>
      <c r="AM222" s="231">
        <f t="shared" si="6"/>
        <v>1</v>
      </c>
    </row>
    <row r="223" spans="1:39" ht="27">
      <c r="A223" s="232" t="s">
        <v>5854</v>
      </c>
      <c r="B223" s="225" t="s">
        <v>5855</v>
      </c>
      <c r="C223" s="218" t="s">
        <v>5856</v>
      </c>
      <c r="D223" s="226" t="str">
        <f>HYPERLINK("https://pdteurope.com/wp-content/uploads/2020/11/Plant_Final_Distribution_2020.pdf", "Link")</f>
        <v>Link</v>
      </c>
      <c r="E223" s="162" t="s">
        <v>122</v>
      </c>
      <c r="F223" s="163" t="s">
        <v>670</v>
      </c>
      <c r="G223" s="227" t="b">
        <v>1</v>
      </c>
      <c r="H223" s="49" t="b">
        <v>0</v>
      </c>
      <c r="I223" s="49" t="b">
        <v>0</v>
      </c>
      <c r="J223" s="49" t="b">
        <v>1</v>
      </c>
      <c r="K223" s="50" t="b">
        <v>0</v>
      </c>
      <c r="L223" s="50" t="b">
        <v>0</v>
      </c>
      <c r="M223" s="50" t="b">
        <v>0</v>
      </c>
      <c r="N223" s="50" t="b">
        <v>0</v>
      </c>
      <c r="O223" s="50" t="b">
        <v>0</v>
      </c>
      <c r="P223" s="164">
        <f t="shared" si="0"/>
        <v>1</v>
      </c>
      <c r="Q223" s="163"/>
      <c r="R223" s="47"/>
      <c r="S223" s="162" t="s">
        <v>2424</v>
      </c>
      <c r="T223" s="163" t="s">
        <v>139</v>
      </c>
      <c r="U223" s="49" t="b">
        <v>1</v>
      </c>
      <c r="V223" s="49" t="b">
        <v>0</v>
      </c>
      <c r="W223" s="49" t="b">
        <v>0</v>
      </c>
      <c r="X223" s="49" t="b">
        <v>0</v>
      </c>
      <c r="Y223" s="50" t="b">
        <v>0</v>
      </c>
      <c r="Z223" s="50" t="b">
        <v>0</v>
      </c>
      <c r="AA223" s="50" t="b">
        <v>0</v>
      </c>
      <c r="AB223" s="50" t="b">
        <v>0</v>
      </c>
      <c r="AC223" s="50" t="b">
        <v>0</v>
      </c>
      <c r="AD223" s="163">
        <f t="shared" si="1"/>
        <v>1</v>
      </c>
      <c r="AE223" s="163"/>
      <c r="AF223" s="165">
        <f t="shared" si="2"/>
        <v>0</v>
      </c>
      <c r="AG223" s="162"/>
      <c r="AH223" s="162"/>
      <c r="AI223" s="49" t="b">
        <f t="shared" si="61"/>
        <v>1</v>
      </c>
      <c r="AJ223" s="50" t="b">
        <f t="shared" si="62"/>
        <v>0</v>
      </c>
      <c r="AK223" s="165"/>
      <c r="AL223" s="165">
        <f t="shared" si="5"/>
        <v>0</v>
      </c>
      <c r="AM223" s="165">
        <f t="shared" si="6"/>
        <v>1</v>
      </c>
    </row>
    <row r="224" spans="1:39" ht="27">
      <c r="A224" s="236"/>
      <c r="B224" s="225" t="s">
        <v>5857</v>
      </c>
      <c r="C224" s="217" t="s">
        <v>5858</v>
      </c>
      <c r="D224" s="226" t="s">
        <v>5859</v>
      </c>
      <c r="E224" s="228" t="s">
        <v>122</v>
      </c>
      <c r="F224" s="229" t="s">
        <v>670</v>
      </c>
      <c r="G224" s="227" t="b">
        <v>0</v>
      </c>
      <c r="H224" s="49" t="b">
        <v>0</v>
      </c>
      <c r="I224" s="49" t="b">
        <v>0</v>
      </c>
      <c r="J224" s="49" t="b">
        <v>0</v>
      </c>
      <c r="K224" s="50" t="b">
        <v>0</v>
      </c>
      <c r="L224" s="50" t="b">
        <v>0</v>
      </c>
      <c r="M224" s="50" t="b">
        <v>0</v>
      </c>
      <c r="N224" s="50" t="b">
        <v>0</v>
      </c>
      <c r="O224" s="50" t="b">
        <v>1</v>
      </c>
      <c r="P224" s="230">
        <f t="shared" si="0"/>
        <v>0</v>
      </c>
      <c r="Q224" s="229"/>
      <c r="R224" s="47"/>
      <c r="S224" s="228" t="s">
        <v>2424</v>
      </c>
      <c r="T224" s="163" t="s">
        <v>139</v>
      </c>
      <c r="U224" s="49" t="b">
        <v>1</v>
      </c>
      <c r="V224" s="49" t="b">
        <v>0</v>
      </c>
      <c r="W224" s="49" t="b">
        <v>0</v>
      </c>
      <c r="X224" s="49" t="b">
        <v>0</v>
      </c>
      <c r="Y224" s="50" t="b">
        <v>0</v>
      </c>
      <c r="Z224" s="50" t="b">
        <v>0</v>
      </c>
      <c r="AA224" s="50" t="b">
        <v>0</v>
      </c>
      <c r="AB224" s="50" t="b">
        <v>0</v>
      </c>
      <c r="AC224" s="50" t="b">
        <v>1</v>
      </c>
      <c r="AD224" s="229">
        <f t="shared" si="1"/>
        <v>0</v>
      </c>
      <c r="AE224" s="229" t="s">
        <v>5860</v>
      </c>
      <c r="AF224" s="231">
        <f t="shared" si="2"/>
        <v>0</v>
      </c>
      <c r="AG224" s="228"/>
      <c r="AH224" s="228"/>
      <c r="AI224" s="49" t="b">
        <f t="shared" si="61"/>
        <v>0</v>
      </c>
      <c r="AJ224" s="50" t="b">
        <f t="shared" si="62"/>
        <v>1</v>
      </c>
      <c r="AK224" s="231"/>
      <c r="AL224" s="231">
        <f t="shared" si="5"/>
        <v>0</v>
      </c>
      <c r="AM224" s="231">
        <f t="shared" si="6"/>
        <v>1</v>
      </c>
    </row>
    <row r="225" spans="1:39" ht="27">
      <c r="A225" s="236"/>
      <c r="B225" s="225" t="s">
        <v>5861</v>
      </c>
      <c r="C225" s="217" t="s">
        <v>5862</v>
      </c>
      <c r="D225" s="226" t="s">
        <v>5863</v>
      </c>
      <c r="E225" s="162" t="s">
        <v>122</v>
      </c>
      <c r="F225" s="163" t="s">
        <v>670</v>
      </c>
      <c r="G225" s="227" t="b">
        <v>0</v>
      </c>
      <c r="H225" s="49" t="b">
        <v>0</v>
      </c>
      <c r="I225" s="49" t="b">
        <v>0</v>
      </c>
      <c r="J225" s="49" t="b">
        <v>0</v>
      </c>
      <c r="K225" s="50" t="b">
        <v>0</v>
      </c>
      <c r="L225" s="50" t="b">
        <v>0</v>
      </c>
      <c r="M225" s="50" t="b">
        <v>0</v>
      </c>
      <c r="N225" s="50" t="b">
        <v>0</v>
      </c>
      <c r="O225" s="50" t="b">
        <v>1</v>
      </c>
      <c r="P225" s="164">
        <f t="shared" si="0"/>
        <v>0</v>
      </c>
      <c r="Q225" s="163"/>
      <c r="R225" s="47"/>
      <c r="S225" s="162" t="s">
        <v>2424</v>
      </c>
      <c r="T225" s="163" t="s">
        <v>139</v>
      </c>
      <c r="U225" s="49" t="b">
        <v>1</v>
      </c>
      <c r="V225" s="49" t="b">
        <v>0</v>
      </c>
      <c r="W225" s="49" t="b">
        <v>0</v>
      </c>
      <c r="X225" s="49" t="b">
        <v>0</v>
      </c>
      <c r="Y225" s="50" t="b">
        <v>0</v>
      </c>
      <c r="Z225" s="50" t="b">
        <v>0</v>
      </c>
      <c r="AA225" s="50" t="b">
        <v>0</v>
      </c>
      <c r="AB225" s="50" t="b">
        <v>0</v>
      </c>
      <c r="AC225" s="50" t="b">
        <v>0</v>
      </c>
      <c r="AD225" s="163">
        <f t="shared" si="1"/>
        <v>1</v>
      </c>
      <c r="AE225" s="163"/>
      <c r="AF225" s="165">
        <f t="shared" si="2"/>
        <v>1</v>
      </c>
      <c r="AG225" s="162" t="s">
        <v>122</v>
      </c>
      <c r="AH225" s="162" t="s">
        <v>670</v>
      </c>
      <c r="AI225" s="49" t="b">
        <v>0</v>
      </c>
      <c r="AJ225" s="50" t="b">
        <v>0</v>
      </c>
      <c r="AK225" s="165"/>
      <c r="AL225" s="165">
        <f t="shared" si="5"/>
        <v>1</v>
      </c>
      <c r="AM225" s="165">
        <f t="shared" si="6"/>
        <v>1</v>
      </c>
    </row>
    <row r="226" spans="1:39" ht="27">
      <c r="A226" s="236"/>
      <c r="B226" s="225" t="s">
        <v>5864</v>
      </c>
      <c r="C226" s="217" t="s">
        <v>5865</v>
      </c>
      <c r="D226" s="226" t="s">
        <v>5866</v>
      </c>
      <c r="E226" s="228" t="s">
        <v>122</v>
      </c>
      <c r="F226" s="229" t="s">
        <v>670</v>
      </c>
      <c r="G226" s="227" t="b">
        <v>0</v>
      </c>
      <c r="H226" s="49" t="b">
        <v>0</v>
      </c>
      <c r="I226" s="49" t="b">
        <v>0</v>
      </c>
      <c r="J226" s="49" t="b">
        <v>0</v>
      </c>
      <c r="K226" s="50" t="b">
        <v>0</v>
      </c>
      <c r="L226" s="50" t="b">
        <v>0</v>
      </c>
      <c r="M226" s="50" t="b">
        <v>0</v>
      </c>
      <c r="N226" s="50" t="b">
        <v>0</v>
      </c>
      <c r="O226" s="50" t="b">
        <v>1</v>
      </c>
      <c r="P226" s="230">
        <f t="shared" si="0"/>
        <v>0</v>
      </c>
      <c r="Q226" s="229"/>
      <c r="R226" s="47"/>
      <c r="S226" s="228" t="s">
        <v>2424</v>
      </c>
      <c r="T226" s="163" t="s">
        <v>139</v>
      </c>
      <c r="U226" s="49" t="b">
        <v>0</v>
      </c>
      <c r="V226" s="49" t="b">
        <v>0</v>
      </c>
      <c r="W226" s="49" t="b">
        <v>0</v>
      </c>
      <c r="X226" s="49" t="b">
        <v>0</v>
      </c>
      <c r="Y226" s="50" t="b">
        <v>0</v>
      </c>
      <c r="Z226" s="50" t="b">
        <v>0</v>
      </c>
      <c r="AA226" s="50" t="b">
        <v>0</v>
      </c>
      <c r="AB226" s="50" t="b">
        <v>0</v>
      </c>
      <c r="AC226" s="50" t="b">
        <v>1</v>
      </c>
      <c r="AD226" s="229">
        <f t="shared" si="1"/>
        <v>0</v>
      </c>
      <c r="AE226" s="229" t="s">
        <v>5867</v>
      </c>
      <c r="AF226" s="231">
        <f t="shared" si="2"/>
        <v>0</v>
      </c>
      <c r="AG226" s="228"/>
      <c r="AH226" s="228"/>
      <c r="AI226" s="49" t="b">
        <f t="shared" ref="AI226:AI227" si="63">IF(AND(P226,AD226,NOT(AF226)),TRUE,FALSE)</f>
        <v>0</v>
      </c>
      <c r="AJ226" s="50" t="b">
        <f t="shared" ref="AJ226:AJ227" si="64">IF(AND(NOT(P226),NOT(AD226)),TRUE,FALSE)</f>
        <v>1</v>
      </c>
      <c r="AK226" s="231"/>
      <c r="AL226" s="231">
        <f t="shared" si="5"/>
        <v>0</v>
      </c>
      <c r="AM226" s="231">
        <f t="shared" si="6"/>
        <v>1</v>
      </c>
    </row>
    <row r="227" spans="1:39" ht="27">
      <c r="A227" s="236"/>
      <c r="B227" s="225" t="s">
        <v>5868</v>
      </c>
      <c r="C227" s="217" t="s">
        <v>5869</v>
      </c>
      <c r="D227" s="226" t="s">
        <v>5870</v>
      </c>
      <c r="E227" s="162" t="s">
        <v>138</v>
      </c>
      <c r="F227" s="163" t="s">
        <v>139</v>
      </c>
      <c r="G227" s="227" t="b">
        <v>0</v>
      </c>
      <c r="H227" s="49" t="b">
        <v>0</v>
      </c>
      <c r="I227" s="49" t="b">
        <v>0</v>
      </c>
      <c r="J227" s="49" t="b">
        <v>0</v>
      </c>
      <c r="K227" s="50" t="b">
        <v>1</v>
      </c>
      <c r="L227" s="50" t="b">
        <v>0</v>
      </c>
      <c r="M227" s="50" t="b">
        <v>0</v>
      </c>
      <c r="N227" s="50" t="b">
        <v>0</v>
      </c>
      <c r="O227" s="50" t="b">
        <v>0</v>
      </c>
      <c r="P227" s="164">
        <f t="shared" si="0"/>
        <v>0</v>
      </c>
      <c r="Q227" s="163" t="s">
        <v>5871</v>
      </c>
      <c r="R227" s="47"/>
      <c r="S227" s="162" t="s">
        <v>2424</v>
      </c>
      <c r="T227" s="163" t="s">
        <v>139</v>
      </c>
      <c r="U227" s="49" t="b">
        <v>1</v>
      </c>
      <c r="V227" s="49" t="b">
        <v>0</v>
      </c>
      <c r="W227" s="49" t="b">
        <v>0</v>
      </c>
      <c r="X227" s="49" t="b">
        <v>0</v>
      </c>
      <c r="Y227" s="50" t="b">
        <v>1</v>
      </c>
      <c r="Z227" s="50" t="b">
        <v>0</v>
      </c>
      <c r="AA227" s="50" t="b">
        <v>0</v>
      </c>
      <c r="AB227" s="50" t="b">
        <v>0</v>
      </c>
      <c r="AC227" s="50" t="b">
        <v>0</v>
      </c>
      <c r="AD227" s="163">
        <f t="shared" si="1"/>
        <v>0</v>
      </c>
      <c r="AE227" s="163" t="s">
        <v>5872</v>
      </c>
      <c r="AF227" s="165">
        <f t="shared" si="2"/>
        <v>0</v>
      </c>
      <c r="AG227" s="162"/>
      <c r="AH227" s="162"/>
      <c r="AI227" s="49" t="b">
        <f t="shared" si="63"/>
        <v>0</v>
      </c>
      <c r="AJ227" s="50" t="b">
        <f t="shared" si="64"/>
        <v>1</v>
      </c>
      <c r="AK227" s="165"/>
      <c r="AL227" s="165">
        <f t="shared" si="5"/>
        <v>0</v>
      </c>
      <c r="AM227" s="165">
        <f t="shared" si="6"/>
        <v>1</v>
      </c>
    </row>
    <row r="228" spans="1:39" ht="13.2">
      <c r="B228" s="27"/>
      <c r="C228" s="237"/>
      <c r="D228" s="27"/>
      <c r="E228" s="231"/>
      <c r="F228" s="231"/>
      <c r="G228" s="231">
        <f t="shared" ref="G228:O228" si="65">COUNTIF(G57:G227,TRUE)</f>
        <v>68</v>
      </c>
      <c r="H228" s="231">
        <f t="shared" si="65"/>
        <v>0</v>
      </c>
      <c r="I228" s="231">
        <f t="shared" si="65"/>
        <v>6</v>
      </c>
      <c r="J228" s="231">
        <f t="shared" si="65"/>
        <v>14</v>
      </c>
      <c r="K228" s="231">
        <f t="shared" si="65"/>
        <v>59</v>
      </c>
      <c r="L228" s="231">
        <f t="shared" si="65"/>
        <v>1</v>
      </c>
      <c r="M228" s="231">
        <f t="shared" si="65"/>
        <v>0</v>
      </c>
      <c r="N228" s="231">
        <f t="shared" si="65"/>
        <v>11</v>
      </c>
      <c r="O228" s="231">
        <f t="shared" si="65"/>
        <v>49</v>
      </c>
      <c r="P228" s="238">
        <f>SUM(P3:P227)</f>
        <v>70</v>
      </c>
      <c r="Q228" s="231"/>
      <c r="R228" s="231"/>
      <c r="S228" s="231"/>
      <c r="T228" s="231"/>
      <c r="U228" s="231">
        <f t="shared" ref="U228:AC228" si="66">COUNTIF(U57:U227,TRUE)</f>
        <v>72</v>
      </c>
      <c r="V228" s="231">
        <f t="shared" si="66"/>
        <v>4</v>
      </c>
      <c r="W228" s="231">
        <f t="shared" si="66"/>
        <v>2</v>
      </c>
      <c r="X228" s="231">
        <f t="shared" si="66"/>
        <v>5</v>
      </c>
      <c r="Y228" s="231">
        <f t="shared" si="66"/>
        <v>53</v>
      </c>
      <c r="Z228" s="231">
        <f t="shared" si="66"/>
        <v>0</v>
      </c>
      <c r="AA228" s="231">
        <f t="shared" si="66"/>
        <v>2</v>
      </c>
      <c r="AB228" s="231">
        <f t="shared" si="66"/>
        <v>15</v>
      </c>
      <c r="AC228" s="231">
        <f t="shared" si="66"/>
        <v>54</v>
      </c>
      <c r="AD228" s="231">
        <f>SUM(AD3:AD227)</f>
        <v>76</v>
      </c>
      <c r="AE228" s="231"/>
      <c r="AF228" s="231">
        <f>SUM(AF3:AF227)</f>
        <v>50</v>
      </c>
      <c r="AG228" s="231"/>
      <c r="AH228" s="231"/>
      <c r="AI228" s="231">
        <f t="shared" ref="AI228:AJ228" si="67">COUNTIF(AI57:AI227,TRUE)</f>
        <v>40</v>
      </c>
      <c r="AJ228" s="231">
        <f t="shared" si="67"/>
        <v>125</v>
      </c>
      <c r="AK228" s="239"/>
      <c r="AL228" s="239">
        <f t="shared" ref="AL228:AM228" si="68">SUM(AL3:AL227)</f>
        <v>6</v>
      </c>
      <c r="AM228" s="239">
        <f t="shared" si="68"/>
        <v>225</v>
      </c>
    </row>
    <row r="229" spans="1:39" ht="13.2">
      <c r="B229" s="27"/>
      <c r="C229" s="237"/>
      <c r="D229" s="27"/>
      <c r="E229" s="165"/>
      <c r="F229" s="165"/>
      <c r="G229" s="240"/>
      <c r="H229" s="165"/>
      <c r="I229" s="165"/>
      <c r="J229" s="165"/>
      <c r="K229" s="165"/>
      <c r="L229" s="165"/>
      <c r="M229" s="165"/>
      <c r="N229" s="165"/>
      <c r="O229" s="165"/>
      <c r="P229" s="89"/>
      <c r="Q229" s="165"/>
      <c r="R229" s="165"/>
      <c r="S229" s="165"/>
      <c r="T229" s="165"/>
      <c r="U229" s="165"/>
      <c r="V229" s="165"/>
      <c r="W229" s="165"/>
      <c r="X229" s="165"/>
      <c r="Y229" s="165"/>
      <c r="Z229" s="165"/>
      <c r="AA229" s="165"/>
      <c r="AB229" s="165"/>
      <c r="AC229" s="165"/>
      <c r="AD229" s="165"/>
      <c r="AE229" s="165"/>
      <c r="AF229" s="165"/>
      <c r="AG229" s="165"/>
      <c r="AH229" s="165"/>
      <c r="AI229" s="89"/>
      <c r="AJ229" s="241"/>
      <c r="AK229" s="241"/>
      <c r="AL229" s="241"/>
      <c r="AM229" s="241"/>
    </row>
    <row r="230" spans="1:39" ht="13.2">
      <c r="B230" s="27"/>
      <c r="C230" s="237"/>
      <c r="D230" s="27"/>
      <c r="E230" s="231"/>
      <c r="F230" s="231"/>
      <c r="G230" s="242"/>
      <c r="H230" s="231"/>
      <c r="I230" s="231"/>
      <c r="J230" s="231"/>
      <c r="K230" s="231"/>
      <c r="L230" s="231"/>
      <c r="M230" s="231"/>
      <c r="N230" s="231"/>
      <c r="O230" s="231"/>
      <c r="P230" s="87"/>
      <c r="Q230" s="231"/>
      <c r="R230" s="231"/>
      <c r="S230" s="231"/>
      <c r="T230" s="231"/>
      <c r="U230" s="231"/>
      <c r="V230" s="231"/>
      <c r="W230" s="231"/>
      <c r="X230" s="231"/>
      <c r="Y230" s="231"/>
      <c r="Z230" s="231"/>
      <c r="AA230" s="231"/>
      <c r="AB230" s="231"/>
      <c r="AC230" s="231"/>
      <c r="AD230" s="231"/>
      <c r="AE230" s="231"/>
      <c r="AF230" s="231"/>
      <c r="AG230" s="231"/>
      <c r="AH230" s="231"/>
      <c r="AI230" s="87"/>
      <c r="AJ230" s="239"/>
      <c r="AK230" s="239"/>
      <c r="AL230" s="239"/>
      <c r="AM230" s="239"/>
    </row>
    <row r="231" spans="1:39" ht="13.2">
      <c r="B231" s="27"/>
      <c r="C231" s="237"/>
      <c r="D231" s="27"/>
      <c r="E231" s="165"/>
      <c r="F231" s="165"/>
      <c r="G231" s="240"/>
      <c r="H231" s="165"/>
      <c r="I231" s="165"/>
      <c r="J231" s="165"/>
      <c r="K231" s="165"/>
      <c r="L231" s="165"/>
      <c r="M231" s="165"/>
      <c r="N231" s="165"/>
      <c r="O231" s="165"/>
      <c r="P231" s="89"/>
      <c r="Q231" s="165"/>
      <c r="R231" s="165"/>
      <c r="S231" s="165"/>
      <c r="T231" s="165"/>
      <c r="U231" s="165"/>
      <c r="V231" s="165"/>
      <c r="W231" s="165"/>
      <c r="X231" s="165"/>
      <c r="Y231" s="165"/>
      <c r="Z231" s="165"/>
      <c r="AA231" s="165"/>
      <c r="AB231" s="165"/>
      <c r="AC231" s="165"/>
      <c r="AD231" s="165"/>
      <c r="AE231" s="165"/>
      <c r="AF231" s="165"/>
      <c r="AG231" s="165"/>
      <c r="AH231" s="165"/>
      <c r="AI231" s="89"/>
      <c r="AJ231" s="241"/>
      <c r="AK231" s="241"/>
      <c r="AL231" s="241"/>
      <c r="AM231" s="241"/>
    </row>
    <row r="232" spans="1:39" ht="13.2">
      <c r="B232" s="27"/>
      <c r="C232" s="237"/>
      <c r="D232" s="27"/>
      <c r="E232" s="231"/>
      <c r="F232" s="231"/>
      <c r="G232" s="242"/>
      <c r="H232" s="231"/>
      <c r="I232" s="231"/>
      <c r="J232" s="231"/>
      <c r="K232" s="231"/>
      <c r="L232" s="231"/>
      <c r="M232" s="231"/>
      <c r="N232" s="231"/>
      <c r="O232" s="231"/>
      <c r="P232" s="87"/>
      <c r="Q232" s="231"/>
      <c r="R232" s="231"/>
      <c r="S232" s="231"/>
      <c r="T232" s="231"/>
      <c r="U232" s="231"/>
      <c r="V232" s="231"/>
      <c r="W232" s="231"/>
      <c r="X232" s="231"/>
      <c r="Y232" s="231"/>
      <c r="Z232" s="231"/>
      <c r="AA232" s="231"/>
      <c r="AB232" s="231"/>
      <c r="AC232" s="231"/>
      <c r="AD232" s="231"/>
      <c r="AE232" s="231"/>
      <c r="AF232" s="231"/>
      <c r="AG232" s="231"/>
      <c r="AH232" s="231"/>
      <c r="AI232" s="87"/>
      <c r="AJ232" s="239"/>
      <c r="AK232" s="239"/>
      <c r="AL232" s="239"/>
      <c r="AM232" s="239"/>
    </row>
    <row r="233" spans="1:39" ht="13.2">
      <c r="B233" s="27"/>
      <c r="C233" s="237"/>
      <c r="D233" s="27"/>
      <c r="E233" s="165"/>
      <c r="F233" s="165"/>
      <c r="G233" s="240"/>
      <c r="H233" s="165"/>
      <c r="I233" s="165"/>
      <c r="J233" s="165"/>
      <c r="K233" s="165"/>
      <c r="L233" s="165"/>
      <c r="M233" s="165"/>
      <c r="N233" s="165"/>
      <c r="O233" s="165"/>
      <c r="P233" s="89"/>
      <c r="Q233" s="165"/>
      <c r="R233" s="165"/>
      <c r="S233" s="165"/>
      <c r="T233" s="165"/>
      <c r="U233" s="165"/>
      <c r="V233" s="165"/>
      <c r="W233" s="165"/>
      <c r="X233" s="165"/>
      <c r="Y233" s="165"/>
      <c r="Z233" s="165"/>
      <c r="AA233" s="165"/>
      <c r="AB233" s="165"/>
      <c r="AC233" s="165"/>
      <c r="AD233" s="165"/>
      <c r="AE233" s="165"/>
      <c r="AF233" s="165"/>
      <c r="AG233" s="165"/>
      <c r="AH233" s="165"/>
      <c r="AI233" s="89"/>
      <c r="AJ233" s="241"/>
      <c r="AK233" s="241"/>
      <c r="AL233" s="241"/>
      <c r="AM233" s="241"/>
    </row>
    <row r="234" spans="1:39" ht="13.2">
      <c r="B234" s="27"/>
      <c r="C234" s="237"/>
      <c r="D234" s="27"/>
      <c r="E234" s="231"/>
      <c r="F234" s="231"/>
      <c r="G234" s="242"/>
      <c r="H234" s="231"/>
      <c r="I234" s="231"/>
      <c r="J234" s="231"/>
      <c r="K234" s="231"/>
      <c r="L234" s="231"/>
      <c r="M234" s="231"/>
      <c r="N234" s="231"/>
      <c r="O234" s="231"/>
      <c r="P234" s="87"/>
      <c r="Q234" s="231"/>
      <c r="R234" s="231"/>
      <c r="S234" s="231"/>
      <c r="T234" s="231"/>
      <c r="U234" s="231"/>
      <c r="V234" s="231"/>
      <c r="W234" s="231"/>
      <c r="X234" s="231"/>
      <c r="Y234" s="231"/>
      <c r="Z234" s="231"/>
      <c r="AA234" s="231"/>
      <c r="AB234" s="231"/>
      <c r="AC234" s="231"/>
      <c r="AD234" s="231"/>
      <c r="AE234" s="231"/>
      <c r="AF234" s="231"/>
      <c r="AG234" s="231"/>
      <c r="AH234" s="231"/>
      <c r="AI234" s="87"/>
      <c r="AJ234" s="239"/>
      <c r="AK234" s="239"/>
      <c r="AL234" s="239"/>
      <c r="AM234" s="239"/>
    </row>
  </sheetData>
  <autoFilter ref="B1:AM234" xr:uid="{00000000-0009-0000-0000-00000B000000}"/>
  <dataValidations count="1">
    <dataValidation type="list" allowBlank="1" sqref="AG3:AH6 AG7 AG8:AH17 AG18 AG19:AH19 AG20 AG21:AH23 AG24 AG25:AH32 AG33 AG34:AH34 AG35:AG36 AG37:AH37 AG38:AG41 AG42:AH43 AG44 AG45:AH46 AG47 AG48:AH51 AG52 AG53:AH56 AG57 AG58:AH60 AG61 AG62:AH63 AG64 AG65:AH70 AG71:AG72 AG73:AH76 AG77 AG78:AH78 AG79:AG80 AG81:AH82 AG83 AG84:AH87 AG88 AG89:AH90 AG91:AG92 AG93:AH94 AG95 AG96:AH103 AG104 AG105:AH114 AG115:AG116 AG117:AH119 AG120 AG121:AH126 AG127 AG128:AH128 AG129 AG130:AH130 AG131 AG132:AH134 AG135 AG136:AH137 AG138 AG139:AH140 AG141 AG142:AH142 AG143 AG144:AH144 AG145 AG146:AH146 AG147 AG148:AH183 AG184 AG185:AH185 AG186:AG187 AG188:AH190 AG191 AG192:AH194 AG195 AG196:AH196 AG197 AG198:AH199 AG200 AG201:AH201 AG202 AG203:AH220 AG221 AG222:AH224 AG225 E3:E227 S3:S227 AG226:AH227" xr:uid="{00000000-0002-0000-0B00-000000000000}">
      <formula1>"ADDIVA,ALSTOM,Cnet Svenska AB,CW,DEFTR,3DTF,ESOGU,GSSI,GST,IIT,IMT,INNORIV,ISEP,JKU,LEONARDO,LIE,MDU,OTOKAR,PG,RISE,SIEM,SOFT,Solidcomp LTD,TL,UEF,UIBK,UNITE,UR1"</formula1>
    </dataValidation>
  </dataValidations>
  <hyperlinks>
    <hyperlink ref="D3" r:id="rId1" xr:uid="{00000000-0004-0000-0B00-000000000000}"/>
    <hyperlink ref="D4" r:id="rId2" xr:uid="{00000000-0004-0000-0B00-000001000000}"/>
    <hyperlink ref="D5" r:id="rId3" xr:uid="{00000000-0004-0000-0B00-000002000000}"/>
    <hyperlink ref="D6" r:id="rId4" xr:uid="{00000000-0004-0000-0B00-000003000000}"/>
    <hyperlink ref="D7" r:id="rId5" xr:uid="{00000000-0004-0000-0B00-000004000000}"/>
    <hyperlink ref="D8" r:id="rId6" xr:uid="{00000000-0004-0000-0B00-000005000000}"/>
    <hyperlink ref="D9" r:id="rId7" xr:uid="{00000000-0004-0000-0B00-000006000000}"/>
    <hyperlink ref="D10" r:id="rId8" xr:uid="{00000000-0004-0000-0B00-000007000000}"/>
    <hyperlink ref="D11" r:id="rId9" xr:uid="{00000000-0004-0000-0B00-000008000000}"/>
    <hyperlink ref="D12" r:id="rId10" xr:uid="{00000000-0004-0000-0B00-000009000000}"/>
    <hyperlink ref="D14" r:id="rId11" xr:uid="{00000000-0004-0000-0B00-00000A000000}"/>
    <hyperlink ref="D16" r:id="rId12" xr:uid="{00000000-0004-0000-0B00-00000B000000}"/>
    <hyperlink ref="D19" r:id="rId13" xr:uid="{00000000-0004-0000-0B00-00000C000000}"/>
    <hyperlink ref="D21" r:id="rId14" xr:uid="{00000000-0004-0000-0B00-00000D000000}"/>
    <hyperlink ref="D24" r:id="rId15" xr:uid="{00000000-0004-0000-0B00-00000E000000}"/>
    <hyperlink ref="D27" r:id="rId16" xr:uid="{00000000-0004-0000-0B00-00000F000000}"/>
    <hyperlink ref="D29" r:id="rId17" xr:uid="{00000000-0004-0000-0B00-000010000000}"/>
    <hyperlink ref="D30" r:id="rId18" xr:uid="{00000000-0004-0000-0B00-000011000000}"/>
    <hyperlink ref="D31" r:id="rId19" xr:uid="{00000000-0004-0000-0B00-000012000000}"/>
    <hyperlink ref="D32" r:id="rId20" xr:uid="{00000000-0004-0000-0B00-000013000000}"/>
    <hyperlink ref="D33" r:id="rId21" xr:uid="{00000000-0004-0000-0B00-000014000000}"/>
    <hyperlink ref="D34" r:id="rId22" xr:uid="{00000000-0004-0000-0B00-000015000000}"/>
    <hyperlink ref="D35" r:id="rId23" xr:uid="{00000000-0004-0000-0B00-000016000000}"/>
    <hyperlink ref="D36" r:id="rId24" xr:uid="{00000000-0004-0000-0B00-000017000000}"/>
    <hyperlink ref="D40" r:id="rId25" xr:uid="{00000000-0004-0000-0B00-000018000000}"/>
    <hyperlink ref="D42" r:id="rId26" xr:uid="{00000000-0004-0000-0B00-000019000000}"/>
    <hyperlink ref="D43" r:id="rId27" xr:uid="{00000000-0004-0000-0B00-00001A000000}"/>
    <hyperlink ref="AK44" r:id="rId28" xr:uid="{00000000-0004-0000-0B00-00001B000000}"/>
    <hyperlink ref="D45" r:id="rId29" xr:uid="{00000000-0004-0000-0B00-00001C000000}"/>
    <hyperlink ref="D46" r:id="rId30" xr:uid="{00000000-0004-0000-0B00-00001D000000}"/>
    <hyperlink ref="D47" r:id="rId31" xr:uid="{00000000-0004-0000-0B00-00001E000000}"/>
    <hyperlink ref="D49" r:id="rId32" xr:uid="{00000000-0004-0000-0B00-00001F000000}"/>
    <hyperlink ref="D50" r:id="rId33" xr:uid="{00000000-0004-0000-0B00-000020000000}"/>
    <hyperlink ref="D51" r:id="rId34" xr:uid="{00000000-0004-0000-0B00-000021000000}"/>
    <hyperlink ref="D52" r:id="rId35" xr:uid="{00000000-0004-0000-0B00-000022000000}"/>
    <hyperlink ref="D54" r:id="rId36" xr:uid="{00000000-0004-0000-0B00-000023000000}"/>
    <hyperlink ref="D57" r:id="rId37" xr:uid="{00000000-0004-0000-0B00-000024000000}"/>
    <hyperlink ref="D58" r:id="rId38" xr:uid="{00000000-0004-0000-0B00-000025000000}"/>
    <hyperlink ref="D59" r:id="rId39" xr:uid="{00000000-0004-0000-0B00-000026000000}"/>
    <hyperlink ref="D60" r:id="rId40" xr:uid="{00000000-0004-0000-0B00-000027000000}"/>
    <hyperlink ref="D61" r:id="rId41" xr:uid="{00000000-0004-0000-0B00-000028000000}"/>
    <hyperlink ref="D63" r:id="rId42" xr:uid="{00000000-0004-0000-0B00-000029000000}"/>
    <hyperlink ref="D64" r:id="rId43" xr:uid="{00000000-0004-0000-0B00-00002A000000}"/>
    <hyperlink ref="D65" r:id="rId44" xr:uid="{00000000-0004-0000-0B00-00002B000000}"/>
    <hyperlink ref="D66" r:id="rId45" xr:uid="{00000000-0004-0000-0B00-00002C000000}"/>
    <hyperlink ref="D68" r:id="rId46" xr:uid="{00000000-0004-0000-0B00-00002D000000}"/>
    <hyperlink ref="D71" r:id="rId47" xr:uid="{00000000-0004-0000-0B00-00002E000000}"/>
    <hyperlink ref="D72" r:id="rId48" xr:uid="{00000000-0004-0000-0B00-00002F000000}"/>
    <hyperlink ref="D73" r:id="rId49" xr:uid="{00000000-0004-0000-0B00-000030000000}"/>
    <hyperlink ref="D75" r:id="rId50" xr:uid="{00000000-0004-0000-0B00-000031000000}"/>
    <hyperlink ref="D76" r:id="rId51" xr:uid="{00000000-0004-0000-0B00-000032000000}"/>
    <hyperlink ref="D77" r:id="rId52" xr:uid="{00000000-0004-0000-0B00-000033000000}"/>
    <hyperlink ref="D78" r:id="rId53" xr:uid="{00000000-0004-0000-0B00-000034000000}"/>
    <hyperlink ref="AK80" r:id="rId54" xr:uid="{00000000-0004-0000-0B00-000035000000}"/>
    <hyperlink ref="D81" r:id="rId55" xr:uid="{00000000-0004-0000-0B00-000036000000}"/>
    <hyperlink ref="D82" r:id="rId56" xr:uid="{00000000-0004-0000-0B00-000037000000}"/>
    <hyperlink ref="D83" r:id="rId57" xr:uid="{00000000-0004-0000-0B00-000038000000}"/>
    <hyperlink ref="D84" r:id="rId58" xr:uid="{00000000-0004-0000-0B00-000039000000}"/>
    <hyperlink ref="D86" r:id="rId59" xr:uid="{00000000-0004-0000-0B00-00003A000000}"/>
    <hyperlink ref="D87" r:id="rId60" xr:uid="{00000000-0004-0000-0B00-00003B000000}"/>
    <hyperlink ref="D89" r:id="rId61" xr:uid="{00000000-0004-0000-0B00-00003C000000}"/>
    <hyperlink ref="D90" r:id="rId62" xr:uid="{00000000-0004-0000-0B00-00003D000000}"/>
    <hyperlink ref="D91" r:id="rId63" xr:uid="{00000000-0004-0000-0B00-00003E000000}"/>
    <hyperlink ref="D92" r:id="rId64" xr:uid="{00000000-0004-0000-0B00-00003F000000}"/>
    <hyperlink ref="D93" r:id="rId65" xr:uid="{00000000-0004-0000-0B00-000040000000}"/>
    <hyperlink ref="D94" r:id="rId66" xr:uid="{00000000-0004-0000-0B00-000041000000}"/>
    <hyperlink ref="D95" r:id="rId67" xr:uid="{00000000-0004-0000-0B00-000042000000}"/>
    <hyperlink ref="D96" r:id="rId68" xr:uid="{00000000-0004-0000-0B00-000043000000}"/>
    <hyperlink ref="D97" r:id="rId69" xr:uid="{00000000-0004-0000-0B00-000044000000}"/>
    <hyperlink ref="D98" r:id="rId70" xr:uid="{00000000-0004-0000-0B00-000045000000}"/>
    <hyperlink ref="D99" r:id="rId71" xr:uid="{00000000-0004-0000-0B00-000046000000}"/>
    <hyperlink ref="D101" r:id="rId72" xr:uid="{00000000-0004-0000-0B00-000047000000}"/>
    <hyperlink ref="D102" r:id="rId73" xr:uid="{00000000-0004-0000-0B00-000048000000}"/>
    <hyperlink ref="D103" r:id="rId74" xr:uid="{00000000-0004-0000-0B00-000049000000}"/>
    <hyperlink ref="D104" r:id="rId75" xr:uid="{00000000-0004-0000-0B00-00004A000000}"/>
    <hyperlink ref="D105" r:id="rId76" xr:uid="{00000000-0004-0000-0B00-00004B000000}"/>
    <hyperlink ref="D107" r:id="rId77" xr:uid="{00000000-0004-0000-0B00-00004C000000}"/>
    <hyperlink ref="D110" r:id="rId78" xr:uid="{00000000-0004-0000-0B00-00004D000000}"/>
    <hyperlink ref="D111" r:id="rId79" xr:uid="{00000000-0004-0000-0B00-00004E000000}"/>
    <hyperlink ref="D112" r:id="rId80" xr:uid="{00000000-0004-0000-0B00-00004F000000}"/>
    <hyperlink ref="D113" r:id="rId81" xr:uid="{00000000-0004-0000-0B00-000050000000}"/>
    <hyperlink ref="D114" r:id="rId82" xr:uid="{00000000-0004-0000-0B00-000051000000}"/>
    <hyperlink ref="D117" r:id="rId83" xr:uid="{00000000-0004-0000-0B00-000052000000}"/>
    <hyperlink ref="D119" r:id="rId84" xr:uid="{00000000-0004-0000-0B00-000053000000}"/>
    <hyperlink ref="D120" r:id="rId85" xr:uid="{00000000-0004-0000-0B00-000054000000}"/>
    <hyperlink ref="D121" r:id="rId86" xr:uid="{00000000-0004-0000-0B00-000055000000}"/>
    <hyperlink ref="D124" r:id="rId87" xr:uid="{00000000-0004-0000-0B00-000056000000}"/>
    <hyperlink ref="D125" r:id="rId88" xr:uid="{00000000-0004-0000-0B00-000057000000}"/>
    <hyperlink ref="D127" r:id="rId89" xr:uid="{00000000-0004-0000-0B00-000058000000}"/>
    <hyperlink ref="D128" r:id="rId90" xr:uid="{00000000-0004-0000-0B00-000059000000}"/>
    <hyperlink ref="D129" r:id="rId91" xr:uid="{00000000-0004-0000-0B00-00005A000000}"/>
    <hyperlink ref="D130" r:id="rId92" xr:uid="{00000000-0004-0000-0B00-00005B000000}"/>
    <hyperlink ref="D131" r:id="rId93" xr:uid="{00000000-0004-0000-0B00-00005C000000}"/>
    <hyperlink ref="D132" r:id="rId94" xr:uid="{00000000-0004-0000-0B00-00005D000000}"/>
    <hyperlink ref="D134" r:id="rId95" xr:uid="{00000000-0004-0000-0B00-00005E000000}"/>
    <hyperlink ref="D135" r:id="rId96" xr:uid="{00000000-0004-0000-0B00-00005F000000}"/>
    <hyperlink ref="D136" r:id="rId97" xr:uid="{00000000-0004-0000-0B00-000060000000}"/>
    <hyperlink ref="D137" r:id="rId98" xr:uid="{00000000-0004-0000-0B00-000061000000}"/>
    <hyperlink ref="D138" r:id="rId99" xr:uid="{00000000-0004-0000-0B00-000062000000}"/>
    <hyperlink ref="D139" r:id="rId100" xr:uid="{00000000-0004-0000-0B00-000063000000}"/>
    <hyperlink ref="D141" r:id="rId101" xr:uid="{00000000-0004-0000-0B00-000064000000}"/>
    <hyperlink ref="D142" r:id="rId102" xr:uid="{00000000-0004-0000-0B00-000065000000}"/>
    <hyperlink ref="D143" r:id="rId103" xr:uid="{00000000-0004-0000-0B00-000066000000}"/>
    <hyperlink ref="D144" r:id="rId104" xr:uid="{00000000-0004-0000-0B00-000067000000}"/>
    <hyperlink ref="D145" r:id="rId105" xr:uid="{00000000-0004-0000-0B00-000068000000}"/>
    <hyperlink ref="D146" r:id="rId106" xr:uid="{00000000-0004-0000-0B00-000069000000}"/>
    <hyperlink ref="D147" r:id="rId107" xr:uid="{00000000-0004-0000-0B00-00006A000000}"/>
    <hyperlink ref="D148" r:id="rId108" xr:uid="{00000000-0004-0000-0B00-00006B000000}"/>
    <hyperlink ref="D149" r:id="rId109" xr:uid="{00000000-0004-0000-0B00-00006C000000}"/>
    <hyperlink ref="D150" r:id="rId110" xr:uid="{00000000-0004-0000-0B00-00006D000000}"/>
    <hyperlink ref="D153" r:id="rId111" xr:uid="{00000000-0004-0000-0B00-00006E000000}"/>
    <hyperlink ref="D154" r:id="rId112" xr:uid="{00000000-0004-0000-0B00-00006F000000}"/>
    <hyperlink ref="D155" r:id="rId113" xr:uid="{00000000-0004-0000-0B00-000070000000}"/>
    <hyperlink ref="D156" r:id="rId114" xr:uid="{00000000-0004-0000-0B00-000071000000}"/>
    <hyperlink ref="D158" r:id="rId115" xr:uid="{00000000-0004-0000-0B00-000072000000}"/>
    <hyperlink ref="D163" r:id="rId116" xr:uid="{00000000-0004-0000-0B00-000073000000}"/>
    <hyperlink ref="D165" r:id="rId117" xr:uid="{00000000-0004-0000-0B00-000074000000}"/>
    <hyperlink ref="D167" r:id="rId118" xr:uid="{00000000-0004-0000-0B00-000075000000}"/>
    <hyperlink ref="D170" r:id="rId119" xr:uid="{00000000-0004-0000-0B00-000076000000}"/>
    <hyperlink ref="D171" r:id="rId120" xr:uid="{00000000-0004-0000-0B00-000077000000}"/>
    <hyperlink ref="D173" r:id="rId121" xr:uid="{00000000-0004-0000-0B00-000078000000}"/>
    <hyperlink ref="D174" r:id="rId122" xr:uid="{00000000-0004-0000-0B00-000079000000}"/>
    <hyperlink ref="D176" r:id="rId123" xr:uid="{00000000-0004-0000-0B00-00007A000000}"/>
    <hyperlink ref="D177" r:id="rId124" xr:uid="{00000000-0004-0000-0B00-00007B000000}"/>
    <hyperlink ref="D178" r:id="rId125" xr:uid="{00000000-0004-0000-0B00-00007C000000}"/>
    <hyperlink ref="D179" r:id="rId126" xr:uid="{00000000-0004-0000-0B00-00007D000000}"/>
    <hyperlink ref="D180" r:id="rId127" xr:uid="{00000000-0004-0000-0B00-00007E000000}"/>
    <hyperlink ref="D182" r:id="rId128" xr:uid="{00000000-0004-0000-0B00-00007F000000}"/>
    <hyperlink ref="D183" r:id="rId129" xr:uid="{00000000-0004-0000-0B00-000080000000}"/>
    <hyperlink ref="D184" r:id="rId130" xr:uid="{00000000-0004-0000-0B00-000081000000}"/>
    <hyperlink ref="D185" r:id="rId131" xr:uid="{00000000-0004-0000-0B00-000082000000}"/>
    <hyperlink ref="D186" r:id="rId132" xr:uid="{00000000-0004-0000-0B00-000083000000}"/>
    <hyperlink ref="D187" r:id="rId133" xr:uid="{00000000-0004-0000-0B00-000084000000}"/>
    <hyperlink ref="D188" r:id="rId134" xr:uid="{00000000-0004-0000-0B00-000085000000}"/>
    <hyperlink ref="D189" r:id="rId135" xr:uid="{00000000-0004-0000-0B00-000086000000}"/>
    <hyperlink ref="D190" r:id="rId136" xr:uid="{00000000-0004-0000-0B00-000087000000}"/>
    <hyperlink ref="D191" r:id="rId137" xr:uid="{00000000-0004-0000-0B00-000088000000}"/>
    <hyperlink ref="D192" r:id="rId138" xr:uid="{00000000-0004-0000-0B00-000089000000}"/>
    <hyperlink ref="D193" r:id="rId139" xr:uid="{00000000-0004-0000-0B00-00008A000000}"/>
    <hyperlink ref="D194" r:id="rId140" xr:uid="{00000000-0004-0000-0B00-00008B000000}"/>
    <hyperlink ref="D195" r:id="rId141" xr:uid="{00000000-0004-0000-0B00-00008C000000}"/>
    <hyperlink ref="D197" r:id="rId142" xr:uid="{00000000-0004-0000-0B00-00008D000000}"/>
    <hyperlink ref="D198" r:id="rId143" xr:uid="{00000000-0004-0000-0B00-00008E000000}"/>
    <hyperlink ref="D200" r:id="rId144" xr:uid="{00000000-0004-0000-0B00-00008F000000}"/>
    <hyperlink ref="D201" r:id="rId145" xr:uid="{00000000-0004-0000-0B00-000090000000}"/>
    <hyperlink ref="D202" r:id="rId146" xr:uid="{00000000-0004-0000-0B00-000091000000}"/>
    <hyperlink ref="D203" r:id="rId147" xr:uid="{00000000-0004-0000-0B00-000092000000}"/>
    <hyperlink ref="D204" r:id="rId148" xr:uid="{00000000-0004-0000-0B00-000093000000}"/>
    <hyperlink ref="D205" r:id="rId149" xr:uid="{00000000-0004-0000-0B00-000094000000}"/>
    <hyperlink ref="D206" r:id="rId150" xr:uid="{00000000-0004-0000-0B00-000095000000}"/>
    <hyperlink ref="D207" r:id="rId151" xr:uid="{00000000-0004-0000-0B00-000096000000}"/>
    <hyperlink ref="D208" r:id="rId152" xr:uid="{00000000-0004-0000-0B00-000097000000}"/>
    <hyperlink ref="D210" r:id="rId153" xr:uid="{00000000-0004-0000-0B00-000098000000}"/>
    <hyperlink ref="D211" r:id="rId154" xr:uid="{00000000-0004-0000-0B00-000099000000}"/>
    <hyperlink ref="D212" r:id="rId155" xr:uid="{00000000-0004-0000-0B00-00009A000000}"/>
    <hyperlink ref="D213" r:id="rId156" xr:uid="{00000000-0004-0000-0B00-00009B000000}"/>
    <hyperlink ref="D214" r:id="rId157" xr:uid="{00000000-0004-0000-0B00-00009C000000}"/>
    <hyperlink ref="D215" r:id="rId158" xr:uid="{00000000-0004-0000-0B00-00009D000000}"/>
    <hyperlink ref="D216" r:id="rId159" xr:uid="{00000000-0004-0000-0B00-00009E000000}"/>
    <hyperlink ref="D217" r:id="rId160" xr:uid="{00000000-0004-0000-0B00-00009F000000}"/>
    <hyperlink ref="D219" r:id="rId161" xr:uid="{00000000-0004-0000-0B00-0000A0000000}"/>
    <hyperlink ref="D220" r:id="rId162" xr:uid="{00000000-0004-0000-0B00-0000A1000000}"/>
    <hyperlink ref="D221" r:id="rId163" xr:uid="{00000000-0004-0000-0B00-0000A2000000}"/>
    <hyperlink ref="D222" r:id="rId164" xr:uid="{00000000-0004-0000-0B00-0000A3000000}"/>
    <hyperlink ref="D224" r:id="rId165" xr:uid="{00000000-0004-0000-0B00-0000A4000000}"/>
    <hyperlink ref="D225" r:id="rId166" xr:uid="{00000000-0004-0000-0B00-0000A5000000}"/>
    <hyperlink ref="D226" r:id="rId167" xr:uid="{00000000-0004-0000-0B00-0000A6000000}"/>
    <hyperlink ref="D227" r:id="rId168" xr:uid="{00000000-0004-0000-0B00-0000A7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X770"/>
  <sheetViews>
    <sheetView tabSelected="1" workbookViewId="0">
      <selection activeCell="A2" sqref="A2"/>
    </sheetView>
  </sheetViews>
  <sheetFormatPr defaultColWidth="12.6640625" defaultRowHeight="15.75" customHeight="1"/>
  <cols>
    <col min="2" max="2" width="8.6640625" bestFit="1" customWidth="1"/>
    <col min="3" max="4" width="8.21875" bestFit="1" customWidth="1"/>
    <col min="5" max="5" width="51.88671875" bestFit="1" customWidth="1"/>
    <col min="6" max="6" width="150.77734375" bestFit="1" customWidth="1"/>
  </cols>
  <sheetData>
    <row r="1" spans="1:24">
      <c r="A1" s="19"/>
      <c r="B1" s="19"/>
      <c r="C1" s="19"/>
      <c r="D1" s="22"/>
      <c r="E1" s="22"/>
      <c r="F1" s="19"/>
      <c r="G1" s="19"/>
      <c r="H1" s="19"/>
      <c r="I1" s="19"/>
      <c r="J1" s="19"/>
      <c r="K1" s="19"/>
      <c r="L1" s="19"/>
      <c r="M1" s="19"/>
      <c r="N1" s="19"/>
      <c r="O1" s="19"/>
      <c r="P1" s="19"/>
      <c r="Q1" s="19"/>
      <c r="R1" s="19"/>
      <c r="S1" s="19"/>
      <c r="T1" s="19"/>
      <c r="U1" s="19"/>
      <c r="V1" s="19"/>
      <c r="W1" s="19"/>
    </row>
    <row r="2" spans="1:24">
      <c r="A2" s="19"/>
      <c r="B2" s="243" t="s">
        <v>5945</v>
      </c>
      <c r="C2" s="243" t="s">
        <v>5943</v>
      </c>
      <c r="D2" s="243" t="s">
        <v>5944</v>
      </c>
      <c r="E2" s="244" t="str">
        <f>'Selection (Grey)'!C2</f>
        <v>Title</v>
      </c>
      <c r="F2" s="244" t="s">
        <v>5055</v>
      </c>
      <c r="G2" s="19"/>
      <c r="H2" s="19"/>
      <c r="I2" s="19"/>
      <c r="J2" s="19"/>
      <c r="K2" s="19"/>
      <c r="L2" s="19"/>
      <c r="M2" s="19"/>
      <c r="N2" s="19"/>
      <c r="O2" s="19"/>
      <c r="P2" s="19"/>
      <c r="Q2" s="19"/>
      <c r="R2" s="19"/>
      <c r="S2" s="19"/>
      <c r="T2" s="19"/>
      <c r="U2" s="19"/>
      <c r="V2" s="19"/>
      <c r="W2" s="19"/>
      <c r="X2" s="19"/>
    </row>
    <row r="3" spans="1:24">
      <c r="A3" s="19"/>
      <c r="B3" s="245" t="s">
        <v>5966</v>
      </c>
      <c r="C3" s="245" t="s">
        <v>5098</v>
      </c>
      <c r="D3" s="245" t="s">
        <v>5099</v>
      </c>
      <c r="E3" s="245" t="str">
        <f>'Selection (Grey)'!C13</f>
        <v>Virtual Twin for Manufacturing | DELMIA</v>
      </c>
      <c r="F3" s="246" t="s">
        <v>5873</v>
      </c>
      <c r="G3" s="19"/>
      <c r="H3" s="19"/>
      <c r="I3" s="19"/>
      <c r="J3" s="19"/>
      <c r="K3" s="19"/>
      <c r="L3" s="19"/>
      <c r="M3" s="19"/>
      <c r="N3" s="19"/>
      <c r="O3" s="19"/>
      <c r="P3" s="19"/>
      <c r="Q3" s="19"/>
      <c r="R3" s="19"/>
      <c r="S3" s="19"/>
      <c r="T3" s="19"/>
      <c r="U3" s="19"/>
      <c r="V3" s="19"/>
      <c r="W3" s="19"/>
      <c r="X3" s="19"/>
    </row>
    <row r="4" spans="1:24">
      <c r="A4" s="19"/>
      <c r="B4" s="245" t="s">
        <v>5967</v>
      </c>
      <c r="C4" s="245" t="s">
        <v>5104</v>
      </c>
      <c r="D4" s="245" t="s">
        <v>5105</v>
      </c>
      <c r="E4" s="245" t="str">
        <f>'Selection (Grey)'!C15</f>
        <v>Model-Based Systems Engineering to help navigate Digital ...</v>
      </c>
      <c r="F4" s="246" t="s">
        <v>5874</v>
      </c>
      <c r="G4" s="19"/>
      <c r="H4" s="19"/>
      <c r="I4" s="19"/>
      <c r="J4" s="19"/>
      <c r="K4" s="19"/>
      <c r="L4" s="19"/>
      <c r="M4" s="19"/>
      <c r="N4" s="19"/>
      <c r="O4" s="19"/>
      <c r="P4" s="19"/>
      <c r="Q4" s="19"/>
      <c r="R4" s="19"/>
      <c r="S4" s="19"/>
      <c r="T4" s="19"/>
      <c r="U4" s="19"/>
      <c r="V4" s="19"/>
      <c r="W4" s="19"/>
      <c r="X4" s="19"/>
    </row>
    <row r="5" spans="1:24">
      <c r="A5" s="19"/>
      <c r="B5" s="245" t="s">
        <v>5968</v>
      </c>
      <c r="C5" s="245" t="s">
        <v>5112</v>
      </c>
      <c r="D5" s="245" t="s">
        <v>5113</v>
      </c>
      <c r="E5" s="245" t="str">
        <f>'Selection (Grey)'!C17</f>
        <v>Let's Talk About the Model-Based Enterprise Digital Threads ...</v>
      </c>
      <c r="F5" s="246" t="s">
        <v>5875</v>
      </c>
      <c r="G5" s="19"/>
      <c r="H5" s="19"/>
      <c r="I5" s="19"/>
      <c r="J5" s="19"/>
      <c r="K5" s="19"/>
      <c r="L5" s="19"/>
      <c r="M5" s="19"/>
      <c r="N5" s="19"/>
      <c r="O5" s="19"/>
      <c r="P5" s="19"/>
      <c r="Q5" s="19"/>
      <c r="R5" s="19"/>
      <c r="S5" s="19"/>
      <c r="T5" s="19"/>
      <c r="U5" s="19"/>
      <c r="V5" s="19"/>
      <c r="W5" s="19"/>
      <c r="X5" s="19"/>
    </row>
    <row r="6" spans="1:24">
      <c r="A6" s="19"/>
      <c r="B6" s="245" t="s">
        <v>5969</v>
      </c>
      <c r="C6" s="245" t="s">
        <v>5116</v>
      </c>
      <c r="D6" s="245" t="s">
        <v>5117</v>
      </c>
      <c r="E6" s="245" t="str">
        <f>'Selection (Grey)'!C18</f>
        <v>Defence Digital Twin Implementation Road Map and ...</v>
      </c>
      <c r="F6" s="246" t="s">
        <v>5876</v>
      </c>
      <c r="G6" s="19"/>
      <c r="H6" s="19"/>
      <c r="I6" s="19"/>
      <c r="J6" s="19"/>
      <c r="K6" s="19"/>
      <c r="L6" s="19"/>
      <c r="M6" s="19"/>
      <c r="N6" s="19"/>
      <c r="O6" s="19"/>
      <c r="P6" s="19"/>
      <c r="Q6" s="19"/>
      <c r="R6" s="19"/>
      <c r="S6" s="19"/>
      <c r="T6" s="19"/>
      <c r="U6" s="19"/>
      <c r="V6" s="19"/>
      <c r="W6" s="19"/>
      <c r="X6" s="19"/>
    </row>
    <row r="7" spans="1:24">
      <c r="A7" s="19"/>
      <c r="B7" s="245" t="s">
        <v>5970</v>
      </c>
      <c r="C7" s="245" t="s">
        <v>5126</v>
      </c>
      <c r="D7" s="245" t="s">
        <v>5127</v>
      </c>
      <c r="E7" s="245" t="str">
        <f>'Selection (Grey)'!C20</f>
        <v>Digital Twin Core Conceptual Models and Services</v>
      </c>
      <c r="F7" s="246" t="s">
        <v>5877</v>
      </c>
      <c r="G7" s="19"/>
      <c r="H7" s="19"/>
      <c r="I7" s="19"/>
      <c r="J7" s="19"/>
      <c r="K7" s="19"/>
      <c r="L7" s="19"/>
      <c r="M7" s="19"/>
      <c r="N7" s="19"/>
      <c r="O7" s="19"/>
      <c r="P7" s="19"/>
      <c r="Q7" s="19"/>
      <c r="R7" s="19"/>
      <c r="S7" s="19"/>
      <c r="T7" s="19"/>
      <c r="U7" s="19"/>
      <c r="V7" s="19"/>
      <c r="W7" s="19"/>
      <c r="X7" s="19"/>
    </row>
    <row r="8" spans="1:24">
      <c r="A8" s="19"/>
      <c r="B8" s="245" t="s">
        <v>5971</v>
      </c>
      <c r="C8" s="245" t="s">
        <v>5135</v>
      </c>
      <c r="D8" s="245" t="s">
        <v>5136</v>
      </c>
      <c r="E8" s="245" t="str">
        <f>'Selection (Grey)'!C22</f>
        <v>Adoption View | Eclipse Tractus-X</v>
      </c>
      <c r="F8" s="246" t="s">
        <v>5878</v>
      </c>
      <c r="G8" s="19"/>
      <c r="H8" s="19"/>
      <c r="I8" s="19"/>
      <c r="J8" s="19"/>
      <c r="K8" s="19"/>
      <c r="L8" s="19"/>
      <c r="M8" s="19"/>
      <c r="N8" s="19"/>
      <c r="O8" s="19"/>
      <c r="P8" s="19"/>
      <c r="Q8" s="19"/>
      <c r="R8" s="19"/>
      <c r="S8" s="19"/>
      <c r="T8" s="19"/>
      <c r="U8" s="19"/>
      <c r="V8" s="19"/>
      <c r="W8" s="19"/>
      <c r="X8" s="19"/>
    </row>
    <row r="9" spans="1:24">
      <c r="A9" s="19"/>
      <c r="B9" s="245" t="s">
        <v>5972</v>
      </c>
      <c r="C9" s="245" t="s">
        <v>5139</v>
      </c>
      <c r="D9" s="245" t="s">
        <v>5140</v>
      </c>
      <c r="E9" s="245" t="str">
        <f>'Selection (Grey)'!C23</f>
        <v>The TRICK to Digital Twin Technology Adoption</v>
      </c>
      <c r="F9" s="246" t="s">
        <v>5879</v>
      </c>
      <c r="G9" s="19"/>
      <c r="H9" s="19"/>
      <c r="I9" s="19"/>
      <c r="J9" s="19"/>
      <c r="K9" s="19"/>
      <c r="L9" s="19"/>
      <c r="M9" s="19"/>
      <c r="N9" s="19"/>
      <c r="O9" s="19"/>
      <c r="P9" s="19"/>
      <c r="Q9" s="19"/>
      <c r="R9" s="19"/>
      <c r="S9" s="19"/>
      <c r="T9" s="19"/>
      <c r="U9" s="19"/>
      <c r="V9" s="19"/>
      <c r="W9" s="19"/>
      <c r="X9" s="19"/>
    </row>
    <row r="10" spans="1:24">
      <c r="A10" s="19"/>
      <c r="B10" s="245" t="s">
        <v>5973</v>
      </c>
      <c r="C10" s="245" t="s">
        <v>5147</v>
      </c>
      <c r="D10" s="245" t="s">
        <v>5148</v>
      </c>
      <c r="E10" s="245" t="str">
        <f>'Selection (Grey)'!C25</f>
        <v>Digital Twin System Interoperability Framework</v>
      </c>
      <c r="F10" s="246" t="s">
        <v>5880</v>
      </c>
      <c r="G10" s="19"/>
      <c r="H10" s="19"/>
      <c r="I10" s="19"/>
      <c r="J10" s="19"/>
      <c r="K10" s="19"/>
      <c r="L10" s="19"/>
      <c r="M10" s="19"/>
      <c r="N10" s="19"/>
      <c r="O10" s="19"/>
      <c r="P10" s="19"/>
      <c r="Q10" s="19"/>
      <c r="R10" s="19"/>
      <c r="S10" s="19"/>
      <c r="T10" s="19"/>
      <c r="U10" s="19"/>
      <c r="V10" s="19"/>
      <c r="W10" s="19"/>
      <c r="X10" s="19"/>
    </row>
    <row r="11" spans="1:24">
      <c r="A11" s="19"/>
      <c r="B11" s="245" t="s">
        <v>5974</v>
      </c>
      <c r="C11" s="245" t="s">
        <v>5151</v>
      </c>
      <c r="D11" s="245" t="s">
        <v>5152</v>
      </c>
      <c r="E11" s="245" t="str">
        <f>'Selection (Grey)'!C26</f>
        <v>How Can Digital Twins Be Used in Systems Engineering?</v>
      </c>
      <c r="F11" s="246" t="s">
        <v>5881</v>
      </c>
      <c r="G11" s="19"/>
      <c r="H11" s="19"/>
      <c r="I11" s="19"/>
      <c r="J11" s="19"/>
      <c r="K11" s="19"/>
      <c r="L11" s="19"/>
      <c r="M11" s="19"/>
      <c r="N11" s="19"/>
      <c r="O11" s="19"/>
      <c r="P11" s="19"/>
      <c r="Q11" s="19"/>
      <c r="R11" s="19"/>
      <c r="S11" s="19"/>
      <c r="T11" s="19"/>
      <c r="U11" s="19"/>
      <c r="V11" s="19"/>
      <c r="W11" s="19"/>
      <c r="X11" s="19"/>
    </row>
    <row r="12" spans="1:24">
      <c r="A12" s="19"/>
      <c r="B12" s="245" t="s">
        <v>5157</v>
      </c>
      <c r="C12" s="245" t="s">
        <v>5157</v>
      </c>
      <c r="D12" s="245" t="s">
        <v>5158</v>
      </c>
      <c r="E12" s="245" t="str">
        <f>'Selection (Grey)'!C28</f>
        <v>Creating a new "Digital Twin Model" - Developer Documentation</v>
      </c>
      <c r="F12" s="246" t="s">
        <v>5882</v>
      </c>
      <c r="G12" s="19"/>
      <c r="H12" s="19"/>
      <c r="I12" s="19"/>
      <c r="J12" s="19"/>
      <c r="K12" s="19"/>
      <c r="L12" s="19"/>
      <c r="M12" s="19"/>
      <c r="N12" s="19"/>
      <c r="O12" s="19"/>
      <c r="P12" s="19"/>
      <c r="Q12" s="19"/>
      <c r="R12" s="19"/>
      <c r="S12" s="19"/>
      <c r="T12" s="19"/>
      <c r="U12" s="19"/>
      <c r="V12" s="19"/>
      <c r="W12" s="19"/>
      <c r="X12" s="19"/>
    </row>
    <row r="13" spans="1:24">
      <c r="A13" s="19"/>
      <c r="B13" s="245" t="s">
        <v>5190</v>
      </c>
      <c r="C13" s="245" t="s">
        <v>5190</v>
      </c>
      <c r="D13" s="245" t="s">
        <v>5191</v>
      </c>
      <c r="E13" s="245" t="str">
        <f>'Selection (Grey)'!C37</f>
        <v>How do digital threads &amp; digital twins fit in MBSE?</v>
      </c>
      <c r="F13" s="246" t="s">
        <v>5883</v>
      </c>
      <c r="G13" s="19"/>
      <c r="H13" s="19"/>
      <c r="I13" s="19"/>
      <c r="J13" s="19"/>
      <c r="K13" s="19"/>
      <c r="L13" s="19"/>
      <c r="M13" s="19"/>
      <c r="N13" s="19"/>
      <c r="O13" s="19"/>
      <c r="P13" s="19"/>
      <c r="Q13" s="19"/>
      <c r="R13" s="19"/>
      <c r="S13" s="19"/>
      <c r="T13" s="19"/>
      <c r="U13" s="19"/>
      <c r="V13" s="19"/>
      <c r="W13" s="19"/>
      <c r="X13" s="19"/>
    </row>
    <row r="14" spans="1:24">
      <c r="A14" s="19"/>
      <c r="B14" s="245" t="s">
        <v>5193</v>
      </c>
      <c r="C14" s="245" t="s">
        <v>5193</v>
      </c>
      <c r="D14" s="245" t="s">
        <v>5194</v>
      </c>
      <c r="E14" s="245" t="str">
        <f>'Selection (Grey)'!C38</f>
        <v>Digital Risk Twin</v>
      </c>
      <c r="F14" s="246" t="s">
        <v>5884</v>
      </c>
      <c r="G14" s="19"/>
      <c r="H14" s="19"/>
      <c r="I14" s="19"/>
      <c r="J14" s="19"/>
      <c r="K14" s="19"/>
      <c r="L14" s="19"/>
      <c r="M14" s="19"/>
      <c r="N14" s="19"/>
      <c r="O14" s="19"/>
      <c r="P14" s="19"/>
      <c r="Q14" s="19"/>
      <c r="R14" s="19"/>
      <c r="S14" s="19"/>
      <c r="T14" s="19"/>
      <c r="U14" s="19"/>
      <c r="V14" s="19"/>
      <c r="W14" s="19"/>
      <c r="X14" s="19"/>
    </row>
    <row r="15" spans="1:24">
      <c r="A15" s="19"/>
      <c r="B15" s="245" t="s">
        <v>5197</v>
      </c>
      <c r="C15" s="245" t="s">
        <v>5205</v>
      </c>
      <c r="D15" s="245" t="s">
        <v>5206</v>
      </c>
      <c r="E15" s="245" t="str">
        <f>'Selection (Grey)'!C41</f>
        <v>The Digital Thread - Learn More Today</v>
      </c>
      <c r="F15" s="246" t="s">
        <v>5885</v>
      </c>
      <c r="G15" s="19"/>
      <c r="H15" s="19"/>
      <c r="I15" s="19"/>
      <c r="J15" s="19"/>
      <c r="K15" s="19"/>
      <c r="L15" s="19"/>
      <c r="M15" s="19"/>
      <c r="N15" s="19"/>
      <c r="O15" s="19"/>
      <c r="P15" s="19"/>
      <c r="Q15" s="19"/>
      <c r="R15" s="19"/>
      <c r="S15" s="19"/>
      <c r="T15" s="19"/>
      <c r="U15" s="19"/>
      <c r="V15" s="19"/>
      <c r="W15" s="19"/>
      <c r="X15" s="19"/>
    </row>
    <row r="16" spans="1:24">
      <c r="A16" s="19"/>
      <c r="B16" s="245" t="s">
        <v>5205</v>
      </c>
      <c r="C16" s="245" t="s">
        <v>5216</v>
      </c>
      <c r="D16" s="245" t="s">
        <v>5217</v>
      </c>
      <c r="E16" s="245" t="str">
        <f>'Selection (Grey)'!C44</f>
        <v>Digital Twin</v>
      </c>
      <c r="F16" s="246" t="s">
        <v>5886</v>
      </c>
      <c r="G16" s="19"/>
      <c r="H16" s="19"/>
      <c r="I16" s="19"/>
      <c r="J16" s="19"/>
      <c r="K16" s="19"/>
      <c r="L16" s="19"/>
      <c r="M16" s="19"/>
      <c r="N16" s="19"/>
      <c r="O16" s="19"/>
      <c r="P16" s="19"/>
      <c r="Q16" s="19"/>
      <c r="R16" s="19"/>
      <c r="S16" s="19"/>
      <c r="T16" s="19"/>
      <c r="U16" s="19"/>
      <c r="V16" s="19"/>
      <c r="W16" s="19"/>
      <c r="X16" s="19"/>
    </row>
    <row r="17" spans="1:24">
      <c r="A17" s="19"/>
      <c r="B17" s="245" t="s">
        <v>5216</v>
      </c>
      <c r="C17" s="245" t="s">
        <v>5229</v>
      </c>
      <c r="D17" s="245" t="s">
        <v>5230</v>
      </c>
      <c r="E17" s="245" t="str">
        <f>'Selection (Grey)'!C48</f>
        <v>DT FAQ: Digital Twin &amp; Digital Engineering FAQ</v>
      </c>
      <c r="F17" s="246" t="s">
        <v>5887</v>
      </c>
      <c r="G17" s="19"/>
      <c r="H17" s="19"/>
      <c r="I17" s="19"/>
      <c r="J17" s="19"/>
      <c r="K17" s="19"/>
      <c r="L17" s="19"/>
      <c r="M17" s="19"/>
      <c r="N17" s="19"/>
      <c r="O17" s="19"/>
      <c r="P17" s="19"/>
      <c r="Q17" s="19"/>
      <c r="R17" s="19"/>
      <c r="S17" s="19"/>
      <c r="T17" s="19"/>
      <c r="U17" s="19"/>
      <c r="V17" s="19"/>
      <c r="W17" s="19"/>
      <c r="X17" s="19"/>
    </row>
    <row r="18" spans="1:24">
      <c r="A18" s="19"/>
      <c r="B18" s="245" t="s">
        <v>5229</v>
      </c>
      <c r="C18" s="245" t="s">
        <v>5258</v>
      </c>
      <c r="D18" s="245" t="s">
        <v>5259</v>
      </c>
      <c r="E18" s="245" t="str">
        <f>'Selection (Grey)'!C56</f>
        <v>JuliaSim: Next-Gen Modeling</v>
      </c>
      <c r="F18" s="246" t="s">
        <v>5888</v>
      </c>
      <c r="G18" s="19"/>
      <c r="H18" s="19"/>
      <c r="I18" s="19"/>
      <c r="J18" s="19"/>
      <c r="K18" s="19"/>
      <c r="L18" s="19"/>
      <c r="M18" s="19"/>
      <c r="N18" s="19"/>
      <c r="O18" s="19"/>
      <c r="P18" s="19"/>
      <c r="Q18" s="19"/>
      <c r="R18" s="19"/>
      <c r="S18" s="19"/>
      <c r="T18" s="19"/>
      <c r="U18" s="19"/>
      <c r="V18" s="19"/>
      <c r="W18" s="19"/>
      <c r="X18" s="19"/>
    </row>
    <row r="19" spans="1:24">
      <c r="A19" s="19"/>
      <c r="B19" s="245" t="s">
        <v>5245</v>
      </c>
      <c r="C19" s="245" t="s">
        <v>5285</v>
      </c>
      <c r="D19" s="245" t="s">
        <v>5286</v>
      </c>
      <c r="E19" s="245" t="str">
        <f>'Selection (Grey)'!C62</f>
        <v>Transcality ‚Äì Digital twin for efficient mobility</v>
      </c>
      <c r="F19" s="246" t="s">
        <v>5889</v>
      </c>
      <c r="G19" s="19"/>
      <c r="H19" s="19"/>
      <c r="I19" s="19"/>
      <c r="J19" s="19"/>
      <c r="K19" s="19"/>
      <c r="L19" s="19"/>
      <c r="M19" s="19"/>
      <c r="N19" s="19"/>
      <c r="O19" s="19"/>
      <c r="P19" s="19"/>
      <c r="Q19" s="19"/>
      <c r="R19" s="19"/>
      <c r="S19" s="19"/>
      <c r="T19" s="19"/>
      <c r="U19" s="19"/>
      <c r="V19" s="19"/>
      <c r="W19" s="19"/>
      <c r="X19" s="19"/>
    </row>
    <row r="20" spans="1:24">
      <c r="A20" s="19"/>
      <c r="B20" s="245" t="s">
        <v>5253</v>
      </c>
      <c r="C20" s="245" t="s">
        <v>5302</v>
      </c>
      <c r="D20" s="245" t="s">
        <v>5303</v>
      </c>
      <c r="E20" s="245" t="str">
        <f>'Selection (Grey)'!C67</f>
        <v>Using model-based systems engineering to develop a ...</v>
      </c>
      <c r="F20" s="246" t="s">
        <v>5890</v>
      </c>
      <c r="G20" s="19"/>
      <c r="H20" s="19"/>
      <c r="I20" s="19"/>
      <c r="J20" s="19"/>
      <c r="K20" s="19"/>
      <c r="L20" s="19"/>
      <c r="M20" s="19"/>
      <c r="N20" s="19"/>
      <c r="O20" s="19"/>
      <c r="P20" s="19"/>
      <c r="Q20" s="19"/>
      <c r="R20" s="19"/>
      <c r="S20" s="19"/>
      <c r="T20" s="19"/>
      <c r="U20" s="19"/>
      <c r="V20" s="19"/>
      <c r="W20" s="19"/>
      <c r="X20" s="19"/>
    </row>
    <row r="21" spans="1:24">
      <c r="A21" s="19"/>
      <c r="B21" s="245" t="s">
        <v>5258</v>
      </c>
      <c r="C21" s="245" t="s">
        <v>5309</v>
      </c>
      <c r="D21" s="245" t="s">
        <v>5310</v>
      </c>
      <c r="E21" s="245" t="str">
        <f>'Selection (Grey)'!C69</f>
        <v>Network Digital Twin Use Case</v>
      </c>
      <c r="F21" s="246" t="s">
        <v>5891</v>
      </c>
      <c r="G21" s="19"/>
      <c r="H21" s="19"/>
      <c r="I21" s="19"/>
      <c r="J21" s="19"/>
      <c r="K21" s="19"/>
      <c r="L21" s="19"/>
      <c r="M21" s="19"/>
      <c r="N21" s="19"/>
      <c r="O21" s="19"/>
      <c r="P21" s="19"/>
      <c r="Q21" s="19"/>
      <c r="R21" s="19"/>
      <c r="S21" s="19"/>
      <c r="T21" s="19"/>
      <c r="U21" s="19"/>
      <c r="V21" s="19"/>
      <c r="W21" s="19"/>
      <c r="X21" s="19"/>
    </row>
    <row r="22" spans="1:24">
      <c r="A22" s="19"/>
      <c r="B22" s="245" t="s">
        <v>5285</v>
      </c>
      <c r="C22" s="245" t="s">
        <v>5313</v>
      </c>
      <c r="D22" s="245" t="s">
        <v>5314</v>
      </c>
      <c r="E22" s="245" t="str">
        <f>'Selection (Grey)'!C70</f>
        <v>Model-Based Embedded Software Design &amp; Development</v>
      </c>
      <c r="F22" s="246" t="s">
        <v>5892</v>
      </c>
      <c r="G22" s="19"/>
      <c r="H22" s="19"/>
      <c r="I22" s="19"/>
      <c r="J22" s="19"/>
      <c r="K22" s="19"/>
      <c r="L22" s="19"/>
      <c r="M22" s="19"/>
      <c r="N22" s="19"/>
      <c r="O22" s="19"/>
      <c r="P22" s="19"/>
      <c r="Q22" s="19"/>
      <c r="R22" s="19"/>
      <c r="S22" s="19"/>
      <c r="T22" s="19"/>
      <c r="U22" s="19"/>
      <c r="V22" s="19"/>
      <c r="W22" s="19"/>
      <c r="X22" s="19"/>
    </row>
    <row r="23" spans="1:24">
      <c r="A23" s="19"/>
      <c r="B23" s="245" t="s">
        <v>5302</v>
      </c>
      <c r="C23" s="245" t="s">
        <v>5331</v>
      </c>
      <c r="D23" s="245" t="s">
        <v>5332</v>
      </c>
      <c r="E23" s="245" t="str">
        <f>'Selection (Grey)'!C74</f>
        <v>TRICK: An Easy Acronym to Conceptualize Digital Twin</v>
      </c>
      <c r="F23" s="246" t="s">
        <v>5893</v>
      </c>
      <c r="G23" s="19"/>
      <c r="H23" s="19"/>
      <c r="I23" s="19"/>
      <c r="J23" s="19"/>
      <c r="K23" s="19"/>
      <c r="L23" s="19"/>
      <c r="M23" s="19"/>
      <c r="N23" s="19"/>
      <c r="O23" s="19"/>
      <c r="P23" s="19"/>
      <c r="Q23" s="19"/>
      <c r="R23" s="19"/>
      <c r="S23" s="19"/>
      <c r="T23" s="19"/>
      <c r="U23" s="19"/>
      <c r="V23" s="19"/>
      <c r="W23" s="19"/>
      <c r="X23" s="19"/>
    </row>
    <row r="24" spans="1:24">
      <c r="A24" s="19"/>
      <c r="B24" s="245" t="s">
        <v>5309</v>
      </c>
      <c r="C24" s="245" t="s">
        <v>5347</v>
      </c>
      <c r="D24" s="245" t="s">
        <v>5348</v>
      </c>
      <c r="E24" s="245" t="str">
        <f>'Selection (Grey)'!C79</f>
        <v>The Digital Twin in the Network and Electricity Industry - VDE</v>
      </c>
      <c r="F24" s="246" t="s">
        <v>5894</v>
      </c>
      <c r="G24" s="19"/>
      <c r="H24" s="19"/>
      <c r="I24" s="19"/>
      <c r="J24" s="19"/>
      <c r="K24" s="19"/>
      <c r="L24" s="19"/>
      <c r="M24" s="19"/>
      <c r="N24" s="19"/>
      <c r="O24" s="19"/>
      <c r="P24" s="19"/>
      <c r="Q24" s="19"/>
      <c r="R24" s="19"/>
      <c r="S24" s="19"/>
      <c r="T24" s="19"/>
      <c r="U24" s="19"/>
      <c r="V24" s="19"/>
      <c r="W24" s="19"/>
      <c r="X24" s="19"/>
    </row>
    <row r="25" spans="1:24">
      <c r="A25" s="19"/>
      <c r="B25" s="245" t="s">
        <v>5313</v>
      </c>
      <c r="C25" s="245" t="s">
        <v>5351</v>
      </c>
      <c r="D25" s="245" t="s">
        <v>5352</v>
      </c>
      <c r="E25" s="245" t="str">
        <f>'Selection (Grey)'!C80</f>
        <v>Operational Digital Twin for Semiconductor Manufacturing</v>
      </c>
      <c r="F25" s="246" t="s">
        <v>5895</v>
      </c>
      <c r="G25" s="19"/>
      <c r="H25" s="19"/>
      <c r="I25" s="19"/>
      <c r="J25" s="19"/>
      <c r="K25" s="19"/>
      <c r="L25" s="19"/>
      <c r="M25" s="19"/>
      <c r="N25" s="19"/>
      <c r="O25" s="19"/>
      <c r="P25" s="19"/>
      <c r="Q25" s="19"/>
      <c r="R25" s="19"/>
      <c r="S25" s="19"/>
      <c r="T25" s="19"/>
      <c r="U25" s="19"/>
      <c r="V25" s="19"/>
      <c r="W25" s="19"/>
      <c r="X25" s="19"/>
    </row>
    <row r="26" spans="1:24">
      <c r="A26" s="19"/>
      <c r="B26" s="245" t="s">
        <v>5331</v>
      </c>
      <c r="C26" s="245" t="s">
        <v>5370</v>
      </c>
      <c r="D26" s="245" t="s">
        <v>5371</v>
      </c>
      <c r="E26" s="245" t="str">
        <f>'Selection (Grey)'!C85</f>
        <v>SystemC and Digital Twin: Good match or Not?</v>
      </c>
      <c r="F26" s="246" t="s">
        <v>5896</v>
      </c>
      <c r="G26" s="19"/>
      <c r="H26" s="19"/>
      <c r="I26" s="19"/>
      <c r="J26" s="19"/>
      <c r="K26" s="19"/>
      <c r="L26" s="19"/>
      <c r="M26" s="19"/>
      <c r="N26" s="19"/>
      <c r="O26" s="19"/>
      <c r="P26" s="19"/>
      <c r="Q26" s="19"/>
      <c r="R26" s="19"/>
      <c r="S26" s="19"/>
      <c r="T26" s="19"/>
      <c r="U26" s="19"/>
      <c r="V26" s="19"/>
      <c r="W26" s="19"/>
      <c r="X26" s="19"/>
    </row>
    <row r="27" spans="1:24">
      <c r="A27" s="19"/>
      <c r="B27" s="245" t="s">
        <v>5347</v>
      </c>
      <c r="C27" s="245" t="s">
        <v>5379</v>
      </c>
      <c r="D27" s="245" t="s">
        <v>5380</v>
      </c>
      <c r="E27" s="245" t="str">
        <f>'Selection (Grey)'!C88</f>
        <v>OPC UA Designer</v>
      </c>
      <c r="F27" s="246" t="s">
        <v>5897</v>
      </c>
      <c r="G27" s="19"/>
      <c r="H27" s="19"/>
      <c r="I27" s="19"/>
      <c r="J27" s="19"/>
      <c r="K27" s="19"/>
      <c r="L27" s="19"/>
      <c r="M27" s="19"/>
      <c r="N27" s="19"/>
      <c r="O27" s="19"/>
      <c r="P27" s="19"/>
      <c r="Q27" s="19"/>
      <c r="R27" s="19"/>
      <c r="S27" s="19"/>
      <c r="T27" s="19"/>
      <c r="U27" s="19"/>
      <c r="V27" s="19"/>
      <c r="W27" s="19"/>
      <c r="X27" s="19"/>
    </row>
    <row r="28" spans="1:24">
      <c r="A28" s="19"/>
      <c r="B28" s="245" t="s">
        <v>5351</v>
      </c>
      <c r="C28" s="245" t="s">
        <v>5420</v>
      </c>
      <c r="D28" s="245" t="s">
        <v>5421</v>
      </c>
      <c r="E28" s="245" t="str">
        <f>'Selection (Grey)'!C100</f>
        <v>Navigating the transition to a model-based enterprise</v>
      </c>
      <c r="F28" s="246" t="s">
        <v>5898</v>
      </c>
      <c r="G28" s="19"/>
      <c r="H28" s="19"/>
      <c r="I28" s="19"/>
      <c r="J28" s="19"/>
      <c r="K28" s="19"/>
      <c r="L28" s="19"/>
      <c r="M28" s="19"/>
      <c r="N28" s="19"/>
      <c r="O28" s="19"/>
      <c r="P28" s="19"/>
      <c r="Q28" s="19"/>
      <c r="R28" s="19"/>
      <c r="S28" s="19"/>
      <c r="T28" s="19"/>
      <c r="U28" s="19"/>
      <c r="V28" s="19"/>
      <c r="W28" s="19"/>
      <c r="X28" s="19"/>
    </row>
    <row r="29" spans="1:24">
      <c r="A29" s="19"/>
      <c r="B29" s="245" t="s">
        <v>5370</v>
      </c>
      <c r="C29" s="245" t="s">
        <v>5439</v>
      </c>
      <c r="D29" s="245" t="s">
        <v>5440</v>
      </c>
      <c r="E29" s="245" t="str">
        <f>'Selection (Grey)'!C106</f>
        <v>THE ROLE OF HIGH-FIDELITY DIGITAL TWINS</v>
      </c>
      <c r="F29" s="246" t="s">
        <v>5899</v>
      </c>
      <c r="G29" s="19"/>
      <c r="H29" s="19"/>
      <c r="I29" s="19"/>
      <c r="J29" s="19"/>
      <c r="K29" s="19"/>
      <c r="L29" s="19"/>
      <c r="M29" s="19"/>
      <c r="N29" s="19"/>
      <c r="O29" s="19"/>
      <c r="P29" s="19"/>
      <c r="Q29" s="19"/>
      <c r="R29" s="19"/>
      <c r="S29" s="19"/>
      <c r="T29" s="19"/>
      <c r="U29" s="19"/>
      <c r="V29" s="19"/>
      <c r="W29" s="19"/>
      <c r="X29" s="19"/>
    </row>
    <row r="30" spans="1:24">
      <c r="A30" s="19"/>
      <c r="B30" s="245" t="s">
        <v>5379</v>
      </c>
      <c r="C30" s="245" t="s">
        <v>5445</v>
      </c>
      <c r="D30" s="245" t="s">
        <v>5446</v>
      </c>
      <c r="E30" s="245" t="str">
        <f>'Selection (Grey)'!C108</f>
        <v>2x faster vehicle software development proven by digital ...</v>
      </c>
      <c r="F30" s="246" t="s">
        <v>5900</v>
      </c>
      <c r="G30" s="19"/>
      <c r="H30" s="19"/>
      <c r="I30" s="19"/>
      <c r="J30" s="19"/>
      <c r="K30" s="19"/>
      <c r="L30" s="19"/>
      <c r="M30" s="19"/>
      <c r="N30" s="19"/>
      <c r="O30" s="19"/>
      <c r="P30" s="19"/>
      <c r="Q30" s="19"/>
      <c r="R30" s="19"/>
      <c r="S30" s="19"/>
      <c r="T30" s="19"/>
      <c r="U30" s="19"/>
      <c r="V30" s="19"/>
      <c r="W30" s="19"/>
      <c r="X30" s="19"/>
    </row>
    <row r="31" spans="1:24">
      <c r="A31" s="19"/>
      <c r="B31" s="245" t="s">
        <v>5420</v>
      </c>
      <c r="C31" s="245" t="s">
        <v>5448</v>
      </c>
      <c r="D31" s="245" t="s">
        <v>5449</v>
      </c>
      <c r="E31" s="245" t="str">
        <f>'Selection (Grey)'!C109</f>
        <v>Driving Productivity and Quality Efficiencies with Model- ...</v>
      </c>
      <c r="F31" s="246" t="s">
        <v>5901</v>
      </c>
      <c r="G31" s="19"/>
      <c r="H31" s="19"/>
      <c r="I31" s="19"/>
      <c r="J31" s="19"/>
      <c r="K31" s="19"/>
      <c r="L31" s="19"/>
      <c r="M31" s="19"/>
      <c r="N31" s="19"/>
      <c r="O31" s="19"/>
      <c r="P31" s="19"/>
      <c r="Q31" s="19"/>
      <c r="R31" s="19"/>
      <c r="S31" s="19"/>
      <c r="T31" s="19"/>
      <c r="U31" s="19"/>
      <c r="V31" s="19"/>
      <c r="W31" s="19"/>
      <c r="X31" s="19"/>
    </row>
    <row r="32" spans="1:24">
      <c r="A32" s="19"/>
      <c r="B32" s="245" t="s">
        <v>5439</v>
      </c>
      <c r="C32" s="245" t="s">
        <v>5469</v>
      </c>
      <c r="D32" s="245" t="s">
        <v>5470</v>
      </c>
      <c r="E32" s="245" t="str">
        <f>'Selection (Grey)'!C115</f>
        <v>Model-Based Systems Engineering | Siemens Software</v>
      </c>
      <c r="F32" s="246" t="s">
        <v>5902</v>
      </c>
      <c r="G32" s="19"/>
      <c r="H32" s="19"/>
      <c r="I32" s="19"/>
      <c r="J32" s="19"/>
      <c r="K32" s="19"/>
      <c r="L32" s="19"/>
      <c r="M32" s="19"/>
      <c r="N32" s="19"/>
      <c r="O32" s="19"/>
      <c r="P32" s="19"/>
      <c r="Q32" s="19"/>
      <c r="R32" s="19"/>
      <c r="S32" s="19"/>
      <c r="T32" s="19"/>
      <c r="U32" s="19"/>
      <c r="V32" s="19"/>
      <c r="W32" s="19"/>
      <c r="X32" s="19"/>
    </row>
    <row r="33" spans="1:24">
      <c r="A33" s="19"/>
      <c r="B33" s="245" t="s">
        <v>5445</v>
      </c>
      <c r="C33" s="245" t="s">
        <v>5474</v>
      </c>
      <c r="D33" s="245" t="s">
        <v>5475</v>
      </c>
      <c r="E33" s="245" t="str">
        <f>'Selection (Grey)'!C116</f>
        <v>Digital Twin Lessons for Engineers from the PLM Road ...</v>
      </c>
      <c r="F33" s="246" t="s">
        <v>5903</v>
      </c>
      <c r="G33" s="19"/>
      <c r="H33" s="19"/>
      <c r="I33" s="19"/>
      <c r="J33" s="19"/>
      <c r="K33" s="19"/>
      <c r="L33" s="19"/>
      <c r="M33" s="19"/>
      <c r="N33" s="19"/>
      <c r="O33" s="19"/>
      <c r="P33" s="19"/>
      <c r="Q33" s="19"/>
      <c r="R33" s="19"/>
      <c r="S33" s="19"/>
      <c r="T33" s="19"/>
      <c r="U33" s="19"/>
      <c r="V33" s="19"/>
      <c r="W33" s="19"/>
      <c r="X33" s="19"/>
    </row>
    <row r="34" spans="1:24">
      <c r="A34" s="19"/>
      <c r="B34" s="245" t="s">
        <v>5448</v>
      </c>
      <c r="C34" s="245" t="s">
        <v>5483</v>
      </c>
      <c r="D34" s="245" t="s">
        <v>5484</v>
      </c>
      <c r="E34" s="245" t="str">
        <f>'Selection (Grey)'!C118</f>
        <v>Using VeSyMA in MBSE</v>
      </c>
      <c r="F34" s="246" t="s">
        <v>5904</v>
      </c>
      <c r="G34" s="19"/>
      <c r="H34" s="19"/>
      <c r="I34" s="19"/>
      <c r="J34" s="19"/>
      <c r="K34" s="19"/>
      <c r="L34" s="19"/>
      <c r="M34" s="19"/>
      <c r="N34" s="19"/>
      <c r="O34" s="19"/>
      <c r="P34" s="19"/>
      <c r="Q34" s="19"/>
      <c r="R34" s="19"/>
      <c r="S34" s="19"/>
      <c r="T34" s="19"/>
      <c r="U34" s="19"/>
      <c r="V34" s="19"/>
      <c r="W34" s="19"/>
      <c r="X34" s="19"/>
    </row>
    <row r="35" spans="1:24">
      <c r="A35" s="19"/>
      <c r="B35" s="245" t="s">
        <v>5469</v>
      </c>
      <c r="C35" s="245" t="s">
        <v>5498</v>
      </c>
      <c r="D35" s="245" t="s">
        <v>5499</v>
      </c>
      <c r="E35" s="245" t="str">
        <f>'Selection (Grey)'!C122</f>
        <v>Integrated Model-based Systems Engineering (iMBSE) in ...</v>
      </c>
      <c r="F35" s="246" t="s">
        <v>5905</v>
      </c>
      <c r="G35" s="19"/>
      <c r="H35" s="19"/>
      <c r="I35" s="19"/>
      <c r="J35" s="19"/>
      <c r="K35" s="19"/>
      <c r="L35" s="19"/>
      <c r="M35" s="19"/>
      <c r="N35" s="19"/>
      <c r="O35" s="19"/>
      <c r="P35" s="19"/>
      <c r="Q35" s="19"/>
      <c r="R35" s="19"/>
      <c r="S35" s="19"/>
      <c r="T35" s="19"/>
      <c r="U35" s="19"/>
      <c r="V35" s="19"/>
      <c r="W35" s="19"/>
      <c r="X35" s="19"/>
    </row>
    <row r="36" spans="1:24">
      <c r="A36" s="19"/>
      <c r="B36" s="245" t="s">
        <v>5474</v>
      </c>
      <c r="C36" s="245" t="s">
        <v>5501</v>
      </c>
      <c r="D36" s="245" t="s">
        <v>5502</v>
      </c>
      <c r="E36" s="245" t="str">
        <f>'Selection (Grey)'!C123</f>
        <v>Digital Twin Solutions</v>
      </c>
      <c r="F36" s="246" t="s">
        <v>5906</v>
      </c>
      <c r="G36" s="19"/>
      <c r="H36" s="19"/>
      <c r="I36" s="19"/>
      <c r="J36" s="19"/>
      <c r="K36" s="19"/>
      <c r="L36" s="19"/>
      <c r="M36" s="19"/>
      <c r="N36" s="19"/>
      <c r="O36" s="19"/>
      <c r="P36" s="19"/>
      <c r="Q36" s="19"/>
      <c r="R36" s="19"/>
      <c r="S36" s="19"/>
      <c r="T36" s="19"/>
      <c r="U36" s="19"/>
      <c r="V36" s="19"/>
      <c r="W36" s="19"/>
      <c r="X36" s="19"/>
    </row>
    <row r="37" spans="1:24">
      <c r="A37" s="19"/>
      <c r="B37" s="245" t="s">
        <v>5483</v>
      </c>
      <c r="C37" s="245" t="s">
        <v>5511</v>
      </c>
      <c r="D37" s="245" t="s">
        <v>5512</v>
      </c>
      <c r="E37" s="245" t="str">
        <f>'Selection (Grey)'!C126</f>
        <v>Digital Thread &amp; Digital Twin Integration Solutions</v>
      </c>
      <c r="F37" s="246" t="s">
        <v>5907</v>
      </c>
      <c r="G37" s="19"/>
      <c r="H37" s="19"/>
      <c r="I37" s="19"/>
      <c r="J37" s="19"/>
      <c r="K37" s="19"/>
      <c r="L37" s="19"/>
      <c r="M37" s="19"/>
      <c r="N37" s="19"/>
      <c r="O37" s="19"/>
      <c r="P37" s="19"/>
      <c r="Q37" s="19"/>
      <c r="R37" s="19"/>
      <c r="S37" s="19"/>
      <c r="T37" s="19"/>
      <c r="U37" s="19"/>
      <c r="V37" s="19"/>
      <c r="W37" s="19"/>
      <c r="X37" s="19"/>
    </row>
    <row r="38" spans="1:24">
      <c r="A38" s="19"/>
      <c r="B38" s="245" t="s">
        <v>5498</v>
      </c>
      <c r="C38" s="245" t="s">
        <v>5539</v>
      </c>
      <c r="D38" s="245" t="s">
        <v>5540</v>
      </c>
      <c r="E38" s="245" t="str">
        <f>'Selection (Grey)'!C133</f>
        <v>DIGITAL TWIN ENABLING TECHNOLOGY CATALOGUE</v>
      </c>
      <c r="F38" s="246" t="s">
        <v>5908</v>
      </c>
      <c r="G38" s="19"/>
      <c r="H38" s="19"/>
      <c r="I38" s="19"/>
      <c r="J38" s="19"/>
      <c r="K38" s="19"/>
      <c r="L38" s="19"/>
      <c r="M38" s="19"/>
      <c r="N38" s="19"/>
      <c r="O38" s="19"/>
      <c r="P38" s="19"/>
      <c r="Q38" s="19"/>
      <c r="R38" s="19"/>
      <c r="S38" s="19"/>
      <c r="T38" s="19"/>
      <c r="U38" s="19"/>
      <c r="V38" s="19"/>
      <c r="W38" s="19"/>
      <c r="X38" s="19"/>
    </row>
    <row r="39" spans="1:24">
      <c r="A39" s="19"/>
      <c r="B39" s="245" t="s">
        <v>5501</v>
      </c>
      <c r="C39" s="245" t="s">
        <v>5565</v>
      </c>
      <c r="D39" s="245" t="s">
        <v>5566</v>
      </c>
      <c r="E39" s="245" t="str">
        <f>'Selection (Grey)'!C140</f>
        <v>A Model-Based Systems Engineering (MBSE) Approach to ...</v>
      </c>
      <c r="F39" s="246" t="s">
        <v>5909</v>
      </c>
      <c r="G39" s="19"/>
      <c r="H39" s="19"/>
      <c r="I39" s="19"/>
      <c r="J39" s="19"/>
      <c r="K39" s="19"/>
      <c r="L39" s="19"/>
      <c r="M39" s="19"/>
      <c r="N39" s="19"/>
      <c r="O39" s="19"/>
      <c r="P39" s="19"/>
      <c r="Q39" s="19"/>
      <c r="R39" s="19"/>
      <c r="S39" s="19"/>
      <c r="T39" s="19"/>
      <c r="U39" s="19"/>
      <c r="V39" s="19"/>
      <c r="W39" s="19"/>
      <c r="X39" s="19"/>
    </row>
    <row r="40" spans="1:24">
      <c r="A40" s="19"/>
      <c r="B40" s="245" t="s">
        <v>5511</v>
      </c>
      <c r="C40" s="245" t="s">
        <v>5606</v>
      </c>
      <c r="D40" s="245" t="s">
        <v>5607</v>
      </c>
      <c r="E40" s="245" t="str">
        <f>'Selection (Grey)'!C151</f>
        <v>A Guide to Digital Twin Development</v>
      </c>
      <c r="F40" s="246" t="s">
        <v>5910</v>
      </c>
      <c r="G40" s="19"/>
      <c r="H40" s="19"/>
      <c r="I40" s="19"/>
      <c r="J40" s="19"/>
      <c r="K40" s="19"/>
      <c r="L40" s="19"/>
      <c r="M40" s="19"/>
      <c r="N40" s="19"/>
      <c r="O40" s="19"/>
      <c r="P40" s="19"/>
      <c r="Q40" s="19"/>
      <c r="R40" s="19"/>
      <c r="S40" s="19"/>
      <c r="T40" s="19"/>
      <c r="U40" s="19"/>
      <c r="V40" s="19"/>
      <c r="W40" s="19"/>
      <c r="X40" s="19"/>
    </row>
    <row r="41" spans="1:24">
      <c r="A41" s="19"/>
      <c r="B41" s="245" t="s">
        <v>5539</v>
      </c>
      <c r="C41" s="245" t="s">
        <v>5610</v>
      </c>
      <c r="D41" s="245" t="s">
        <v>5611</v>
      </c>
      <c r="E41" s="245" t="str">
        <f>'Selection (Grey)'!C152</f>
        <v>Digital Twin - DAIR - Acquisition Research Program</v>
      </c>
      <c r="F41" s="246" t="s">
        <v>5911</v>
      </c>
      <c r="G41" s="19"/>
      <c r="H41" s="19"/>
      <c r="I41" s="19"/>
      <c r="J41" s="19"/>
      <c r="K41" s="19"/>
      <c r="L41" s="19"/>
      <c r="M41" s="19"/>
      <c r="N41" s="19"/>
      <c r="O41" s="19"/>
      <c r="P41" s="19"/>
      <c r="Q41" s="19"/>
      <c r="R41" s="19"/>
      <c r="S41" s="19"/>
      <c r="T41" s="19"/>
      <c r="U41" s="19"/>
      <c r="V41" s="19"/>
      <c r="W41" s="19"/>
      <c r="X41" s="19"/>
    </row>
    <row r="42" spans="1:24">
      <c r="A42" s="19"/>
      <c r="B42" s="245" t="s">
        <v>5565</v>
      </c>
      <c r="C42" s="245" t="s">
        <v>5626</v>
      </c>
      <c r="D42" s="245" t="s">
        <v>5627</v>
      </c>
      <c r="E42" s="245" t="str">
        <f>'Selection (Grey)'!C157</f>
        <v>Overview - IMOCO4.E</v>
      </c>
      <c r="F42" s="246" t="s">
        <v>5912</v>
      </c>
      <c r="G42" s="19"/>
      <c r="H42" s="19"/>
      <c r="I42" s="19"/>
      <c r="J42" s="19"/>
      <c r="K42" s="19"/>
      <c r="L42" s="19"/>
      <c r="M42" s="19"/>
      <c r="N42" s="19"/>
      <c r="O42" s="19"/>
      <c r="P42" s="19"/>
      <c r="Q42" s="19"/>
      <c r="R42" s="19"/>
      <c r="S42" s="19"/>
      <c r="T42" s="19"/>
      <c r="U42" s="19"/>
      <c r="V42" s="19"/>
      <c r="W42" s="19"/>
      <c r="X42" s="19"/>
    </row>
    <row r="43" spans="1:24">
      <c r="A43" s="19"/>
      <c r="B43" s="245" t="s">
        <v>5606</v>
      </c>
      <c r="C43" s="245" t="s">
        <v>5635</v>
      </c>
      <c r="D43" s="245" t="s">
        <v>5636</v>
      </c>
      <c r="E43" s="245" t="str">
        <f>'Selection (Grey)'!C159</f>
        <v>What is Model-Based Systems Engineering (MBSE)?</v>
      </c>
      <c r="F43" s="246" t="s">
        <v>5913</v>
      </c>
      <c r="G43" s="19"/>
      <c r="H43" s="19"/>
      <c r="I43" s="19"/>
      <c r="J43" s="19"/>
      <c r="K43" s="19"/>
      <c r="L43" s="19"/>
      <c r="M43" s="19"/>
      <c r="N43" s="19"/>
      <c r="O43" s="19"/>
      <c r="P43" s="19"/>
      <c r="Q43" s="19"/>
      <c r="R43" s="19"/>
      <c r="S43" s="19"/>
      <c r="T43" s="19"/>
      <c r="U43" s="19"/>
      <c r="V43" s="19"/>
      <c r="W43" s="19"/>
      <c r="X43" s="19"/>
    </row>
    <row r="44" spans="1:24">
      <c r="A44" s="19"/>
      <c r="B44" s="245" t="s">
        <v>5610</v>
      </c>
      <c r="C44" s="245" t="s">
        <v>5638</v>
      </c>
      <c r="D44" s="245" t="s">
        <v>5639</v>
      </c>
      <c r="E44" s="245" t="str">
        <f>'Selection (Grey)'!C160</f>
        <v>DT FAQ: What are the goals of Digital Twins?</v>
      </c>
      <c r="F44" s="246" t="s">
        <v>5914</v>
      </c>
      <c r="G44" s="19"/>
      <c r="H44" s="19"/>
      <c r="I44" s="19"/>
      <c r="J44" s="19"/>
      <c r="K44" s="19"/>
      <c r="L44" s="19"/>
      <c r="M44" s="19"/>
      <c r="N44" s="19"/>
      <c r="O44" s="19"/>
      <c r="P44" s="19"/>
      <c r="Q44" s="19"/>
      <c r="R44" s="19"/>
      <c r="S44" s="19"/>
      <c r="T44" s="19"/>
      <c r="U44" s="19"/>
      <c r="V44" s="19"/>
      <c r="W44" s="19"/>
      <c r="X44" s="19"/>
    </row>
    <row r="45" spans="1:24">
      <c r="A45" s="19"/>
      <c r="B45" s="245" t="s">
        <v>5626</v>
      </c>
      <c r="C45" s="245" t="s">
        <v>5642</v>
      </c>
      <c r="D45" s="245" t="s">
        <v>5643</v>
      </c>
      <c r="E45" s="245" t="str">
        <f>'Selection (Grey)'!C161</f>
        <v>Digital Threads: The Future of Compliance</v>
      </c>
      <c r="F45" s="246" t="s">
        <v>5915</v>
      </c>
      <c r="G45" s="19"/>
      <c r="H45" s="19"/>
      <c r="I45" s="19"/>
      <c r="J45" s="19"/>
      <c r="K45" s="19"/>
      <c r="L45" s="19"/>
      <c r="M45" s="19"/>
      <c r="N45" s="19"/>
      <c r="O45" s="19"/>
      <c r="P45" s="19"/>
      <c r="Q45" s="19"/>
      <c r="R45" s="19"/>
      <c r="S45" s="19"/>
      <c r="T45" s="19"/>
      <c r="U45" s="19"/>
      <c r="V45" s="19"/>
      <c r="W45" s="19"/>
      <c r="X45" s="19"/>
    </row>
    <row r="46" spans="1:24">
      <c r="A46" s="19"/>
      <c r="B46" s="245" t="s">
        <v>5635</v>
      </c>
      <c r="C46" s="245" t="s">
        <v>5646</v>
      </c>
      <c r="D46" s="245" t="s">
        <v>5647</v>
      </c>
      <c r="E46" s="245" t="str">
        <f>'Selection (Grey)'!C162</f>
        <v>Digital Engineering - National Reactor Innovation Center</v>
      </c>
      <c r="F46" s="246" t="s">
        <v>5916</v>
      </c>
      <c r="G46" s="19"/>
      <c r="H46" s="19"/>
      <c r="I46" s="19"/>
      <c r="J46" s="19"/>
      <c r="K46" s="19"/>
      <c r="L46" s="19"/>
      <c r="M46" s="19"/>
      <c r="N46" s="19"/>
      <c r="O46" s="19"/>
      <c r="P46" s="19"/>
      <c r="Q46" s="19"/>
      <c r="R46" s="19"/>
      <c r="S46" s="19"/>
      <c r="T46" s="19"/>
      <c r="U46" s="19"/>
      <c r="V46" s="19"/>
      <c r="W46" s="19"/>
      <c r="X46" s="19"/>
    </row>
    <row r="47" spans="1:24">
      <c r="A47" s="19"/>
      <c r="B47" s="245" t="s">
        <v>5638</v>
      </c>
      <c r="C47" s="245" t="s">
        <v>5653</v>
      </c>
      <c r="D47" s="245" t="s">
        <v>5654</v>
      </c>
      <c r="E47" s="245" t="str">
        <f>'Selection (Grey)'!C164</f>
        <v>What Is Model-Based Systems Engineering (MBSE)? - Aras</v>
      </c>
      <c r="F47" s="246" t="s">
        <v>5917</v>
      </c>
      <c r="G47" s="19"/>
      <c r="H47" s="19"/>
      <c r="I47" s="19"/>
      <c r="J47" s="19"/>
      <c r="K47" s="19"/>
      <c r="L47" s="19"/>
      <c r="M47" s="19"/>
      <c r="N47" s="19"/>
      <c r="O47" s="19"/>
      <c r="P47" s="19"/>
      <c r="Q47" s="19"/>
      <c r="R47" s="19"/>
      <c r="S47" s="19"/>
      <c r="T47" s="19"/>
      <c r="U47" s="19"/>
      <c r="V47" s="19"/>
      <c r="W47" s="19"/>
      <c r="X47" s="19"/>
    </row>
    <row r="48" spans="1:24">
      <c r="A48" s="19"/>
      <c r="B48" s="245" t="s">
        <v>5642</v>
      </c>
      <c r="C48" s="245" t="s">
        <v>5663</v>
      </c>
      <c r="D48" s="245" t="s">
        <v>5664</v>
      </c>
      <c r="E48" s="245" t="str">
        <f>'Selection (Grey)'!C166</f>
        <v>Model-Based Practices ‚Äî Systems Engineering Vision 2035</v>
      </c>
      <c r="F48" s="246" t="s">
        <v>5918</v>
      </c>
      <c r="G48" s="19"/>
      <c r="H48" s="19"/>
      <c r="I48" s="19"/>
      <c r="J48" s="19"/>
      <c r="K48" s="19"/>
      <c r="L48" s="19"/>
      <c r="M48" s="19"/>
      <c r="N48" s="19"/>
      <c r="O48" s="19"/>
      <c r="P48" s="19"/>
      <c r="Q48" s="19"/>
      <c r="R48" s="19"/>
      <c r="S48" s="19"/>
      <c r="T48" s="19"/>
      <c r="U48" s="19"/>
      <c r="V48" s="19"/>
      <c r="W48" s="19"/>
      <c r="X48" s="19"/>
    </row>
    <row r="49" spans="1:24">
      <c r="A49" s="19"/>
      <c r="B49" s="245" t="s">
        <v>5646</v>
      </c>
      <c r="C49" s="245" t="s">
        <v>5670</v>
      </c>
      <c r="D49" s="245" t="s">
        <v>5671</v>
      </c>
      <c r="E49" s="245" t="str">
        <f>'Selection (Grey)'!C168</f>
        <v>Digital Twin - Dr Rajiv Desai</v>
      </c>
      <c r="F49" s="246" t="s">
        <v>5919</v>
      </c>
      <c r="G49" s="19"/>
      <c r="H49" s="19"/>
      <c r="I49" s="19"/>
      <c r="J49" s="19"/>
      <c r="K49" s="19"/>
      <c r="L49" s="19"/>
      <c r="M49" s="19"/>
      <c r="N49" s="19"/>
      <c r="O49" s="19"/>
      <c r="P49" s="19"/>
      <c r="Q49" s="19"/>
      <c r="R49" s="19"/>
      <c r="S49" s="19"/>
      <c r="T49" s="19"/>
      <c r="U49" s="19"/>
      <c r="V49" s="19"/>
      <c r="W49" s="19"/>
      <c r="X49" s="19"/>
    </row>
    <row r="50" spans="1:24">
      <c r="A50" s="19"/>
      <c r="B50" s="245" t="s">
        <v>5653</v>
      </c>
      <c r="C50" s="245" t="s">
        <v>5673</v>
      </c>
      <c r="D50" s="245" t="s">
        <v>5674</v>
      </c>
      <c r="E50" s="245" t="str">
        <f>'Selection (Grey)'!C169</f>
        <v>Virtual Stress-Testing a Digital Twin of a Motor Control ...</v>
      </c>
      <c r="F50" s="246" t="s">
        <v>5920</v>
      </c>
      <c r="G50" s="19"/>
      <c r="H50" s="19"/>
      <c r="I50" s="19"/>
      <c r="J50" s="19"/>
      <c r="K50" s="19"/>
      <c r="L50" s="19"/>
      <c r="M50" s="19"/>
      <c r="N50" s="19"/>
      <c r="O50" s="19"/>
      <c r="P50" s="19"/>
      <c r="Q50" s="19"/>
      <c r="R50" s="19"/>
      <c r="S50" s="19"/>
      <c r="T50" s="19"/>
      <c r="U50" s="19"/>
      <c r="V50" s="19"/>
      <c r="W50" s="19"/>
      <c r="X50" s="19"/>
    </row>
    <row r="51" spans="1:24">
      <c r="A51" s="19"/>
      <c r="B51" s="245" t="s">
        <v>5663</v>
      </c>
      <c r="C51" s="245" t="s">
        <v>5685</v>
      </c>
      <c r="D51" s="245" t="s">
        <v>5686</v>
      </c>
      <c r="E51" s="245" t="str">
        <f>'Selection (Grey)'!C172</f>
        <v>Future Model-Based Systems Engineering Vision and ...</v>
      </c>
      <c r="F51" s="246" t="s">
        <v>5817</v>
      </c>
      <c r="G51" s="19"/>
      <c r="H51" s="19"/>
      <c r="I51" s="19"/>
      <c r="J51" s="19"/>
      <c r="K51" s="19"/>
      <c r="L51" s="19"/>
      <c r="M51" s="19"/>
      <c r="N51" s="19"/>
      <c r="O51" s="19"/>
      <c r="P51" s="19"/>
      <c r="Q51" s="19"/>
      <c r="R51" s="19"/>
      <c r="S51" s="19"/>
      <c r="T51" s="19"/>
      <c r="U51" s="19"/>
      <c r="V51" s="19"/>
      <c r="W51" s="19"/>
      <c r="X51" s="19"/>
    </row>
    <row r="52" spans="1:24">
      <c r="A52" s="19"/>
      <c r="B52" s="245" t="s">
        <v>5670</v>
      </c>
      <c r="C52" s="245" t="s">
        <v>5697</v>
      </c>
      <c r="D52" s="245" t="s">
        <v>5698</v>
      </c>
      <c r="E52" s="245" t="str">
        <f>'Selection (Grey)'!C175</f>
        <v>Learn How to Use the Bill of Characteristics BoC as Your ...</v>
      </c>
      <c r="F52" s="246" t="s">
        <v>5921</v>
      </c>
      <c r="G52" s="19"/>
      <c r="H52" s="19"/>
      <c r="I52" s="19"/>
      <c r="J52" s="19"/>
      <c r="K52" s="19"/>
      <c r="L52" s="19"/>
      <c r="M52" s="19"/>
      <c r="N52" s="19"/>
      <c r="O52" s="19"/>
      <c r="P52" s="19"/>
      <c r="Q52" s="19"/>
      <c r="R52" s="19"/>
      <c r="S52" s="19"/>
      <c r="T52" s="19"/>
      <c r="U52" s="19"/>
      <c r="V52" s="19"/>
      <c r="W52" s="19"/>
      <c r="X52" s="19"/>
    </row>
    <row r="53" spans="1:24">
      <c r="A53" s="19"/>
      <c r="B53" s="245" t="s">
        <v>5673</v>
      </c>
      <c r="C53" s="245" t="s">
        <v>5716</v>
      </c>
      <c r="D53" s="245" t="s">
        <v>5717</v>
      </c>
      <c r="E53" s="245" t="str">
        <f>'Selection (Grey)'!C181</f>
        <v>The Perfect Pair: Digital Twins and Predictive Maintenance</v>
      </c>
      <c r="F53" s="246" t="s">
        <v>5922</v>
      </c>
      <c r="G53" s="19"/>
      <c r="H53" s="19"/>
      <c r="I53" s="19"/>
      <c r="J53" s="19"/>
      <c r="K53" s="19"/>
      <c r="L53" s="19"/>
      <c r="M53" s="19"/>
      <c r="N53" s="19"/>
      <c r="O53" s="19"/>
      <c r="P53" s="19"/>
      <c r="Q53" s="19"/>
      <c r="R53" s="19"/>
      <c r="S53" s="19"/>
      <c r="T53" s="19"/>
      <c r="U53" s="19"/>
      <c r="V53" s="19"/>
      <c r="W53" s="19"/>
      <c r="X53" s="19"/>
    </row>
    <row r="54" spans="1:24">
      <c r="A54" s="19"/>
      <c r="B54" s="245" t="s">
        <v>5685</v>
      </c>
      <c r="C54" s="245" t="s">
        <v>5771</v>
      </c>
      <c r="D54" s="245" t="s">
        <v>5772</v>
      </c>
      <c r="E54" s="245" t="str">
        <f>'Selection (Grey)'!C196</f>
        <v>Connecting Tracing and Managing the Lifecycle of Models ...</v>
      </c>
      <c r="F54" s="246" t="s">
        <v>5923</v>
      </c>
      <c r="G54" s="19"/>
      <c r="H54" s="19"/>
      <c r="I54" s="19"/>
      <c r="J54" s="19"/>
      <c r="K54" s="19"/>
      <c r="L54" s="19"/>
      <c r="M54" s="19"/>
      <c r="N54" s="19"/>
      <c r="O54" s="19"/>
      <c r="P54" s="19"/>
      <c r="Q54" s="19"/>
      <c r="R54" s="19"/>
      <c r="S54" s="19"/>
      <c r="T54" s="19"/>
      <c r="U54" s="19"/>
      <c r="V54" s="19"/>
      <c r="W54" s="19"/>
      <c r="X54" s="19"/>
    </row>
    <row r="55" spans="1:24">
      <c r="A55" s="19"/>
      <c r="B55" s="245" t="s">
        <v>5697</v>
      </c>
      <c r="C55" s="245" t="s">
        <v>5782</v>
      </c>
      <c r="D55" s="245" t="s">
        <v>5783</v>
      </c>
      <c r="E55" s="245" t="str">
        <f>'Selection (Grey)'!C199</f>
        <v>Digital twins from design to handover of constructed assets</v>
      </c>
      <c r="F55" s="246" t="s">
        <v>5924</v>
      </c>
      <c r="G55" s="19"/>
      <c r="H55" s="19"/>
      <c r="I55" s="19"/>
      <c r="J55" s="19"/>
      <c r="K55" s="19"/>
      <c r="L55" s="19"/>
      <c r="M55" s="19"/>
      <c r="N55" s="19"/>
      <c r="O55" s="19"/>
      <c r="P55" s="19"/>
      <c r="Q55" s="19"/>
      <c r="R55" s="19"/>
      <c r="S55" s="19"/>
      <c r="T55" s="19"/>
      <c r="U55" s="19"/>
      <c r="V55" s="19"/>
      <c r="W55" s="19"/>
      <c r="X55" s="19"/>
    </row>
    <row r="56" spans="1:24">
      <c r="A56" s="19"/>
      <c r="B56" s="245" t="s">
        <v>5716</v>
      </c>
      <c r="C56" s="245" t="s">
        <v>5813</v>
      </c>
      <c r="D56" s="245" t="s">
        <v>5814</v>
      </c>
      <c r="E56" s="245" t="str">
        <f>'Selection (Grey)'!C209</f>
        <v>Digital Product Traceability in Automotive</v>
      </c>
      <c r="F56" s="246" t="s">
        <v>5925</v>
      </c>
      <c r="G56" s="19"/>
      <c r="H56" s="19"/>
      <c r="I56" s="19"/>
      <c r="J56" s="19"/>
      <c r="K56" s="19"/>
      <c r="L56" s="19"/>
      <c r="M56" s="19"/>
      <c r="N56" s="19"/>
      <c r="O56" s="19"/>
      <c r="P56" s="19"/>
      <c r="Q56" s="19"/>
      <c r="R56" s="19"/>
      <c r="S56" s="19"/>
      <c r="T56" s="19"/>
      <c r="U56" s="19"/>
      <c r="V56" s="19"/>
      <c r="W56" s="19"/>
      <c r="X56" s="19"/>
    </row>
    <row r="57" spans="1:24">
      <c r="A57" s="19"/>
      <c r="B57" s="245" t="s">
        <v>5771</v>
      </c>
      <c r="C57" s="245" t="s">
        <v>5839</v>
      </c>
      <c r="D57" s="245" t="s">
        <v>5840</v>
      </c>
      <c r="E57" s="245" t="str">
        <f>'Selection (Grey)'!C218</f>
        <v>How to create traceability system in manufacturing? Reduce ...</v>
      </c>
      <c r="F57" s="246" t="s">
        <v>5926</v>
      </c>
      <c r="G57" s="19"/>
      <c r="H57" s="19"/>
      <c r="I57" s="19"/>
      <c r="J57" s="19"/>
      <c r="K57" s="19"/>
      <c r="L57" s="19"/>
      <c r="M57" s="19"/>
      <c r="N57" s="19"/>
      <c r="O57" s="19"/>
      <c r="P57" s="19"/>
      <c r="Q57" s="19"/>
      <c r="R57" s="19"/>
      <c r="S57" s="19"/>
      <c r="T57" s="19"/>
      <c r="U57" s="19"/>
      <c r="V57" s="19"/>
      <c r="W57" s="19"/>
      <c r="X57" s="19"/>
    </row>
    <row r="58" spans="1:24">
      <c r="A58" s="19"/>
      <c r="B58" s="245" t="s">
        <v>5782</v>
      </c>
      <c r="C58" s="245" t="s">
        <v>5854</v>
      </c>
      <c r="D58" s="245" t="s">
        <v>5855</v>
      </c>
      <c r="E58" s="245" t="str">
        <f>'Selection (Grey)'!C223</f>
        <v>Model Based Engineering @ Boeing</v>
      </c>
      <c r="F58" s="246" t="s">
        <v>5927</v>
      </c>
      <c r="G58" s="19"/>
      <c r="H58" s="19"/>
      <c r="I58" s="19"/>
      <c r="J58" s="19"/>
      <c r="K58" s="19"/>
      <c r="L58" s="19"/>
      <c r="M58" s="19"/>
      <c r="N58" s="19"/>
      <c r="O58" s="19"/>
      <c r="P58" s="19"/>
      <c r="Q58" s="19"/>
      <c r="R58" s="19"/>
      <c r="S58" s="19"/>
      <c r="T58" s="19"/>
      <c r="U58" s="19"/>
      <c r="V58" s="19"/>
      <c r="W58" s="19"/>
      <c r="X58" s="19"/>
    </row>
    <row r="59" spans="1:24">
      <c r="A59" s="19"/>
      <c r="C59" s="19"/>
      <c r="D59" s="247">
        <f>COUNTA(D3:D58)</f>
        <v>56</v>
      </c>
      <c r="E59" s="248"/>
      <c r="F59" s="22"/>
      <c r="G59" s="19"/>
      <c r="H59" s="19"/>
      <c r="I59" s="19"/>
      <c r="J59" s="19"/>
      <c r="K59" s="19"/>
      <c r="L59" s="19"/>
      <c r="M59" s="19"/>
      <c r="N59" s="19"/>
      <c r="O59" s="19"/>
      <c r="P59" s="19"/>
      <c r="Q59" s="19"/>
      <c r="R59" s="19"/>
      <c r="S59" s="19"/>
      <c r="T59" s="19"/>
      <c r="U59" s="19"/>
      <c r="V59" s="19"/>
      <c r="W59" s="19"/>
      <c r="X59" s="19"/>
    </row>
    <row r="60" spans="1:24">
      <c r="A60" s="19"/>
      <c r="B60" s="19"/>
      <c r="C60" s="19"/>
      <c r="D60" s="22"/>
      <c r="E60" s="22"/>
      <c r="F60" s="19"/>
      <c r="G60" s="19"/>
      <c r="H60" s="19"/>
      <c r="I60" s="19"/>
      <c r="J60" s="19"/>
      <c r="K60" s="19"/>
      <c r="L60" s="19"/>
      <c r="M60" s="19"/>
      <c r="N60" s="19"/>
      <c r="O60" s="19"/>
      <c r="P60" s="19"/>
      <c r="Q60" s="19"/>
      <c r="R60" s="19"/>
      <c r="S60" s="19"/>
      <c r="T60" s="19"/>
      <c r="U60" s="19"/>
      <c r="V60" s="19"/>
      <c r="W60" s="19"/>
    </row>
    <row r="61" spans="1:24">
      <c r="A61" s="19"/>
      <c r="B61" s="19"/>
      <c r="C61" s="19"/>
      <c r="D61" s="22"/>
      <c r="E61" s="22"/>
      <c r="F61" s="19"/>
      <c r="G61" s="19"/>
      <c r="H61" s="19"/>
      <c r="I61" s="19"/>
      <c r="J61" s="19"/>
      <c r="K61" s="19"/>
      <c r="L61" s="19"/>
      <c r="M61" s="19"/>
      <c r="N61" s="19"/>
      <c r="O61" s="19"/>
      <c r="P61" s="19"/>
      <c r="Q61" s="19"/>
      <c r="R61" s="19"/>
      <c r="S61" s="19"/>
      <c r="T61" s="19"/>
      <c r="U61" s="19"/>
      <c r="V61" s="19"/>
      <c r="W61" s="19"/>
    </row>
    <row r="62" spans="1:24">
      <c r="A62" s="19"/>
      <c r="B62" s="19"/>
      <c r="C62" s="19"/>
      <c r="D62" s="22"/>
      <c r="E62" s="22"/>
      <c r="F62" s="19"/>
      <c r="G62" s="19"/>
      <c r="H62" s="19"/>
      <c r="I62" s="19"/>
      <c r="J62" s="19"/>
      <c r="K62" s="19"/>
      <c r="L62" s="19"/>
      <c r="M62" s="19"/>
      <c r="N62" s="19"/>
      <c r="O62" s="19"/>
      <c r="P62" s="19"/>
      <c r="Q62" s="19"/>
      <c r="R62" s="19"/>
      <c r="S62" s="19"/>
      <c r="T62" s="19"/>
      <c r="U62" s="19"/>
      <c r="V62" s="19"/>
      <c r="W62" s="19"/>
    </row>
    <row r="63" spans="1:24">
      <c r="A63" s="19"/>
      <c r="B63" s="19"/>
      <c r="C63" s="19"/>
      <c r="D63" s="22"/>
      <c r="E63" s="22"/>
      <c r="F63" s="19"/>
      <c r="G63" s="19"/>
      <c r="H63" s="19"/>
      <c r="I63" s="19"/>
      <c r="J63" s="19"/>
      <c r="K63" s="19"/>
      <c r="L63" s="19"/>
      <c r="M63" s="19"/>
      <c r="N63" s="19"/>
      <c r="O63" s="19"/>
      <c r="P63" s="19"/>
      <c r="Q63" s="19"/>
      <c r="R63" s="19"/>
      <c r="S63" s="19"/>
      <c r="T63" s="19"/>
      <c r="U63" s="19"/>
      <c r="V63" s="19"/>
      <c r="W63" s="19"/>
    </row>
    <row r="64" spans="1:24">
      <c r="A64" s="19"/>
      <c r="B64" s="19"/>
      <c r="C64" s="19"/>
      <c r="D64" s="22"/>
      <c r="E64" s="22"/>
      <c r="F64" s="19"/>
      <c r="G64" s="19"/>
      <c r="H64" s="19"/>
      <c r="I64" s="19"/>
      <c r="J64" s="19"/>
      <c r="K64" s="19"/>
      <c r="L64" s="19"/>
      <c r="M64" s="19"/>
      <c r="N64" s="19"/>
      <c r="O64" s="19"/>
      <c r="P64" s="19"/>
      <c r="Q64" s="19"/>
      <c r="R64" s="19"/>
      <c r="S64" s="19"/>
      <c r="T64" s="19"/>
      <c r="U64" s="19"/>
      <c r="V64" s="19"/>
      <c r="W64" s="19"/>
    </row>
    <row r="65" spans="1:23">
      <c r="A65" s="19"/>
      <c r="B65" s="19"/>
      <c r="C65" s="19"/>
      <c r="D65" s="22"/>
      <c r="E65" s="22"/>
      <c r="F65" s="19"/>
      <c r="G65" s="19"/>
      <c r="H65" s="19"/>
      <c r="I65" s="19"/>
      <c r="J65" s="19"/>
      <c r="K65" s="19"/>
      <c r="L65" s="19"/>
      <c r="M65" s="19"/>
      <c r="N65" s="19"/>
      <c r="O65" s="19"/>
      <c r="P65" s="19"/>
      <c r="Q65" s="19"/>
      <c r="R65" s="19"/>
      <c r="S65" s="19"/>
      <c r="T65" s="19"/>
      <c r="U65" s="19"/>
      <c r="V65" s="19"/>
      <c r="W65" s="19"/>
    </row>
    <row r="66" spans="1:23">
      <c r="A66" s="19"/>
      <c r="B66" s="19"/>
      <c r="C66" s="19"/>
      <c r="D66" s="22"/>
      <c r="E66" s="22"/>
      <c r="F66" s="19"/>
      <c r="G66" s="19"/>
      <c r="H66" s="19"/>
      <c r="I66" s="19"/>
      <c r="J66" s="19"/>
      <c r="K66" s="19"/>
      <c r="L66" s="19"/>
      <c r="M66" s="19"/>
      <c r="N66" s="19"/>
      <c r="O66" s="19"/>
      <c r="P66" s="19"/>
      <c r="Q66" s="19"/>
      <c r="R66" s="19"/>
      <c r="S66" s="19"/>
      <c r="T66" s="19"/>
      <c r="U66" s="19"/>
      <c r="V66" s="19"/>
      <c r="W66" s="19"/>
    </row>
    <row r="67" spans="1:23">
      <c r="A67" s="19"/>
      <c r="B67" s="19"/>
      <c r="C67" s="19"/>
      <c r="D67" s="22"/>
      <c r="E67" s="22"/>
      <c r="F67" s="19"/>
      <c r="G67" s="19"/>
      <c r="H67" s="19"/>
      <c r="I67" s="19"/>
      <c r="J67" s="19"/>
      <c r="K67" s="19"/>
      <c r="L67" s="19"/>
      <c r="M67" s="19"/>
      <c r="N67" s="19"/>
      <c r="O67" s="19"/>
      <c r="P67" s="19"/>
      <c r="Q67" s="19"/>
      <c r="R67" s="19"/>
      <c r="S67" s="19"/>
      <c r="T67" s="19"/>
      <c r="U67" s="19"/>
      <c r="V67" s="19"/>
      <c r="W67" s="19"/>
    </row>
    <row r="68" spans="1:23">
      <c r="A68" s="19"/>
      <c r="B68" s="19"/>
      <c r="C68" s="19"/>
      <c r="D68" s="22"/>
      <c r="E68" s="22"/>
      <c r="F68" s="19"/>
      <c r="G68" s="19"/>
      <c r="H68" s="19"/>
      <c r="I68" s="19"/>
      <c r="J68" s="19"/>
      <c r="K68" s="19"/>
      <c r="L68" s="19"/>
      <c r="M68" s="19"/>
      <c r="N68" s="19"/>
      <c r="O68" s="19"/>
      <c r="P68" s="19"/>
      <c r="Q68" s="19"/>
      <c r="R68" s="19"/>
      <c r="S68" s="19"/>
      <c r="T68" s="19"/>
      <c r="U68" s="19"/>
      <c r="V68" s="19"/>
      <c r="W68" s="19"/>
    </row>
    <row r="69" spans="1:23">
      <c r="A69" s="19"/>
      <c r="B69" s="19"/>
      <c r="C69" s="19"/>
      <c r="D69" s="22"/>
      <c r="E69" s="22"/>
      <c r="F69" s="19"/>
      <c r="G69" s="19"/>
      <c r="H69" s="19"/>
      <c r="I69" s="19"/>
      <c r="J69" s="19"/>
      <c r="K69" s="19"/>
      <c r="L69" s="19"/>
      <c r="M69" s="19"/>
      <c r="N69" s="19"/>
      <c r="O69" s="19"/>
      <c r="P69" s="19"/>
      <c r="Q69" s="19"/>
      <c r="R69" s="19"/>
      <c r="S69" s="19"/>
      <c r="T69" s="19"/>
      <c r="U69" s="19"/>
      <c r="V69" s="19"/>
      <c r="W69" s="19"/>
    </row>
    <row r="70" spans="1:23">
      <c r="A70" s="19"/>
      <c r="B70" s="19"/>
      <c r="C70" s="19"/>
      <c r="D70" s="22"/>
      <c r="E70" s="22"/>
      <c r="F70" s="19"/>
      <c r="G70" s="19"/>
      <c r="H70" s="19"/>
      <c r="I70" s="19"/>
      <c r="J70" s="19"/>
      <c r="K70" s="19"/>
      <c r="L70" s="19"/>
      <c r="M70" s="19"/>
      <c r="N70" s="19"/>
      <c r="O70" s="19"/>
      <c r="P70" s="19"/>
      <c r="Q70" s="19"/>
      <c r="R70" s="19"/>
      <c r="S70" s="19"/>
      <c r="T70" s="19"/>
      <c r="U70" s="19"/>
      <c r="V70" s="19"/>
      <c r="W70" s="19"/>
    </row>
    <row r="71" spans="1:23">
      <c r="A71" s="19"/>
      <c r="B71" s="19"/>
      <c r="C71" s="19"/>
      <c r="D71" s="22"/>
      <c r="E71" s="22"/>
      <c r="F71" s="19"/>
      <c r="G71" s="19"/>
      <c r="H71" s="19"/>
      <c r="I71" s="19"/>
      <c r="J71" s="19"/>
      <c r="K71" s="19"/>
      <c r="L71" s="19"/>
      <c r="M71" s="19"/>
      <c r="N71" s="19"/>
      <c r="O71" s="19"/>
      <c r="P71" s="19"/>
      <c r="Q71" s="19"/>
      <c r="R71" s="19"/>
      <c r="S71" s="19"/>
      <c r="T71" s="19"/>
      <c r="U71" s="19"/>
      <c r="V71" s="19"/>
      <c r="W71" s="19"/>
    </row>
    <row r="72" spans="1:23">
      <c r="A72" s="19"/>
      <c r="B72" s="19"/>
      <c r="C72" s="19"/>
      <c r="D72" s="22"/>
      <c r="E72" s="22"/>
      <c r="F72" s="19"/>
      <c r="G72" s="19"/>
      <c r="H72" s="19"/>
      <c r="I72" s="19"/>
      <c r="J72" s="19"/>
      <c r="K72" s="19"/>
      <c r="L72" s="19"/>
      <c r="M72" s="19"/>
      <c r="N72" s="19"/>
      <c r="O72" s="19"/>
      <c r="P72" s="19"/>
      <c r="Q72" s="19"/>
      <c r="R72" s="19"/>
      <c r="S72" s="19"/>
      <c r="T72" s="19"/>
      <c r="U72" s="19"/>
      <c r="V72" s="19"/>
      <c r="W72" s="19"/>
    </row>
    <row r="73" spans="1:23">
      <c r="A73" s="19"/>
      <c r="B73" s="19"/>
      <c r="C73" s="19"/>
      <c r="D73" s="22"/>
      <c r="E73" s="22"/>
      <c r="F73" s="19"/>
      <c r="G73" s="19"/>
      <c r="H73" s="19"/>
      <c r="I73" s="19"/>
      <c r="J73" s="19"/>
      <c r="K73" s="19"/>
      <c r="L73" s="19"/>
      <c r="M73" s="19"/>
      <c r="N73" s="19"/>
      <c r="O73" s="19"/>
      <c r="P73" s="19"/>
      <c r="Q73" s="19"/>
      <c r="R73" s="19"/>
      <c r="S73" s="19"/>
      <c r="T73" s="19"/>
      <c r="U73" s="19"/>
      <c r="V73" s="19"/>
      <c r="W73" s="19"/>
    </row>
    <row r="74" spans="1:23">
      <c r="A74" s="19"/>
      <c r="B74" s="19"/>
      <c r="C74" s="19"/>
      <c r="D74" s="22"/>
      <c r="E74" s="22"/>
      <c r="F74" s="19"/>
      <c r="G74" s="19"/>
      <c r="H74" s="19"/>
      <c r="I74" s="19"/>
      <c r="J74" s="19"/>
      <c r="K74" s="19"/>
      <c r="L74" s="19"/>
      <c r="M74" s="19"/>
      <c r="N74" s="19"/>
      <c r="O74" s="19"/>
      <c r="P74" s="19"/>
      <c r="Q74" s="19"/>
      <c r="R74" s="19"/>
      <c r="S74" s="19"/>
      <c r="T74" s="19"/>
      <c r="U74" s="19"/>
      <c r="V74" s="19"/>
      <c r="W74" s="19"/>
    </row>
    <row r="75" spans="1:23">
      <c r="A75" s="19"/>
      <c r="B75" s="19"/>
      <c r="C75" s="19"/>
      <c r="D75" s="22"/>
      <c r="E75" s="22"/>
      <c r="F75" s="19"/>
      <c r="G75" s="19"/>
      <c r="H75" s="19"/>
      <c r="I75" s="19"/>
      <c r="J75" s="19"/>
      <c r="K75" s="19"/>
      <c r="L75" s="19"/>
      <c r="M75" s="19"/>
      <c r="N75" s="19"/>
      <c r="O75" s="19"/>
      <c r="P75" s="19"/>
      <c r="Q75" s="19"/>
      <c r="R75" s="19"/>
      <c r="S75" s="19"/>
      <c r="T75" s="19"/>
      <c r="U75" s="19"/>
      <c r="V75" s="19"/>
      <c r="W75" s="19"/>
    </row>
    <row r="76" spans="1:23">
      <c r="A76" s="19"/>
      <c r="B76" s="19"/>
      <c r="C76" s="19"/>
      <c r="D76" s="22"/>
      <c r="E76" s="22"/>
      <c r="F76" s="19"/>
      <c r="G76" s="19"/>
      <c r="H76" s="19"/>
      <c r="I76" s="19"/>
      <c r="J76" s="19"/>
      <c r="K76" s="19"/>
      <c r="L76" s="19"/>
      <c r="M76" s="19"/>
      <c r="N76" s="19"/>
      <c r="O76" s="19"/>
      <c r="P76" s="19"/>
      <c r="Q76" s="19"/>
      <c r="R76" s="19"/>
      <c r="S76" s="19"/>
      <c r="T76" s="19"/>
      <c r="U76" s="19"/>
      <c r="V76" s="19"/>
      <c r="W76" s="19"/>
    </row>
    <row r="77" spans="1:23">
      <c r="A77" s="19"/>
      <c r="B77" s="19"/>
      <c r="C77" s="19"/>
      <c r="D77" s="22"/>
      <c r="E77" s="22"/>
      <c r="F77" s="19"/>
      <c r="G77" s="19"/>
      <c r="H77" s="19"/>
      <c r="I77" s="19"/>
      <c r="J77" s="19"/>
      <c r="K77" s="19"/>
      <c r="L77" s="19"/>
      <c r="M77" s="19"/>
      <c r="N77" s="19"/>
      <c r="O77" s="19"/>
      <c r="P77" s="19"/>
      <c r="Q77" s="19"/>
      <c r="R77" s="19"/>
      <c r="S77" s="19"/>
      <c r="T77" s="19"/>
      <c r="U77" s="19"/>
      <c r="V77" s="19"/>
      <c r="W77" s="19"/>
    </row>
    <row r="78" spans="1:23">
      <c r="A78" s="19"/>
      <c r="B78" s="19"/>
      <c r="C78" s="19"/>
      <c r="D78" s="22"/>
      <c r="E78" s="22"/>
      <c r="F78" s="19"/>
      <c r="G78" s="19"/>
      <c r="H78" s="19"/>
      <c r="I78" s="19"/>
      <c r="J78" s="19"/>
      <c r="K78" s="19"/>
      <c r="L78" s="19"/>
      <c r="M78" s="19"/>
      <c r="N78" s="19"/>
      <c r="O78" s="19"/>
      <c r="P78" s="19"/>
      <c r="Q78" s="19"/>
      <c r="R78" s="19"/>
      <c r="S78" s="19"/>
      <c r="T78" s="19"/>
      <c r="U78" s="19"/>
      <c r="V78" s="19"/>
      <c r="W78" s="19"/>
    </row>
    <row r="79" spans="1:23">
      <c r="A79" s="19"/>
      <c r="B79" s="19"/>
      <c r="C79" s="19"/>
      <c r="D79" s="22"/>
      <c r="E79" s="22"/>
      <c r="F79" s="19"/>
      <c r="G79" s="19"/>
      <c r="H79" s="19"/>
      <c r="I79" s="19"/>
      <c r="J79" s="19"/>
      <c r="K79" s="19"/>
      <c r="L79" s="19"/>
      <c r="M79" s="19"/>
      <c r="N79" s="19"/>
      <c r="O79" s="19"/>
      <c r="P79" s="19"/>
      <c r="Q79" s="19"/>
      <c r="R79" s="19"/>
      <c r="S79" s="19"/>
      <c r="T79" s="19"/>
      <c r="U79" s="19"/>
      <c r="V79" s="19"/>
      <c r="W79" s="19"/>
    </row>
    <row r="80" spans="1:23">
      <c r="A80" s="19"/>
      <c r="B80" s="19"/>
      <c r="C80" s="19"/>
      <c r="D80" s="22"/>
      <c r="E80" s="22"/>
      <c r="F80" s="19"/>
      <c r="G80" s="19"/>
      <c r="H80" s="19"/>
      <c r="I80" s="19"/>
      <c r="J80" s="19"/>
      <c r="K80" s="19"/>
      <c r="L80" s="19"/>
      <c r="M80" s="19"/>
      <c r="N80" s="19"/>
      <c r="O80" s="19"/>
      <c r="P80" s="19"/>
      <c r="Q80" s="19"/>
      <c r="R80" s="19"/>
      <c r="S80" s="19"/>
      <c r="T80" s="19"/>
      <c r="U80" s="19"/>
      <c r="V80" s="19"/>
      <c r="W80" s="19"/>
    </row>
    <row r="81" spans="1:23">
      <c r="A81" s="19"/>
      <c r="B81" s="19"/>
      <c r="C81" s="19"/>
      <c r="D81" s="22"/>
      <c r="E81" s="22"/>
      <c r="F81" s="19"/>
      <c r="G81" s="19"/>
      <c r="H81" s="19"/>
      <c r="I81" s="19"/>
      <c r="J81" s="19"/>
      <c r="K81" s="19"/>
      <c r="L81" s="19"/>
      <c r="M81" s="19"/>
      <c r="N81" s="19"/>
      <c r="O81" s="19"/>
      <c r="P81" s="19"/>
      <c r="Q81" s="19"/>
      <c r="R81" s="19"/>
      <c r="S81" s="19"/>
      <c r="T81" s="19"/>
      <c r="U81" s="19"/>
      <c r="V81" s="19"/>
      <c r="W81" s="19"/>
    </row>
    <row r="82" spans="1:23">
      <c r="A82" s="19"/>
      <c r="B82" s="19"/>
      <c r="C82" s="19"/>
      <c r="D82" s="22"/>
      <c r="E82" s="22"/>
      <c r="F82" s="19"/>
      <c r="G82" s="19"/>
      <c r="H82" s="19"/>
      <c r="I82" s="19"/>
      <c r="J82" s="19"/>
      <c r="K82" s="19"/>
      <c r="L82" s="19"/>
      <c r="M82" s="19"/>
      <c r="N82" s="19"/>
      <c r="O82" s="19"/>
      <c r="P82" s="19"/>
      <c r="Q82" s="19"/>
      <c r="R82" s="19"/>
      <c r="S82" s="19"/>
      <c r="T82" s="19"/>
      <c r="U82" s="19"/>
      <c r="V82" s="19"/>
      <c r="W82" s="19"/>
    </row>
    <row r="83" spans="1:23">
      <c r="A83" s="19"/>
      <c r="B83" s="19"/>
      <c r="C83" s="19"/>
      <c r="D83" s="22"/>
      <c r="E83" s="22"/>
      <c r="F83" s="19"/>
      <c r="G83" s="19"/>
      <c r="H83" s="19"/>
      <c r="I83" s="19"/>
      <c r="J83" s="19"/>
      <c r="K83" s="19"/>
      <c r="L83" s="19"/>
      <c r="M83" s="19"/>
      <c r="N83" s="19"/>
      <c r="O83" s="19"/>
      <c r="P83" s="19"/>
      <c r="Q83" s="19"/>
      <c r="R83" s="19"/>
      <c r="S83" s="19"/>
      <c r="T83" s="19"/>
      <c r="U83" s="19"/>
      <c r="V83" s="19"/>
      <c r="W83" s="19"/>
    </row>
    <row r="84" spans="1:23">
      <c r="A84" s="19"/>
      <c r="B84" s="19"/>
      <c r="C84" s="19"/>
      <c r="D84" s="22"/>
      <c r="E84" s="22"/>
      <c r="F84" s="19"/>
      <c r="G84" s="19"/>
      <c r="H84" s="19"/>
      <c r="I84" s="19"/>
      <c r="J84" s="19"/>
      <c r="K84" s="19"/>
      <c r="L84" s="19"/>
      <c r="M84" s="19"/>
      <c r="N84" s="19"/>
      <c r="O84" s="19"/>
      <c r="P84" s="19"/>
      <c r="Q84" s="19"/>
      <c r="R84" s="19"/>
      <c r="S84" s="19"/>
      <c r="T84" s="19"/>
      <c r="U84" s="19"/>
      <c r="V84" s="19"/>
      <c r="W84" s="19"/>
    </row>
    <row r="85" spans="1:23">
      <c r="A85" s="19"/>
      <c r="B85" s="19"/>
      <c r="C85" s="19"/>
      <c r="D85" s="22"/>
      <c r="E85" s="22"/>
      <c r="F85" s="19"/>
      <c r="G85" s="19"/>
      <c r="H85" s="19"/>
      <c r="I85" s="19"/>
      <c r="J85" s="19"/>
      <c r="K85" s="19"/>
      <c r="L85" s="19"/>
      <c r="M85" s="19"/>
      <c r="N85" s="19"/>
      <c r="O85" s="19"/>
      <c r="P85" s="19"/>
      <c r="Q85" s="19"/>
      <c r="R85" s="19"/>
      <c r="S85" s="19"/>
      <c r="T85" s="19"/>
      <c r="U85" s="19"/>
      <c r="V85" s="19"/>
      <c r="W85" s="19"/>
    </row>
    <row r="86" spans="1:23">
      <c r="A86" s="19"/>
      <c r="B86" s="19"/>
      <c r="C86" s="19"/>
      <c r="D86" s="22"/>
      <c r="E86" s="22"/>
      <c r="F86" s="19"/>
      <c r="G86" s="19"/>
      <c r="H86" s="19"/>
      <c r="I86" s="19"/>
      <c r="J86" s="19"/>
      <c r="K86" s="19"/>
      <c r="L86" s="19"/>
      <c r="M86" s="19"/>
      <c r="N86" s="19"/>
      <c r="O86" s="19"/>
      <c r="P86" s="19"/>
      <c r="Q86" s="19"/>
      <c r="R86" s="19"/>
      <c r="S86" s="19"/>
      <c r="T86" s="19"/>
      <c r="U86" s="19"/>
      <c r="V86" s="19"/>
      <c r="W86" s="19"/>
    </row>
    <row r="87" spans="1:23">
      <c r="A87" s="19"/>
      <c r="B87" s="19"/>
      <c r="C87" s="19"/>
      <c r="D87" s="22"/>
      <c r="E87" s="22"/>
      <c r="F87" s="19"/>
      <c r="G87" s="19"/>
      <c r="H87" s="19"/>
      <c r="I87" s="19"/>
      <c r="J87" s="19"/>
      <c r="K87" s="19"/>
      <c r="L87" s="19"/>
      <c r="M87" s="19"/>
      <c r="N87" s="19"/>
      <c r="O87" s="19"/>
      <c r="P87" s="19"/>
      <c r="Q87" s="19"/>
      <c r="R87" s="19"/>
      <c r="S87" s="19"/>
      <c r="T87" s="19"/>
      <c r="U87" s="19"/>
      <c r="V87" s="19"/>
      <c r="W87" s="19"/>
    </row>
    <row r="88" spans="1:23">
      <c r="A88" s="19"/>
      <c r="B88" s="19"/>
      <c r="C88" s="19"/>
      <c r="D88" s="22"/>
      <c r="E88" s="22"/>
      <c r="F88" s="19"/>
      <c r="G88" s="19"/>
      <c r="H88" s="19"/>
      <c r="I88" s="19"/>
      <c r="J88" s="19"/>
      <c r="K88" s="19"/>
      <c r="L88" s="19"/>
      <c r="M88" s="19"/>
      <c r="N88" s="19"/>
      <c r="O88" s="19"/>
      <c r="P88" s="19"/>
      <c r="Q88" s="19"/>
      <c r="R88" s="19"/>
      <c r="S88" s="19"/>
      <c r="T88" s="19"/>
      <c r="U88" s="19"/>
      <c r="V88" s="19"/>
      <c r="W88" s="19"/>
    </row>
    <row r="89" spans="1:23">
      <c r="A89" s="19"/>
      <c r="B89" s="19"/>
      <c r="C89" s="19"/>
      <c r="D89" s="22"/>
      <c r="E89" s="22"/>
      <c r="F89" s="19"/>
      <c r="G89" s="19"/>
      <c r="H89" s="19"/>
      <c r="I89" s="19"/>
      <c r="J89" s="19"/>
      <c r="K89" s="19"/>
      <c r="L89" s="19"/>
      <c r="M89" s="19"/>
      <c r="N89" s="19"/>
      <c r="O89" s="19"/>
      <c r="P89" s="19"/>
      <c r="Q89" s="19"/>
      <c r="R89" s="19"/>
      <c r="S89" s="19"/>
      <c r="T89" s="19"/>
      <c r="U89" s="19"/>
      <c r="V89" s="19"/>
      <c r="W89" s="19"/>
    </row>
    <row r="90" spans="1:23">
      <c r="A90" s="19"/>
      <c r="B90" s="19"/>
      <c r="C90" s="19"/>
      <c r="D90" s="22"/>
      <c r="E90" s="22"/>
      <c r="F90" s="19"/>
      <c r="G90" s="19"/>
      <c r="H90" s="19"/>
      <c r="I90" s="19"/>
      <c r="J90" s="19"/>
      <c r="K90" s="19"/>
      <c r="L90" s="19"/>
      <c r="M90" s="19"/>
      <c r="N90" s="19"/>
      <c r="O90" s="19"/>
      <c r="P90" s="19"/>
      <c r="Q90" s="19"/>
      <c r="R90" s="19"/>
      <c r="S90" s="19"/>
      <c r="T90" s="19"/>
      <c r="U90" s="19"/>
      <c r="V90" s="19"/>
      <c r="W90" s="19"/>
    </row>
    <row r="91" spans="1:23">
      <c r="A91" s="19"/>
      <c r="B91" s="19"/>
      <c r="C91" s="19"/>
      <c r="D91" s="22"/>
      <c r="E91" s="22"/>
      <c r="F91" s="19"/>
      <c r="G91" s="19"/>
      <c r="H91" s="19"/>
      <c r="I91" s="19"/>
      <c r="J91" s="19"/>
      <c r="K91" s="19"/>
      <c r="L91" s="19"/>
      <c r="M91" s="19"/>
      <c r="N91" s="19"/>
      <c r="O91" s="19"/>
      <c r="P91" s="19"/>
      <c r="Q91" s="19"/>
      <c r="R91" s="19"/>
      <c r="S91" s="19"/>
      <c r="T91" s="19"/>
      <c r="U91" s="19"/>
      <c r="V91" s="19"/>
      <c r="W91" s="19"/>
    </row>
    <row r="92" spans="1:23">
      <c r="A92" s="19"/>
      <c r="B92" s="19"/>
      <c r="C92" s="19"/>
      <c r="D92" s="22"/>
      <c r="E92" s="22"/>
      <c r="F92" s="19"/>
      <c r="G92" s="19"/>
      <c r="H92" s="19"/>
      <c r="I92" s="19"/>
      <c r="J92" s="19"/>
      <c r="K92" s="19"/>
      <c r="L92" s="19"/>
      <c r="M92" s="19"/>
      <c r="N92" s="19"/>
      <c r="O92" s="19"/>
      <c r="P92" s="19"/>
      <c r="Q92" s="19"/>
      <c r="R92" s="19"/>
      <c r="S92" s="19"/>
      <c r="T92" s="19"/>
      <c r="U92" s="19"/>
      <c r="V92" s="19"/>
      <c r="W92" s="19"/>
    </row>
    <row r="93" spans="1:23">
      <c r="A93" s="19"/>
      <c r="B93" s="19"/>
      <c r="C93" s="19"/>
      <c r="D93" s="22"/>
      <c r="E93" s="22"/>
      <c r="F93" s="19"/>
      <c r="G93" s="19"/>
      <c r="H93" s="19"/>
      <c r="I93" s="19"/>
      <c r="J93" s="19"/>
      <c r="K93" s="19"/>
      <c r="L93" s="19"/>
      <c r="M93" s="19"/>
      <c r="N93" s="19"/>
      <c r="O93" s="19"/>
      <c r="P93" s="19"/>
      <c r="Q93" s="19"/>
      <c r="R93" s="19"/>
      <c r="S93" s="19"/>
      <c r="T93" s="19"/>
      <c r="U93" s="19"/>
      <c r="V93" s="19"/>
      <c r="W93" s="19"/>
    </row>
    <row r="94" spans="1:23">
      <c r="A94" s="19"/>
      <c r="B94" s="19"/>
      <c r="C94" s="19"/>
      <c r="D94" s="22"/>
      <c r="E94" s="22"/>
      <c r="F94" s="19"/>
      <c r="G94" s="19"/>
      <c r="H94" s="19"/>
      <c r="I94" s="19"/>
      <c r="J94" s="19"/>
      <c r="K94" s="19"/>
      <c r="L94" s="19"/>
      <c r="M94" s="19"/>
      <c r="N94" s="19"/>
      <c r="O94" s="19"/>
      <c r="P94" s="19"/>
      <c r="Q94" s="19"/>
      <c r="R94" s="19"/>
      <c r="S94" s="19"/>
      <c r="T94" s="19"/>
      <c r="U94" s="19"/>
      <c r="V94" s="19"/>
      <c r="W94" s="19"/>
    </row>
    <row r="95" spans="1:23">
      <c r="A95" s="19"/>
      <c r="B95" s="19"/>
      <c r="C95" s="19"/>
      <c r="D95" s="22"/>
      <c r="E95" s="22"/>
      <c r="F95" s="19"/>
      <c r="G95" s="19"/>
      <c r="H95" s="19"/>
      <c r="I95" s="19"/>
      <c r="J95" s="19"/>
      <c r="K95" s="19"/>
      <c r="L95" s="19"/>
      <c r="M95" s="19"/>
      <c r="N95" s="19"/>
      <c r="O95" s="19"/>
      <c r="P95" s="19"/>
      <c r="Q95" s="19"/>
      <c r="R95" s="19"/>
      <c r="S95" s="19"/>
      <c r="T95" s="19"/>
      <c r="U95" s="19"/>
      <c r="V95" s="19"/>
      <c r="W95" s="19"/>
    </row>
    <row r="96" spans="1:23">
      <c r="A96" s="19"/>
      <c r="B96" s="19"/>
      <c r="C96" s="19"/>
      <c r="D96" s="22"/>
      <c r="E96" s="22"/>
      <c r="F96" s="19"/>
      <c r="G96" s="19"/>
      <c r="H96" s="19"/>
      <c r="I96" s="19"/>
      <c r="J96" s="19"/>
      <c r="K96" s="19"/>
      <c r="L96" s="19"/>
      <c r="M96" s="19"/>
      <c r="N96" s="19"/>
      <c r="O96" s="19"/>
      <c r="P96" s="19"/>
      <c r="Q96" s="19"/>
      <c r="R96" s="19"/>
      <c r="S96" s="19"/>
      <c r="T96" s="19"/>
      <c r="U96" s="19"/>
      <c r="V96" s="19"/>
      <c r="W96" s="19"/>
    </row>
    <row r="97" spans="1:23">
      <c r="A97" s="19"/>
      <c r="B97" s="19"/>
      <c r="C97" s="19"/>
      <c r="D97" s="22"/>
      <c r="E97" s="22"/>
      <c r="F97" s="19"/>
      <c r="G97" s="19"/>
      <c r="H97" s="19"/>
      <c r="I97" s="19"/>
      <c r="J97" s="19"/>
      <c r="K97" s="19"/>
      <c r="L97" s="19"/>
      <c r="M97" s="19"/>
      <c r="N97" s="19"/>
      <c r="O97" s="19"/>
      <c r="P97" s="19"/>
      <c r="Q97" s="19"/>
      <c r="R97" s="19"/>
      <c r="S97" s="19"/>
      <c r="T97" s="19"/>
      <c r="U97" s="19"/>
      <c r="V97" s="19"/>
      <c r="W97" s="19"/>
    </row>
    <row r="98" spans="1:23">
      <c r="A98" s="19"/>
      <c r="B98" s="19"/>
      <c r="C98" s="19"/>
      <c r="D98" s="22"/>
      <c r="E98" s="22"/>
      <c r="F98" s="19"/>
      <c r="G98" s="19"/>
      <c r="H98" s="19"/>
      <c r="I98" s="19"/>
      <c r="J98" s="19"/>
      <c r="K98" s="19"/>
      <c r="L98" s="19"/>
      <c r="M98" s="19"/>
      <c r="N98" s="19"/>
      <c r="O98" s="19"/>
      <c r="P98" s="19"/>
      <c r="Q98" s="19"/>
      <c r="R98" s="19"/>
      <c r="S98" s="19"/>
      <c r="T98" s="19"/>
      <c r="U98" s="19"/>
      <c r="V98" s="19"/>
      <c r="W98" s="19"/>
    </row>
    <row r="99" spans="1:23">
      <c r="A99" s="19"/>
      <c r="B99" s="19"/>
      <c r="C99" s="19"/>
      <c r="D99" s="22"/>
      <c r="E99" s="22"/>
      <c r="F99" s="19"/>
      <c r="G99" s="19"/>
      <c r="H99" s="19"/>
      <c r="I99" s="19"/>
      <c r="J99" s="19"/>
      <c r="K99" s="19"/>
      <c r="L99" s="19"/>
      <c r="M99" s="19"/>
      <c r="N99" s="19"/>
      <c r="O99" s="19"/>
      <c r="P99" s="19"/>
      <c r="Q99" s="19"/>
      <c r="R99" s="19"/>
      <c r="S99" s="19"/>
      <c r="T99" s="19"/>
      <c r="U99" s="19"/>
      <c r="V99" s="19"/>
      <c r="W99" s="19"/>
    </row>
    <row r="100" spans="1:23">
      <c r="A100" s="19"/>
      <c r="B100" s="19"/>
      <c r="C100" s="19"/>
      <c r="D100" s="22"/>
      <c r="E100" s="22"/>
      <c r="F100" s="19"/>
      <c r="G100" s="19"/>
      <c r="H100" s="19"/>
      <c r="I100" s="19"/>
      <c r="J100" s="19"/>
      <c r="K100" s="19"/>
      <c r="L100" s="19"/>
      <c r="M100" s="19"/>
      <c r="N100" s="19"/>
      <c r="O100" s="19"/>
      <c r="P100" s="19"/>
      <c r="Q100" s="19"/>
      <c r="R100" s="19"/>
      <c r="S100" s="19"/>
      <c r="T100" s="19"/>
      <c r="U100" s="19"/>
      <c r="V100" s="19"/>
      <c r="W100" s="19"/>
    </row>
    <row r="101" spans="1:23">
      <c r="A101" s="19"/>
      <c r="B101" s="19"/>
      <c r="C101" s="19"/>
      <c r="D101" s="22"/>
      <c r="E101" s="22"/>
      <c r="F101" s="19"/>
      <c r="G101" s="19"/>
      <c r="H101" s="19"/>
      <c r="I101" s="19"/>
      <c r="J101" s="19"/>
      <c r="K101" s="19"/>
      <c r="L101" s="19"/>
      <c r="M101" s="19"/>
      <c r="N101" s="19"/>
      <c r="O101" s="19"/>
      <c r="P101" s="19"/>
      <c r="Q101" s="19"/>
      <c r="R101" s="19"/>
      <c r="S101" s="19"/>
      <c r="T101" s="19"/>
      <c r="U101" s="19"/>
      <c r="V101" s="19"/>
      <c r="W101" s="19"/>
    </row>
    <row r="102" spans="1:23">
      <c r="A102" s="19"/>
      <c r="B102" s="19"/>
      <c r="C102" s="19"/>
      <c r="D102" s="22"/>
      <c r="E102" s="22"/>
      <c r="F102" s="19"/>
      <c r="G102" s="19"/>
      <c r="H102" s="19"/>
      <c r="I102" s="19"/>
      <c r="J102" s="19"/>
      <c r="K102" s="19"/>
      <c r="L102" s="19"/>
      <c r="M102" s="19"/>
      <c r="N102" s="19"/>
      <c r="O102" s="19"/>
      <c r="P102" s="19"/>
      <c r="Q102" s="19"/>
      <c r="R102" s="19"/>
      <c r="S102" s="19"/>
      <c r="T102" s="19"/>
      <c r="U102" s="19"/>
      <c r="V102" s="19"/>
      <c r="W102" s="19"/>
    </row>
    <row r="103" spans="1:23">
      <c r="A103" s="19"/>
      <c r="B103" s="19"/>
      <c r="C103" s="19"/>
      <c r="D103" s="22"/>
      <c r="E103" s="22"/>
      <c r="F103" s="19"/>
      <c r="G103" s="19"/>
      <c r="H103" s="19"/>
      <c r="I103" s="19"/>
      <c r="J103" s="19"/>
      <c r="K103" s="19"/>
      <c r="L103" s="19"/>
      <c r="M103" s="19"/>
      <c r="N103" s="19"/>
      <c r="O103" s="19"/>
      <c r="P103" s="19"/>
      <c r="Q103" s="19"/>
      <c r="R103" s="19"/>
      <c r="S103" s="19"/>
      <c r="T103" s="19"/>
      <c r="U103" s="19"/>
      <c r="V103" s="19"/>
      <c r="W103" s="19"/>
    </row>
    <row r="104" spans="1:23">
      <c r="A104" s="19"/>
      <c r="B104" s="19"/>
      <c r="C104" s="19"/>
      <c r="D104" s="22"/>
      <c r="E104" s="22"/>
      <c r="F104" s="19"/>
      <c r="G104" s="19"/>
      <c r="H104" s="19"/>
      <c r="I104" s="19"/>
      <c r="J104" s="19"/>
      <c r="K104" s="19"/>
      <c r="L104" s="19"/>
      <c r="M104" s="19"/>
      <c r="N104" s="19"/>
      <c r="O104" s="19"/>
      <c r="P104" s="19"/>
      <c r="Q104" s="19"/>
      <c r="R104" s="19"/>
      <c r="S104" s="19"/>
      <c r="T104" s="19"/>
      <c r="U104" s="19"/>
      <c r="V104" s="19"/>
      <c r="W104" s="19"/>
    </row>
    <row r="105" spans="1:23">
      <c r="A105" s="19"/>
      <c r="B105" s="19"/>
      <c r="C105" s="19"/>
      <c r="D105" s="22"/>
      <c r="E105" s="22"/>
      <c r="F105" s="19"/>
      <c r="G105" s="19"/>
      <c r="H105" s="19"/>
      <c r="I105" s="19"/>
      <c r="J105" s="19"/>
      <c r="K105" s="19"/>
      <c r="L105" s="19"/>
      <c r="M105" s="19"/>
      <c r="N105" s="19"/>
      <c r="O105" s="19"/>
      <c r="P105" s="19"/>
      <c r="Q105" s="19"/>
      <c r="R105" s="19"/>
      <c r="S105" s="19"/>
      <c r="T105" s="19"/>
      <c r="U105" s="19"/>
      <c r="V105" s="19"/>
      <c r="W105" s="19"/>
    </row>
    <row r="106" spans="1:23">
      <c r="A106" s="19"/>
      <c r="B106" s="19"/>
      <c r="C106" s="19"/>
      <c r="D106" s="22"/>
      <c r="E106" s="22"/>
      <c r="F106" s="19"/>
      <c r="G106" s="19"/>
      <c r="H106" s="19"/>
      <c r="I106" s="19"/>
      <c r="J106" s="19"/>
      <c r="K106" s="19"/>
      <c r="L106" s="19"/>
      <c r="M106" s="19"/>
      <c r="N106" s="19"/>
      <c r="O106" s="19"/>
      <c r="P106" s="19"/>
      <c r="Q106" s="19"/>
      <c r="R106" s="19"/>
      <c r="S106" s="19"/>
      <c r="T106" s="19"/>
      <c r="U106" s="19"/>
      <c r="V106" s="19"/>
      <c r="W106" s="19"/>
    </row>
    <row r="107" spans="1:23">
      <c r="A107" s="19"/>
      <c r="B107" s="19"/>
      <c r="C107" s="19"/>
      <c r="D107" s="22"/>
      <c r="E107" s="22"/>
      <c r="F107" s="19"/>
      <c r="G107" s="19"/>
      <c r="H107" s="19"/>
      <c r="I107" s="19"/>
      <c r="J107" s="19"/>
      <c r="K107" s="19"/>
      <c r="L107" s="19"/>
      <c r="M107" s="19"/>
      <c r="N107" s="19"/>
      <c r="O107" s="19"/>
      <c r="P107" s="19"/>
      <c r="Q107" s="19"/>
      <c r="R107" s="19"/>
      <c r="S107" s="19"/>
      <c r="T107" s="19"/>
      <c r="U107" s="19"/>
      <c r="V107" s="19"/>
      <c r="W107" s="19"/>
    </row>
    <row r="108" spans="1:23">
      <c r="A108" s="19"/>
      <c r="B108" s="19"/>
      <c r="C108" s="19"/>
      <c r="D108" s="22"/>
      <c r="E108" s="22"/>
      <c r="F108" s="19"/>
      <c r="G108" s="19"/>
      <c r="H108" s="19"/>
      <c r="I108" s="19"/>
      <c r="J108" s="19"/>
      <c r="K108" s="19"/>
      <c r="L108" s="19"/>
      <c r="M108" s="19"/>
      <c r="N108" s="19"/>
      <c r="O108" s="19"/>
      <c r="P108" s="19"/>
      <c r="Q108" s="19"/>
      <c r="R108" s="19"/>
      <c r="S108" s="19"/>
      <c r="T108" s="19"/>
      <c r="U108" s="19"/>
      <c r="V108" s="19"/>
      <c r="W108" s="19"/>
    </row>
    <row r="109" spans="1:23">
      <c r="A109" s="19"/>
      <c r="B109" s="19"/>
      <c r="C109" s="19"/>
      <c r="D109" s="22"/>
      <c r="E109" s="22"/>
      <c r="F109" s="19"/>
      <c r="G109" s="19"/>
      <c r="H109" s="19"/>
      <c r="I109" s="19"/>
      <c r="J109" s="19"/>
      <c r="K109" s="19"/>
      <c r="L109" s="19"/>
      <c r="M109" s="19"/>
      <c r="N109" s="19"/>
      <c r="O109" s="19"/>
      <c r="P109" s="19"/>
      <c r="Q109" s="19"/>
      <c r="R109" s="19"/>
      <c r="S109" s="19"/>
      <c r="T109" s="19"/>
      <c r="U109" s="19"/>
      <c r="V109" s="19"/>
      <c r="W109" s="19"/>
    </row>
    <row r="110" spans="1:23">
      <c r="A110" s="19"/>
      <c r="B110" s="19"/>
      <c r="C110" s="19"/>
      <c r="D110" s="22"/>
      <c r="E110" s="22"/>
      <c r="F110" s="19"/>
      <c r="G110" s="19"/>
      <c r="H110" s="19"/>
      <c r="I110" s="19"/>
      <c r="J110" s="19"/>
      <c r="K110" s="19"/>
      <c r="L110" s="19"/>
      <c r="M110" s="19"/>
      <c r="N110" s="19"/>
      <c r="O110" s="19"/>
      <c r="P110" s="19"/>
      <c r="Q110" s="19"/>
      <c r="R110" s="19"/>
      <c r="S110" s="19"/>
      <c r="T110" s="19"/>
      <c r="U110" s="19"/>
      <c r="V110" s="19"/>
      <c r="W110" s="19"/>
    </row>
    <row r="111" spans="1:23">
      <c r="A111" s="19"/>
      <c r="B111" s="19"/>
      <c r="C111" s="19"/>
      <c r="D111" s="22"/>
      <c r="E111" s="22"/>
      <c r="F111" s="19"/>
      <c r="G111" s="19"/>
      <c r="H111" s="19"/>
      <c r="I111" s="19"/>
      <c r="J111" s="19"/>
      <c r="K111" s="19"/>
      <c r="L111" s="19"/>
      <c r="M111" s="19"/>
      <c r="N111" s="19"/>
      <c r="O111" s="19"/>
      <c r="P111" s="19"/>
      <c r="Q111" s="19"/>
      <c r="R111" s="19"/>
      <c r="S111" s="19"/>
      <c r="T111" s="19"/>
      <c r="U111" s="19"/>
      <c r="V111" s="19"/>
      <c r="W111" s="19"/>
    </row>
    <row r="112" spans="1:23">
      <c r="A112" s="19"/>
      <c r="B112" s="19"/>
      <c r="C112" s="19"/>
      <c r="D112" s="22"/>
      <c r="E112" s="22"/>
      <c r="F112" s="19"/>
      <c r="G112" s="19"/>
      <c r="H112" s="19"/>
      <c r="I112" s="19"/>
      <c r="J112" s="19"/>
      <c r="K112" s="19"/>
      <c r="L112" s="19"/>
      <c r="M112" s="19"/>
      <c r="N112" s="19"/>
      <c r="O112" s="19"/>
      <c r="P112" s="19"/>
      <c r="Q112" s="19"/>
      <c r="R112" s="19"/>
      <c r="S112" s="19"/>
      <c r="T112" s="19"/>
      <c r="U112" s="19"/>
      <c r="V112" s="19"/>
      <c r="W112" s="19"/>
    </row>
    <row r="113" spans="1:23">
      <c r="A113" s="19"/>
      <c r="B113" s="19"/>
      <c r="C113" s="19"/>
      <c r="D113" s="22"/>
      <c r="E113" s="22"/>
      <c r="F113" s="19"/>
      <c r="G113" s="19"/>
      <c r="H113" s="19"/>
      <c r="I113" s="19"/>
      <c r="J113" s="19"/>
      <c r="K113" s="19"/>
      <c r="L113" s="19"/>
      <c r="M113" s="19"/>
      <c r="N113" s="19"/>
      <c r="O113" s="19"/>
      <c r="P113" s="19"/>
      <c r="Q113" s="19"/>
      <c r="R113" s="19"/>
      <c r="S113" s="19"/>
      <c r="T113" s="19"/>
      <c r="U113" s="19"/>
      <c r="V113" s="19"/>
      <c r="W113" s="19"/>
    </row>
    <row r="114" spans="1:23">
      <c r="A114" s="19"/>
      <c r="B114" s="19"/>
      <c r="C114" s="19"/>
      <c r="D114" s="22"/>
      <c r="E114" s="22"/>
      <c r="F114" s="19"/>
      <c r="G114" s="19"/>
      <c r="H114" s="19"/>
      <c r="I114" s="19"/>
      <c r="J114" s="19"/>
      <c r="K114" s="19"/>
      <c r="L114" s="19"/>
      <c r="M114" s="19"/>
      <c r="N114" s="19"/>
      <c r="O114" s="19"/>
      <c r="P114" s="19"/>
      <c r="Q114" s="19"/>
      <c r="R114" s="19"/>
      <c r="S114" s="19"/>
      <c r="T114" s="19"/>
      <c r="U114" s="19"/>
      <c r="V114" s="19"/>
      <c r="W114" s="19"/>
    </row>
    <row r="115" spans="1:23">
      <c r="A115" s="19"/>
      <c r="B115" s="19"/>
      <c r="C115" s="19"/>
      <c r="D115" s="22"/>
      <c r="E115" s="22"/>
      <c r="F115" s="19"/>
      <c r="G115" s="19"/>
      <c r="H115" s="19"/>
      <c r="I115" s="19"/>
      <c r="J115" s="19"/>
      <c r="K115" s="19"/>
      <c r="L115" s="19"/>
      <c r="M115" s="19"/>
      <c r="N115" s="19"/>
      <c r="O115" s="19"/>
      <c r="P115" s="19"/>
      <c r="Q115" s="19"/>
      <c r="R115" s="19"/>
      <c r="S115" s="19"/>
      <c r="T115" s="19"/>
      <c r="U115" s="19"/>
      <c r="V115" s="19"/>
      <c r="W115" s="19"/>
    </row>
    <row r="116" spans="1:23">
      <c r="A116" s="19"/>
      <c r="B116" s="19"/>
      <c r="C116" s="19"/>
      <c r="D116" s="22"/>
      <c r="E116" s="22"/>
      <c r="F116" s="19"/>
      <c r="G116" s="19"/>
      <c r="H116" s="19"/>
      <c r="I116" s="19"/>
      <c r="J116" s="19"/>
      <c r="K116" s="19"/>
      <c r="L116" s="19"/>
      <c r="M116" s="19"/>
      <c r="N116" s="19"/>
      <c r="O116" s="19"/>
      <c r="P116" s="19"/>
      <c r="Q116" s="19"/>
      <c r="R116" s="19"/>
      <c r="S116" s="19"/>
      <c r="T116" s="19"/>
      <c r="U116" s="19"/>
      <c r="V116" s="19"/>
      <c r="W116" s="19"/>
    </row>
    <row r="117" spans="1:23">
      <c r="A117" s="19"/>
      <c r="B117" s="19"/>
      <c r="C117" s="19"/>
      <c r="D117" s="22"/>
      <c r="E117" s="22"/>
      <c r="F117" s="19"/>
      <c r="G117" s="19"/>
      <c r="H117" s="19"/>
      <c r="I117" s="19"/>
      <c r="J117" s="19"/>
      <c r="K117" s="19"/>
      <c r="L117" s="19"/>
      <c r="M117" s="19"/>
      <c r="N117" s="19"/>
      <c r="O117" s="19"/>
      <c r="P117" s="19"/>
      <c r="Q117" s="19"/>
      <c r="R117" s="19"/>
      <c r="S117" s="19"/>
      <c r="T117" s="19"/>
      <c r="U117" s="19"/>
      <c r="V117" s="19"/>
      <c r="W117" s="19"/>
    </row>
    <row r="118" spans="1:23">
      <c r="A118" s="19"/>
      <c r="B118" s="19"/>
      <c r="C118" s="19"/>
      <c r="D118" s="22"/>
      <c r="E118" s="22"/>
      <c r="F118" s="19"/>
      <c r="G118" s="19"/>
      <c r="H118" s="19"/>
      <c r="I118" s="19"/>
      <c r="J118" s="19"/>
      <c r="K118" s="19"/>
      <c r="L118" s="19"/>
      <c r="M118" s="19"/>
      <c r="N118" s="19"/>
      <c r="O118" s="19"/>
      <c r="P118" s="19"/>
      <c r="Q118" s="19"/>
      <c r="R118" s="19"/>
      <c r="S118" s="19"/>
      <c r="T118" s="19"/>
      <c r="U118" s="19"/>
      <c r="V118" s="19"/>
      <c r="W118" s="19"/>
    </row>
    <row r="119" spans="1:23">
      <c r="A119" s="19"/>
      <c r="B119" s="19"/>
      <c r="C119" s="19"/>
      <c r="D119" s="22"/>
      <c r="E119" s="22"/>
      <c r="F119" s="19"/>
      <c r="G119" s="19"/>
      <c r="H119" s="19"/>
      <c r="I119" s="19"/>
      <c r="J119" s="19"/>
      <c r="K119" s="19"/>
      <c r="L119" s="19"/>
      <c r="M119" s="19"/>
      <c r="N119" s="19"/>
      <c r="O119" s="19"/>
      <c r="P119" s="19"/>
      <c r="Q119" s="19"/>
      <c r="R119" s="19"/>
      <c r="S119" s="19"/>
      <c r="T119" s="19"/>
      <c r="U119" s="19"/>
      <c r="V119" s="19"/>
      <c r="W119" s="19"/>
    </row>
    <row r="120" spans="1:23">
      <c r="A120" s="19"/>
      <c r="B120" s="19"/>
      <c r="C120" s="19"/>
      <c r="D120" s="22"/>
      <c r="E120" s="22"/>
      <c r="F120" s="19"/>
      <c r="G120" s="19"/>
      <c r="H120" s="19"/>
      <c r="I120" s="19"/>
      <c r="J120" s="19"/>
      <c r="K120" s="19"/>
      <c r="L120" s="19"/>
      <c r="M120" s="19"/>
      <c r="N120" s="19"/>
      <c r="O120" s="19"/>
      <c r="P120" s="19"/>
      <c r="Q120" s="19"/>
      <c r="R120" s="19"/>
      <c r="S120" s="19"/>
      <c r="T120" s="19"/>
      <c r="U120" s="19"/>
      <c r="V120" s="19"/>
      <c r="W120" s="19"/>
    </row>
    <row r="121" spans="1:23">
      <c r="A121" s="19"/>
      <c r="B121" s="19"/>
      <c r="C121" s="19"/>
      <c r="D121" s="22"/>
      <c r="E121" s="22"/>
      <c r="F121" s="19"/>
      <c r="G121" s="19"/>
      <c r="H121" s="19"/>
      <c r="I121" s="19"/>
      <c r="J121" s="19"/>
      <c r="K121" s="19"/>
      <c r="L121" s="19"/>
      <c r="M121" s="19"/>
      <c r="N121" s="19"/>
      <c r="O121" s="19"/>
      <c r="P121" s="19"/>
      <c r="Q121" s="19"/>
      <c r="R121" s="19"/>
      <c r="S121" s="19"/>
      <c r="T121" s="19"/>
      <c r="U121" s="19"/>
      <c r="V121" s="19"/>
      <c r="W121" s="19"/>
    </row>
    <row r="122" spans="1:23">
      <c r="A122" s="19"/>
      <c r="B122" s="19"/>
      <c r="C122" s="19"/>
      <c r="D122" s="22"/>
      <c r="E122" s="22"/>
      <c r="F122" s="19"/>
      <c r="G122" s="19"/>
      <c r="H122" s="19"/>
      <c r="I122" s="19"/>
      <c r="J122" s="19"/>
      <c r="K122" s="19"/>
      <c r="L122" s="19"/>
      <c r="M122" s="19"/>
      <c r="N122" s="19"/>
      <c r="O122" s="19"/>
      <c r="P122" s="19"/>
      <c r="Q122" s="19"/>
      <c r="R122" s="19"/>
      <c r="S122" s="19"/>
      <c r="T122" s="19"/>
      <c r="U122" s="19"/>
      <c r="V122" s="19"/>
      <c r="W122" s="19"/>
    </row>
    <row r="123" spans="1:23">
      <c r="A123" s="19"/>
      <c r="B123" s="19"/>
      <c r="C123" s="19"/>
      <c r="D123" s="22"/>
      <c r="E123" s="22"/>
      <c r="F123" s="19"/>
      <c r="G123" s="19"/>
      <c r="H123" s="19"/>
      <c r="I123" s="19"/>
      <c r="J123" s="19"/>
      <c r="K123" s="19"/>
      <c r="L123" s="19"/>
      <c r="M123" s="19"/>
      <c r="N123" s="19"/>
      <c r="O123" s="19"/>
      <c r="P123" s="19"/>
      <c r="Q123" s="19"/>
      <c r="R123" s="19"/>
      <c r="S123" s="19"/>
      <c r="T123" s="19"/>
      <c r="U123" s="19"/>
      <c r="V123" s="19"/>
      <c r="W123" s="19"/>
    </row>
    <row r="124" spans="1:23">
      <c r="A124" s="19"/>
      <c r="B124" s="19"/>
      <c r="C124" s="19"/>
      <c r="D124" s="22"/>
      <c r="E124" s="22"/>
      <c r="F124" s="19"/>
      <c r="G124" s="19"/>
      <c r="H124" s="19"/>
      <c r="I124" s="19"/>
      <c r="J124" s="19"/>
      <c r="K124" s="19"/>
      <c r="L124" s="19"/>
      <c r="M124" s="19"/>
      <c r="N124" s="19"/>
      <c r="O124" s="19"/>
      <c r="P124" s="19"/>
      <c r="Q124" s="19"/>
      <c r="R124" s="19"/>
      <c r="S124" s="19"/>
      <c r="T124" s="19"/>
      <c r="U124" s="19"/>
      <c r="V124" s="19"/>
      <c r="W124" s="19"/>
    </row>
    <row r="125" spans="1:23">
      <c r="A125" s="19"/>
      <c r="B125" s="19"/>
      <c r="C125" s="19"/>
      <c r="D125" s="22"/>
      <c r="E125" s="22"/>
      <c r="F125" s="19"/>
      <c r="G125" s="19"/>
      <c r="H125" s="19"/>
      <c r="I125" s="19"/>
      <c r="J125" s="19"/>
      <c r="K125" s="19"/>
      <c r="L125" s="19"/>
      <c r="M125" s="19"/>
      <c r="N125" s="19"/>
      <c r="O125" s="19"/>
      <c r="P125" s="19"/>
      <c r="Q125" s="19"/>
      <c r="R125" s="19"/>
      <c r="S125" s="19"/>
      <c r="T125" s="19"/>
      <c r="U125" s="19"/>
      <c r="V125" s="19"/>
      <c r="W125" s="19"/>
    </row>
    <row r="126" spans="1:23">
      <c r="A126" s="19"/>
      <c r="B126" s="19"/>
      <c r="C126" s="19"/>
      <c r="D126" s="22"/>
      <c r="E126" s="22"/>
      <c r="F126" s="19"/>
      <c r="G126" s="19"/>
      <c r="H126" s="19"/>
      <c r="I126" s="19"/>
      <c r="J126" s="19"/>
      <c r="K126" s="19"/>
      <c r="L126" s="19"/>
      <c r="M126" s="19"/>
      <c r="N126" s="19"/>
      <c r="O126" s="19"/>
      <c r="P126" s="19"/>
      <c r="Q126" s="19"/>
      <c r="R126" s="19"/>
      <c r="S126" s="19"/>
      <c r="T126" s="19"/>
      <c r="U126" s="19"/>
      <c r="V126" s="19"/>
      <c r="W126" s="19"/>
    </row>
    <row r="127" spans="1:23">
      <c r="A127" s="19"/>
      <c r="B127" s="19"/>
      <c r="C127" s="19"/>
      <c r="D127" s="22"/>
      <c r="E127" s="22"/>
      <c r="F127" s="19"/>
      <c r="G127" s="19"/>
      <c r="H127" s="19"/>
      <c r="I127" s="19"/>
      <c r="J127" s="19"/>
      <c r="K127" s="19"/>
      <c r="L127" s="19"/>
      <c r="M127" s="19"/>
      <c r="N127" s="19"/>
      <c r="O127" s="19"/>
      <c r="P127" s="19"/>
      <c r="Q127" s="19"/>
      <c r="R127" s="19"/>
      <c r="S127" s="19"/>
      <c r="T127" s="19"/>
      <c r="U127" s="19"/>
      <c r="V127" s="19"/>
      <c r="W127" s="19"/>
    </row>
    <row r="128" spans="1:23">
      <c r="A128" s="19"/>
      <c r="B128" s="19"/>
      <c r="C128" s="19"/>
      <c r="D128" s="22"/>
      <c r="E128" s="22"/>
      <c r="F128" s="19"/>
      <c r="G128" s="19"/>
      <c r="H128" s="19"/>
      <c r="I128" s="19"/>
      <c r="J128" s="19"/>
      <c r="K128" s="19"/>
      <c r="L128" s="19"/>
      <c r="M128" s="19"/>
      <c r="N128" s="19"/>
      <c r="O128" s="19"/>
      <c r="P128" s="19"/>
      <c r="Q128" s="19"/>
      <c r="R128" s="19"/>
      <c r="S128" s="19"/>
      <c r="T128" s="19"/>
      <c r="U128" s="19"/>
      <c r="V128" s="19"/>
      <c r="W128" s="19"/>
    </row>
    <row r="129" spans="1:23">
      <c r="A129" s="19"/>
      <c r="B129" s="19"/>
      <c r="C129" s="19"/>
      <c r="D129" s="22"/>
      <c r="E129" s="22"/>
      <c r="F129" s="19"/>
      <c r="G129" s="19"/>
      <c r="H129" s="19"/>
      <c r="I129" s="19"/>
      <c r="J129" s="19"/>
      <c r="K129" s="19"/>
      <c r="L129" s="19"/>
      <c r="M129" s="19"/>
      <c r="N129" s="19"/>
      <c r="O129" s="19"/>
      <c r="P129" s="19"/>
      <c r="Q129" s="19"/>
      <c r="R129" s="19"/>
      <c r="S129" s="19"/>
      <c r="T129" s="19"/>
      <c r="U129" s="19"/>
      <c r="V129" s="19"/>
      <c r="W129" s="19"/>
    </row>
    <row r="130" spans="1:23">
      <c r="A130" s="19"/>
      <c r="B130" s="19"/>
      <c r="C130" s="19"/>
      <c r="D130" s="22"/>
      <c r="E130" s="22"/>
      <c r="F130" s="19"/>
      <c r="G130" s="19"/>
      <c r="H130" s="19"/>
      <c r="I130" s="19"/>
      <c r="J130" s="19"/>
      <c r="K130" s="19"/>
      <c r="L130" s="19"/>
      <c r="M130" s="19"/>
      <c r="N130" s="19"/>
      <c r="O130" s="19"/>
      <c r="P130" s="19"/>
      <c r="Q130" s="19"/>
      <c r="R130" s="19"/>
      <c r="S130" s="19"/>
      <c r="T130" s="19"/>
      <c r="U130" s="19"/>
      <c r="V130" s="19"/>
      <c r="W130" s="19"/>
    </row>
    <row r="131" spans="1:23">
      <c r="A131" s="19"/>
      <c r="B131" s="19"/>
      <c r="C131" s="19"/>
      <c r="D131" s="22"/>
      <c r="E131" s="22"/>
      <c r="F131" s="19"/>
      <c r="G131" s="19"/>
      <c r="H131" s="19"/>
      <c r="I131" s="19"/>
      <c r="J131" s="19"/>
      <c r="K131" s="19"/>
      <c r="L131" s="19"/>
      <c r="M131" s="19"/>
      <c r="N131" s="19"/>
      <c r="O131" s="19"/>
      <c r="P131" s="19"/>
      <c r="Q131" s="19"/>
      <c r="R131" s="19"/>
      <c r="S131" s="19"/>
      <c r="T131" s="19"/>
      <c r="U131" s="19"/>
      <c r="V131" s="19"/>
      <c r="W131" s="19"/>
    </row>
    <row r="132" spans="1:23">
      <c r="A132" s="19"/>
      <c r="B132" s="19"/>
      <c r="C132" s="19"/>
      <c r="D132" s="22"/>
      <c r="E132" s="22"/>
      <c r="F132" s="19"/>
      <c r="G132" s="19"/>
      <c r="H132" s="19"/>
      <c r="I132" s="19"/>
      <c r="J132" s="19"/>
      <c r="K132" s="19"/>
      <c r="L132" s="19"/>
      <c r="M132" s="19"/>
      <c r="N132" s="19"/>
      <c r="O132" s="19"/>
      <c r="P132" s="19"/>
      <c r="Q132" s="19"/>
      <c r="R132" s="19"/>
      <c r="S132" s="19"/>
      <c r="T132" s="19"/>
      <c r="U132" s="19"/>
      <c r="V132" s="19"/>
      <c r="W132" s="19"/>
    </row>
    <row r="133" spans="1:23">
      <c r="A133" s="19"/>
      <c r="B133" s="19"/>
      <c r="C133" s="19"/>
      <c r="D133" s="22"/>
      <c r="E133" s="22"/>
      <c r="F133" s="19"/>
      <c r="G133" s="19"/>
      <c r="H133" s="19"/>
      <c r="I133" s="19"/>
      <c r="J133" s="19"/>
      <c r="K133" s="19"/>
      <c r="L133" s="19"/>
      <c r="M133" s="19"/>
      <c r="N133" s="19"/>
      <c r="O133" s="19"/>
      <c r="P133" s="19"/>
      <c r="Q133" s="19"/>
      <c r="R133" s="19"/>
      <c r="S133" s="19"/>
      <c r="T133" s="19"/>
      <c r="U133" s="19"/>
      <c r="V133" s="19"/>
      <c r="W133" s="19"/>
    </row>
    <row r="134" spans="1:23">
      <c r="A134" s="19"/>
      <c r="B134" s="19"/>
      <c r="C134" s="19"/>
      <c r="D134" s="22"/>
      <c r="E134" s="22"/>
      <c r="F134" s="19"/>
      <c r="G134" s="19"/>
      <c r="H134" s="19"/>
      <c r="I134" s="19"/>
      <c r="J134" s="19"/>
      <c r="K134" s="19"/>
      <c r="L134" s="19"/>
      <c r="M134" s="19"/>
      <c r="N134" s="19"/>
      <c r="O134" s="19"/>
      <c r="P134" s="19"/>
      <c r="Q134" s="19"/>
      <c r="R134" s="19"/>
      <c r="S134" s="19"/>
      <c r="T134" s="19"/>
      <c r="U134" s="19"/>
      <c r="V134" s="19"/>
      <c r="W134" s="19"/>
    </row>
    <row r="135" spans="1:23">
      <c r="A135" s="19"/>
      <c r="B135" s="19"/>
      <c r="C135" s="19"/>
      <c r="D135" s="22"/>
      <c r="E135" s="22"/>
      <c r="F135" s="19"/>
      <c r="G135" s="19"/>
      <c r="H135" s="19"/>
      <c r="I135" s="19"/>
      <c r="J135" s="19"/>
      <c r="K135" s="19"/>
      <c r="L135" s="19"/>
      <c r="M135" s="19"/>
      <c r="N135" s="19"/>
      <c r="O135" s="19"/>
      <c r="P135" s="19"/>
      <c r="Q135" s="19"/>
      <c r="R135" s="19"/>
      <c r="S135" s="19"/>
      <c r="T135" s="19"/>
      <c r="U135" s="19"/>
      <c r="V135" s="19"/>
      <c r="W135" s="19"/>
    </row>
    <row r="136" spans="1:23">
      <c r="A136" s="19"/>
      <c r="B136" s="19"/>
      <c r="C136" s="19"/>
      <c r="D136" s="22"/>
      <c r="E136" s="22"/>
      <c r="F136" s="19"/>
      <c r="G136" s="19"/>
      <c r="H136" s="19"/>
      <c r="I136" s="19"/>
      <c r="J136" s="19"/>
      <c r="K136" s="19"/>
      <c r="L136" s="19"/>
      <c r="M136" s="19"/>
      <c r="N136" s="19"/>
      <c r="O136" s="19"/>
      <c r="P136" s="19"/>
      <c r="Q136" s="19"/>
      <c r="R136" s="19"/>
      <c r="S136" s="19"/>
      <c r="T136" s="19"/>
      <c r="U136" s="19"/>
      <c r="V136" s="19"/>
      <c r="W136" s="19"/>
    </row>
    <row r="137" spans="1:23">
      <c r="A137" s="19"/>
      <c r="B137" s="19"/>
      <c r="C137" s="19"/>
      <c r="D137" s="22"/>
      <c r="E137" s="22"/>
      <c r="F137" s="19"/>
      <c r="G137" s="19"/>
      <c r="H137" s="19"/>
      <c r="I137" s="19"/>
      <c r="J137" s="19"/>
      <c r="K137" s="19"/>
      <c r="L137" s="19"/>
      <c r="M137" s="19"/>
      <c r="N137" s="19"/>
      <c r="O137" s="19"/>
      <c r="P137" s="19"/>
      <c r="Q137" s="19"/>
      <c r="R137" s="19"/>
      <c r="S137" s="19"/>
      <c r="T137" s="19"/>
      <c r="U137" s="19"/>
      <c r="V137" s="19"/>
      <c r="W137" s="19"/>
    </row>
    <row r="138" spans="1:23">
      <c r="A138" s="19"/>
      <c r="B138" s="19"/>
      <c r="C138" s="19"/>
      <c r="D138" s="22"/>
      <c r="E138" s="22"/>
      <c r="F138" s="19"/>
      <c r="G138" s="19"/>
      <c r="H138" s="19"/>
      <c r="I138" s="19"/>
      <c r="J138" s="19"/>
      <c r="K138" s="19"/>
      <c r="L138" s="19"/>
      <c r="M138" s="19"/>
      <c r="N138" s="19"/>
      <c r="O138" s="19"/>
      <c r="P138" s="19"/>
      <c r="Q138" s="19"/>
      <c r="R138" s="19"/>
      <c r="S138" s="19"/>
      <c r="T138" s="19"/>
      <c r="U138" s="19"/>
      <c r="V138" s="19"/>
      <c r="W138" s="19"/>
    </row>
    <row r="139" spans="1:23">
      <c r="A139" s="19"/>
      <c r="B139" s="19"/>
      <c r="C139" s="19"/>
      <c r="D139" s="22"/>
      <c r="E139" s="22"/>
      <c r="F139" s="19"/>
      <c r="G139" s="19"/>
      <c r="H139" s="19"/>
      <c r="I139" s="19"/>
      <c r="J139" s="19"/>
      <c r="K139" s="19"/>
      <c r="L139" s="19"/>
      <c r="M139" s="19"/>
      <c r="N139" s="19"/>
      <c r="O139" s="19"/>
      <c r="P139" s="19"/>
      <c r="Q139" s="19"/>
      <c r="R139" s="19"/>
      <c r="S139" s="19"/>
      <c r="T139" s="19"/>
      <c r="U139" s="19"/>
      <c r="V139" s="19"/>
      <c r="W139" s="19"/>
    </row>
    <row r="140" spans="1:23">
      <c r="A140" s="19"/>
      <c r="B140" s="19"/>
      <c r="C140" s="19"/>
      <c r="D140" s="22"/>
      <c r="E140" s="22"/>
      <c r="F140" s="19"/>
      <c r="G140" s="19"/>
      <c r="H140" s="19"/>
      <c r="I140" s="19"/>
      <c r="J140" s="19"/>
      <c r="K140" s="19"/>
      <c r="L140" s="19"/>
      <c r="M140" s="19"/>
      <c r="N140" s="19"/>
      <c r="O140" s="19"/>
      <c r="P140" s="19"/>
      <c r="Q140" s="19"/>
      <c r="R140" s="19"/>
      <c r="S140" s="19"/>
      <c r="T140" s="19"/>
      <c r="U140" s="19"/>
      <c r="V140" s="19"/>
      <c r="W140" s="19"/>
    </row>
    <row r="141" spans="1:23">
      <c r="A141" s="19"/>
      <c r="B141" s="19"/>
      <c r="C141" s="19"/>
      <c r="D141" s="22"/>
      <c r="E141" s="22"/>
      <c r="F141" s="19"/>
      <c r="G141" s="19"/>
      <c r="H141" s="19"/>
      <c r="I141" s="19"/>
      <c r="J141" s="19"/>
      <c r="K141" s="19"/>
      <c r="L141" s="19"/>
      <c r="M141" s="19"/>
      <c r="N141" s="19"/>
      <c r="O141" s="19"/>
      <c r="P141" s="19"/>
      <c r="Q141" s="19"/>
      <c r="R141" s="19"/>
      <c r="S141" s="19"/>
      <c r="T141" s="19"/>
      <c r="U141" s="19"/>
      <c r="V141" s="19"/>
      <c r="W141" s="19"/>
    </row>
    <row r="142" spans="1:23">
      <c r="A142" s="19"/>
      <c r="B142" s="19"/>
      <c r="C142" s="19"/>
      <c r="D142" s="22"/>
      <c r="E142" s="22"/>
      <c r="F142" s="19"/>
      <c r="G142" s="19"/>
      <c r="H142" s="19"/>
      <c r="I142" s="19"/>
      <c r="J142" s="19"/>
      <c r="K142" s="19"/>
      <c r="L142" s="19"/>
      <c r="M142" s="19"/>
      <c r="N142" s="19"/>
      <c r="O142" s="19"/>
      <c r="P142" s="19"/>
      <c r="Q142" s="19"/>
      <c r="R142" s="19"/>
      <c r="S142" s="19"/>
      <c r="T142" s="19"/>
      <c r="U142" s="19"/>
      <c r="V142" s="19"/>
      <c r="W142" s="19"/>
    </row>
    <row r="143" spans="1:23">
      <c r="A143" s="19"/>
      <c r="B143" s="19"/>
      <c r="C143" s="19"/>
      <c r="D143" s="22"/>
      <c r="E143" s="22"/>
      <c r="F143" s="19"/>
      <c r="G143" s="19"/>
      <c r="H143" s="19"/>
      <c r="I143" s="19"/>
      <c r="J143" s="19"/>
      <c r="K143" s="19"/>
      <c r="L143" s="19"/>
      <c r="M143" s="19"/>
      <c r="N143" s="19"/>
      <c r="O143" s="19"/>
      <c r="P143" s="19"/>
      <c r="Q143" s="19"/>
      <c r="R143" s="19"/>
      <c r="S143" s="19"/>
      <c r="T143" s="19"/>
      <c r="U143" s="19"/>
      <c r="V143" s="19"/>
      <c r="W143" s="19"/>
    </row>
    <row r="144" spans="1:23">
      <c r="A144" s="19"/>
      <c r="B144" s="19"/>
      <c r="C144" s="19"/>
      <c r="D144" s="22"/>
      <c r="E144" s="22"/>
      <c r="F144" s="19"/>
      <c r="G144" s="19"/>
      <c r="H144" s="19"/>
      <c r="I144" s="19"/>
      <c r="J144" s="19"/>
      <c r="K144" s="19"/>
      <c r="L144" s="19"/>
      <c r="M144" s="19"/>
      <c r="N144" s="19"/>
      <c r="O144" s="19"/>
      <c r="P144" s="19"/>
      <c r="Q144" s="19"/>
      <c r="R144" s="19"/>
      <c r="S144" s="19"/>
      <c r="T144" s="19"/>
      <c r="U144" s="19"/>
      <c r="V144" s="19"/>
      <c r="W144" s="19"/>
    </row>
    <row r="145" spans="1:23">
      <c r="A145" s="19"/>
      <c r="B145" s="19"/>
      <c r="C145" s="19"/>
      <c r="D145" s="22"/>
      <c r="E145" s="22"/>
      <c r="F145" s="19"/>
      <c r="G145" s="19"/>
      <c r="H145" s="19"/>
      <c r="I145" s="19"/>
      <c r="J145" s="19"/>
      <c r="K145" s="19"/>
      <c r="L145" s="19"/>
      <c r="M145" s="19"/>
      <c r="N145" s="19"/>
      <c r="O145" s="19"/>
      <c r="P145" s="19"/>
      <c r="Q145" s="19"/>
      <c r="R145" s="19"/>
      <c r="S145" s="19"/>
      <c r="T145" s="19"/>
      <c r="U145" s="19"/>
      <c r="V145" s="19"/>
      <c r="W145" s="19"/>
    </row>
    <row r="146" spans="1:23">
      <c r="A146" s="19"/>
      <c r="B146" s="19"/>
      <c r="C146" s="19"/>
      <c r="D146" s="22"/>
      <c r="E146" s="22"/>
      <c r="F146" s="19"/>
      <c r="G146" s="19"/>
      <c r="H146" s="19"/>
      <c r="I146" s="19"/>
      <c r="J146" s="19"/>
      <c r="K146" s="19"/>
      <c r="L146" s="19"/>
      <c r="M146" s="19"/>
      <c r="N146" s="19"/>
      <c r="O146" s="19"/>
      <c r="P146" s="19"/>
      <c r="Q146" s="19"/>
      <c r="R146" s="19"/>
      <c r="S146" s="19"/>
      <c r="T146" s="19"/>
      <c r="U146" s="19"/>
      <c r="V146" s="19"/>
      <c r="W146" s="19"/>
    </row>
    <row r="147" spans="1:23">
      <c r="A147" s="19"/>
      <c r="B147" s="19"/>
      <c r="C147" s="19"/>
      <c r="D147" s="22"/>
      <c r="E147" s="22"/>
      <c r="F147" s="19"/>
      <c r="G147" s="19"/>
      <c r="H147" s="19"/>
      <c r="I147" s="19"/>
      <c r="J147" s="19"/>
      <c r="K147" s="19"/>
      <c r="L147" s="19"/>
      <c r="M147" s="19"/>
      <c r="N147" s="19"/>
      <c r="O147" s="19"/>
      <c r="P147" s="19"/>
      <c r="Q147" s="19"/>
      <c r="R147" s="19"/>
      <c r="S147" s="19"/>
      <c r="T147" s="19"/>
      <c r="U147" s="19"/>
      <c r="V147" s="19"/>
      <c r="W147" s="19"/>
    </row>
    <row r="148" spans="1:23">
      <c r="A148" s="19"/>
      <c r="B148" s="19"/>
      <c r="C148" s="19"/>
      <c r="D148" s="22"/>
      <c r="E148" s="22"/>
      <c r="F148" s="19"/>
      <c r="G148" s="19"/>
      <c r="H148" s="19"/>
      <c r="I148" s="19"/>
      <c r="J148" s="19"/>
      <c r="K148" s="19"/>
      <c r="L148" s="19"/>
      <c r="M148" s="19"/>
      <c r="N148" s="19"/>
      <c r="O148" s="19"/>
      <c r="P148" s="19"/>
      <c r="Q148" s="19"/>
      <c r="R148" s="19"/>
      <c r="S148" s="19"/>
      <c r="T148" s="19"/>
      <c r="U148" s="19"/>
      <c r="V148" s="19"/>
      <c r="W148" s="19"/>
    </row>
    <row r="149" spans="1:23">
      <c r="A149" s="19"/>
      <c r="B149" s="19"/>
      <c r="C149" s="19"/>
      <c r="D149" s="22"/>
      <c r="E149" s="22"/>
      <c r="F149" s="19"/>
      <c r="G149" s="19"/>
      <c r="H149" s="19"/>
      <c r="I149" s="19"/>
      <c r="J149" s="19"/>
      <c r="K149" s="19"/>
      <c r="L149" s="19"/>
      <c r="M149" s="19"/>
      <c r="N149" s="19"/>
      <c r="O149" s="19"/>
      <c r="P149" s="19"/>
      <c r="Q149" s="19"/>
      <c r="R149" s="19"/>
      <c r="S149" s="19"/>
      <c r="T149" s="19"/>
      <c r="U149" s="19"/>
      <c r="V149" s="19"/>
      <c r="W149" s="19"/>
    </row>
    <row r="150" spans="1:23">
      <c r="A150" s="19"/>
      <c r="B150" s="19"/>
      <c r="C150" s="19"/>
      <c r="D150" s="22"/>
      <c r="E150" s="22"/>
      <c r="F150" s="19"/>
      <c r="G150" s="19"/>
      <c r="H150" s="19"/>
      <c r="I150" s="19"/>
      <c r="J150" s="19"/>
      <c r="K150" s="19"/>
      <c r="L150" s="19"/>
      <c r="M150" s="19"/>
      <c r="N150" s="19"/>
      <c r="O150" s="19"/>
      <c r="P150" s="19"/>
      <c r="Q150" s="19"/>
      <c r="R150" s="19"/>
      <c r="S150" s="19"/>
      <c r="T150" s="19"/>
      <c r="U150" s="19"/>
      <c r="V150" s="19"/>
      <c r="W150" s="19"/>
    </row>
    <row r="151" spans="1:23">
      <c r="A151" s="19"/>
      <c r="B151" s="19"/>
      <c r="C151" s="19"/>
      <c r="D151" s="22"/>
      <c r="E151" s="22"/>
      <c r="F151" s="19"/>
      <c r="G151" s="19"/>
      <c r="H151" s="19"/>
      <c r="I151" s="19"/>
      <c r="J151" s="19"/>
      <c r="K151" s="19"/>
      <c r="L151" s="19"/>
      <c r="M151" s="19"/>
      <c r="N151" s="19"/>
      <c r="O151" s="19"/>
      <c r="P151" s="19"/>
      <c r="Q151" s="19"/>
      <c r="R151" s="19"/>
      <c r="S151" s="19"/>
      <c r="T151" s="19"/>
      <c r="U151" s="19"/>
      <c r="V151" s="19"/>
      <c r="W151" s="19"/>
    </row>
    <row r="152" spans="1:23">
      <c r="A152" s="19"/>
      <c r="B152" s="19"/>
      <c r="C152" s="19"/>
      <c r="D152" s="22"/>
      <c r="E152" s="22"/>
      <c r="F152" s="19"/>
      <c r="G152" s="19"/>
      <c r="H152" s="19"/>
      <c r="I152" s="19"/>
      <c r="J152" s="19"/>
      <c r="K152" s="19"/>
      <c r="L152" s="19"/>
      <c r="M152" s="19"/>
      <c r="N152" s="19"/>
      <c r="O152" s="19"/>
      <c r="P152" s="19"/>
      <c r="Q152" s="19"/>
      <c r="R152" s="19"/>
      <c r="S152" s="19"/>
      <c r="T152" s="19"/>
      <c r="U152" s="19"/>
      <c r="V152" s="19"/>
      <c r="W152" s="19"/>
    </row>
    <row r="153" spans="1:23">
      <c r="A153" s="19"/>
      <c r="B153" s="19"/>
      <c r="C153" s="19"/>
      <c r="D153" s="22"/>
      <c r="E153" s="22"/>
      <c r="F153" s="19"/>
      <c r="G153" s="19"/>
      <c r="H153" s="19"/>
      <c r="I153" s="19"/>
      <c r="J153" s="19"/>
      <c r="K153" s="19"/>
      <c r="L153" s="19"/>
      <c r="M153" s="19"/>
      <c r="N153" s="19"/>
      <c r="O153" s="19"/>
      <c r="P153" s="19"/>
      <c r="Q153" s="19"/>
      <c r="R153" s="19"/>
      <c r="S153" s="19"/>
      <c r="T153" s="19"/>
      <c r="U153" s="19"/>
      <c r="V153" s="19"/>
      <c r="W153" s="19"/>
    </row>
    <row r="154" spans="1:23">
      <c r="A154" s="19"/>
      <c r="B154" s="19"/>
      <c r="C154" s="19"/>
      <c r="D154" s="22"/>
      <c r="E154" s="22"/>
      <c r="F154" s="19"/>
      <c r="G154" s="19"/>
      <c r="H154" s="19"/>
      <c r="I154" s="19"/>
      <c r="J154" s="19"/>
      <c r="K154" s="19"/>
      <c r="L154" s="19"/>
      <c r="M154" s="19"/>
      <c r="N154" s="19"/>
      <c r="O154" s="19"/>
      <c r="P154" s="19"/>
      <c r="Q154" s="19"/>
      <c r="R154" s="19"/>
      <c r="S154" s="19"/>
      <c r="T154" s="19"/>
      <c r="U154" s="19"/>
      <c r="V154" s="19"/>
      <c r="W154" s="19"/>
    </row>
    <row r="155" spans="1:23">
      <c r="A155" s="19"/>
      <c r="B155" s="19"/>
      <c r="C155" s="19"/>
      <c r="D155" s="22"/>
      <c r="E155" s="22"/>
      <c r="F155" s="19"/>
      <c r="G155" s="19"/>
      <c r="H155" s="19"/>
      <c r="I155" s="19"/>
      <c r="J155" s="19"/>
      <c r="K155" s="19"/>
      <c r="L155" s="19"/>
      <c r="M155" s="19"/>
      <c r="N155" s="19"/>
      <c r="O155" s="19"/>
      <c r="P155" s="19"/>
      <c r="Q155" s="19"/>
      <c r="R155" s="19"/>
      <c r="S155" s="19"/>
      <c r="T155" s="19"/>
      <c r="U155" s="19"/>
      <c r="V155" s="19"/>
      <c r="W155" s="19"/>
    </row>
    <row r="156" spans="1:23">
      <c r="A156" s="19"/>
      <c r="B156" s="19"/>
      <c r="C156" s="19"/>
      <c r="D156" s="22"/>
      <c r="E156" s="22"/>
      <c r="F156" s="19"/>
      <c r="G156" s="19"/>
      <c r="H156" s="19"/>
      <c r="I156" s="19"/>
      <c r="J156" s="19"/>
      <c r="K156" s="19"/>
      <c r="L156" s="19"/>
      <c r="M156" s="19"/>
      <c r="N156" s="19"/>
      <c r="O156" s="19"/>
      <c r="P156" s="19"/>
      <c r="Q156" s="19"/>
      <c r="R156" s="19"/>
      <c r="S156" s="19"/>
      <c r="T156" s="19"/>
      <c r="U156" s="19"/>
      <c r="V156" s="19"/>
      <c r="W156" s="19"/>
    </row>
    <row r="157" spans="1:23">
      <c r="A157" s="19"/>
      <c r="B157" s="19"/>
      <c r="C157" s="19"/>
      <c r="D157" s="22"/>
      <c r="E157" s="22"/>
      <c r="F157" s="19"/>
      <c r="G157" s="19"/>
      <c r="H157" s="19"/>
      <c r="I157" s="19"/>
      <c r="J157" s="19"/>
      <c r="K157" s="19"/>
      <c r="L157" s="19"/>
      <c r="M157" s="19"/>
      <c r="N157" s="19"/>
      <c r="O157" s="19"/>
      <c r="P157" s="19"/>
      <c r="Q157" s="19"/>
      <c r="R157" s="19"/>
      <c r="S157" s="19"/>
      <c r="T157" s="19"/>
      <c r="U157" s="19"/>
      <c r="V157" s="19"/>
      <c r="W157" s="19"/>
    </row>
    <row r="158" spans="1:23">
      <c r="A158" s="19"/>
      <c r="B158" s="19"/>
      <c r="C158" s="19"/>
      <c r="D158" s="22"/>
      <c r="E158" s="22"/>
      <c r="F158" s="19"/>
      <c r="G158" s="19"/>
      <c r="H158" s="19"/>
      <c r="I158" s="19"/>
      <c r="J158" s="19"/>
      <c r="K158" s="19"/>
      <c r="L158" s="19"/>
      <c r="M158" s="19"/>
      <c r="N158" s="19"/>
      <c r="O158" s="19"/>
      <c r="P158" s="19"/>
      <c r="Q158" s="19"/>
      <c r="R158" s="19"/>
      <c r="S158" s="19"/>
      <c r="T158" s="19"/>
      <c r="U158" s="19"/>
      <c r="V158" s="19"/>
      <c r="W158" s="19"/>
    </row>
    <row r="159" spans="1:23">
      <c r="A159" s="19"/>
      <c r="B159" s="19"/>
      <c r="C159" s="19"/>
      <c r="D159" s="22"/>
      <c r="E159" s="22"/>
      <c r="F159" s="19"/>
      <c r="G159" s="19"/>
      <c r="H159" s="19"/>
      <c r="I159" s="19"/>
      <c r="J159" s="19"/>
      <c r="K159" s="19"/>
      <c r="L159" s="19"/>
      <c r="M159" s="19"/>
      <c r="N159" s="19"/>
      <c r="O159" s="19"/>
      <c r="P159" s="19"/>
      <c r="Q159" s="19"/>
      <c r="R159" s="19"/>
      <c r="S159" s="19"/>
      <c r="T159" s="19"/>
      <c r="U159" s="19"/>
      <c r="V159" s="19"/>
      <c r="W159" s="19"/>
    </row>
    <row r="160" spans="1:23">
      <c r="A160" s="19"/>
      <c r="B160" s="19"/>
      <c r="C160" s="19"/>
      <c r="D160" s="22"/>
      <c r="E160" s="22"/>
      <c r="F160" s="19"/>
      <c r="G160" s="19"/>
      <c r="H160" s="19"/>
      <c r="I160" s="19"/>
      <c r="J160" s="19"/>
      <c r="K160" s="19"/>
      <c r="L160" s="19"/>
      <c r="M160" s="19"/>
      <c r="N160" s="19"/>
      <c r="O160" s="19"/>
      <c r="P160" s="19"/>
      <c r="Q160" s="19"/>
      <c r="R160" s="19"/>
      <c r="S160" s="19"/>
      <c r="T160" s="19"/>
      <c r="U160" s="19"/>
      <c r="V160" s="19"/>
      <c r="W160" s="19"/>
    </row>
    <row r="161" spans="1:23">
      <c r="A161" s="19"/>
      <c r="B161" s="19"/>
      <c r="C161" s="19"/>
      <c r="D161" s="22"/>
      <c r="E161" s="22"/>
      <c r="F161" s="19"/>
      <c r="G161" s="19"/>
      <c r="H161" s="19"/>
      <c r="I161" s="19"/>
      <c r="J161" s="19"/>
      <c r="K161" s="19"/>
      <c r="L161" s="19"/>
      <c r="M161" s="19"/>
      <c r="N161" s="19"/>
      <c r="O161" s="19"/>
      <c r="P161" s="19"/>
      <c r="Q161" s="19"/>
      <c r="R161" s="19"/>
      <c r="S161" s="19"/>
      <c r="T161" s="19"/>
      <c r="U161" s="19"/>
      <c r="V161" s="19"/>
      <c r="W161" s="19"/>
    </row>
    <row r="162" spans="1:23">
      <c r="A162" s="19"/>
      <c r="B162" s="19"/>
      <c r="C162" s="19"/>
      <c r="D162" s="22"/>
      <c r="E162" s="22"/>
      <c r="F162" s="19"/>
      <c r="G162" s="19"/>
      <c r="H162" s="19"/>
      <c r="I162" s="19"/>
      <c r="J162" s="19"/>
      <c r="K162" s="19"/>
      <c r="L162" s="19"/>
      <c r="M162" s="19"/>
      <c r="N162" s="19"/>
      <c r="O162" s="19"/>
      <c r="P162" s="19"/>
      <c r="Q162" s="19"/>
      <c r="R162" s="19"/>
      <c r="S162" s="19"/>
      <c r="T162" s="19"/>
      <c r="U162" s="19"/>
      <c r="V162" s="19"/>
      <c r="W162" s="19"/>
    </row>
    <row r="163" spans="1:23">
      <c r="A163" s="19"/>
      <c r="B163" s="19"/>
      <c r="C163" s="19"/>
      <c r="D163" s="22"/>
      <c r="E163" s="22"/>
      <c r="F163" s="19"/>
      <c r="G163" s="19"/>
      <c r="H163" s="19"/>
      <c r="I163" s="19"/>
      <c r="J163" s="19"/>
      <c r="K163" s="19"/>
      <c r="L163" s="19"/>
      <c r="M163" s="19"/>
      <c r="N163" s="19"/>
      <c r="O163" s="19"/>
      <c r="P163" s="19"/>
      <c r="Q163" s="19"/>
      <c r="R163" s="19"/>
      <c r="S163" s="19"/>
      <c r="T163" s="19"/>
      <c r="U163" s="19"/>
      <c r="V163" s="19"/>
      <c r="W163" s="19"/>
    </row>
    <row r="164" spans="1:23">
      <c r="A164" s="19"/>
      <c r="B164" s="19"/>
      <c r="C164" s="19"/>
      <c r="D164" s="22"/>
      <c r="E164" s="22"/>
      <c r="F164" s="19"/>
      <c r="G164" s="19"/>
      <c r="H164" s="19"/>
      <c r="I164" s="19"/>
      <c r="J164" s="19"/>
      <c r="K164" s="19"/>
      <c r="L164" s="19"/>
      <c r="M164" s="19"/>
      <c r="N164" s="19"/>
      <c r="O164" s="19"/>
      <c r="P164" s="19"/>
      <c r="Q164" s="19"/>
      <c r="R164" s="19"/>
      <c r="S164" s="19"/>
      <c r="T164" s="19"/>
      <c r="U164" s="19"/>
      <c r="V164" s="19"/>
      <c r="W164" s="19"/>
    </row>
    <row r="165" spans="1:23">
      <c r="A165" s="19"/>
      <c r="B165" s="19"/>
      <c r="C165" s="19"/>
      <c r="D165" s="22"/>
      <c r="E165" s="22"/>
      <c r="F165" s="19"/>
      <c r="G165" s="19"/>
      <c r="H165" s="19"/>
      <c r="I165" s="19"/>
      <c r="J165" s="19"/>
      <c r="K165" s="19"/>
      <c r="L165" s="19"/>
      <c r="M165" s="19"/>
      <c r="N165" s="19"/>
      <c r="O165" s="19"/>
      <c r="P165" s="19"/>
      <c r="Q165" s="19"/>
      <c r="R165" s="19"/>
      <c r="S165" s="19"/>
      <c r="T165" s="19"/>
      <c r="U165" s="19"/>
      <c r="V165" s="19"/>
      <c r="W165" s="19"/>
    </row>
    <row r="166" spans="1:23">
      <c r="A166" s="19"/>
      <c r="B166" s="19"/>
      <c r="C166" s="19"/>
      <c r="D166" s="22"/>
      <c r="E166" s="22"/>
      <c r="F166" s="19"/>
      <c r="G166" s="19"/>
      <c r="H166" s="19"/>
      <c r="I166" s="19"/>
      <c r="J166" s="19"/>
      <c r="K166" s="19"/>
      <c r="L166" s="19"/>
      <c r="M166" s="19"/>
      <c r="N166" s="19"/>
      <c r="O166" s="19"/>
      <c r="P166" s="19"/>
      <c r="Q166" s="19"/>
      <c r="R166" s="19"/>
      <c r="S166" s="19"/>
      <c r="T166" s="19"/>
      <c r="U166" s="19"/>
      <c r="V166" s="19"/>
      <c r="W166" s="19"/>
    </row>
    <row r="167" spans="1:23">
      <c r="A167" s="19"/>
      <c r="B167" s="19"/>
      <c r="C167" s="19"/>
      <c r="D167" s="22"/>
      <c r="E167" s="22"/>
      <c r="F167" s="19"/>
      <c r="G167" s="19"/>
      <c r="H167" s="19"/>
      <c r="I167" s="19"/>
      <c r="J167" s="19"/>
      <c r="K167" s="19"/>
      <c r="L167" s="19"/>
      <c r="M167" s="19"/>
      <c r="N167" s="19"/>
      <c r="O167" s="19"/>
      <c r="P167" s="19"/>
      <c r="Q167" s="19"/>
      <c r="R167" s="19"/>
      <c r="S167" s="19"/>
      <c r="T167" s="19"/>
      <c r="U167" s="19"/>
      <c r="V167" s="19"/>
      <c r="W167" s="19"/>
    </row>
    <row r="168" spans="1:23">
      <c r="A168" s="19"/>
      <c r="B168" s="19"/>
      <c r="C168" s="19"/>
      <c r="D168" s="22"/>
      <c r="E168" s="22"/>
      <c r="F168" s="19"/>
      <c r="G168" s="19"/>
      <c r="H168" s="19"/>
      <c r="I168" s="19"/>
      <c r="J168" s="19"/>
      <c r="K168" s="19"/>
      <c r="L168" s="19"/>
      <c r="M168" s="19"/>
      <c r="N168" s="19"/>
      <c r="O168" s="19"/>
      <c r="P168" s="19"/>
      <c r="Q168" s="19"/>
      <c r="R168" s="19"/>
      <c r="S168" s="19"/>
      <c r="T168" s="19"/>
      <c r="U168" s="19"/>
      <c r="V168" s="19"/>
      <c r="W168" s="19"/>
    </row>
    <row r="169" spans="1:23">
      <c r="A169" s="19"/>
      <c r="B169" s="19"/>
      <c r="C169" s="19"/>
      <c r="D169" s="22"/>
      <c r="E169" s="22"/>
      <c r="F169" s="19"/>
      <c r="G169" s="19"/>
      <c r="H169" s="19"/>
      <c r="I169" s="19"/>
      <c r="J169" s="19"/>
      <c r="K169" s="19"/>
      <c r="L169" s="19"/>
      <c r="M169" s="19"/>
      <c r="N169" s="19"/>
      <c r="O169" s="19"/>
      <c r="P169" s="19"/>
      <c r="Q169" s="19"/>
      <c r="R169" s="19"/>
      <c r="S169" s="19"/>
      <c r="T169" s="19"/>
      <c r="U169" s="19"/>
      <c r="V169" s="19"/>
      <c r="W169" s="19"/>
    </row>
    <row r="170" spans="1:23">
      <c r="A170" s="19"/>
      <c r="B170" s="19"/>
      <c r="C170" s="19"/>
      <c r="D170" s="22"/>
      <c r="E170" s="22"/>
      <c r="F170" s="19"/>
      <c r="G170" s="19"/>
      <c r="H170" s="19"/>
      <c r="I170" s="19"/>
      <c r="J170" s="19"/>
      <c r="K170" s="19"/>
      <c r="L170" s="19"/>
      <c r="M170" s="19"/>
      <c r="N170" s="19"/>
      <c r="O170" s="19"/>
      <c r="P170" s="19"/>
      <c r="Q170" s="19"/>
      <c r="R170" s="19"/>
      <c r="S170" s="19"/>
      <c r="T170" s="19"/>
      <c r="U170" s="19"/>
      <c r="V170" s="19"/>
      <c r="W170" s="19"/>
    </row>
    <row r="171" spans="1:23">
      <c r="A171" s="19"/>
      <c r="B171" s="19"/>
      <c r="C171" s="19"/>
      <c r="D171" s="22"/>
      <c r="E171" s="22"/>
      <c r="F171" s="19"/>
      <c r="G171" s="19"/>
      <c r="H171" s="19"/>
      <c r="I171" s="19"/>
      <c r="J171" s="19"/>
      <c r="K171" s="19"/>
      <c r="L171" s="19"/>
      <c r="M171" s="19"/>
      <c r="N171" s="19"/>
      <c r="O171" s="19"/>
      <c r="P171" s="19"/>
      <c r="Q171" s="19"/>
      <c r="R171" s="19"/>
      <c r="S171" s="19"/>
      <c r="T171" s="19"/>
      <c r="U171" s="19"/>
      <c r="V171" s="19"/>
      <c r="W171" s="19"/>
    </row>
    <row r="172" spans="1:23">
      <c r="A172" s="19"/>
      <c r="B172" s="19"/>
      <c r="C172" s="19"/>
      <c r="D172" s="22"/>
      <c r="E172" s="22"/>
      <c r="F172" s="19"/>
      <c r="G172" s="19"/>
      <c r="H172" s="19"/>
      <c r="I172" s="19"/>
      <c r="J172" s="19"/>
      <c r="K172" s="19"/>
      <c r="L172" s="19"/>
      <c r="M172" s="19"/>
      <c r="N172" s="19"/>
      <c r="O172" s="19"/>
      <c r="P172" s="19"/>
      <c r="Q172" s="19"/>
      <c r="R172" s="19"/>
      <c r="S172" s="19"/>
      <c r="T172" s="19"/>
      <c r="U172" s="19"/>
      <c r="V172" s="19"/>
      <c r="W172" s="19"/>
    </row>
    <row r="173" spans="1:23">
      <c r="A173" s="19"/>
      <c r="B173" s="19"/>
      <c r="C173" s="19"/>
      <c r="D173" s="22"/>
      <c r="E173" s="22"/>
      <c r="F173" s="19"/>
      <c r="G173" s="19"/>
      <c r="H173" s="19"/>
      <c r="I173" s="19"/>
      <c r="J173" s="19"/>
      <c r="K173" s="19"/>
      <c r="L173" s="19"/>
      <c r="M173" s="19"/>
      <c r="N173" s="19"/>
      <c r="O173" s="19"/>
      <c r="P173" s="19"/>
      <c r="Q173" s="19"/>
      <c r="R173" s="19"/>
      <c r="S173" s="19"/>
      <c r="T173" s="19"/>
      <c r="U173" s="19"/>
      <c r="V173" s="19"/>
      <c r="W173" s="19"/>
    </row>
    <row r="174" spans="1:23">
      <c r="A174" s="19"/>
      <c r="B174" s="19"/>
      <c r="C174" s="19"/>
      <c r="D174" s="22"/>
      <c r="E174" s="22"/>
      <c r="F174" s="19"/>
      <c r="G174" s="19"/>
      <c r="H174" s="19"/>
      <c r="I174" s="19"/>
      <c r="J174" s="19"/>
      <c r="K174" s="19"/>
      <c r="L174" s="19"/>
      <c r="M174" s="19"/>
      <c r="N174" s="19"/>
      <c r="O174" s="19"/>
      <c r="P174" s="19"/>
      <c r="Q174" s="19"/>
      <c r="R174" s="19"/>
      <c r="S174" s="19"/>
      <c r="T174" s="19"/>
      <c r="U174" s="19"/>
      <c r="V174" s="19"/>
      <c r="W174" s="19"/>
    </row>
    <row r="175" spans="1:23">
      <c r="A175" s="19"/>
      <c r="B175" s="19"/>
      <c r="C175" s="19"/>
      <c r="D175" s="22"/>
      <c r="E175" s="22"/>
      <c r="F175" s="19"/>
      <c r="G175" s="19"/>
      <c r="H175" s="19"/>
      <c r="I175" s="19"/>
      <c r="J175" s="19"/>
      <c r="K175" s="19"/>
      <c r="L175" s="19"/>
      <c r="M175" s="19"/>
      <c r="N175" s="19"/>
      <c r="O175" s="19"/>
      <c r="P175" s="19"/>
      <c r="Q175" s="19"/>
      <c r="R175" s="19"/>
      <c r="S175" s="19"/>
      <c r="T175" s="19"/>
      <c r="U175" s="19"/>
      <c r="V175" s="19"/>
      <c r="W175" s="19"/>
    </row>
    <row r="176" spans="1:23">
      <c r="A176" s="19"/>
      <c r="B176" s="19"/>
      <c r="C176" s="19"/>
      <c r="D176" s="22"/>
      <c r="E176" s="22"/>
      <c r="F176" s="19"/>
      <c r="G176" s="19"/>
      <c r="H176" s="19"/>
      <c r="I176" s="19"/>
      <c r="J176" s="19"/>
      <c r="K176" s="19"/>
      <c r="L176" s="19"/>
      <c r="M176" s="19"/>
      <c r="N176" s="19"/>
      <c r="O176" s="19"/>
      <c r="P176" s="19"/>
      <c r="Q176" s="19"/>
      <c r="R176" s="19"/>
      <c r="S176" s="19"/>
      <c r="T176" s="19"/>
      <c r="U176" s="19"/>
      <c r="V176" s="19"/>
      <c r="W176" s="19"/>
    </row>
    <row r="177" spans="1:23">
      <c r="A177" s="19"/>
      <c r="B177" s="19"/>
      <c r="C177" s="19"/>
      <c r="D177" s="22"/>
      <c r="E177" s="22"/>
      <c r="F177" s="19"/>
      <c r="G177" s="19"/>
      <c r="H177" s="19"/>
      <c r="I177" s="19"/>
      <c r="J177" s="19"/>
      <c r="K177" s="19"/>
      <c r="L177" s="19"/>
      <c r="M177" s="19"/>
      <c r="N177" s="19"/>
      <c r="O177" s="19"/>
      <c r="P177" s="19"/>
      <c r="Q177" s="19"/>
      <c r="R177" s="19"/>
      <c r="S177" s="19"/>
      <c r="T177" s="19"/>
      <c r="U177" s="19"/>
      <c r="V177" s="19"/>
      <c r="W177" s="19"/>
    </row>
    <row r="178" spans="1:23">
      <c r="A178" s="19"/>
      <c r="B178" s="19"/>
      <c r="C178" s="19"/>
      <c r="D178" s="22"/>
      <c r="E178" s="22"/>
      <c r="F178" s="19"/>
      <c r="G178" s="19"/>
      <c r="H178" s="19"/>
      <c r="I178" s="19"/>
      <c r="J178" s="19"/>
      <c r="K178" s="19"/>
      <c r="L178" s="19"/>
      <c r="M178" s="19"/>
      <c r="N178" s="19"/>
      <c r="O178" s="19"/>
      <c r="P178" s="19"/>
      <c r="Q178" s="19"/>
      <c r="R178" s="19"/>
      <c r="S178" s="19"/>
      <c r="T178" s="19"/>
      <c r="U178" s="19"/>
      <c r="V178" s="19"/>
      <c r="W178" s="19"/>
    </row>
    <row r="179" spans="1:23">
      <c r="A179" s="19"/>
      <c r="B179" s="19"/>
      <c r="C179" s="19"/>
      <c r="D179" s="22"/>
      <c r="E179" s="22"/>
      <c r="F179" s="19"/>
      <c r="G179" s="19"/>
      <c r="H179" s="19"/>
      <c r="I179" s="19"/>
      <c r="J179" s="19"/>
      <c r="K179" s="19"/>
      <c r="L179" s="19"/>
      <c r="M179" s="19"/>
      <c r="N179" s="19"/>
      <c r="O179" s="19"/>
      <c r="P179" s="19"/>
      <c r="Q179" s="19"/>
      <c r="R179" s="19"/>
      <c r="S179" s="19"/>
      <c r="T179" s="19"/>
      <c r="U179" s="19"/>
      <c r="V179" s="19"/>
      <c r="W179" s="19"/>
    </row>
    <row r="180" spans="1:23">
      <c r="A180" s="19"/>
      <c r="B180" s="19"/>
      <c r="C180" s="19"/>
      <c r="D180" s="22"/>
      <c r="E180" s="22"/>
      <c r="F180" s="19"/>
      <c r="G180" s="19"/>
      <c r="H180" s="19"/>
      <c r="I180" s="19"/>
      <c r="J180" s="19"/>
      <c r="K180" s="19"/>
      <c r="L180" s="19"/>
      <c r="M180" s="19"/>
      <c r="N180" s="19"/>
      <c r="O180" s="19"/>
      <c r="P180" s="19"/>
      <c r="Q180" s="19"/>
      <c r="R180" s="19"/>
      <c r="S180" s="19"/>
      <c r="T180" s="19"/>
      <c r="U180" s="19"/>
      <c r="V180" s="19"/>
      <c r="W180" s="19"/>
    </row>
    <row r="181" spans="1:23">
      <c r="A181" s="19"/>
      <c r="B181" s="19"/>
      <c r="C181" s="19"/>
      <c r="D181" s="22"/>
      <c r="E181" s="22"/>
      <c r="F181" s="19"/>
      <c r="G181" s="19"/>
      <c r="H181" s="19"/>
      <c r="I181" s="19"/>
      <c r="J181" s="19"/>
      <c r="K181" s="19"/>
      <c r="L181" s="19"/>
      <c r="M181" s="19"/>
      <c r="N181" s="19"/>
      <c r="O181" s="19"/>
      <c r="P181" s="19"/>
      <c r="Q181" s="19"/>
      <c r="R181" s="19"/>
      <c r="S181" s="19"/>
      <c r="T181" s="19"/>
      <c r="U181" s="19"/>
      <c r="V181" s="19"/>
      <c r="W181" s="19"/>
    </row>
    <row r="182" spans="1:23">
      <c r="A182" s="19"/>
      <c r="B182" s="19"/>
      <c r="C182" s="19"/>
      <c r="D182" s="22"/>
      <c r="E182" s="22"/>
      <c r="F182" s="19"/>
      <c r="G182" s="19"/>
      <c r="H182" s="19"/>
      <c r="I182" s="19"/>
      <c r="J182" s="19"/>
      <c r="K182" s="19"/>
      <c r="L182" s="19"/>
      <c r="M182" s="19"/>
      <c r="N182" s="19"/>
      <c r="O182" s="19"/>
      <c r="P182" s="19"/>
      <c r="Q182" s="19"/>
      <c r="R182" s="19"/>
      <c r="S182" s="19"/>
      <c r="T182" s="19"/>
      <c r="U182" s="19"/>
      <c r="V182" s="19"/>
      <c r="W182" s="19"/>
    </row>
    <row r="183" spans="1:23">
      <c r="A183" s="19"/>
      <c r="B183" s="19"/>
      <c r="C183" s="19"/>
      <c r="D183" s="22"/>
      <c r="E183" s="22"/>
      <c r="F183" s="19"/>
      <c r="G183" s="19"/>
      <c r="H183" s="19"/>
      <c r="I183" s="19"/>
      <c r="J183" s="19"/>
      <c r="K183" s="19"/>
      <c r="L183" s="19"/>
      <c r="M183" s="19"/>
      <c r="N183" s="19"/>
      <c r="O183" s="19"/>
      <c r="P183" s="19"/>
      <c r="Q183" s="19"/>
      <c r="R183" s="19"/>
      <c r="S183" s="19"/>
      <c r="T183" s="19"/>
      <c r="U183" s="19"/>
      <c r="V183" s="19"/>
      <c r="W183" s="19"/>
    </row>
    <row r="184" spans="1:23">
      <c r="A184" s="19"/>
      <c r="B184" s="19"/>
      <c r="C184" s="19"/>
      <c r="D184" s="22"/>
      <c r="E184" s="22"/>
      <c r="F184" s="19"/>
      <c r="G184" s="19"/>
      <c r="H184" s="19"/>
      <c r="I184" s="19"/>
      <c r="J184" s="19"/>
      <c r="K184" s="19"/>
      <c r="L184" s="19"/>
      <c r="M184" s="19"/>
      <c r="N184" s="19"/>
      <c r="O184" s="19"/>
      <c r="P184" s="19"/>
      <c r="Q184" s="19"/>
      <c r="R184" s="19"/>
      <c r="S184" s="19"/>
      <c r="T184" s="19"/>
      <c r="U184" s="19"/>
      <c r="V184" s="19"/>
      <c r="W184" s="19"/>
    </row>
    <row r="185" spans="1:23">
      <c r="A185" s="19"/>
      <c r="B185" s="19"/>
      <c r="C185" s="19"/>
      <c r="D185" s="22"/>
      <c r="E185" s="22"/>
      <c r="F185" s="19"/>
      <c r="G185" s="19"/>
      <c r="H185" s="19"/>
      <c r="I185" s="19"/>
      <c r="J185" s="19"/>
      <c r="K185" s="19"/>
      <c r="L185" s="19"/>
      <c r="M185" s="19"/>
      <c r="N185" s="19"/>
      <c r="O185" s="19"/>
      <c r="P185" s="19"/>
      <c r="Q185" s="19"/>
      <c r="R185" s="19"/>
      <c r="S185" s="19"/>
      <c r="T185" s="19"/>
      <c r="U185" s="19"/>
      <c r="V185" s="19"/>
      <c r="W185" s="19"/>
    </row>
    <row r="186" spans="1:23">
      <c r="A186" s="19"/>
      <c r="B186" s="19"/>
      <c r="C186" s="19"/>
      <c r="D186" s="22"/>
      <c r="E186" s="22"/>
      <c r="F186" s="19"/>
      <c r="G186" s="19"/>
      <c r="H186" s="19"/>
      <c r="I186" s="19"/>
      <c r="J186" s="19"/>
      <c r="K186" s="19"/>
      <c r="L186" s="19"/>
      <c r="M186" s="19"/>
      <c r="N186" s="19"/>
      <c r="O186" s="19"/>
      <c r="P186" s="19"/>
      <c r="Q186" s="19"/>
      <c r="R186" s="19"/>
      <c r="S186" s="19"/>
      <c r="T186" s="19"/>
      <c r="U186" s="19"/>
      <c r="V186" s="19"/>
      <c r="W186" s="19"/>
    </row>
    <row r="187" spans="1:23">
      <c r="A187" s="19"/>
      <c r="B187" s="19"/>
      <c r="C187" s="19"/>
      <c r="D187" s="22"/>
      <c r="E187" s="22"/>
      <c r="F187" s="19"/>
      <c r="G187" s="19"/>
      <c r="H187" s="19"/>
      <c r="I187" s="19"/>
      <c r="J187" s="19"/>
      <c r="K187" s="19"/>
      <c r="L187" s="19"/>
      <c r="M187" s="19"/>
      <c r="N187" s="19"/>
      <c r="O187" s="19"/>
      <c r="P187" s="19"/>
      <c r="Q187" s="19"/>
      <c r="R187" s="19"/>
      <c r="S187" s="19"/>
      <c r="T187" s="19"/>
      <c r="U187" s="19"/>
      <c r="V187" s="19"/>
      <c r="W187" s="19"/>
    </row>
    <row r="188" spans="1:23">
      <c r="A188" s="19"/>
      <c r="B188" s="19"/>
      <c r="C188" s="19"/>
      <c r="D188" s="22"/>
      <c r="E188" s="22"/>
      <c r="F188" s="19"/>
      <c r="G188" s="19"/>
      <c r="H188" s="19"/>
      <c r="I188" s="19"/>
      <c r="J188" s="19"/>
      <c r="K188" s="19"/>
      <c r="L188" s="19"/>
      <c r="M188" s="19"/>
      <c r="N188" s="19"/>
      <c r="O188" s="19"/>
      <c r="P188" s="19"/>
      <c r="Q188" s="19"/>
      <c r="R188" s="19"/>
      <c r="S188" s="19"/>
      <c r="T188" s="19"/>
      <c r="U188" s="19"/>
      <c r="V188" s="19"/>
      <c r="W188" s="19"/>
    </row>
    <row r="189" spans="1:23">
      <c r="A189" s="19"/>
      <c r="B189" s="19"/>
      <c r="C189" s="19"/>
      <c r="D189" s="22"/>
      <c r="E189" s="22"/>
      <c r="F189" s="19"/>
      <c r="G189" s="19"/>
      <c r="H189" s="19"/>
      <c r="I189" s="19"/>
      <c r="J189" s="19"/>
      <c r="K189" s="19"/>
      <c r="L189" s="19"/>
      <c r="M189" s="19"/>
      <c r="N189" s="19"/>
      <c r="O189" s="19"/>
      <c r="P189" s="19"/>
      <c r="Q189" s="19"/>
      <c r="R189" s="19"/>
      <c r="S189" s="19"/>
      <c r="T189" s="19"/>
      <c r="U189" s="19"/>
      <c r="V189" s="19"/>
      <c r="W189" s="19"/>
    </row>
    <row r="190" spans="1:23">
      <c r="A190" s="19"/>
      <c r="B190" s="19"/>
      <c r="C190" s="19"/>
      <c r="D190" s="22"/>
      <c r="E190" s="22"/>
      <c r="F190" s="19"/>
      <c r="G190" s="19"/>
      <c r="H190" s="19"/>
      <c r="I190" s="19"/>
      <c r="J190" s="19"/>
      <c r="K190" s="19"/>
      <c r="L190" s="19"/>
      <c r="M190" s="19"/>
      <c r="N190" s="19"/>
      <c r="O190" s="19"/>
      <c r="P190" s="19"/>
      <c r="Q190" s="19"/>
      <c r="R190" s="19"/>
      <c r="S190" s="19"/>
      <c r="T190" s="19"/>
      <c r="U190" s="19"/>
      <c r="V190" s="19"/>
      <c r="W190" s="19"/>
    </row>
    <row r="191" spans="1:23">
      <c r="A191" s="19"/>
      <c r="B191" s="19"/>
      <c r="C191" s="19"/>
      <c r="D191" s="22"/>
      <c r="E191" s="22"/>
      <c r="F191" s="19"/>
      <c r="G191" s="19"/>
      <c r="H191" s="19"/>
      <c r="I191" s="19"/>
      <c r="J191" s="19"/>
      <c r="K191" s="19"/>
      <c r="L191" s="19"/>
      <c r="M191" s="19"/>
      <c r="N191" s="19"/>
      <c r="O191" s="19"/>
      <c r="P191" s="19"/>
      <c r="Q191" s="19"/>
      <c r="R191" s="19"/>
      <c r="S191" s="19"/>
      <c r="T191" s="19"/>
      <c r="U191" s="19"/>
      <c r="V191" s="19"/>
      <c r="W191" s="19"/>
    </row>
    <row r="192" spans="1:23">
      <c r="A192" s="19"/>
      <c r="B192" s="19"/>
      <c r="C192" s="19"/>
      <c r="D192" s="22"/>
      <c r="E192" s="22"/>
      <c r="F192" s="19"/>
      <c r="G192" s="19"/>
      <c r="H192" s="19"/>
      <c r="I192" s="19"/>
      <c r="J192" s="19"/>
      <c r="K192" s="19"/>
      <c r="L192" s="19"/>
      <c r="M192" s="19"/>
      <c r="N192" s="19"/>
      <c r="O192" s="19"/>
      <c r="P192" s="19"/>
      <c r="Q192" s="19"/>
      <c r="R192" s="19"/>
      <c r="S192" s="19"/>
      <c r="T192" s="19"/>
      <c r="U192" s="19"/>
      <c r="V192" s="19"/>
      <c r="W192" s="19"/>
    </row>
    <row r="193" spans="1:23">
      <c r="A193" s="19"/>
      <c r="B193" s="19"/>
      <c r="C193" s="19"/>
      <c r="D193" s="22"/>
      <c r="E193" s="22"/>
      <c r="F193" s="19"/>
      <c r="G193" s="19"/>
      <c r="H193" s="19"/>
      <c r="I193" s="19"/>
      <c r="J193" s="19"/>
      <c r="K193" s="19"/>
      <c r="L193" s="19"/>
      <c r="M193" s="19"/>
      <c r="N193" s="19"/>
      <c r="O193" s="19"/>
      <c r="P193" s="19"/>
      <c r="Q193" s="19"/>
      <c r="R193" s="19"/>
      <c r="S193" s="19"/>
      <c r="T193" s="19"/>
      <c r="U193" s="19"/>
      <c r="V193" s="19"/>
      <c r="W193" s="19"/>
    </row>
    <row r="194" spans="1:23">
      <c r="A194" s="19"/>
      <c r="B194" s="19"/>
      <c r="C194" s="19"/>
      <c r="D194" s="22"/>
      <c r="E194" s="22"/>
      <c r="F194" s="19"/>
      <c r="G194" s="19"/>
      <c r="H194" s="19"/>
      <c r="I194" s="19"/>
      <c r="J194" s="19"/>
      <c r="K194" s="19"/>
      <c r="L194" s="19"/>
      <c r="M194" s="19"/>
      <c r="N194" s="19"/>
      <c r="O194" s="19"/>
      <c r="P194" s="19"/>
      <c r="Q194" s="19"/>
      <c r="R194" s="19"/>
      <c r="S194" s="19"/>
      <c r="T194" s="19"/>
      <c r="U194" s="19"/>
      <c r="V194" s="19"/>
      <c r="W194" s="19"/>
    </row>
    <row r="195" spans="1:23">
      <c r="A195" s="19"/>
      <c r="B195" s="19"/>
      <c r="C195" s="19"/>
      <c r="D195" s="22"/>
      <c r="E195" s="22"/>
      <c r="F195" s="19"/>
      <c r="G195" s="19"/>
      <c r="H195" s="19"/>
      <c r="I195" s="19"/>
      <c r="J195" s="19"/>
      <c r="K195" s="19"/>
      <c r="L195" s="19"/>
      <c r="M195" s="19"/>
      <c r="N195" s="19"/>
      <c r="O195" s="19"/>
      <c r="P195" s="19"/>
      <c r="Q195" s="19"/>
      <c r="R195" s="19"/>
      <c r="S195" s="19"/>
      <c r="T195" s="19"/>
      <c r="U195" s="19"/>
      <c r="V195" s="19"/>
      <c r="W195" s="19"/>
    </row>
    <row r="196" spans="1:23">
      <c r="A196" s="19"/>
      <c r="B196" s="19"/>
      <c r="C196" s="19"/>
      <c r="D196" s="22"/>
      <c r="E196" s="22"/>
      <c r="F196" s="19"/>
      <c r="G196" s="19"/>
      <c r="H196" s="19"/>
      <c r="I196" s="19"/>
      <c r="J196" s="19"/>
      <c r="K196" s="19"/>
      <c r="L196" s="19"/>
      <c r="M196" s="19"/>
      <c r="N196" s="19"/>
      <c r="O196" s="19"/>
      <c r="P196" s="19"/>
      <c r="Q196" s="19"/>
      <c r="R196" s="19"/>
      <c r="S196" s="19"/>
      <c r="T196" s="19"/>
      <c r="U196" s="19"/>
      <c r="V196" s="19"/>
      <c r="W196" s="19"/>
    </row>
    <row r="197" spans="1:23">
      <c r="A197" s="19"/>
      <c r="B197" s="19"/>
      <c r="C197" s="19"/>
      <c r="D197" s="22"/>
      <c r="E197" s="22"/>
      <c r="F197" s="19"/>
      <c r="G197" s="19"/>
      <c r="H197" s="19"/>
      <c r="I197" s="19"/>
      <c r="J197" s="19"/>
      <c r="K197" s="19"/>
      <c r="L197" s="19"/>
      <c r="M197" s="19"/>
      <c r="N197" s="19"/>
      <c r="O197" s="19"/>
      <c r="P197" s="19"/>
      <c r="Q197" s="19"/>
      <c r="R197" s="19"/>
      <c r="S197" s="19"/>
      <c r="T197" s="19"/>
      <c r="U197" s="19"/>
      <c r="V197" s="19"/>
      <c r="W197" s="19"/>
    </row>
    <row r="198" spans="1:23">
      <c r="A198" s="19"/>
      <c r="B198" s="19"/>
      <c r="C198" s="19"/>
      <c r="D198" s="22"/>
      <c r="E198" s="22"/>
      <c r="F198" s="19"/>
      <c r="G198" s="19"/>
      <c r="H198" s="19"/>
      <c r="I198" s="19"/>
      <c r="J198" s="19"/>
      <c r="K198" s="19"/>
      <c r="L198" s="19"/>
      <c r="M198" s="19"/>
      <c r="N198" s="19"/>
      <c r="O198" s="19"/>
      <c r="P198" s="19"/>
      <c r="Q198" s="19"/>
      <c r="R198" s="19"/>
      <c r="S198" s="19"/>
      <c r="T198" s="19"/>
      <c r="U198" s="19"/>
      <c r="V198" s="19"/>
      <c r="W198" s="19"/>
    </row>
    <row r="199" spans="1:23">
      <c r="A199" s="19"/>
      <c r="B199" s="19"/>
      <c r="C199" s="19"/>
      <c r="D199" s="22"/>
      <c r="E199" s="22"/>
      <c r="F199" s="19"/>
      <c r="G199" s="19"/>
      <c r="H199" s="19"/>
      <c r="I199" s="19"/>
      <c r="J199" s="19"/>
      <c r="K199" s="19"/>
      <c r="L199" s="19"/>
      <c r="M199" s="19"/>
      <c r="N199" s="19"/>
      <c r="O199" s="19"/>
      <c r="P199" s="19"/>
      <c r="Q199" s="19"/>
      <c r="R199" s="19"/>
      <c r="S199" s="19"/>
      <c r="T199" s="19"/>
      <c r="U199" s="19"/>
      <c r="V199" s="19"/>
      <c r="W199" s="19"/>
    </row>
    <row r="200" spans="1:23">
      <c r="A200" s="19"/>
      <c r="B200" s="19"/>
      <c r="C200" s="19"/>
      <c r="D200" s="22"/>
      <c r="E200" s="22"/>
      <c r="F200" s="19"/>
      <c r="G200" s="19"/>
      <c r="H200" s="19"/>
      <c r="I200" s="19"/>
      <c r="J200" s="19"/>
      <c r="K200" s="19"/>
      <c r="L200" s="19"/>
      <c r="M200" s="19"/>
      <c r="N200" s="19"/>
      <c r="O200" s="19"/>
      <c r="P200" s="19"/>
      <c r="Q200" s="19"/>
      <c r="R200" s="19"/>
      <c r="S200" s="19"/>
      <c r="T200" s="19"/>
      <c r="U200" s="19"/>
      <c r="V200" s="19"/>
      <c r="W200" s="19"/>
    </row>
    <row r="201" spans="1:23">
      <c r="A201" s="19"/>
      <c r="B201" s="19"/>
      <c r="C201" s="19"/>
      <c r="D201" s="22"/>
      <c r="E201" s="22"/>
      <c r="F201" s="19"/>
      <c r="G201" s="19"/>
      <c r="H201" s="19"/>
      <c r="I201" s="19"/>
      <c r="J201" s="19"/>
      <c r="K201" s="19"/>
      <c r="L201" s="19"/>
      <c r="M201" s="19"/>
      <c r="N201" s="19"/>
      <c r="O201" s="19"/>
      <c r="P201" s="19"/>
      <c r="Q201" s="19"/>
      <c r="R201" s="19"/>
      <c r="S201" s="19"/>
      <c r="T201" s="19"/>
      <c r="U201" s="19"/>
      <c r="V201" s="19"/>
      <c r="W201" s="19"/>
    </row>
    <row r="202" spans="1:23">
      <c r="A202" s="19"/>
      <c r="B202" s="19"/>
      <c r="C202" s="19"/>
      <c r="D202" s="22"/>
      <c r="E202" s="22"/>
      <c r="F202" s="19"/>
      <c r="G202" s="19"/>
      <c r="H202" s="19"/>
      <c r="I202" s="19"/>
      <c r="J202" s="19"/>
      <c r="K202" s="19"/>
      <c r="L202" s="19"/>
      <c r="M202" s="19"/>
      <c r="N202" s="19"/>
      <c r="O202" s="19"/>
      <c r="P202" s="19"/>
      <c r="Q202" s="19"/>
      <c r="R202" s="19"/>
      <c r="S202" s="19"/>
      <c r="T202" s="19"/>
      <c r="U202" s="19"/>
      <c r="V202" s="19"/>
      <c r="W202" s="19"/>
    </row>
    <row r="203" spans="1:23">
      <c r="A203" s="19"/>
      <c r="B203" s="19"/>
      <c r="C203" s="19"/>
      <c r="D203" s="22"/>
      <c r="E203" s="22"/>
      <c r="F203" s="19"/>
      <c r="G203" s="19"/>
      <c r="H203" s="19"/>
      <c r="I203" s="19"/>
      <c r="J203" s="19"/>
      <c r="K203" s="19"/>
      <c r="L203" s="19"/>
      <c r="M203" s="19"/>
      <c r="N203" s="19"/>
      <c r="O203" s="19"/>
      <c r="P203" s="19"/>
      <c r="Q203" s="19"/>
      <c r="R203" s="19"/>
      <c r="S203" s="19"/>
      <c r="T203" s="19"/>
      <c r="U203" s="19"/>
      <c r="V203" s="19"/>
      <c r="W203" s="19"/>
    </row>
    <row r="204" spans="1:23">
      <c r="A204" s="19"/>
      <c r="B204" s="19"/>
      <c r="C204" s="19"/>
      <c r="D204" s="22"/>
      <c r="E204" s="22"/>
      <c r="F204" s="19"/>
      <c r="G204" s="19"/>
      <c r="H204" s="19"/>
      <c r="I204" s="19"/>
      <c r="J204" s="19"/>
      <c r="K204" s="19"/>
      <c r="L204" s="19"/>
      <c r="M204" s="19"/>
      <c r="N204" s="19"/>
      <c r="O204" s="19"/>
      <c r="P204" s="19"/>
      <c r="Q204" s="19"/>
      <c r="R204" s="19"/>
      <c r="S204" s="19"/>
      <c r="T204" s="19"/>
      <c r="U204" s="19"/>
      <c r="V204" s="19"/>
      <c r="W204" s="19"/>
    </row>
    <row r="205" spans="1:23">
      <c r="A205" s="19"/>
      <c r="B205" s="19"/>
      <c r="C205" s="19"/>
      <c r="D205" s="22"/>
      <c r="E205" s="22"/>
      <c r="F205" s="19"/>
      <c r="G205" s="19"/>
      <c r="H205" s="19"/>
      <c r="I205" s="19"/>
      <c r="J205" s="19"/>
      <c r="K205" s="19"/>
      <c r="L205" s="19"/>
      <c r="M205" s="19"/>
      <c r="N205" s="19"/>
      <c r="O205" s="19"/>
      <c r="P205" s="19"/>
      <c r="Q205" s="19"/>
      <c r="R205" s="19"/>
      <c r="S205" s="19"/>
      <c r="T205" s="19"/>
      <c r="U205" s="19"/>
      <c r="V205" s="19"/>
      <c r="W205" s="19"/>
    </row>
    <row r="206" spans="1:23">
      <c r="A206" s="19"/>
      <c r="B206" s="19"/>
      <c r="C206" s="19"/>
      <c r="D206" s="22"/>
      <c r="E206" s="22"/>
      <c r="F206" s="19"/>
      <c r="G206" s="19"/>
      <c r="H206" s="19"/>
      <c r="I206" s="19"/>
      <c r="J206" s="19"/>
      <c r="K206" s="19"/>
      <c r="L206" s="19"/>
      <c r="M206" s="19"/>
      <c r="N206" s="19"/>
      <c r="O206" s="19"/>
      <c r="P206" s="19"/>
      <c r="Q206" s="19"/>
      <c r="R206" s="19"/>
      <c r="S206" s="19"/>
      <c r="T206" s="19"/>
      <c r="U206" s="19"/>
      <c r="V206" s="19"/>
      <c r="W206" s="19"/>
    </row>
    <row r="207" spans="1:23">
      <c r="A207" s="19"/>
      <c r="B207" s="19"/>
      <c r="C207" s="19"/>
      <c r="D207" s="22"/>
      <c r="E207" s="22"/>
      <c r="F207" s="19"/>
      <c r="G207" s="19"/>
      <c r="H207" s="19"/>
      <c r="I207" s="19"/>
      <c r="J207" s="19"/>
      <c r="K207" s="19"/>
      <c r="L207" s="19"/>
      <c r="M207" s="19"/>
      <c r="N207" s="19"/>
      <c r="O207" s="19"/>
      <c r="P207" s="19"/>
      <c r="Q207" s="19"/>
      <c r="R207" s="19"/>
      <c r="S207" s="19"/>
      <c r="T207" s="19"/>
      <c r="U207" s="19"/>
      <c r="V207" s="19"/>
      <c r="W207" s="19"/>
    </row>
    <row r="208" spans="1:23">
      <c r="A208" s="19"/>
      <c r="B208" s="19"/>
      <c r="C208" s="19"/>
      <c r="D208" s="22"/>
      <c r="E208" s="22"/>
      <c r="F208" s="19"/>
      <c r="G208" s="19"/>
      <c r="H208" s="19"/>
      <c r="I208" s="19"/>
      <c r="J208" s="19"/>
      <c r="K208" s="19"/>
      <c r="L208" s="19"/>
      <c r="M208" s="19"/>
      <c r="N208" s="19"/>
      <c r="O208" s="19"/>
      <c r="P208" s="19"/>
      <c r="Q208" s="19"/>
      <c r="R208" s="19"/>
      <c r="S208" s="19"/>
      <c r="T208" s="19"/>
      <c r="U208" s="19"/>
      <c r="V208" s="19"/>
      <c r="W208" s="19"/>
    </row>
    <row r="209" spans="1:23">
      <c r="A209" s="19"/>
      <c r="B209" s="19"/>
      <c r="C209" s="19"/>
      <c r="D209" s="22"/>
      <c r="E209" s="22"/>
      <c r="F209" s="19"/>
      <c r="G209" s="19"/>
      <c r="H209" s="19"/>
      <c r="I209" s="19"/>
      <c r="J209" s="19"/>
      <c r="K209" s="19"/>
      <c r="L209" s="19"/>
      <c r="M209" s="19"/>
      <c r="N209" s="19"/>
      <c r="O209" s="19"/>
      <c r="P209" s="19"/>
      <c r="Q209" s="19"/>
      <c r="R209" s="19"/>
      <c r="S209" s="19"/>
      <c r="T209" s="19"/>
      <c r="U209" s="19"/>
      <c r="V209" s="19"/>
      <c r="W209" s="19"/>
    </row>
    <row r="210" spans="1:23">
      <c r="A210" s="19"/>
      <c r="B210" s="19"/>
      <c r="C210" s="19"/>
      <c r="D210" s="22"/>
      <c r="E210" s="22"/>
      <c r="F210" s="19"/>
      <c r="G210" s="19"/>
      <c r="H210" s="19"/>
      <c r="I210" s="19"/>
      <c r="J210" s="19"/>
      <c r="K210" s="19"/>
      <c r="L210" s="19"/>
      <c r="M210" s="19"/>
      <c r="N210" s="19"/>
      <c r="O210" s="19"/>
      <c r="P210" s="19"/>
      <c r="Q210" s="19"/>
      <c r="R210" s="19"/>
      <c r="S210" s="19"/>
      <c r="T210" s="19"/>
      <c r="U210" s="19"/>
      <c r="V210" s="19"/>
      <c r="W210" s="19"/>
    </row>
    <row r="211" spans="1:23">
      <c r="A211" s="19"/>
      <c r="B211" s="19"/>
      <c r="C211" s="19"/>
      <c r="D211" s="22"/>
      <c r="E211" s="22"/>
      <c r="F211" s="19"/>
      <c r="G211" s="19"/>
      <c r="H211" s="19"/>
      <c r="I211" s="19"/>
      <c r="J211" s="19"/>
      <c r="K211" s="19"/>
      <c r="L211" s="19"/>
      <c r="M211" s="19"/>
      <c r="N211" s="19"/>
      <c r="O211" s="19"/>
      <c r="P211" s="19"/>
      <c r="Q211" s="19"/>
      <c r="R211" s="19"/>
      <c r="S211" s="19"/>
      <c r="T211" s="19"/>
      <c r="U211" s="19"/>
      <c r="V211" s="19"/>
      <c r="W211" s="19"/>
    </row>
    <row r="212" spans="1:23">
      <c r="A212" s="19"/>
      <c r="B212" s="19"/>
      <c r="C212" s="19"/>
      <c r="D212" s="22"/>
      <c r="E212" s="22"/>
      <c r="F212" s="19"/>
      <c r="G212" s="19"/>
      <c r="H212" s="19"/>
      <c r="I212" s="19"/>
      <c r="J212" s="19"/>
      <c r="K212" s="19"/>
      <c r="L212" s="19"/>
      <c r="M212" s="19"/>
      <c r="N212" s="19"/>
      <c r="O212" s="19"/>
      <c r="P212" s="19"/>
      <c r="Q212" s="19"/>
      <c r="R212" s="19"/>
      <c r="S212" s="19"/>
      <c r="T212" s="19"/>
      <c r="U212" s="19"/>
      <c r="V212" s="19"/>
      <c r="W212" s="19"/>
    </row>
    <row r="213" spans="1:23">
      <c r="A213" s="19"/>
      <c r="B213" s="19"/>
      <c r="C213" s="19"/>
      <c r="D213" s="22"/>
      <c r="E213" s="22"/>
      <c r="F213" s="19"/>
      <c r="G213" s="19"/>
      <c r="H213" s="19"/>
      <c r="I213" s="19"/>
      <c r="J213" s="19"/>
      <c r="K213" s="19"/>
      <c r="L213" s="19"/>
      <c r="M213" s="19"/>
      <c r="N213" s="19"/>
      <c r="O213" s="19"/>
      <c r="P213" s="19"/>
      <c r="Q213" s="19"/>
      <c r="R213" s="19"/>
      <c r="S213" s="19"/>
      <c r="T213" s="19"/>
      <c r="U213" s="19"/>
      <c r="V213" s="19"/>
      <c r="W213" s="19"/>
    </row>
    <row r="214" spans="1:23">
      <c r="A214" s="19"/>
      <c r="B214" s="19"/>
      <c r="C214" s="19"/>
      <c r="D214" s="22"/>
      <c r="E214" s="22"/>
      <c r="F214" s="19"/>
      <c r="G214" s="19"/>
      <c r="H214" s="19"/>
      <c r="I214" s="19"/>
      <c r="J214" s="19"/>
      <c r="K214" s="19"/>
      <c r="L214" s="19"/>
      <c r="M214" s="19"/>
      <c r="N214" s="19"/>
      <c r="O214" s="19"/>
      <c r="P214" s="19"/>
      <c r="Q214" s="19"/>
      <c r="R214" s="19"/>
      <c r="S214" s="19"/>
      <c r="T214" s="19"/>
      <c r="U214" s="19"/>
      <c r="V214" s="19"/>
      <c r="W214" s="19"/>
    </row>
    <row r="215" spans="1:23">
      <c r="A215" s="19"/>
      <c r="B215" s="19"/>
      <c r="C215" s="19"/>
      <c r="D215" s="22"/>
      <c r="E215" s="22"/>
      <c r="F215" s="19"/>
      <c r="G215" s="19"/>
      <c r="H215" s="19"/>
      <c r="I215" s="19"/>
      <c r="J215" s="19"/>
      <c r="K215" s="19"/>
      <c r="L215" s="19"/>
      <c r="M215" s="19"/>
      <c r="N215" s="19"/>
      <c r="O215" s="19"/>
      <c r="P215" s="19"/>
      <c r="Q215" s="19"/>
      <c r="R215" s="19"/>
      <c r="S215" s="19"/>
      <c r="T215" s="19"/>
      <c r="U215" s="19"/>
      <c r="V215" s="19"/>
      <c r="W215" s="19"/>
    </row>
    <row r="216" spans="1:23">
      <c r="A216" s="19"/>
      <c r="B216" s="19"/>
      <c r="C216" s="19"/>
      <c r="D216" s="22"/>
      <c r="E216" s="22"/>
      <c r="F216" s="19"/>
      <c r="G216" s="19"/>
      <c r="H216" s="19"/>
      <c r="I216" s="19"/>
      <c r="J216" s="19"/>
      <c r="K216" s="19"/>
      <c r="L216" s="19"/>
      <c r="M216" s="19"/>
      <c r="N216" s="19"/>
      <c r="O216" s="19"/>
      <c r="P216" s="19"/>
      <c r="Q216" s="19"/>
      <c r="R216" s="19"/>
      <c r="S216" s="19"/>
      <c r="T216" s="19"/>
      <c r="U216" s="19"/>
      <c r="V216" s="19"/>
      <c r="W216" s="19"/>
    </row>
    <row r="217" spans="1:23">
      <c r="A217" s="19"/>
      <c r="B217" s="19"/>
      <c r="C217" s="19"/>
      <c r="D217" s="22"/>
      <c r="E217" s="22"/>
      <c r="F217" s="19"/>
      <c r="G217" s="19"/>
      <c r="H217" s="19"/>
      <c r="I217" s="19"/>
      <c r="J217" s="19"/>
      <c r="K217" s="19"/>
      <c r="L217" s="19"/>
      <c r="M217" s="19"/>
      <c r="N217" s="19"/>
      <c r="O217" s="19"/>
      <c r="P217" s="19"/>
      <c r="Q217" s="19"/>
      <c r="R217" s="19"/>
      <c r="S217" s="19"/>
      <c r="T217" s="19"/>
      <c r="U217" s="19"/>
      <c r="V217" s="19"/>
      <c r="W217" s="19"/>
    </row>
    <row r="218" spans="1:23">
      <c r="A218" s="19"/>
      <c r="B218" s="19"/>
      <c r="C218" s="19"/>
      <c r="D218" s="22"/>
      <c r="E218" s="22"/>
      <c r="F218" s="19"/>
      <c r="G218" s="19"/>
      <c r="H218" s="19"/>
      <c r="I218" s="19"/>
      <c r="J218" s="19"/>
      <c r="K218" s="19"/>
      <c r="L218" s="19"/>
      <c r="M218" s="19"/>
      <c r="N218" s="19"/>
      <c r="O218" s="19"/>
      <c r="P218" s="19"/>
      <c r="Q218" s="19"/>
      <c r="R218" s="19"/>
      <c r="S218" s="19"/>
      <c r="T218" s="19"/>
      <c r="U218" s="19"/>
      <c r="V218" s="19"/>
      <c r="W218" s="19"/>
    </row>
    <row r="219" spans="1:23">
      <c r="A219" s="19"/>
      <c r="B219" s="19"/>
      <c r="C219" s="19"/>
      <c r="D219" s="22"/>
      <c r="E219" s="22"/>
      <c r="F219" s="19"/>
      <c r="G219" s="19"/>
      <c r="H219" s="19"/>
      <c r="I219" s="19"/>
      <c r="J219" s="19"/>
      <c r="K219" s="19"/>
      <c r="L219" s="19"/>
      <c r="M219" s="19"/>
      <c r="N219" s="19"/>
      <c r="O219" s="19"/>
      <c r="P219" s="19"/>
      <c r="Q219" s="19"/>
      <c r="R219" s="19"/>
      <c r="S219" s="19"/>
      <c r="T219" s="19"/>
      <c r="U219" s="19"/>
      <c r="V219" s="19"/>
      <c r="W219" s="19"/>
    </row>
    <row r="220" spans="1:23">
      <c r="A220" s="19"/>
      <c r="B220" s="19"/>
      <c r="C220" s="19"/>
      <c r="D220" s="22"/>
      <c r="E220" s="22"/>
      <c r="F220" s="19"/>
      <c r="G220" s="19"/>
      <c r="H220" s="19"/>
      <c r="I220" s="19"/>
      <c r="J220" s="19"/>
      <c r="K220" s="19"/>
      <c r="L220" s="19"/>
      <c r="M220" s="19"/>
      <c r="N220" s="19"/>
      <c r="O220" s="19"/>
      <c r="P220" s="19"/>
      <c r="Q220" s="19"/>
      <c r="R220" s="19"/>
      <c r="S220" s="19"/>
      <c r="T220" s="19"/>
      <c r="U220" s="19"/>
      <c r="V220" s="19"/>
      <c r="W220" s="19"/>
    </row>
    <row r="221" spans="1:23">
      <c r="A221" s="19"/>
      <c r="B221" s="19"/>
      <c r="C221" s="19"/>
      <c r="D221" s="22"/>
      <c r="E221" s="22"/>
      <c r="F221" s="19"/>
      <c r="G221" s="19"/>
      <c r="H221" s="19"/>
      <c r="I221" s="19"/>
      <c r="J221" s="19"/>
      <c r="K221" s="19"/>
      <c r="L221" s="19"/>
      <c r="M221" s="19"/>
      <c r="N221" s="19"/>
      <c r="O221" s="19"/>
      <c r="P221" s="19"/>
      <c r="Q221" s="19"/>
      <c r="R221" s="19"/>
      <c r="S221" s="19"/>
      <c r="T221" s="19"/>
      <c r="U221" s="19"/>
      <c r="V221" s="19"/>
      <c r="W221" s="19"/>
    </row>
    <row r="222" spans="1:23">
      <c r="A222" s="19"/>
      <c r="B222" s="19"/>
      <c r="C222" s="19"/>
      <c r="D222" s="22"/>
      <c r="E222" s="22"/>
      <c r="F222" s="19"/>
      <c r="G222" s="19"/>
      <c r="H222" s="19"/>
      <c r="I222" s="19"/>
      <c r="J222" s="19"/>
      <c r="K222" s="19"/>
      <c r="L222" s="19"/>
      <c r="M222" s="19"/>
      <c r="N222" s="19"/>
      <c r="O222" s="19"/>
      <c r="P222" s="19"/>
      <c r="Q222" s="19"/>
      <c r="R222" s="19"/>
      <c r="S222" s="19"/>
      <c r="T222" s="19"/>
      <c r="U222" s="19"/>
      <c r="V222" s="19"/>
      <c r="W222" s="19"/>
    </row>
    <row r="223" spans="1:23">
      <c r="A223" s="19"/>
      <c r="B223" s="19"/>
      <c r="C223" s="19"/>
      <c r="D223" s="22"/>
      <c r="E223" s="22"/>
      <c r="F223" s="19"/>
      <c r="G223" s="19"/>
      <c r="H223" s="19"/>
      <c r="I223" s="19"/>
      <c r="J223" s="19"/>
      <c r="K223" s="19"/>
      <c r="L223" s="19"/>
      <c r="M223" s="19"/>
      <c r="N223" s="19"/>
      <c r="O223" s="19"/>
      <c r="P223" s="19"/>
      <c r="Q223" s="19"/>
      <c r="R223" s="19"/>
      <c r="S223" s="19"/>
      <c r="T223" s="19"/>
      <c r="U223" s="19"/>
      <c r="V223" s="19"/>
      <c r="W223" s="19"/>
    </row>
    <row r="224" spans="1:23">
      <c r="A224" s="19"/>
      <c r="B224" s="19"/>
      <c r="C224" s="19"/>
      <c r="D224" s="22"/>
      <c r="E224" s="22"/>
      <c r="F224" s="19"/>
      <c r="G224" s="19"/>
      <c r="H224" s="19"/>
      <c r="I224" s="19"/>
      <c r="J224" s="19"/>
      <c r="K224" s="19"/>
      <c r="L224" s="19"/>
      <c r="M224" s="19"/>
      <c r="N224" s="19"/>
      <c r="O224" s="19"/>
      <c r="P224" s="19"/>
      <c r="Q224" s="19"/>
      <c r="R224" s="19"/>
      <c r="S224" s="19"/>
      <c r="T224" s="19"/>
      <c r="U224" s="19"/>
      <c r="V224" s="19"/>
      <c r="W224" s="19"/>
    </row>
    <row r="225" spans="1:23">
      <c r="A225" s="19"/>
      <c r="B225" s="19"/>
      <c r="C225" s="19"/>
      <c r="D225" s="22"/>
      <c r="E225" s="22"/>
      <c r="F225" s="19"/>
      <c r="G225" s="19"/>
      <c r="H225" s="19"/>
      <c r="I225" s="19"/>
      <c r="J225" s="19"/>
      <c r="K225" s="19"/>
      <c r="L225" s="19"/>
      <c r="M225" s="19"/>
      <c r="N225" s="19"/>
      <c r="O225" s="19"/>
      <c r="P225" s="19"/>
      <c r="Q225" s="19"/>
      <c r="R225" s="19"/>
      <c r="S225" s="19"/>
      <c r="T225" s="19"/>
      <c r="U225" s="19"/>
      <c r="V225" s="19"/>
      <c r="W225" s="19"/>
    </row>
    <row r="226" spans="1:23">
      <c r="A226" s="19"/>
      <c r="B226" s="19"/>
      <c r="C226" s="19"/>
      <c r="D226" s="22"/>
      <c r="E226" s="22"/>
      <c r="F226" s="19"/>
      <c r="G226" s="19"/>
      <c r="H226" s="19"/>
      <c r="I226" s="19"/>
      <c r="J226" s="19"/>
      <c r="K226" s="19"/>
      <c r="L226" s="19"/>
      <c r="M226" s="19"/>
      <c r="N226" s="19"/>
      <c r="O226" s="19"/>
      <c r="P226" s="19"/>
      <c r="Q226" s="19"/>
      <c r="R226" s="19"/>
      <c r="S226" s="19"/>
      <c r="T226" s="19"/>
      <c r="U226" s="19"/>
      <c r="V226" s="19"/>
      <c r="W226" s="19"/>
    </row>
    <row r="227" spans="1:23">
      <c r="A227" s="19"/>
      <c r="B227" s="19"/>
      <c r="C227" s="19"/>
      <c r="D227" s="22"/>
      <c r="E227" s="22"/>
      <c r="F227" s="19"/>
      <c r="G227" s="19"/>
      <c r="H227" s="19"/>
      <c r="I227" s="19"/>
      <c r="J227" s="19"/>
      <c r="K227" s="19"/>
      <c r="L227" s="19"/>
      <c r="M227" s="19"/>
      <c r="N227" s="19"/>
      <c r="O227" s="19"/>
      <c r="P227" s="19"/>
      <c r="Q227" s="19"/>
      <c r="R227" s="19"/>
      <c r="S227" s="19"/>
      <c r="T227" s="19"/>
      <c r="U227" s="19"/>
      <c r="V227" s="19"/>
      <c r="W227" s="19"/>
    </row>
    <row r="228" spans="1:23">
      <c r="A228" s="19"/>
      <c r="B228" s="19"/>
      <c r="C228" s="19"/>
      <c r="D228" s="22"/>
      <c r="E228" s="22"/>
      <c r="F228" s="19"/>
      <c r="G228" s="19"/>
      <c r="H228" s="19"/>
      <c r="I228" s="19"/>
      <c r="J228" s="19"/>
      <c r="K228" s="19"/>
      <c r="L228" s="19"/>
      <c r="M228" s="19"/>
      <c r="N228" s="19"/>
      <c r="O228" s="19"/>
      <c r="P228" s="19"/>
      <c r="Q228" s="19"/>
      <c r="R228" s="19"/>
      <c r="S228" s="19"/>
      <c r="T228" s="19"/>
      <c r="U228" s="19"/>
      <c r="V228" s="19"/>
      <c r="W228" s="19"/>
    </row>
    <row r="229" spans="1:23">
      <c r="A229" s="19"/>
      <c r="B229" s="19"/>
      <c r="C229" s="19"/>
      <c r="D229" s="22"/>
      <c r="E229" s="22"/>
      <c r="F229" s="19"/>
      <c r="G229" s="19"/>
      <c r="H229" s="19"/>
      <c r="I229" s="19"/>
      <c r="J229" s="19"/>
      <c r="K229" s="19"/>
      <c r="L229" s="19"/>
      <c r="M229" s="19"/>
      <c r="N229" s="19"/>
      <c r="O229" s="19"/>
      <c r="P229" s="19"/>
      <c r="Q229" s="19"/>
      <c r="R229" s="19"/>
      <c r="S229" s="19"/>
      <c r="T229" s="19"/>
      <c r="U229" s="19"/>
      <c r="V229" s="19"/>
      <c r="W229" s="19"/>
    </row>
    <row r="230" spans="1:23">
      <c r="A230" s="19"/>
      <c r="B230" s="19"/>
      <c r="C230" s="19"/>
      <c r="D230" s="22"/>
      <c r="E230" s="22"/>
      <c r="F230" s="19"/>
      <c r="G230" s="19"/>
      <c r="H230" s="19"/>
      <c r="I230" s="19"/>
      <c r="J230" s="19"/>
      <c r="K230" s="19"/>
      <c r="L230" s="19"/>
      <c r="M230" s="19"/>
      <c r="N230" s="19"/>
      <c r="O230" s="19"/>
      <c r="P230" s="19"/>
      <c r="Q230" s="19"/>
      <c r="R230" s="19"/>
      <c r="S230" s="19"/>
      <c r="T230" s="19"/>
      <c r="U230" s="19"/>
      <c r="V230" s="19"/>
      <c r="W230" s="19"/>
    </row>
    <row r="231" spans="1:23">
      <c r="A231" s="19"/>
      <c r="B231" s="19"/>
      <c r="C231" s="19"/>
      <c r="D231" s="22"/>
      <c r="E231" s="22"/>
      <c r="F231" s="19"/>
      <c r="G231" s="19"/>
      <c r="H231" s="19"/>
      <c r="I231" s="19"/>
      <c r="J231" s="19"/>
      <c r="K231" s="19"/>
      <c r="L231" s="19"/>
      <c r="M231" s="19"/>
      <c r="N231" s="19"/>
      <c r="O231" s="19"/>
      <c r="P231" s="19"/>
      <c r="Q231" s="19"/>
      <c r="R231" s="19"/>
      <c r="S231" s="19"/>
      <c r="T231" s="19"/>
      <c r="U231" s="19"/>
      <c r="V231" s="19"/>
      <c r="W231" s="19"/>
    </row>
    <row r="232" spans="1:23">
      <c r="A232" s="19"/>
      <c r="B232" s="19"/>
      <c r="C232" s="19"/>
      <c r="D232" s="22"/>
      <c r="E232" s="22"/>
      <c r="F232" s="19"/>
      <c r="G232" s="19"/>
      <c r="H232" s="19"/>
      <c r="I232" s="19"/>
      <c r="J232" s="19"/>
      <c r="K232" s="19"/>
      <c r="L232" s="19"/>
      <c r="M232" s="19"/>
      <c r="N232" s="19"/>
      <c r="O232" s="19"/>
      <c r="P232" s="19"/>
      <c r="Q232" s="19"/>
      <c r="R232" s="19"/>
      <c r="S232" s="19"/>
      <c r="T232" s="19"/>
      <c r="U232" s="19"/>
      <c r="V232" s="19"/>
      <c r="W232" s="19"/>
    </row>
    <row r="233" spans="1:23">
      <c r="A233" s="19"/>
      <c r="B233" s="19"/>
      <c r="C233" s="19"/>
      <c r="D233" s="22"/>
      <c r="E233" s="22"/>
      <c r="F233" s="19"/>
      <c r="G233" s="19"/>
      <c r="H233" s="19"/>
      <c r="I233" s="19"/>
      <c r="J233" s="19"/>
      <c r="K233" s="19"/>
      <c r="L233" s="19"/>
      <c r="M233" s="19"/>
      <c r="N233" s="19"/>
      <c r="O233" s="19"/>
      <c r="P233" s="19"/>
      <c r="Q233" s="19"/>
      <c r="R233" s="19"/>
      <c r="S233" s="19"/>
      <c r="T233" s="19"/>
      <c r="U233" s="19"/>
      <c r="V233" s="19"/>
      <c r="W233" s="19"/>
    </row>
    <row r="234" spans="1:23">
      <c r="A234" s="19"/>
      <c r="B234" s="19"/>
      <c r="C234" s="19"/>
      <c r="D234" s="22"/>
      <c r="E234" s="22"/>
      <c r="F234" s="19"/>
      <c r="G234" s="19"/>
      <c r="H234" s="19"/>
      <c r="I234" s="19"/>
      <c r="J234" s="19"/>
      <c r="K234" s="19"/>
      <c r="L234" s="19"/>
      <c r="M234" s="19"/>
      <c r="N234" s="19"/>
      <c r="O234" s="19"/>
      <c r="P234" s="19"/>
      <c r="Q234" s="19"/>
      <c r="R234" s="19"/>
      <c r="S234" s="19"/>
      <c r="T234" s="19"/>
      <c r="U234" s="19"/>
      <c r="V234" s="19"/>
      <c r="W234" s="19"/>
    </row>
    <row r="235" spans="1:23">
      <c r="A235" s="19"/>
      <c r="B235" s="19"/>
      <c r="C235" s="19"/>
      <c r="D235" s="22"/>
      <c r="E235" s="22"/>
      <c r="F235" s="19"/>
      <c r="G235" s="19"/>
      <c r="H235" s="19"/>
      <c r="I235" s="19"/>
      <c r="J235" s="19"/>
      <c r="K235" s="19"/>
      <c r="L235" s="19"/>
      <c r="M235" s="19"/>
      <c r="N235" s="19"/>
      <c r="O235" s="19"/>
      <c r="P235" s="19"/>
      <c r="Q235" s="19"/>
      <c r="R235" s="19"/>
      <c r="S235" s="19"/>
      <c r="T235" s="19"/>
      <c r="U235" s="19"/>
      <c r="V235" s="19"/>
      <c r="W235" s="19"/>
    </row>
    <row r="236" spans="1:23">
      <c r="A236" s="19"/>
      <c r="B236" s="19"/>
      <c r="C236" s="19"/>
      <c r="D236" s="22"/>
      <c r="E236" s="22"/>
      <c r="F236" s="19"/>
      <c r="G236" s="19"/>
      <c r="H236" s="19"/>
      <c r="I236" s="19"/>
      <c r="J236" s="19"/>
      <c r="K236" s="19"/>
      <c r="L236" s="19"/>
      <c r="M236" s="19"/>
      <c r="N236" s="19"/>
      <c r="O236" s="19"/>
      <c r="P236" s="19"/>
      <c r="Q236" s="19"/>
      <c r="R236" s="19"/>
      <c r="S236" s="19"/>
      <c r="T236" s="19"/>
      <c r="U236" s="19"/>
      <c r="V236" s="19"/>
      <c r="W236" s="19"/>
    </row>
    <row r="237" spans="1:23">
      <c r="A237" s="19"/>
      <c r="B237" s="19"/>
      <c r="C237" s="19"/>
      <c r="D237" s="22"/>
      <c r="E237" s="22"/>
      <c r="F237" s="19"/>
      <c r="G237" s="19"/>
      <c r="H237" s="19"/>
      <c r="I237" s="19"/>
      <c r="J237" s="19"/>
      <c r="K237" s="19"/>
      <c r="L237" s="19"/>
      <c r="M237" s="19"/>
      <c r="N237" s="19"/>
      <c r="O237" s="19"/>
      <c r="P237" s="19"/>
      <c r="Q237" s="19"/>
      <c r="R237" s="19"/>
      <c r="S237" s="19"/>
      <c r="T237" s="19"/>
      <c r="U237" s="19"/>
      <c r="V237" s="19"/>
      <c r="W237" s="19"/>
    </row>
    <row r="238" spans="1:23">
      <c r="A238" s="19"/>
      <c r="B238" s="19"/>
      <c r="C238" s="19"/>
      <c r="D238" s="22"/>
      <c r="E238" s="22"/>
      <c r="F238" s="19"/>
      <c r="G238" s="19"/>
      <c r="H238" s="19"/>
      <c r="I238" s="19"/>
      <c r="J238" s="19"/>
      <c r="K238" s="19"/>
      <c r="L238" s="19"/>
      <c r="M238" s="19"/>
      <c r="N238" s="19"/>
      <c r="O238" s="19"/>
      <c r="P238" s="19"/>
      <c r="Q238" s="19"/>
      <c r="R238" s="19"/>
      <c r="S238" s="19"/>
      <c r="T238" s="19"/>
      <c r="U238" s="19"/>
      <c r="V238" s="19"/>
      <c r="W238" s="19"/>
    </row>
    <row r="239" spans="1:23">
      <c r="A239" s="19"/>
      <c r="B239" s="19"/>
      <c r="C239" s="19"/>
      <c r="D239" s="22"/>
      <c r="E239" s="22"/>
      <c r="F239" s="19"/>
      <c r="G239" s="19"/>
      <c r="H239" s="19"/>
      <c r="I239" s="19"/>
      <c r="J239" s="19"/>
      <c r="K239" s="19"/>
      <c r="L239" s="19"/>
      <c r="M239" s="19"/>
      <c r="N239" s="19"/>
      <c r="O239" s="19"/>
      <c r="P239" s="19"/>
      <c r="Q239" s="19"/>
      <c r="R239" s="19"/>
      <c r="S239" s="19"/>
      <c r="T239" s="19"/>
      <c r="U239" s="19"/>
      <c r="V239" s="19"/>
      <c r="W239" s="19"/>
    </row>
    <row r="240" spans="1:23">
      <c r="A240" s="19"/>
      <c r="B240" s="19"/>
      <c r="C240" s="19"/>
      <c r="D240" s="22"/>
      <c r="E240" s="22"/>
      <c r="F240" s="19"/>
      <c r="G240" s="19"/>
      <c r="H240" s="19"/>
      <c r="I240" s="19"/>
      <c r="J240" s="19"/>
      <c r="K240" s="19"/>
      <c r="L240" s="19"/>
      <c r="M240" s="19"/>
      <c r="N240" s="19"/>
      <c r="O240" s="19"/>
      <c r="P240" s="19"/>
      <c r="Q240" s="19"/>
      <c r="R240" s="19"/>
      <c r="S240" s="19"/>
      <c r="T240" s="19"/>
      <c r="U240" s="19"/>
      <c r="V240" s="19"/>
      <c r="W240" s="19"/>
    </row>
    <row r="241" spans="1:23">
      <c r="A241" s="19"/>
      <c r="B241" s="19"/>
      <c r="C241" s="19"/>
      <c r="D241" s="22"/>
      <c r="E241" s="22"/>
      <c r="F241" s="19"/>
      <c r="G241" s="19"/>
      <c r="H241" s="19"/>
      <c r="I241" s="19"/>
      <c r="J241" s="19"/>
      <c r="K241" s="19"/>
      <c r="L241" s="19"/>
      <c r="M241" s="19"/>
      <c r="N241" s="19"/>
      <c r="O241" s="19"/>
      <c r="P241" s="19"/>
      <c r="Q241" s="19"/>
      <c r="R241" s="19"/>
      <c r="S241" s="19"/>
      <c r="T241" s="19"/>
      <c r="U241" s="19"/>
      <c r="V241" s="19"/>
      <c r="W241" s="19"/>
    </row>
    <row r="242" spans="1:23">
      <c r="A242" s="19"/>
      <c r="B242" s="19"/>
      <c r="C242" s="19"/>
      <c r="D242" s="22"/>
      <c r="E242" s="22"/>
      <c r="F242" s="19"/>
      <c r="G242" s="19"/>
      <c r="H242" s="19"/>
      <c r="I242" s="19"/>
      <c r="J242" s="19"/>
      <c r="K242" s="19"/>
      <c r="L242" s="19"/>
      <c r="M242" s="19"/>
      <c r="N242" s="19"/>
      <c r="O242" s="19"/>
      <c r="P242" s="19"/>
      <c r="Q242" s="19"/>
      <c r="R242" s="19"/>
      <c r="S242" s="19"/>
      <c r="T242" s="19"/>
      <c r="U242" s="19"/>
      <c r="V242" s="19"/>
      <c r="W242" s="19"/>
    </row>
    <row r="243" spans="1:23">
      <c r="A243" s="19"/>
      <c r="B243" s="19"/>
      <c r="C243" s="19"/>
      <c r="D243" s="22"/>
      <c r="E243" s="22"/>
      <c r="F243" s="19"/>
      <c r="G243" s="19"/>
      <c r="H243" s="19"/>
      <c r="I243" s="19"/>
      <c r="J243" s="19"/>
      <c r="K243" s="19"/>
      <c r="L243" s="19"/>
      <c r="M243" s="19"/>
      <c r="N243" s="19"/>
      <c r="O243" s="19"/>
      <c r="P243" s="19"/>
      <c r="Q243" s="19"/>
      <c r="R243" s="19"/>
      <c r="S243" s="19"/>
      <c r="T243" s="19"/>
      <c r="U243" s="19"/>
      <c r="V243" s="19"/>
      <c r="W243" s="19"/>
    </row>
    <row r="244" spans="1:23">
      <c r="A244" s="19"/>
      <c r="B244" s="19"/>
      <c r="C244" s="19"/>
      <c r="D244" s="22"/>
      <c r="E244" s="22"/>
      <c r="F244" s="19"/>
      <c r="G244" s="19"/>
      <c r="H244" s="19"/>
      <c r="I244" s="19"/>
      <c r="J244" s="19"/>
      <c r="K244" s="19"/>
      <c r="L244" s="19"/>
      <c r="M244" s="19"/>
      <c r="N244" s="19"/>
      <c r="O244" s="19"/>
      <c r="P244" s="19"/>
      <c r="Q244" s="19"/>
      <c r="R244" s="19"/>
      <c r="S244" s="19"/>
      <c r="T244" s="19"/>
      <c r="U244" s="19"/>
      <c r="V244" s="19"/>
      <c r="W244" s="19"/>
    </row>
    <row r="245" spans="1:23">
      <c r="A245" s="19"/>
      <c r="B245" s="19"/>
      <c r="C245" s="19"/>
      <c r="D245" s="22"/>
      <c r="E245" s="22"/>
      <c r="F245" s="19"/>
      <c r="G245" s="19"/>
      <c r="H245" s="19"/>
      <c r="I245" s="19"/>
      <c r="J245" s="19"/>
      <c r="K245" s="19"/>
      <c r="L245" s="19"/>
      <c r="M245" s="19"/>
      <c r="N245" s="19"/>
      <c r="O245" s="19"/>
      <c r="P245" s="19"/>
      <c r="Q245" s="19"/>
      <c r="R245" s="19"/>
      <c r="S245" s="19"/>
      <c r="T245" s="19"/>
      <c r="U245" s="19"/>
      <c r="V245" s="19"/>
      <c r="W245" s="19"/>
    </row>
    <row r="246" spans="1:23">
      <c r="A246" s="19"/>
      <c r="B246" s="19"/>
      <c r="C246" s="19"/>
      <c r="D246" s="22"/>
      <c r="E246" s="22"/>
      <c r="F246" s="19"/>
      <c r="G246" s="19"/>
      <c r="H246" s="19"/>
      <c r="I246" s="19"/>
      <c r="J246" s="19"/>
      <c r="K246" s="19"/>
      <c r="L246" s="19"/>
      <c r="M246" s="19"/>
      <c r="N246" s="19"/>
      <c r="O246" s="19"/>
      <c r="P246" s="19"/>
      <c r="Q246" s="19"/>
      <c r="R246" s="19"/>
      <c r="S246" s="19"/>
      <c r="T246" s="19"/>
      <c r="U246" s="19"/>
      <c r="V246" s="19"/>
      <c r="W246" s="19"/>
    </row>
    <row r="247" spans="1:23">
      <c r="A247" s="19"/>
      <c r="B247" s="19"/>
      <c r="C247" s="19"/>
      <c r="D247" s="22"/>
      <c r="E247" s="22"/>
      <c r="F247" s="19"/>
      <c r="G247" s="19"/>
      <c r="H247" s="19"/>
      <c r="I247" s="19"/>
      <c r="J247" s="19"/>
      <c r="K247" s="19"/>
      <c r="L247" s="19"/>
      <c r="M247" s="19"/>
      <c r="N247" s="19"/>
      <c r="O247" s="19"/>
      <c r="P247" s="19"/>
      <c r="Q247" s="19"/>
      <c r="R247" s="19"/>
      <c r="S247" s="19"/>
      <c r="T247" s="19"/>
      <c r="U247" s="19"/>
      <c r="V247" s="19"/>
      <c r="W247" s="19"/>
    </row>
    <row r="248" spans="1:23">
      <c r="A248" s="19"/>
      <c r="B248" s="19"/>
      <c r="C248" s="19"/>
      <c r="D248" s="22"/>
      <c r="E248" s="22"/>
      <c r="F248" s="19"/>
      <c r="G248" s="19"/>
      <c r="H248" s="19"/>
      <c r="I248" s="19"/>
      <c r="J248" s="19"/>
      <c r="K248" s="19"/>
      <c r="L248" s="19"/>
      <c r="M248" s="19"/>
      <c r="N248" s="19"/>
      <c r="O248" s="19"/>
      <c r="P248" s="19"/>
      <c r="Q248" s="19"/>
      <c r="R248" s="19"/>
      <c r="S248" s="19"/>
      <c r="T248" s="19"/>
      <c r="U248" s="19"/>
      <c r="V248" s="19"/>
      <c r="W248" s="19"/>
    </row>
    <row r="249" spans="1:23">
      <c r="A249" s="19"/>
      <c r="B249" s="19"/>
      <c r="C249" s="19"/>
      <c r="D249" s="22"/>
      <c r="E249" s="22"/>
      <c r="F249" s="19"/>
      <c r="G249" s="19"/>
      <c r="H249" s="19"/>
      <c r="I249" s="19"/>
      <c r="J249" s="19"/>
      <c r="K249" s="19"/>
      <c r="L249" s="19"/>
      <c r="M249" s="19"/>
      <c r="N249" s="19"/>
      <c r="O249" s="19"/>
      <c r="P249" s="19"/>
      <c r="Q249" s="19"/>
      <c r="R249" s="19"/>
      <c r="S249" s="19"/>
      <c r="T249" s="19"/>
      <c r="U249" s="19"/>
      <c r="V249" s="19"/>
      <c r="W249" s="19"/>
    </row>
    <row r="250" spans="1:23">
      <c r="A250" s="19"/>
      <c r="B250" s="19"/>
      <c r="C250" s="19"/>
      <c r="D250" s="22"/>
      <c r="E250" s="22"/>
      <c r="F250" s="19"/>
      <c r="G250" s="19"/>
      <c r="H250" s="19"/>
      <c r="I250" s="19"/>
      <c r="J250" s="19"/>
      <c r="K250" s="19"/>
      <c r="L250" s="19"/>
      <c r="M250" s="19"/>
      <c r="N250" s="19"/>
      <c r="O250" s="19"/>
      <c r="P250" s="19"/>
      <c r="Q250" s="19"/>
      <c r="R250" s="19"/>
      <c r="S250" s="19"/>
      <c r="T250" s="19"/>
      <c r="U250" s="19"/>
      <c r="V250" s="19"/>
      <c r="W250" s="19"/>
    </row>
    <row r="251" spans="1:23">
      <c r="A251" s="19"/>
      <c r="B251" s="19"/>
      <c r="C251" s="19"/>
      <c r="D251" s="22"/>
      <c r="E251" s="22"/>
      <c r="F251" s="19"/>
      <c r="G251" s="19"/>
      <c r="H251" s="19"/>
      <c r="I251" s="19"/>
      <c r="J251" s="19"/>
      <c r="K251" s="19"/>
      <c r="L251" s="19"/>
      <c r="M251" s="19"/>
      <c r="N251" s="19"/>
      <c r="O251" s="19"/>
      <c r="P251" s="19"/>
      <c r="Q251" s="19"/>
      <c r="R251" s="19"/>
      <c r="S251" s="19"/>
      <c r="T251" s="19"/>
      <c r="U251" s="19"/>
      <c r="V251" s="19"/>
      <c r="W251" s="19"/>
    </row>
    <row r="252" spans="1:23">
      <c r="A252" s="19"/>
      <c r="B252" s="19"/>
      <c r="C252" s="19"/>
      <c r="D252" s="22"/>
      <c r="E252" s="22"/>
      <c r="F252" s="19"/>
      <c r="G252" s="19"/>
      <c r="H252" s="19"/>
      <c r="I252" s="19"/>
      <c r="J252" s="19"/>
      <c r="K252" s="19"/>
      <c r="L252" s="19"/>
      <c r="M252" s="19"/>
      <c r="N252" s="19"/>
      <c r="O252" s="19"/>
      <c r="P252" s="19"/>
      <c r="Q252" s="19"/>
      <c r="R252" s="19"/>
      <c r="S252" s="19"/>
      <c r="T252" s="19"/>
      <c r="U252" s="19"/>
      <c r="V252" s="19"/>
      <c r="W252" s="19"/>
    </row>
    <row r="253" spans="1:23">
      <c r="A253" s="19"/>
      <c r="B253" s="19"/>
      <c r="C253" s="19"/>
      <c r="D253" s="22"/>
      <c r="E253" s="22"/>
      <c r="F253" s="19"/>
      <c r="G253" s="19"/>
      <c r="H253" s="19"/>
      <c r="I253" s="19"/>
      <c r="J253" s="19"/>
      <c r="K253" s="19"/>
      <c r="L253" s="19"/>
      <c r="M253" s="19"/>
      <c r="N253" s="19"/>
      <c r="O253" s="19"/>
      <c r="P253" s="19"/>
      <c r="Q253" s="19"/>
      <c r="R253" s="19"/>
      <c r="S253" s="19"/>
      <c r="T253" s="19"/>
      <c r="U253" s="19"/>
      <c r="V253" s="19"/>
      <c r="W253" s="19"/>
    </row>
    <row r="254" spans="1:23">
      <c r="A254" s="19"/>
      <c r="B254" s="19"/>
      <c r="C254" s="19"/>
      <c r="D254" s="22"/>
      <c r="E254" s="22"/>
      <c r="F254" s="19"/>
      <c r="G254" s="19"/>
      <c r="H254" s="19"/>
      <c r="I254" s="19"/>
      <c r="J254" s="19"/>
      <c r="K254" s="19"/>
      <c r="L254" s="19"/>
      <c r="M254" s="19"/>
      <c r="N254" s="19"/>
      <c r="O254" s="19"/>
      <c r="P254" s="19"/>
      <c r="Q254" s="19"/>
      <c r="R254" s="19"/>
      <c r="S254" s="19"/>
      <c r="T254" s="19"/>
      <c r="U254" s="19"/>
      <c r="V254" s="19"/>
      <c r="W254" s="19"/>
    </row>
    <row r="255" spans="1:23">
      <c r="A255" s="19"/>
      <c r="B255" s="19"/>
      <c r="C255" s="19"/>
      <c r="D255" s="22"/>
      <c r="E255" s="22"/>
      <c r="F255" s="19"/>
      <c r="G255" s="19"/>
      <c r="H255" s="19"/>
      <c r="I255" s="19"/>
      <c r="J255" s="19"/>
      <c r="K255" s="19"/>
      <c r="L255" s="19"/>
      <c r="M255" s="19"/>
      <c r="N255" s="19"/>
      <c r="O255" s="19"/>
      <c r="P255" s="19"/>
      <c r="Q255" s="19"/>
      <c r="R255" s="19"/>
      <c r="S255" s="19"/>
      <c r="T255" s="19"/>
      <c r="U255" s="19"/>
      <c r="V255" s="19"/>
      <c r="W255" s="19"/>
    </row>
    <row r="256" spans="1:23">
      <c r="A256" s="19"/>
      <c r="B256" s="19"/>
      <c r="C256" s="19"/>
      <c r="D256" s="22"/>
      <c r="E256" s="22"/>
      <c r="F256" s="19"/>
      <c r="G256" s="19"/>
      <c r="H256" s="19"/>
      <c r="I256" s="19"/>
      <c r="J256" s="19"/>
      <c r="K256" s="19"/>
      <c r="L256" s="19"/>
      <c r="M256" s="19"/>
      <c r="N256" s="19"/>
      <c r="O256" s="19"/>
      <c r="P256" s="19"/>
      <c r="Q256" s="19"/>
      <c r="R256" s="19"/>
      <c r="S256" s="19"/>
      <c r="T256" s="19"/>
      <c r="U256" s="19"/>
      <c r="V256" s="19"/>
      <c r="W256" s="19"/>
    </row>
    <row r="257" spans="1:23">
      <c r="A257" s="19"/>
      <c r="B257" s="19"/>
      <c r="C257" s="19"/>
      <c r="D257" s="22"/>
      <c r="E257" s="22"/>
      <c r="F257" s="19"/>
      <c r="G257" s="19"/>
      <c r="H257" s="19"/>
      <c r="I257" s="19"/>
      <c r="J257" s="19"/>
      <c r="K257" s="19"/>
      <c r="L257" s="19"/>
      <c r="M257" s="19"/>
      <c r="N257" s="19"/>
      <c r="O257" s="19"/>
      <c r="P257" s="19"/>
      <c r="Q257" s="19"/>
      <c r="R257" s="19"/>
      <c r="S257" s="19"/>
      <c r="T257" s="19"/>
      <c r="U257" s="19"/>
      <c r="V257" s="19"/>
      <c r="W257" s="19"/>
    </row>
    <row r="258" spans="1:23">
      <c r="A258" s="19"/>
      <c r="B258" s="19"/>
      <c r="C258" s="19"/>
      <c r="D258" s="22"/>
      <c r="E258" s="22"/>
      <c r="F258" s="19"/>
      <c r="G258" s="19"/>
      <c r="H258" s="19"/>
      <c r="I258" s="19"/>
      <c r="J258" s="19"/>
      <c r="K258" s="19"/>
      <c r="L258" s="19"/>
      <c r="M258" s="19"/>
      <c r="N258" s="19"/>
      <c r="O258" s="19"/>
      <c r="P258" s="19"/>
      <c r="Q258" s="19"/>
      <c r="R258" s="19"/>
      <c r="S258" s="19"/>
      <c r="T258" s="19"/>
      <c r="U258" s="19"/>
      <c r="V258" s="19"/>
      <c r="W258" s="19"/>
    </row>
    <row r="259" spans="1:23">
      <c r="A259" s="19"/>
      <c r="B259" s="19"/>
      <c r="C259" s="19"/>
      <c r="D259" s="22"/>
      <c r="E259" s="22"/>
      <c r="F259" s="19"/>
      <c r="G259" s="19"/>
      <c r="H259" s="19"/>
      <c r="I259" s="19"/>
      <c r="J259" s="19"/>
      <c r="K259" s="19"/>
      <c r="L259" s="19"/>
      <c r="M259" s="19"/>
      <c r="N259" s="19"/>
      <c r="O259" s="19"/>
      <c r="P259" s="19"/>
      <c r="Q259" s="19"/>
      <c r="R259" s="19"/>
      <c r="S259" s="19"/>
      <c r="T259" s="19"/>
      <c r="U259" s="19"/>
      <c r="V259" s="19"/>
      <c r="W259" s="19"/>
    </row>
    <row r="260" spans="1:23">
      <c r="A260" s="19"/>
      <c r="B260" s="19"/>
      <c r="C260" s="19"/>
      <c r="D260" s="22"/>
      <c r="E260" s="22"/>
      <c r="F260" s="19"/>
      <c r="G260" s="19"/>
      <c r="H260" s="19"/>
      <c r="I260" s="19"/>
      <c r="J260" s="19"/>
      <c r="K260" s="19"/>
      <c r="L260" s="19"/>
      <c r="M260" s="19"/>
      <c r="N260" s="19"/>
      <c r="O260" s="19"/>
      <c r="P260" s="19"/>
      <c r="Q260" s="19"/>
      <c r="R260" s="19"/>
      <c r="S260" s="19"/>
      <c r="T260" s="19"/>
      <c r="U260" s="19"/>
      <c r="V260" s="19"/>
      <c r="W260" s="19"/>
    </row>
    <row r="261" spans="1:23">
      <c r="A261" s="19"/>
      <c r="B261" s="19"/>
      <c r="C261" s="19"/>
      <c r="D261" s="22"/>
      <c r="E261" s="22"/>
      <c r="F261" s="19"/>
      <c r="G261" s="19"/>
      <c r="H261" s="19"/>
      <c r="I261" s="19"/>
      <c r="J261" s="19"/>
      <c r="K261" s="19"/>
      <c r="L261" s="19"/>
      <c r="M261" s="19"/>
      <c r="N261" s="19"/>
      <c r="O261" s="19"/>
      <c r="P261" s="19"/>
      <c r="Q261" s="19"/>
      <c r="R261" s="19"/>
      <c r="S261" s="19"/>
      <c r="T261" s="19"/>
      <c r="U261" s="19"/>
      <c r="V261" s="19"/>
      <c r="W261" s="19"/>
    </row>
    <row r="262" spans="1:23">
      <c r="A262" s="19"/>
      <c r="B262" s="19"/>
      <c r="C262" s="19"/>
      <c r="D262" s="22"/>
      <c r="E262" s="22"/>
      <c r="F262" s="19"/>
      <c r="G262" s="19"/>
      <c r="H262" s="19"/>
      <c r="I262" s="19"/>
      <c r="J262" s="19"/>
      <c r="K262" s="19"/>
      <c r="L262" s="19"/>
      <c r="M262" s="19"/>
      <c r="N262" s="19"/>
      <c r="O262" s="19"/>
      <c r="P262" s="19"/>
      <c r="Q262" s="19"/>
      <c r="R262" s="19"/>
      <c r="S262" s="19"/>
      <c r="T262" s="19"/>
      <c r="U262" s="19"/>
      <c r="V262" s="19"/>
      <c r="W262" s="19"/>
    </row>
    <row r="263" spans="1:23">
      <c r="A263" s="19"/>
      <c r="B263" s="19"/>
      <c r="C263" s="19"/>
      <c r="D263" s="22"/>
      <c r="E263" s="22"/>
      <c r="F263" s="19"/>
      <c r="G263" s="19"/>
      <c r="H263" s="19"/>
      <c r="I263" s="19"/>
      <c r="J263" s="19"/>
      <c r="K263" s="19"/>
      <c r="L263" s="19"/>
      <c r="M263" s="19"/>
      <c r="N263" s="19"/>
      <c r="O263" s="19"/>
      <c r="P263" s="19"/>
      <c r="Q263" s="19"/>
      <c r="R263" s="19"/>
      <c r="S263" s="19"/>
      <c r="T263" s="19"/>
      <c r="U263" s="19"/>
      <c r="V263" s="19"/>
      <c r="W263" s="19"/>
    </row>
    <row r="264" spans="1:23">
      <c r="A264" s="19"/>
      <c r="B264" s="19"/>
      <c r="C264" s="19"/>
      <c r="D264" s="22"/>
      <c r="E264" s="22"/>
      <c r="F264" s="19"/>
      <c r="G264" s="19"/>
      <c r="H264" s="19"/>
      <c r="I264" s="19"/>
      <c r="J264" s="19"/>
      <c r="K264" s="19"/>
      <c r="L264" s="19"/>
      <c r="M264" s="19"/>
      <c r="N264" s="19"/>
      <c r="O264" s="19"/>
      <c r="P264" s="19"/>
      <c r="Q264" s="19"/>
      <c r="R264" s="19"/>
      <c r="S264" s="19"/>
      <c r="T264" s="19"/>
      <c r="U264" s="19"/>
      <c r="V264" s="19"/>
      <c r="W264" s="19"/>
    </row>
    <row r="265" spans="1:23">
      <c r="A265" s="19"/>
      <c r="B265" s="19"/>
      <c r="C265" s="19"/>
      <c r="D265" s="22"/>
      <c r="E265" s="22"/>
      <c r="F265" s="19"/>
      <c r="G265" s="19"/>
      <c r="H265" s="19"/>
      <c r="I265" s="19"/>
      <c r="J265" s="19"/>
      <c r="K265" s="19"/>
      <c r="L265" s="19"/>
      <c r="M265" s="19"/>
      <c r="N265" s="19"/>
      <c r="O265" s="19"/>
      <c r="P265" s="19"/>
      <c r="Q265" s="19"/>
      <c r="R265" s="19"/>
      <c r="S265" s="19"/>
      <c r="T265" s="19"/>
      <c r="U265" s="19"/>
      <c r="V265" s="19"/>
      <c r="W265" s="19"/>
    </row>
    <row r="266" spans="1:23">
      <c r="A266" s="19"/>
      <c r="B266" s="19"/>
      <c r="C266" s="19"/>
      <c r="D266" s="22"/>
      <c r="E266" s="22"/>
      <c r="F266" s="19"/>
      <c r="G266" s="19"/>
      <c r="H266" s="19"/>
      <c r="I266" s="19"/>
      <c r="J266" s="19"/>
      <c r="K266" s="19"/>
      <c r="L266" s="19"/>
      <c r="M266" s="19"/>
      <c r="N266" s="19"/>
      <c r="O266" s="19"/>
      <c r="P266" s="19"/>
      <c r="Q266" s="19"/>
      <c r="R266" s="19"/>
      <c r="S266" s="19"/>
      <c r="T266" s="19"/>
      <c r="U266" s="19"/>
      <c r="V266" s="19"/>
      <c r="W266" s="19"/>
    </row>
    <row r="267" spans="1:23">
      <c r="A267" s="19"/>
      <c r="B267" s="19"/>
      <c r="C267" s="19"/>
      <c r="D267" s="22"/>
      <c r="E267" s="22"/>
      <c r="F267" s="19"/>
      <c r="G267" s="19"/>
      <c r="H267" s="19"/>
      <c r="I267" s="19"/>
      <c r="J267" s="19"/>
      <c r="K267" s="19"/>
      <c r="L267" s="19"/>
      <c r="M267" s="19"/>
      <c r="N267" s="19"/>
      <c r="O267" s="19"/>
      <c r="P267" s="19"/>
      <c r="Q267" s="19"/>
      <c r="R267" s="19"/>
      <c r="S267" s="19"/>
      <c r="T267" s="19"/>
      <c r="U267" s="19"/>
      <c r="V267" s="19"/>
      <c r="W267" s="19"/>
    </row>
    <row r="268" spans="1:23">
      <c r="A268" s="19"/>
      <c r="B268" s="19"/>
      <c r="C268" s="19"/>
      <c r="D268" s="22"/>
      <c r="E268" s="22"/>
      <c r="F268" s="19"/>
      <c r="G268" s="19"/>
      <c r="H268" s="19"/>
      <c r="I268" s="19"/>
      <c r="J268" s="19"/>
      <c r="K268" s="19"/>
      <c r="L268" s="19"/>
      <c r="M268" s="19"/>
      <c r="N268" s="19"/>
      <c r="O268" s="19"/>
      <c r="P268" s="19"/>
      <c r="Q268" s="19"/>
      <c r="R268" s="19"/>
      <c r="S268" s="19"/>
      <c r="T268" s="19"/>
      <c r="U268" s="19"/>
      <c r="V268" s="19"/>
      <c r="W268" s="19"/>
    </row>
    <row r="269" spans="1:23">
      <c r="A269" s="19"/>
      <c r="B269" s="19"/>
      <c r="C269" s="19"/>
      <c r="D269" s="22"/>
      <c r="E269" s="22"/>
      <c r="F269" s="19"/>
      <c r="G269" s="19"/>
      <c r="H269" s="19"/>
      <c r="I269" s="19"/>
      <c r="J269" s="19"/>
      <c r="K269" s="19"/>
      <c r="L269" s="19"/>
      <c r="M269" s="19"/>
      <c r="N269" s="19"/>
      <c r="O269" s="19"/>
      <c r="P269" s="19"/>
      <c r="Q269" s="19"/>
      <c r="R269" s="19"/>
      <c r="S269" s="19"/>
      <c r="T269" s="19"/>
      <c r="U269" s="19"/>
      <c r="V269" s="19"/>
      <c r="W269" s="19"/>
    </row>
    <row r="270" spans="1:23">
      <c r="A270" s="19"/>
      <c r="B270" s="19"/>
      <c r="C270" s="19"/>
      <c r="D270" s="22"/>
      <c r="E270" s="22"/>
      <c r="F270" s="19"/>
      <c r="G270" s="19"/>
      <c r="H270" s="19"/>
      <c r="I270" s="19"/>
      <c r="J270" s="19"/>
      <c r="K270" s="19"/>
      <c r="L270" s="19"/>
      <c r="M270" s="19"/>
      <c r="N270" s="19"/>
      <c r="O270" s="19"/>
      <c r="P270" s="19"/>
      <c r="Q270" s="19"/>
      <c r="R270" s="19"/>
      <c r="S270" s="19"/>
      <c r="T270" s="19"/>
      <c r="U270" s="19"/>
      <c r="V270" s="19"/>
      <c r="W270" s="19"/>
    </row>
    <row r="271" spans="1:23">
      <c r="A271" s="19"/>
      <c r="B271" s="19"/>
      <c r="C271" s="19"/>
      <c r="D271" s="22"/>
      <c r="E271" s="22"/>
      <c r="F271" s="19"/>
      <c r="G271" s="19"/>
      <c r="H271" s="19"/>
      <c r="I271" s="19"/>
      <c r="J271" s="19"/>
      <c r="K271" s="19"/>
      <c r="L271" s="19"/>
      <c r="M271" s="19"/>
      <c r="N271" s="19"/>
      <c r="O271" s="19"/>
      <c r="P271" s="19"/>
      <c r="Q271" s="19"/>
      <c r="R271" s="19"/>
      <c r="S271" s="19"/>
      <c r="T271" s="19"/>
      <c r="U271" s="19"/>
      <c r="V271" s="19"/>
      <c r="W271" s="19"/>
    </row>
    <row r="272" spans="1:23">
      <c r="A272" s="19"/>
      <c r="B272" s="19"/>
      <c r="C272" s="19"/>
      <c r="D272" s="22"/>
      <c r="E272" s="22"/>
      <c r="F272" s="19"/>
      <c r="G272" s="19"/>
      <c r="H272" s="19"/>
      <c r="I272" s="19"/>
      <c r="J272" s="19"/>
      <c r="K272" s="19"/>
      <c r="L272" s="19"/>
      <c r="M272" s="19"/>
      <c r="N272" s="19"/>
      <c r="O272" s="19"/>
      <c r="P272" s="19"/>
      <c r="Q272" s="19"/>
      <c r="R272" s="19"/>
      <c r="S272" s="19"/>
      <c r="T272" s="19"/>
      <c r="U272" s="19"/>
      <c r="V272" s="19"/>
      <c r="W272" s="19"/>
    </row>
    <row r="273" spans="1:23">
      <c r="A273" s="19"/>
      <c r="B273" s="19"/>
      <c r="C273" s="19"/>
      <c r="D273" s="22"/>
      <c r="E273" s="22"/>
      <c r="F273" s="19"/>
      <c r="G273" s="19"/>
      <c r="H273" s="19"/>
      <c r="I273" s="19"/>
      <c r="J273" s="19"/>
      <c r="K273" s="19"/>
      <c r="L273" s="19"/>
      <c r="M273" s="19"/>
      <c r="N273" s="19"/>
      <c r="O273" s="19"/>
      <c r="P273" s="19"/>
      <c r="Q273" s="19"/>
      <c r="R273" s="19"/>
      <c r="S273" s="19"/>
      <c r="T273" s="19"/>
      <c r="U273" s="19"/>
      <c r="V273" s="19"/>
      <c r="W273" s="19"/>
    </row>
    <row r="274" spans="1:23">
      <c r="A274" s="19"/>
      <c r="B274" s="19"/>
      <c r="C274" s="19"/>
      <c r="D274" s="22"/>
      <c r="E274" s="22"/>
      <c r="F274" s="19"/>
      <c r="G274" s="19"/>
      <c r="H274" s="19"/>
      <c r="I274" s="19"/>
      <c r="J274" s="19"/>
      <c r="K274" s="19"/>
      <c r="L274" s="19"/>
      <c r="M274" s="19"/>
      <c r="N274" s="19"/>
      <c r="O274" s="19"/>
      <c r="P274" s="19"/>
      <c r="Q274" s="19"/>
      <c r="R274" s="19"/>
      <c r="S274" s="19"/>
      <c r="T274" s="19"/>
      <c r="U274" s="19"/>
      <c r="V274" s="19"/>
      <c r="W274" s="19"/>
    </row>
    <row r="275" spans="1:23">
      <c r="A275" s="19"/>
      <c r="B275" s="19"/>
      <c r="C275" s="19"/>
      <c r="D275" s="22"/>
      <c r="E275" s="22"/>
      <c r="F275" s="19"/>
      <c r="G275" s="19"/>
      <c r="H275" s="19"/>
      <c r="I275" s="19"/>
      <c r="J275" s="19"/>
      <c r="K275" s="19"/>
      <c r="L275" s="19"/>
      <c r="M275" s="19"/>
      <c r="N275" s="19"/>
      <c r="O275" s="19"/>
      <c r="P275" s="19"/>
      <c r="Q275" s="19"/>
      <c r="R275" s="19"/>
      <c r="S275" s="19"/>
      <c r="T275" s="19"/>
      <c r="U275" s="19"/>
      <c r="V275" s="19"/>
      <c r="W275" s="19"/>
    </row>
    <row r="276" spans="1:23">
      <c r="A276" s="19"/>
      <c r="B276" s="19"/>
      <c r="C276" s="19"/>
      <c r="D276" s="22"/>
      <c r="E276" s="22"/>
      <c r="F276" s="19"/>
      <c r="G276" s="19"/>
      <c r="H276" s="19"/>
      <c r="I276" s="19"/>
      <c r="J276" s="19"/>
      <c r="K276" s="19"/>
      <c r="L276" s="19"/>
      <c r="M276" s="19"/>
      <c r="N276" s="19"/>
      <c r="O276" s="19"/>
      <c r="P276" s="19"/>
      <c r="Q276" s="19"/>
      <c r="R276" s="19"/>
      <c r="S276" s="19"/>
      <c r="T276" s="19"/>
      <c r="U276" s="19"/>
      <c r="V276" s="19"/>
      <c r="W276" s="19"/>
    </row>
    <row r="277" spans="1:23">
      <c r="A277" s="19"/>
      <c r="B277" s="19"/>
      <c r="C277" s="19"/>
      <c r="D277" s="22"/>
      <c r="E277" s="22"/>
      <c r="F277" s="19"/>
      <c r="G277" s="19"/>
      <c r="H277" s="19"/>
      <c r="I277" s="19"/>
      <c r="J277" s="19"/>
      <c r="K277" s="19"/>
      <c r="L277" s="19"/>
      <c r="M277" s="19"/>
      <c r="N277" s="19"/>
      <c r="O277" s="19"/>
      <c r="P277" s="19"/>
      <c r="Q277" s="19"/>
      <c r="R277" s="19"/>
      <c r="S277" s="19"/>
      <c r="T277" s="19"/>
      <c r="U277" s="19"/>
      <c r="V277" s="19"/>
      <c r="W277" s="19"/>
    </row>
    <row r="278" spans="1:23">
      <c r="A278" s="19"/>
      <c r="B278" s="19"/>
      <c r="C278" s="19"/>
      <c r="D278" s="22"/>
      <c r="E278" s="22"/>
      <c r="F278" s="19"/>
      <c r="G278" s="19"/>
      <c r="H278" s="19"/>
      <c r="I278" s="19"/>
      <c r="J278" s="19"/>
      <c r="K278" s="19"/>
      <c r="L278" s="19"/>
      <c r="M278" s="19"/>
      <c r="N278" s="19"/>
      <c r="O278" s="19"/>
      <c r="P278" s="19"/>
      <c r="Q278" s="19"/>
      <c r="R278" s="19"/>
      <c r="S278" s="19"/>
      <c r="T278" s="19"/>
      <c r="U278" s="19"/>
      <c r="V278" s="19"/>
      <c r="W278" s="19"/>
    </row>
    <row r="279" spans="1:23">
      <c r="A279" s="19"/>
      <c r="B279" s="19"/>
      <c r="C279" s="19"/>
      <c r="D279" s="22"/>
      <c r="E279" s="22"/>
      <c r="F279" s="19"/>
      <c r="G279" s="19"/>
      <c r="H279" s="19"/>
      <c r="I279" s="19"/>
      <c r="J279" s="19"/>
      <c r="K279" s="19"/>
      <c r="L279" s="19"/>
      <c r="M279" s="19"/>
      <c r="N279" s="19"/>
      <c r="O279" s="19"/>
      <c r="P279" s="19"/>
      <c r="Q279" s="19"/>
      <c r="R279" s="19"/>
      <c r="S279" s="19"/>
      <c r="T279" s="19"/>
      <c r="U279" s="19"/>
      <c r="V279" s="19"/>
      <c r="W279" s="19"/>
    </row>
    <row r="280" spans="1:23">
      <c r="A280" s="19"/>
      <c r="B280" s="19"/>
      <c r="C280" s="19"/>
      <c r="D280" s="22"/>
      <c r="E280" s="22"/>
      <c r="F280" s="19"/>
      <c r="G280" s="19"/>
      <c r="H280" s="19"/>
      <c r="I280" s="19"/>
      <c r="J280" s="19"/>
      <c r="K280" s="19"/>
      <c r="L280" s="19"/>
      <c r="M280" s="19"/>
      <c r="N280" s="19"/>
      <c r="O280" s="19"/>
      <c r="P280" s="19"/>
      <c r="Q280" s="19"/>
      <c r="R280" s="19"/>
      <c r="S280" s="19"/>
      <c r="T280" s="19"/>
      <c r="U280" s="19"/>
      <c r="V280" s="19"/>
      <c r="W280" s="19"/>
    </row>
    <row r="281" spans="1:23">
      <c r="A281" s="19"/>
      <c r="B281" s="19"/>
      <c r="C281" s="19"/>
      <c r="D281" s="22"/>
      <c r="E281" s="22"/>
      <c r="F281" s="19"/>
      <c r="G281" s="19"/>
      <c r="H281" s="19"/>
      <c r="I281" s="19"/>
      <c r="J281" s="19"/>
      <c r="K281" s="19"/>
      <c r="L281" s="19"/>
      <c r="M281" s="19"/>
      <c r="N281" s="19"/>
      <c r="O281" s="19"/>
      <c r="P281" s="19"/>
      <c r="Q281" s="19"/>
      <c r="R281" s="19"/>
      <c r="S281" s="19"/>
      <c r="T281" s="19"/>
      <c r="U281" s="19"/>
      <c r="V281" s="19"/>
      <c r="W281" s="19"/>
    </row>
    <row r="282" spans="1:23">
      <c r="A282" s="19"/>
      <c r="B282" s="19"/>
      <c r="C282" s="19"/>
      <c r="D282" s="22"/>
      <c r="E282" s="22"/>
      <c r="F282" s="19"/>
      <c r="G282" s="19"/>
      <c r="H282" s="19"/>
      <c r="I282" s="19"/>
      <c r="J282" s="19"/>
      <c r="K282" s="19"/>
      <c r="L282" s="19"/>
      <c r="M282" s="19"/>
      <c r="N282" s="19"/>
      <c r="O282" s="19"/>
      <c r="P282" s="19"/>
      <c r="Q282" s="19"/>
      <c r="R282" s="19"/>
      <c r="S282" s="19"/>
      <c r="T282" s="19"/>
      <c r="U282" s="19"/>
      <c r="V282" s="19"/>
      <c r="W282" s="19"/>
    </row>
    <row r="283" spans="1:23">
      <c r="A283" s="19"/>
      <c r="B283" s="19"/>
      <c r="C283" s="19"/>
      <c r="D283" s="22"/>
      <c r="E283" s="22"/>
      <c r="F283" s="19"/>
      <c r="G283" s="19"/>
      <c r="H283" s="19"/>
      <c r="I283" s="19"/>
      <c r="J283" s="19"/>
      <c r="K283" s="19"/>
      <c r="L283" s="19"/>
      <c r="M283" s="19"/>
      <c r="N283" s="19"/>
      <c r="O283" s="19"/>
      <c r="P283" s="19"/>
      <c r="Q283" s="19"/>
      <c r="R283" s="19"/>
      <c r="S283" s="19"/>
      <c r="T283" s="19"/>
      <c r="U283" s="19"/>
      <c r="V283" s="19"/>
      <c r="W283" s="19"/>
    </row>
    <row r="284" spans="1:23">
      <c r="A284" s="19"/>
      <c r="B284" s="19"/>
      <c r="C284" s="19"/>
      <c r="D284" s="22"/>
      <c r="E284" s="22"/>
      <c r="F284" s="19"/>
      <c r="G284" s="19"/>
      <c r="H284" s="19"/>
      <c r="I284" s="19"/>
      <c r="J284" s="19"/>
      <c r="K284" s="19"/>
      <c r="L284" s="19"/>
      <c r="M284" s="19"/>
      <c r="N284" s="19"/>
      <c r="O284" s="19"/>
      <c r="P284" s="19"/>
      <c r="Q284" s="19"/>
      <c r="R284" s="19"/>
      <c r="S284" s="19"/>
      <c r="T284" s="19"/>
      <c r="U284" s="19"/>
      <c r="V284" s="19"/>
      <c r="W284" s="19"/>
    </row>
    <row r="285" spans="1:23">
      <c r="A285" s="19"/>
      <c r="B285" s="19"/>
      <c r="C285" s="19"/>
      <c r="D285" s="22"/>
      <c r="E285" s="22"/>
      <c r="F285" s="19"/>
      <c r="G285" s="19"/>
      <c r="H285" s="19"/>
      <c r="I285" s="19"/>
      <c r="J285" s="19"/>
      <c r="K285" s="19"/>
      <c r="L285" s="19"/>
      <c r="M285" s="19"/>
      <c r="N285" s="19"/>
      <c r="O285" s="19"/>
      <c r="P285" s="19"/>
      <c r="Q285" s="19"/>
      <c r="R285" s="19"/>
      <c r="S285" s="19"/>
      <c r="T285" s="19"/>
      <c r="U285" s="19"/>
      <c r="V285" s="19"/>
      <c r="W285" s="19"/>
    </row>
    <row r="286" spans="1:23">
      <c r="A286" s="19"/>
      <c r="B286" s="19"/>
      <c r="C286" s="19"/>
      <c r="D286" s="22"/>
      <c r="E286" s="22"/>
      <c r="F286" s="19"/>
      <c r="G286" s="19"/>
      <c r="H286" s="19"/>
      <c r="I286" s="19"/>
      <c r="J286" s="19"/>
      <c r="K286" s="19"/>
      <c r="L286" s="19"/>
      <c r="M286" s="19"/>
      <c r="N286" s="19"/>
      <c r="O286" s="19"/>
      <c r="P286" s="19"/>
      <c r="Q286" s="19"/>
      <c r="R286" s="19"/>
      <c r="S286" s="19"/>
      <c r="T286" s="19"/>
      <c r="U286" s="19"/>
      <c r="V286" s="19"/>
      <c r="W286" s="19"/>
    </row>
    <row r="287" spans="1:23">
      <c r="A287" s="19"/>
      <c r="B287" s="19"/>
      <c r="C287" s="19"/>
      <c r="D287" s="22"/>
      <c r="E287" s="22"/>
      <c r="F287" s="19"/>
      <c r="G287" s="19"/>
      <c r="H287" s="19"/>
      <c r="I287" s="19"/>
      <c r="J287" s="19"/>
      <c r="K287" s="19"/>
      <c r="L287" s="19"/>
      <c r="M287" s="19"/>
      <c r="N287" s="19"/>
      <c r="O287" s="19"/>
      <c r="P287" s="19"/>
      <c r="Q287" s="19"/>
      <c r="R287" s="19"/>
      <c r="S287" s="19"/>
      <c r="T287" s="19"/>
      <c r="U287" s="19"/>
      <c r="V287" s="19"/>
      <c r="W287" s="19"/>
    </row>
    <row r="288" spans="1:23">
      <c r="A288" s="19"/>
      <c r="B288" s="19"/>
      <c r="C288" s="19"/>
      <c r="D288" s="22"/>
      <c r="E288" s="22"/>
      <c r="F288" s="19"/>
      <c r="G288" s="19"/>
      <c r="H288" s="19"/>
      <c r="I288" s="19"/>
      <c r="J288" s="19"/>
      <c r="K288" s="19"/>
      <c r="L288" s="19"/>
      <c r="M288" s="19"/>
      <c r="N288" s="19"/>
      <c r="O288" s="19"/>
      <c r="P288" s="19"/>
      <c r="Q288" s="19"/>
      <c r="R288" s="19"/>
      <c r="S288" s="19"/>
      <c r="T288" s="19"/>
      <c r="U288" s="19"/>
      <c r="V288" s="19"/>
      <c r="W288" s="19"/>
    </row>
    <row r="289" spans="1:23">
      <c r="A289" s="19"/>
      <c r="B289" s="19"/>
      <c r="C289" s="19"/>
      <c r="D289" s="22"/>
      <c r="E289" s="22"/>
      <c r="F289" s="19"/>
      <c r="G289" s="19"/>
      <c r="H289" s="19"/>
      <c r="I289" s="19"/>
      <c r="J289" s="19"/>
      <c r="K289" s="19"/>
      <c r="L289" s="19"/>
      <c r="M289" s="19"/>
      <c r="N289" s="19"/>
      <c r="O289" s="19"/>
      <c r="P289" s="19"/>
      <c r="Q289" s="19"/>
      <c r="R289" s="19"/>
      <c r="S289" s="19"/>
      <c r="T289" s="19"/>
      <c r="U289" s="19"/>
      <c r="V289" s="19"/>
      <c r="W289" s="19"/>
    </row>
    <row r="290" spans="1:23">
      <c r="A290" s="19"/>
      <c r="B290" s="19"/>
      <c r="C290" s="19"/>
      <c r="D290" s="22"/>
      <c r="E290" s="22"/>
      <c r="F290" s="19"/>
      <c r="G290" s="19"/>
      <c r="H290" s="19"/>
      <c r="I290" s="19"/>
      <c r="J290" s="19"/>
      <c r="K290" s="19"/>
      <c r="L290" s="19"/>
      <c r="M290" s="19"/>
      <c r="N290" s="19"/>
      <c r="O290" s="19"/>
      <c r="P290" s="19"/>
      <c r="Q290" s="19"/>
      <c r="R290" s="19"/>
      <c r="S290" s="19"/>
      <c r="T290" s="19"/>
      <c r="U290" s="19"/>
      <c r="V290" s="19"/>
      <c r="W290" s="19"/>
    </row>
    <row r="291" spans="1:23">
      <c r="A291" s="19"/>
      <c r="B291" s="19"/>
      <c r="C291" s="19"/>
      <c r="D291" s="22"/>
      <c r="E291" s="22"/>
      <c r="F291" s="19"/>
      <c r="G291" s="19"/>
      <c r="H291" s="19"/>
      <c r="I291" s="19"/>
      <c r="J291" s="19"/>
      <c r="K291" s="19"/>
      <c r="L291" s="19"/>
      <c r="M291" s="19"/>
      <c r="N291" s="19"/>
      <c r="O291" s="19"/>
      <c r="P291" s="19"/>
      <c r="Q291" s="19"/>
      <c r="R291" s="19"/>
      <c r="S291" s="19"/>
      <c r="T291" s="19"/>
      <c r="U291" s="19"/>
      <c r="V291" s="19"/>
      <c r="W291" s="19"/>
    </row>
    <row r="292" spans="1:23">
      <c r="A292" s="19"/>
      <c r="B292" s="19"/>
      <c r="C292" s="19"/>
      <c r="D292" s="22"/>
      <c r="E292" s="22"/>
      <c r="F292" s="19"/>
      <c r="G292" s="19"/>
      <c r="H292" s="19"/>
      <c r="I292" s="19"/>
      <c r="J292" s="19"/>
      <c r="K292" s="19"/>
      <c r="L292" s="19"/>
      <c r="M292" s="19"/>
      <c r="N292" s="19"/>
      <c r="O292" s="19"/>
      <c r="P292" s="19"/>
      <c r="Q292" s="19"/>
      <c r="R292" s="19"/>
      <c r="S292" s="19"/>
      <c r="T292" s="19"/>
      <c r="U292" s="19"/>
      <c r="V292" s="19"/>
      <c r="W292" s="19"/>
    </row>
    <row r="293" spans="1:23">
      <c r="A293" s="19"/>
      <c r="B293" s="19"/>
      <c r="C293" s="19"/>
      <c r="D293" s="22"/>
      <c r="E293" s="22"/>
      <c r="F293" s="19"/>
      <c r="G293" s="19"/>
      <c r="H293" s="19"/>
      <c r="I293" s="19"/>
      <c r="J293" s="19"/>
      <c r="K293" s="19"/>
      <c r="L293" s="19"/>
      <c r="M293" s="19"/>
      <c r="N293" s="19"/>
      <c r="O293" s="19"/>
      <c r="P293" s="19"/>
      <c r="Q293" s="19"/>
      <c r="R293" s="19"/>
      <c r="S293" s="19"/>
      <c r="T293" s="19"/>
      <c r="U293" s="19"/>
      <c r="V293" s="19"/>
      <c r="W293" s="19"/>
    </row>
    <row r="294" spans="1:23">
      <c r="A294" s="19"/>
      <c r="B294" s="19"/>
      <c r="C294" s="19"/>
      <c r="D294" s="22"/>
      <c r="E294" s="22"/>
      <c r="F294" s="19"/>
      <c r="G294" s="19"/>
      <c r="H294" s="19"/>
      <c r="I294" s="19"/>
      <c r="J294" s="19"/>
      <c r="K294" s="19"/>
      <c r="L294" s="19"/>
      <c r="M294" s="19"/>
      <c r="N294" s="19"/>
      <c r="O294" s="19"/>
      <c r="P294" s="19"/>
      <c r="Q294" s="19"/>
      <c r="R294" s="19"/>
      <c r="S294" s="19"/>
      <c r="T294" s="19"/>
      <c r="U294" s="19"/>
      <c r="V294" s="19"/>
      <c r="W294" s="19"/>
    </row>
    <row r="295" spans="1:23">
      <c r="A295" s="19"/>
      <c r="B295" s="19"/>
      <c r="C295" s="19"/>
      <c r="D295" s="22"/>
      <c r="E295" s="22"/>
      <c r="F295" s="19"/>
      <c r="G295" s="19"/>
      <c r="H295" s="19"/>
      <c r="I295" s="19"/>
      <c r="J295" s="19"/>
      <c r="K295" s="19"/>
      <c r="L295" s="19"/>
      <c r="M295" s="19"/>
      <c r="N295" s="19"/>
      <c r="O295" s="19"/>
      <c r="P295" s="19"/>
      <c r="Q295" s="19"/>
      <c r="R295" s="19"/>
      <c r="S295" s="19"/>
      <c r="T295" s="19"/>
      <c r="U295" s="19"/>
      <c r="V295" s="19"/>
      <c r="W295" s="19"/>
    </row>
    <row r="296" spans="1:23">
      <c r="A296" s="19"/>
      <c r="B296" s="19"/>
      <c r="C296" s="19"/>
      <c r="D296" s="22"/>
      <c r="E296" s="22"/>
      <c r="F296" s="19"/>
      <c r="G296" s="19"/>
      <c r="H296" s="19"/>
      <c r="I296" s="19"/>
      <c r="J296" s="19"/>
      <c r="K296" s="19"/>
      <c r="L296" s="19"/>
      <c r="M296" s="19"/>
      <c r="N296" s="19"/>
      <c r="O296" s="19"/>
      <c r="P296" s="19"/>
      <c r="Q296" s="19"/>
      <c r="R296" s="19"/>
      <c r="S296" s="19"/>
      <c r="T296" s="19"/>
      <c r="U296" s="19"/>
      <c r="V296" s="19"/>
      <c r="W296" s="19"/>
    </row>
    <row r="297" spans="1:23">
      <c r="A297" s="19"/>
      <c r="B297" s="19"/>
      <c r="C297" s="19"/>
      <c r="D297" s="22"/>
      <c r="E297" s="22"/>
      <c r="F297" s="19"/>
      <c r="G297" s="19"/>
      <c r="H297" s="19"/>
      <c r="I297" s="19"/>
      <c r="J297" s="19"/>
      <c r="K297" s="19"/>
      <c r="L297" s="19"/>
      <c r="M297" s="19"/>
      <c r="N297" s="19"/>
      <c r="O297" s="19"/>
      <c r="P297" s="19"/>
      <c r="Q297" s="19"/>
      <c r="R297" s="19"/>
      <c r="S297" s="19"/>
      <c r="T297" s="19"/>
      <c r="U297" s="19"/>
      <c r="V297" s="19"/>
      <c r="W297" s="19"/>
    </row>
    <row r="298" spans="1:23">
      <c r="A298" s="19"/>
      <c r="B298" s="19"/>
      <c r="C298" s="19"/>
      <c r="D298" s="22"/>
      <c r="E298" s="22"/>
      <c r="F298" s="19"/>
      <c r="G298" s="19"/>
      <c r="H298" s="19"/>
      <c r="I298" s="19"/>
      <c r="J298" s="19"/>
      <c r="K298" s="19"/>
      <c r="L298" s="19"/>
      <c r="M298" s="19"/>
      <c r="N298" s="19"/>
      <c r="O298" s="19"/>
      <c r="P298" s="19"/>
      <c r="Q298" s="19"/>
      <c r="R298" s="19"/>
      <c r="S298" s="19"/>
      <c r="T298" s="19"/>
      <c r="U298" s="19"/>
      <c r="V298" s="19"/>
      <c r="W298" s="19"/>
    </row>
    <row r="299" spans="1:23">
      <c r="A299" s="19"/>
      <c r="B299" s="19"/>
      <c r="C299" s="19"/>
      <c r="D299" s="22"/>
      <c r="E299" s="22"/>
      <c r="F299" s="19"/>
      <c r="G299" s="19"/>
      <c r="H299" s="19"/>
      <c r="I299" s="19"/>
      <c r="J299" s="19"/>
      <c r="K299" s="19"/>
      <c r="L299" s="19"/>
      <c r="M299" s="19"/>
      <c r="N299" s="19"/>
      <c r="O299" s="19"/>
      <c r="P299" s="19"/>
      <c r="Q299" s="19"/>
      <c r="R299" s="19"/>
      <c r="S299" s="19"/>
      <c r="T299" s="19"/>
      <c r="U299" s="19"/>
      <c r="V299" s="19"/>
      <c r="W299" s="19"/>
    </row>
    <row r="300" spans="1:23">
      <c r="A300" s="19"/>
      <c r="B300" s="19"/>
      <c r="C300" s="19"/>
      <c r="D300" s="22"/>
      <c r="E300" s="22"/>
      <c r="F300" s="19"/>
      <c r="G300" s="19"/>
      <c r="H300" s="19"/>
      <c r="I300" s="19"/>
      <c r="J300" s="19"/>
      <c r="K300" s="19"/>
      <c r="L300" s="19"/>
      <c r="M300" s="19"/>
      <c r="N300" s="19"/>
      <c r="O300" s="19"/>
      <c r="P300" s="19"/>
      <c r="Q300" s="19"/>
      <c r="R300" s="19"/>
      <c r="S300" s="19"/>
      <c r="T300" s="19"/>
      <c r="U300" s="19"/>
      <c r="V300" s="19"/>
      <c r="W300" s="19"/>
    </row>
    <row r="301" spans="1:23">
      <c r="A301" s="19"/>
      <c r="B301" s="19"/>
      <c r="C301" s="19"/>
      <c r="D301" s="22"/>
      <c r="E301" s="22"/>
      <c r="F301" s="19"/>
      <c r="G301" s="19"/>
      <c r="H301" s="19"/>
      <c r="I301" s="19"/>
      <c r="J301" s="19"/>
      <c r="K301" s="19"/>
      <c r="L301" s="19"/>
      <c r="M301" s="19"/>
      <c r="N301" s="19"/>
      <c r="O301" s="19"/>
      <c r="P301" s="19"/>
      <c r="Q301" s="19"/>
      <c r="R301" s="19"/>
      <c r="S301" s="19"/>
      <c r="T301" s="19"/>
      <c r="U301" s="19"/>
      <c r="V301" s="19"/>
      <c r="W301" s="19"/>
    </row>
    <row r="302" spans="1:23">
      <c r="A302" s="19"/>
      <c r="B302" s="19"/>
      <c r="C302" s="19"/>
      <c r="D302" s="22"/>
      <c r="E302" s="22"/>
      <c r="F302" s="19"/>
      <c r="G302" s="19"/>
      <c r="H302" s="19"/>
      <c r="I302" s="19"/>
      <c r="J302" s="19"/>
      <c r="K302" s="19"/>
      <c r="L302" s="19"/>
      <c r="M302" s="19"/>
      <c r="N302" s="19"/>
      <c r="O302" s="19"/>
      <c r="P302" s="19"/>
      <c r="Q302" s="19"/>
      <c r="R302" s="19"/>
      <c r="S302" s="19"/>
      <c r="T302" s="19"/>
      <c r="U302" s="19"/>
      <c r="V302" s="19"/>
      <c r="W302" s="19"/>
    </row>
    <row r="303" spans="1:23">
      <c r="A303" s="19"/>
      <c r="B303" s="19"/>
      <c r="C303" s="19"/>
      <c r="D303" s="22"/>
      <c r="E303" s="22"/>
      <c r="F303" s="19"/>
      <c r="G303" s="19"/>
      <c r="H303" s="19"/>
      <c r="I303" s="19"/>
      <c r="J303" s="19"/>
      <c r="K303" s="19"/>
      <c r="L303" s="19"/>
      <c r="M303" s="19"/>
      <c r="N303" s="19"/>
      <c r="O303" s="19"/>
      <c r="P303" s="19"/>
      <c r="Q303" s="19"/>
      <c r="R303" s="19"/>
      <c r="S303" s="19"/>
      <c r="T303" s="19"/>
      <c r="U303" s="19"/>
      <c r="V303" s="19"/>
      <c r="W303" s="19"/>
    </row>
    <row r="304" spans="1:23">
      <c r="A304" s="19"/>
      <c r="B304" s="19"/>
      <c r="C304" s="19"/>
      <c r="D304" s="22"/>
      <c r="E304" s="22"/>
      <c r="F304" s="19"/>
      <c r="G304" s="19"/>
      <c r="H304" s="19"/>
      <c r="I304" s="19"/>
      <c r="J304" s="19"/>
      <c r="K304" s="19"/>
      <c r="L304" s="19"/>
      <c r="M304" s="19"/>
      <c r="N304" s="19"/>
      <c r="O304" s="19"/>
      <c r="P304" s="19"/>
      <c r="Q304" s="19"/>
      <c r="R304" s="19"/>
      <c r="S304" s="19"/>
      <c r="T304" s="19"/>
      <c r="U304" s="19"/>
      <c r="V304" s="19"/>
      <c r="W304" s="19"/>
    </row>
    <row r="305" spans="1:23">
      <c r="A305" s="19"/>
      <c r="B305" s="19"/>
      <c r="C305" s="19"/>
      <c r="D305" s="22"/>
      <c r="E305" s="22"/>
      <c r="F305" s="19"/>
      <c r="G305" s="19"/>
      <c r="H305" s="19"/>
      <c r="I305" s="19"/>
      <c r="J305" s="19"/>
      <c r="K305" s="19"/>
      <c r="L305" s="19"/>
      <c r="M305" s="19"/>
      <c r="N305" s="19"/>
      <c r="O305" s="19"/>
      <c r="P305" s="19"/>
      <c r="Q305" s="19"/>
      <c r="R305" s="19"/>
      <c r="S305" s="19"/>
      <c r="T305" s="19"/>
      <c r="U305" s="19"/>
      <c r="V305" s="19"/>
      <c r="W305" s="19"/>
    </row>
    <row r="306" spans="1:23">
      <c r="A306" s="19"/>
      <c r="B306" s="19"/>
      <c r="C306" s="19"/>
      <c r="D306" s="22"/>
      <c r="E306" s="22"/>
      <c r="F306" s="19"/>
      <c r="G306" s="19"/>
      <c r="H306" s="19"/>
      <c r="I306" s="19"/>
      <c r="J306" s="19"/>
      <c r="K306" s="19"/>
      <c r="L306" s="19"/>
      <c r="M306" s="19"/>
      <c r="N306" s="19"/>
      <c r="O306" s="19"/>
      <c r="P306" s="19"/>
      <c r="Q306" s="19"/>
      <c r="R306" s="19"/>
      <c r="S306" s="19"/>
      <c r="T306" s="19"/>
      <c r="U306" s="19"/>
      <c r="V306" s="19"/>
      <c r="W306" s="19"/>
    </row>
    <row r="307" spans="1:23">
      <c r="A307" s="19"/>
      <c r="B307" s="19"/>
      <c r="C307" s="19"/>
      <c r="D307" s="22"/>
      <c r="E307" s="22"/>
      <c r="F307" s="19"/>
      <c r="G307" s="19"/>
      <c r="H307" s="19"/>
      <c r="I307" s="19"/>
      <c r="J307" s="19"/>
      <c r="K307" s="19"/>
      <c r="L307" s="19"/>
      <c r="M307" s="19"/>
      <c r="N307" s="19"/>
      <c r="O307" s="19"/>
      <c r="P307" s="19"/>
      <c r="Q307" s="19"/>
      <c r="R307" s="19"/>
      <c r="S307" s="19"/>
      <c r="T307" s="19"/>
      <c r="U307" s="19"/>
      <c r="V307" s="19"/>
      <c r="W307" s="19"/>
    </row>
    <row r="308" spans="1:23">
      <c r="A308" s="19"/>
      <c r="B308" s="19"/>
      <c r="C308" s="19"/>
      <c r="D308" s="22"/>
      <c r="E308" s="22"/>
      <c r="F308" s="19"/>
      <c r="G308" s="19"/>
      <c r="H308" s="19"/>
      <c r="I308" s="19"/>
      <c r="J308" s="19"/>
      <c r="K308" s="19"/>
      <c r="L308" s="19"/>
      <c r="M308" s="19"/>
      <c r="N308" s="19"/>
      <c r="O308" s="19"/>
      <c r="P308" s="19"/>
      <c r="Q308" s="19"/>
      <c r="R308" s="19"/>
      <c r="S308" s="19"/>
      <c r="T308" s="19"/>
      <c r="U308" s="19"/>
      <c r="V308" s="19"/>
      <c r="W308" s="19"/>
    </row>
    <row r="309" spans="1:23">
      <c r="A309" s="19"/>
      <c r="B309" s="19"/>
      <c r="C309" s="19"/>
      <c r="D309" s="22"/>
      <c r="E309" s="22"/>
      <c r="F309" s="19"/>
      <c r="G309" s="19"/>
      <c r="H309" s="19"/>
      <c r="I309" s="19"/>
      <c r="J309" s="19"/>
      <c r="K309" s="19"/>
      <c r="L309" s="19"/>
      <c r="M309" s="19"/>
      <c r="N309" s="19"/>
      <c r="O309" s="19"/>
      <c r="P309" s="19"/>
      <c r="Q309" s="19"/>
      <c r="R309" s="19"/>
      <c r="S309" s="19"/>
      <c r="T309" s="19"/>
      <c r="U309" s="19"/>
      <c r="V309" s="19"/>
      <c r="W309" s="19"/>
    </row>
    <row r="310" spans="1:23">
      <c r="A310" s="19"/>
      <c r="B310" s="19"/>
      <c r="C310" s="19"/>
      <c r="D310" s="22"/>
      <c r="E310" s="22"/>
      <c r="F310" s="19"/>
      <c r="G310" s="19"/>
      <c r="H310" s="19"/>
      <c r="I310" s="19"/>
      <c r="J310" s="19"/>
      <c r="K310" s="19"/>
      <c r="L310" s="19"/>
      <c r="M310" s="19"/>
      <c r="N310" s="19"/>
      <c r="O310" s="19"/>
      <c r="P310" s="19"/>
      <c r="Q310" s="19"/>
      <c r="R310" s="19"/>
      <c r="S310" s="19"/>
      <c r="T310" s="19"/>
      <c r="U310" s="19"/>
      <c r="V310" s="19"/>
      <c r="W310" s="19"/>
    </row>
    <row r="311" spans="1:23">
      <c r="A311" s="19"/>
      <c r="B311" s="19"/>
      <c r="C311" s="19"/>
      <c r="D311" s="22"/>
      <c r="E311" s="22"/>
      <c r="F311" s="19"/>
      <c r="G311" s="19"/>
      <c r="H311" s="19"/>
      <c r="I311" s="19"/>
      <c r="J311" s="19"/>
      <c r="K311" s="19"/>
      <c r="L311" s="19"/>
      <c r="M311" s="19"/>
      <c r="N311" s="19"/>
      <c r="O311" s="19"/>
      <c r="P311" s="19"/>
      <c r="Q311" s="19"/>
      <c r="R311" s="19"/>
      <c r="S311" s="19"/>
      <c r="T311" s="19"/>
      <c r="U311" s="19"/>
      <c r="V311" s="19"/>
      <c r="W311" s="19"/>
    </row>
    <row r="312" spans="1:23">
      <c r="A312" s="19"/>
      <c r="B312" s="19"/>
      <c r="C312" s="19"/>
      <c r="D312" s="22"/>
      <c r="E312" s="22"/>
      <c r="F312" s="19"/>
      <c r="G312" s="19"/>
      <c r="H312" s="19"/>
      <c r="I312" s="19"/>
      <c r="J312" s="19"/>
      <c r="K312" s="19"/>
      <c r="L312" s="19"/>
      <c r="M312" s="19"/>
      <c r="N312" s="19"/>
      <c r="O312" s="19"/>
      <c r="P312" s="19"/>
      <c r="Q312" s="19"/>
      <c r="R312" s="19"/>
      <c r="S312" s="19"/>
      <c r="T312" s="19"/>
      <c r="U312" s="19"/>
      <c r="V312" s="19"/>
      <c r="W312" s="19"/>
    </row>
    <row r="313" spans="1:23">
      <c r="A313" s="19"/>
      <c r="B313" s="19"/>
      <c r="C313" s="19"/>
      <c r="D313" s="22"/>
      <c r="E313" s="22"/>
      <c r="F313" s="19"/>
      <c r="G313" s="19"/>
      <c r="H313" s="19"/>
      <c r="I313" s="19"/>
      <c r="J313" s="19"/>
      <c r="K313" s="19"/>
      <c r="L313" s="19"/>
      <c r="M313" s="19"/>
      <c r="N313" s="19"/>
      <c r="O313" s="19"/>
      <c r="P313" s="19"/>
      <c r="Q313" s="19"/>
      <c r="R313" s="19"/>
      <c r="S313" s="19"/>
      <c r="T313" s="19"/>
      <c r="U313" s="19"/>
      <c r="V313" s="19"/>
      <c r="W313" s="19"/>
    </row>
    <row r="314" spans="1:23">
      <c r="A314" s="19"/>
      <c r="B314" s="19"/>
      <c r="C314" s="19"/>
      <c r="D314" s="22"/>
      <c r="E314" s="22"/>
      <c r="F314" s="19"/>
      <c r="G314" s="19"/>
      <c r="H314" s="19"/>
      <c r="I314" s="19"/>
      <c r="J314" s="19"/>
      <c r="K314" s="19"/>
      <c r="L314" s="19"/>
      <c r="M314" s="19"/>
      <c r="N314" s="19"/>
      <c r="O314" s="19"/>
      <c r="P314" s="19"/>
      <c r="Q314" s="19"/>
      <c r="R314" s="19"/>
      <c r="S314" s="19"/>
      <c r="T314" s="19"/>
      <c r="U314" s="19"/>
      <c r="V314" s="19"/>
      <c r="W314" s="19"/>
    </row>
    <row r="315" spans="1:23">
      <c r="A315" s="19"/>
      <c r="B315" s="19"/>
      <c r="C315" s="19"/>
      <c r="D315" s="22"/>
      <c r="E315" s="22"/>
      <c r="F315" s="19"/>
      <c r="G315" s="19"/>
      <c r="H315" s="19"/>
      <c r="I315" s="19"/>
      <c r="J315" s="19"/>
      <c r="K315" s="19"/>
      <c r="L315" s="19"/>
      <c r="M315" s="19"/>
      <c r="N315" s="19"/>
      <c r="O315" s="19"/>
      <c r="P315" s="19"/>
      <c r="Q315" s="19"/>
      <c r="R315" s="19"/>
      <c r="S315" s="19"/>
      <c r="T315" s="19"/>
      <c r="U315" s="19"/>
      <c r="V315" s="19"/>
      <c r="W315" s="19"/>
    </row>
    <row r="316" spans="1:23">
      <c r="A316" s="19"/>
      <c r="B316" s="19"/>
      <c r="C316" s="19"/>
      <c r="D316" s="22"/>
      <c r="E316" s="22"/>
      <c r="F316" s="19"/>
      <c r="G316" s="19"/>
      <c r="H316" s="19"/>
      <c r="I316" s="19"/>
      <c r="J316" s="19"/>
      <c r="K316" s="19"/>
      <c r="L316" s="19"/>
      <c r="M316" s="19"/>
      <c r="N316" s="19"/>
      <c r="O316" s="19"/>
      <c r="P316" s="19"/>
      <c r="Q316" s="19"/>
      <c r="R316" s="19"/>
      <c r="S316" s="19"/>
      <c r="T316" s="19"/>
      <c r="U316" s="19"/>
      <c r="V316" s="19"/>
      <c r="W316" s="19"/>
    </row>
    <row r="317" spans="1:23">
      <c r="A317" s="19"/>
      <c r="B317" s="19"/>
      <c r="C317" s="19"/>
      <c r="D317" s="22"/>
      <c r="E317" s="22"/>
      <c r="F317" s="19"/>
      <c r="G317" s="19"/>
      <c r="H317" s="19"/>
      <c r="I317" s="19"/>
      <c r="J317" s="19"/>
      <c r="K317" s="19"/>
      <c r="L317" s="19"/>
      <c r="M317" s="19"/>
      <c r="N317" s="19"/>
      <c r="O317" s="19"/>
      <c r="P317" s="19"/>
      <c r="Q317" s="19"/>
      <c r="R317" s="19"/>
      <c r="S317" s="19"/>
      <c r="T317" s="19"/>
      <c r="U317" s="19"/>
      <c r="V317" s="19"/>
      <c r="W317" s="19"/>
    </row>
    <row r="318" spans="1:23">
      <c r="A318" s="19"/>
      <c r="B318" s="19"/>
      <c r="C318" s="19"/>
      <c r="D318" s="22"/>
      <c r="E318" s="22"/>
      <c r="F318" s="19"/>
      <c r="G318" s="19"/>
      <c r="H318" s="19"/>
      <c r="I318" s="19"/>
      <c r="J318" s="19"/>
      <c r="K318" s="19"/>
      <c r="L318" s="19"/>
      <c r="M318" s="19"/>
      <c r="N318" s="19"/>
      <c r="O318" s="19"/>
      <c r="P318" s="19"/>
      <c r="Q318" s="19"/>
      <c r="R318" s="19"/>
      <c r="S318" s="19"/>
      <c r="T318" s="19"/>
      <c r="U318" s="19"/>
      <c r="V318" s="19"/>
      <c r="W318" s="19"/>
    </row>
    <row r="319" spans="1:23">
      <c r="A319" s="19"/>
      <c r="B319" s="19"/>
      <c r="C319" s="19"/>
      <c r="D319" s="22"/>
      <c r="E319" s="22"/>
      <c r="F319" s="19"/>
      <c r="G319" s="19"/>
      <c r="H319" s="19"/>
      <c r="I319" s="19"/>
      <c r="J319" s="19"/>
      <c r="K319" s="19"/>
      <c r="L319" s="19"/>
      <c r="M319" s="19"/>
      <c r="N319" s="19"/>
      <c r="O319" s="19"/>
      <c r="P319" s="19"/>
      <c r="Q319" s="19"/>
      <c r="R319" s="19"/>
      <c r="S319" s="19"/>
      <c r="T319" s="19"/>
      <c r="U319" s="19"/>
      <c r="V319" s="19"/>
      <c r="W319" s="19"/>
    </row>
    <row r="320" spans="1:23">
      <c r="A320" s="19"/>
      <c r="B320" s="19"/>
      <c r="C320" s="19"/>
      <c r="D320" s="22"/>
      <c r="E320" s="22"/>
      <c r="F320" s="19"/>
      <c r="G320" s="19"/>
      <c r="H320" s="19"/>
      <c r="I320" s="19"/>
      <c r="J320" s="19"/>
      <c r="K320" s="19"/>
      <c r="L320" s="19"/>
      <c r="M320" s="19"/>
      <c r="N320" s="19"/>
      <c r="O320" s="19"/>
      <c r="P320" s="19"/>
      <c r="Q320" s="19"/>
      <c r="R320" s="19"/>
      <c r="S320" s="19"/>
      <c r="T320" s="19"/>
      <c r="U320" s="19"/>
      <c r="V320" s="19"/>
      <c r="W320" s="19"/>
    </row>
    <row r="321" spans="1:23">
      <c r="A321" s="19"/>
      <c r="B321" s="19"/>
      <c r="C321" s="19"/>
      <c r="D321" s="22"/>
      <c r="E321" s="22"/>
      <c r="F321" s="19"/>
      <c r="G321" s="19"/>
      <c r="H321" s="19"/>
      <c r="I321" s="19"/>
      <c r="J321" s="19"/>
      <c r="K321" s="19"/>
      <c r="L321" s="19"/>
      <c r="M321" s="19"/>
      <c r="N321" s="19"/>
      <c r="O321" s="19"/>
      <c r="P321" s="19"/>
      <c r="Q321" s="19"/>
      <c r="R321" s="19"/>
      <c r="S321" s="19"/>
      <c r="T321" s="19"/>
      <c r="U321" s="19"/>
      <c r="V321" s="19"/>
      <c r="W321" s="19"/>
    </row>
    <row r="322" spans="1:23">
      <c r="A322" s="19"/>
      <c r="B322" s="19"/>
      <c r="C322" s="19"/>
      <c r="D322" s="22"/>
      <c r="E322" s="22"/>
      <c r="F322" s="19"/>
      <c r="G322" s="19"/>
      <c r="H322" s="19"/>
      <c r="I322" s="19"/>
      <c r="J322" s="19"/>
      <c r="K322" s="19"/>
      <c r="L322" s="19"/>
      <c r="M322" s="19"/>
      <c r="N322" s="19"/>
      <c r="O322" s="19"/>
      <c r="P322" s="19"/>
      <c r="Q322" s="19"/>
      <c r="R322" s="19"/>
      <c r="S322" s="19"/>
      <c r="T322" s="19"/>
      <c r="U322" s="19"/>
      <c r="V322" s="19"/>
      <c r="W322" s="19"/>
    </row>
    <row r="323" spans="1:23">
      <c r="A323" s="19"/>
      <c r="B323" s="19"/>
      <c r="C323" s="19"/>
      <c r="D323" s="22"/>
      <c r="E323" s="22"/>
      <c r="F323" s="19"/>
      <c r="G323" s="19"/>
      <c r="H323" s="19"/>
      <c r="I323" s="19"/>
      <c r="J323" s="19"/>
      <c r="K323" s="19"/>
      <c r="L323" s="19"/>
      <c r="M323" s="19"/>
      <c r="N323" s="19"/>
      <c r="O323" s="19"/>
      <c r="P323" s="19"/>
      <c r="Q323" s="19"/>
      <c r="R323" s="19"/>
      <c r="S323" s="19"/>
      <c r="T323" s="19"/>
      <c r="U323" s="19"/>
      <c r="V323" s="19"/>
      <c r="W323" s="19"/>
    </row>
    <row r="324" spans="1:23">
      <c r="A324" s="19"/>
      <c r="B324" s="19"/>
      <c r="C324" s="19"/>
      <c r="D324" s="22"/>
      <c r="E324" s="22"/>
      <c r="F324" s="19"/>
      <c r="G324" s="19"/>
      <c r="H324" s="19"/>
      <c r="I324" s="19"/>
      <c r="J324" s="19"/>
      <c r="K324" s="19"/>
      <c r="L324" s="19"/>
      <c r="M324" s="19"/>
      <c r="N324" s="19"/>
      <c r="O324" s="19"/>
      <c r="P324" s="19"/>
      <c r="Q324" s="19"/>
      <c r="R324" s="19"/>
      <c r="S324" s="19"/>
      <c r="T324" s="19"/>
      <c r="U324" s="19"/>
      <c r="V324" s="19"/>
      <c r="W324" s="19"/>
    </row>
    <row r="325" spans="1:23">
      <c r="A325" s="19"/>
      <c r="B325" s="19"/>
      <c r="C325" s="19"/>
      <c r="D325" s="22"/>
      <c r="E325" s="22"/>
      <c r="F325" s="19"/>
      <c r="G325" s="19"/>
      <c r="H325" s="19"/>
      <c r="I325" s="19"/>
      <c r="J325" s="19"/>
      <c r="K325" s="19"/>
      <c r="L325" s="19"/>
      <c r="M325" s="19"/>
      <c r="N325" s="19"/>
      <c r="O325" s="19"/>
      <c r="P325" s="19"/>
      <c r="Q325" s="19"/>
      <c r="R325" s="19"/>
      <c r="S325" s="19"/>
      <c r="T325" s="19"/>
      <c r="U325" s="19"/>
      <c r="V325" s="19"/>
      <c r="W325" s="19"/>
    </row>
    <row r="326" spans="1:23">
      <c r="A326" s="19"/>
      <c r="B326" s="19"/>
      <c r="C326" s="19"/>
      <c r="D326" s="22"/>
      <c r="E326" s="22"/>
      <c r="F326" s="19"/>
      <c r="G326" s="19"/>
      <c r="H326" s="19"/>
      <c r="I326" s="19"/>
      <c r="J326" s="19"/>
      <c r="K326" s="19"/>
      <c r="L326" s="19"/>
      <c r="M326" s="19"/>
      <c r="N326" s="19"/>
      <c r="O326" s="19"/>
      <c r="P326" s="19"/>
      <c r="Q326" s="19"/>
      <c r="R326" s="19"/>
      <c r="S326" s="19"/>
      <c r="T326" s="19"/>
      <c r="U326" s="19"/>
      <c r="V326" s="19"/>
      <c r="W326" s="19"/>
    </row>
    <row r="327" spans="1:23">
      <c r="A327" s="19"/>
      <c r="B327" s="19"/>
      <c r="C327" s="19"/>
      <c r="D327" s="22"/>
      <c r="E327" s="22"/>
      <c r="F327" s="19"/>
      <c r="G327" s="19"/>
      <c r="H327" s="19"/>
      <c r="I327" s="19"/>
      <c r="J327" s="19"/>
      <c r="K327" s="19"/>
      <c r="L327" s="19"/>
      <c r="M327" s="19"/>
      <c r="N327" s="19"/>
      <c r="O327" s="19"/>
      <c r="P327" s="19"/>
      <c r="Q327" s="19"/>
      <c r="R327" s="19"/>
      <c r="S327" s="19"/>
      <c r="T327" s="19"/>
      <c r="U327" s="19"/>
      <c r="V327" s="19"/>
      <c r="W327" s="19"/>
    </row>
    <row r="328" spans="1:23">
      <c r="A328" s="19"/>
      <c r="B328" s="19"/>
      <c r="C328" s="19"/>
      <c r="D328" s="22"/>
      <c r="E328" s="22"/>
      <c r="F328" s="19"/>
      <c r="G328" s="19"/>
      <c r="H328" s="19"/>
      <c r="I328" s="19"/>
      <c r="J328" s="19"/>
      <c r="K328" s="19"/>
      <c r="L328" s="19"/>
      <c r="M328" s="19"/>
      <c r="N328" s="19"/>
      <c r="O328" s="19"/>
      <c r="P328" s="19"/>
      <c r="Q328" s="19"/>
      <c r="R328" s="19"/>
      <c r="S328" s="19"/>
      <c r="T328" s="19"/>
      <c r="U328" s="19"/>
      <c r="V328" s="19"/>
      <c r="W328" s="19"/>
    </row>
    <row r="329" spans="1:23">
      <c r="A329" s="19"/>
      <c r="B329" s="19"/>
      <c r="C329" s="19"/>
      <c r="D329" s="22"/>
      <c r="E329" s="22"/>
      <c r="F329" s="19"/>
      <c r="G329" s="19"/>
      <c r="H329" s="19"/>
      <c r="I329" s="19"/>
      <c r="J329" s="19"/>
      <c r="K329" s="19"/>
      <c r="L329" s="19"/>
      <c r="M329" s="19"/>
      <c r="N329" s="19"/>
      <c r="O329" s="19"/>
      <c r="P329" s="19"/>
      <c r="Q329" s="19"/>
      <c r="R329" s="19"/>
      <c r="S329" s="19"/>
      <c r="T329" s="19"/>
      <c r="U329" s="19"/>
      <c r="V329" s="19"/>
      <c r="W329" s="19"/>
    </row>
    <row r="330" spans="1:23">
      <c r="A330" s="19"/>
      <c r="B330" s="19"/>
      <c r="C330" s="19"/>
      <c r="D330" s="22"/>
      <c r="E330" s="22"/>
      <c r="F330" s="19"/>
      <c r="G330" s="19"/>
      <c r="H330" s="19"/>
      <c r="I330" s="19"/>
      <c r="J330" s="19"/>
      <c r="K330" s="19"/>
      <c r="L330" s="19"/>
      <c r="M330" s="19"/>
      <c r="N330" s="19"/>
      <c r="O330" s="19"/>
      <c r="P330" s="19"/>
      <c r="Q330" s="19"/>
      <c r="R330" s="19"/>
      <c r="S330" s="19"/>
      <c r="T330" s="19"/>
      <c r="U330" s="19"/>
      <c r="V330" s="19"/>
      <c r="W330" s="19"/>
    </row>
    <row r="331" spans="1:23">
      <c r="A331" s="19"/>
      <c r="B331" s="19"/>
      <c r="C331" s="19"/>
      <c r="D331" s="22"/>
      <c r="E331" s="22"/>
      <c r="F331" s="19"/>
      <c r="G331" s="19"/>
      <c r="H331" s="19"/>
      <c r="I331" s="19"/>
      <c r="J331" s="19"/>
      <c r="K331" s="19"/>
      <c r="L331" s="19"/>
      <c r="M331" s="19"/>
      <c r="N331" s="19"/>
      <c r="O331" s="19"/>
      <c r="P331" s="19"/>
      <c r="Q331" s="19"/>
      <c r="R331" s="19"/>
      <c r="S331" s="19"/>
      <c r="T331" s="19"/>
      <c r="U331" s="19"/>
      <c r="V331" s="19"/>
      <c r="W331" s="19"/>
    </row>
    <row r="332" spans="1:23">
      <c r="A332" s="19"/>
      <c r="B332" s="19"/>
      <c r="C332" s="19"/>
      <c r="D332" s="22"/>
      <c r="E332" s="22"/>
      <c r="F332" s="19"/>
      <c r="G332" s="19"/>
      <c r="H332" s="19"/>
      <c r="I332" s="19"/>
      <c r="J332" s="19"/>
      <c r="K332" s="19"/>
      <c r="L332" s="19"/>
      <c r="M332" s="19"/>
      <c r="N332" s="19"/>
      <c r="O332" s="19"/>
      <c r="P332" s="19"/>
      <c r="Q332" s="19"/>
      <c r="R332" s="19"/>
      <c r="S332" s="19"/>
      <c r="T332" s="19"/>
      <c r="U332" s="19"/>
      <c r="V332" s="19"/>
      <c r="W332" s="19"/>
    </row>
    <row r="333" spans="1:23">
      <c r="A333" s="19"/>
      <c r="B333" s="19"/>
      <c r="C333" s="19"/>
      <c r="D333" s="22"/>
      <c r="E333" s="22"/>
      <c r="F333" s="19"/>
      <c r="G333" s="19"/>
      <c r="H333" s="19"/>
      <c r="I333" s="19"/>
      <c r="J333" s="19"/>
      <c r="K333" s="19"/>
      <c r="L333" s="19"/>
      <c r="M333" s="19"/>
      <c r="N333" s="19"/>
      <c r="O333" s="19"/>
      <c r="P333" s="19"/>
      <c r="Q333" s="19"/>
      <c r="R333" s="19"/>
      <c r="S333" s="19"/>
      <c r="T333" s="19"/>
      <c r="U333" s="19"/>
      <c r="V333" s="19"/>
      <c r="W333" s="19"/>
    </row>
    <row r="334" spans="1:23">
      <c r="A334" s="19"/>
      <c r="B334" s="19"/>
      <c r="C334" s="19"/>
      <c r="D334" s="22"/>
      <c r="E334" s="22"/>
      <c r="F334" s="19"/>
      <c r="G334" s="19"/>
      <c r="H334" s="19"/>
      <c r="I334" s="19"/>
      <c r="J334" s="19"/>
      <c r="K334" s="19"/>
      <c r="L334" s="19"/>
      <c r="M334" s="19"/>
      <c r="N334" s="19"/>
      <c r="O334" s="19"/>
      <c r="P334" s="19"/>
      <c r="Q334" s="19"/>
      <c r="R334" s="19"/>
      <c r="S334" s="19"/>
      <c r="T334" s="19"/>
      <c r="U334" s="19"/>
      <c r="V334" s="19"/>
      <c r="W334" s="19"/>
    </row>
    <row r="335" spans="1:23">
      <c r="A335" s="19"/>
      <c r="B335" s="19"/>
      <c r="C335" s="19"/>
      <c r="D335" s="22"/>
      <c r="E335" s="22"/>
      <c r="F335" s="19"/>
      <c r="G335" s="19"/>
      <c r="H335" s="19"/>
      <c r="I335" s="19"/>
      <c r="J335" s="19"/>
      <c r="K335" s="19"/>
      <c r="L335" s="19"/>
      <c r="M335" s="19"/>
      <c r="N335" s="19"/>
      <c r="O335" s="19"/>
      <c r="P335" s="19"/>
      <c r="Q335" s="19"/>
      <c r="R335" s="19"/>
      <c r="S335" s="19"/>
      <c r="T335" s="19"/>
      <c r="U335" s="19"/>
      <c r="V335" s="19"/>
      <c r="W335" s="19"/>
    </row>
    <row r="336" spans="1:23">
      <c r="A336" s="19"/>
      <c r="B336" s="19"/>
      <c r="C336" s="19"/>
      <c r="D336" s="22"/>
      <c r="E336" s="22"/>
      <c r="F336" s="19"/>
      <c r="G336" s="19"/>
      <c r="H336" s="19"/>
      <c r="I336" s="19"/>
      <c r="J336" s="19"/>
      <c r="K336" s="19"/>
      <c r="L336" s="19"/>
      <c r="M336" s="19"/>
      <c r="N336" s="19"/>
      <c r="O336" s="19"/>
      <c r="P336" s="19"/>
      <c r="Q336" s="19"/>
      <c r="R336" s="19"/>
      <c r="S336" s="19"/>
      <c r="T336" s="19"/>
      <c r="U336" s="19"/>
      <c r="V336" s="19"/>
      <c r="W336" s="19"/>
    </row>
    <row r="337" spans="1:23">
      <c r="A337" s="19"/>
      <c r="B337" s="19"/>
      <c r="C337" s="19"/>
      <c r="D337" s="22"/>
      <c r="E337" s="22"/>
      <c r="F337" s="19"/>
      <c r="G337" s="19"/>
      <c r="H337" s="19"/>
      <c r="I337" s="19"/>
      <c r="J337" s="19"/>
      <c r="K337" s="19"/>
      <c r="L337" s="19"/>
      <c r="M337" s="19"/>
      <c r="N337" s="19"/>
      <c r="O337" s="19"/>
      <c r="P337" s="19"/>
      <c r="Q337" s="19"/>
      <c r="R337" s="19"/>
      <c r="S337" s="19"/>
      <c r="T337" s="19"/>
      <c r="U337" s="19"/>
      <c r="V337" s="19"/>
      <c r="W337" s="19"/>
    </row>
    <row r="338" spans="1:23">
      <c r="A338" s="19"/>
      <c r="B338" s="19"/>
      <c r="C338" s="19"/>
      <c r="D338" s="22"/>
      <c r="E338" s="22"/>
      <c r="F338" s="19"/>
      <c r="G338" s="19"/>
      <c r="H338" s="19"/>
      <c r="I338" s="19"/>
      <c r="J338" s="19"/>
      <c r="K338" s="19"/>
      <c r="L338" s="19"/>
      <c r="M338" s="19"/>
      <c r="N338" s="19"/>
      <c r="O338" s="19"/>
      <c r="P338" s="19"/>
      <c r="Q338" s="19"/>
      <c r="R338" s="19"/>
      <c r="S338" s="19"/>
      <c r="T338" s="19"/>
      <c r="U338" s="19"/>
      <c r="V338" s="19"/>
      <c r="W338" s="19"/>
    </row>
    <row r="339" spans="1:23">
      <c r="A339" s="19"/>
      <c r="B339" s="19"/>
      <c r="C339" s="19"/>
      <c r="D339" s="22"/>
      <c r="E339" s="22"/>
      <c r="F339" s="19"/>
      <c r="G339" s="19"/>
      <c r="H339" s="19"/>
      <c r="I339" s="19"/>
      <c r="J339" s="19"/>
      <c r="K339" s="19"/>
      <c r="L339" s="19"/>
      <c r="M339" s="19"/>
      <c r="N339" s="19"/>
      <c r="O339" s="19"/>
      <c r="P339" s="19"/>
      <c r="Q339" s="19"/>
      <c r="R339" s="19"/>
      <c r="S339" s="19"/>
      <c r="T339" s="19"/>
      <c r="U339" s="19"/>
      <c r="V339" s="19"/>
      <c r="W339" s="19"/>
    </row>
    <row r="340" spans="1:23">
      <c r="A340" s="19"/>
      <c r="B340" s="19"/>
      <c r="C340" s="19"/>
      <c r="D340" s="22"/>
      <c r="E340" s="22"/>
      <c r="F340" s="19"/>
      <c r="G340" s="19"/>
      <c r="H340" s="19"/>
      <c r="I340" s="19"/>
      <c r="J340" s="19"/>
      <c r="K340" s="19"/>
      <c r="L340" s="19"/>
      <c r="M340" s="19"/>
      <c r="N340" s="19"/>
      <c r="O340" s="19"/>
      <c r="P340" s="19"/>
      <c r="Q340" s="19"/>
      <c r="R340" s="19"/>
      <c r="S340" s="19"/>
      <c r="T340" s="19"/>
      <c r="U340" s="19"/>
      <c r="V340" s="19"/>
      <c r="W340" s="19"/>
    </row>
    <row r="341" spans="1:23">
      <c r="A341" s="19"/>
      <c r="B341" s="19"/>
      <c r="C341" s="19"/>
      <c r="D341" s="22"/>
      <c r="E341" s="22"/>
      <c r="F341" s="19"/>
      <c r="G341" s="19"/>
      <c r="H341" s="19"/>
      <c r="I341" s="19"/>
      <c r="J341" s="19"/>
      <c r="K341" s="19"/>
      <c r="L341" s="19"/>
      <c r="M341" s="19"/>
      <c r="N341" s="19"/>
      <c r="O341" s="19"/>
      <c r="P341" s="19"/>
      <c r="Q341" s="19"/>
      <c r="R341" s="19"/>
      <c r="S341" s="19"/>
      <c r="T341" s="19"/>
      <c r="U341" s="19"/>
      <c r="V341" s="19"/>
      <c r="W341" s="19"/>
    </row>
    <row r="342" spans="1:23">
      <c r="A342" s="19"/>
      <c r="B342" s="19"/>
      <c r="C342" s="19"/>
      <c r="D342" s="22"/>
      <c r="E342" s="22"/>
      <c r="F342" s="19"/>
      <c r="G342" s="19"/>
      <c r="H342" s="19"/>
      <c r="I342" s="19"/>
      <c r="J342" s="19"/>
      <c r="K342" s="19"/>
      <c r="L342" s="19"/>
      <c r="M342" s="19"/>
      <c r="N342" s="19"/>
      <c r="O342" s="19"/>
      <c r="P342" s="19"/>
      <c r="Q342" s="19"/>
      <c r="R342" s="19"/>
      <c r="S342" s="19"/>
      <c r="T342" s="19"/>
      <c r="U342" s="19"/>
      <c r="V342" s="19"/>
      <c r="W342" s="19"/>
    </row>
    <row r="343" spans="1:23">
      <c r="A343" s="19"/>
      <c r="B343" s="19"/>
      <c r="C343" s="19"/>
      <c r="D343" s="22"/>
      <c r="E343" s="22"/>
      <c r="F343" s="19"/>
      <c r="G343" s="19"/>
      <c r="H343" s="19"/>
      <c r="I343" s="19"/>
      <c r="J343" s="19"/>
      <c r="K343" s="19"/>
      <c r="L343" s="19"/>
      <c r="M343" s="19"/>
      <c r="N343" s="19"/>
      <c r="O343" s="19"/>
      <c r="P343" s="19"/>
      <c r="Q343" s="19"/>
      <c r="R343" s="19"/>
      <c r="S343" s="19"/>
      <c r="T343" s="19"/>
      <c r="U343" s="19"/>
      <c r="V343" s="19"/>
      <c r="W343" s="19"/>
    </row>
    <row r="344" spans="1:23">
      <c r="A344" s="19"/>
      <c r="B344" s="19"/>
      <c r="C344" s="19"/>
      <c r="D344" s="22"/>
      <c r="E344" s="22"/>
      <c r="F344" s="19"/>
      <c r="G344" s="19"/>
      <c r="H344" s="19"/>
      <c r="I344" s="19"/>
      <c r="J344" s="19"/>
      <c r="K344" s="19"/>
      <c r="L344" s="19"/>
      <c r="M344" s="19"/>
      <c r="N344" s="19"/>
      <c r="O344" s="19"/>
      <c r="P344" s="19"/>
      <c r="Q344" s="19"/>
      <c r="R344" s="19"/>
      <c r="S344" s="19"/>
      <c r="T344" s="19"/>
      <c r="U344" s="19"/>
      <c r="V344" s="19"/>
      <c r="W344" s="19"/>
    </row>
    <row r="345" spans="1:23">
      <c r="A345" s="19"/>
      <c r="B345" s="19"/>
      <c r="C345" s="19"/>
      <c r="D345" s="22"/>
      <c r="E345" s="22"/>
      <c r="F345" s="19"/>
      <c r="G345" s="19"/>
      <c r="H345" s="19"/>
      <c r="I345" s="19"/>
      <c r="J345" s="19"/>
      <c r="K345" s="19"/>
      <c r="L345" s="19"/>
      <c r="M345" s="19"/>
      <c r="N345" s="19"/>
      <c r="O345" s="19"/>
      <c r="P345" s="19"/>
      <c r="Q345" s="19"/>
      <c r="R345" s="19"/>
      <c r="S345" s="19"/>
      <c r="T345" s="19"/>
      <c r="U345" s="19"/>
      <c r="V345" s="19"/>
      <c r="W345" s="19"/>
    </row>
    <row r="346" spans="1:23">
      <c r="A346" s="19"/>
      <c r="B346" s="19"/>
      <c r="C346" s="19"/>
      <c r="D346" s="22"/>
      <c r="E346" s="22"/>
      <c r="F346" s="19"/>
      <c r="G346" s="19"/>
      <c r="H346" s="19"/>
      <c r="I346" s="19"/>
      <c r="J346" s="19"/>
      <c r="K346" s="19"/>
      <c r="L346" s="19"/>
      <c r="M346" s="19"/>
      <c r="N346" s="19"/>
      <c r="O346" s="19"/>
      <c r="P346" s="19"/>
      <c r="Q346" s="19"/>
      <c r="R346" s="19"/>
      <c r="S346" s="19"/>
      <c r="T346" s="19"/>
      <c r="U346" s="19"/>
      <c r="V346" s="19"/>
      <c r="W346" s="19"/>
    </row>
    <row r="347" spans="1:23">
      <c r="A347" s="19"/>
      <c r="B347" s="19"/>
      <c r="C347" s="19"/>
      <c r="D347" s="22"/>
      <c r="E347" s="22"/>
      <c r="F347" s="19"/>
      <c r="G347" s="19"/>
      <c r="H347" s="19"/>
      <c r="I347" s="19"/>
      <c r="J347" s="19"/>
      <c r="K347" s="19"/>
      <c r="L347" s="19"/>
      <c r="M347" s="19"/>
      <c r="N347" s="19"/>
      <c r="O347" s="19"/>
      <c r="P347" s="19"/>
      <c r="Q347" s="19"/>
      <c r="R347" s="19"/>
      <c r="S347" s="19"/>
      <c r="T347" s="19"/>
      <c r="U347" s="19"/>
      <c r="V347" s="19"/>
      <c r="W347" s="19"/>
    </row>
    <row r="348" spans="1:23">
      <c r="A348" s="19"/>
      <c r="B348" s="19"/>
      <c r="C348" s="19"/>
      <c r="D348" s="22"/>
      <c r="E348" s="22"/>
      <c r="F348" s="19"/>
      <c r="G348" s="19"/>
      <c r="H348" s="19"/>
      <c r="I348" s="19"/>
      <c r="J348" s="19"/>
      <c r="K348" s="19"/>
      <c r="L348" s="19"/>
      <c r="M348" s="19"/>
      <c r="N348" s="19"/>
      <c r="O348" s="19"/>
      <c r="P348" s="19"/>
      <c r="Q348" s="19"/>
      <c r="R348" s="19"/>
      <c r="S348" s="19"/>
      <c r="T348" s="19"/>
      <c r="U348" s="19"/>
      <c r="V348" s="19"/>
      <c r="W348" s="19"/>
    </row>
    <row r="349" spans="1:23">
      <c r="A349" s="19"/>
      <c r="B349" s="19"/>
      <c r="C349" s="19"/>
      <c r="D349" s="22"/>
      <c r="E349" s="22"/>
      <c r="F349" s="19"/>
      <c r="G349" s="19"/>
      <c r="H349" s="19"/>
      <c r="I349" s="19"/>
      <c r="J349" s="19"/>
      <c r="K349" s="19"/>
      <c r="L349" s="19"/>
      <c r="M349" s="19"/>
      <c r="N349" s="19"/>
      <c r="O349" s="19"/>
      <c r="P349" s="19"/>
      <c r="Q349" s="19"/>
      <c r="R349" s="19"/>
      <c r="S349" s="19"/>
      <c r="T349" s="19"/>
      <c r="U349" s="19"/>
      <c r="V349" s="19"/>
      <c r="W349" s="19"/>
    </row>
    <row r="350" spans="1:23">
      <c r="A350" s="19"/>
      <c r="B350" s="19"/>
      <c r="C350" s="19"/>
      <c r="D350" s="22"/>
      <c r="E350" s="22"/>
      <c r="F350" s="19"/>
      <c r="G350" s="19"/>
      <c r="H350" s="19"/>
      <c r="I350" s="19"/>
      <c r="J350" s="19"/>
      <c r="K350" s="19"/>
      <c r="L350" s="19"/>
      <c r="M350" s="19"/>
      <c r="N350" s="19"/>
      <c r="O350" s="19"/>
      <c r="P350" s="19"/>
      <c r="Q350" s="19"/>
      <c r="R350" s="19"/>
      <c r="S350" s="19"/>
      <c r="T350" s="19"/>
      <c r="U350" s="19"/>
      <c r="V350" s="19"/>
      <c r="W350" s="19"/>
    </row>
    <row r="351" spans="1:23">
      <c r="A351" s="19"/>
      <c r="B351" s="19"/>
      <c r="C351" s="19"/>
      <c r="D351" s="22"/>
      <c r="E351" s="22"/>
      <c r="F351" s="19"/>
      <c r="G351" s="19"/>
      <c r="H351" s="19"/>
      <c r="I351" s="19"/>
      <c r="J351" s="19"/>
      <c r="K351" s="19"/>
      <c r="L351" s="19"/>
      <c r="M351" s="19"/>
      <c r="N351" s="19"/>
      <c r="O351" s="19"/>
      <c r="P351" s="19"/>
      <c r="Q351" s="19"/>
      <c r="R351" s="19"/>
      <c r="S351" s="19"/>
      <c r="T351" s="19"/>
      <c r="U351" s="19"/>
      <c r="V351" s="19"/>
      <c r="W351" s="19"/>
    </row>
    <row r="352" spans="1:23">
      <c r="A352" s="19"/>
      <c r="B352" s="19"/>
      <c r="C352" s="19"/>
      <c r="D352" s="22"/>
      <c r="E352" s="22"/>
      <c r="F352" s="19"/>
      <c r="G352" s="19"/>
      <c r="H352" s="19"/>
      <c r="I352" s="19"/>
      <c r="J352" s="19"/>
      <c r="K352" s="19"/>
      <c r="L352" s="19"/>
      <c r="M352" s="19"/>
      <c r="N352" s="19"/>
      <c r="O352" s="19"/>
      <c r="P352" s="19"/>
      <c r="Q352" s="19"/>
      <c r="R352" s="19"/>
      <c r="S352" s="19"/>
      <c r="T352" s="19"/>
      <c r="U352" s="19"/>
      <c r="V352" s="19"/>
      <c r="W352" s="19"/>
    </row>
    <row r="353" spans="1:23">
      <c r="A353" s="19"/>
      <c r="B353" s="19"/>
      <c r="C353" s="19"/>
      <c r="D353" s="22"/>
      <c r="E353" s="22"/>
      <c r="F353" s="19"/>
      <c r="G353" s="19"/>
      <c r="H353" s="19"/>
      <c r="I353" s="19"/>
      <c r="J353" s="19"/>
      <c r="K353" s="19"/>
      <c r="L353" s="19"/>
      <c r="M353" s="19"/>
      <c r="N353" s="19"/>
      <c r="O353" s="19"/>
      <c r="P353" s="19"/>
      <c r="Q353" s="19"/>
      <c r="R353" s="19"/>
      <c r="S353" s="19"/>
      <c r="T353" s="19"/>
      <c r="U353" s="19"/>
      <c r="V353" s="19"/>
      <c r="W353" s="19"/>
    </row>
    <row r="354" spans="1:23">
      <c r="A354" s="19"/>
      <c r="B354" s="19"/>
      <c r="C354" s="19"/>
      <c r="D354" s="22"/>
      <c r="E354" s="22"/>
      <c r="F354" s="19"/>
      <c r="G354" s="19"/>
      <c r="H354" s="19"/>
      <c r="I354" s="19"/>
      <c r="J354" s="19"/>
      <c r="K354" s="19"/>
      <c r="L354" s="19"/>
      <c r="M354" s="19"/>
      <c r="N354" s="19"/>
      <c r="O354" s="19"/>
      <c r="P354" s="19"/>
      <c r="Q354" s="19"/>
      <c r="R354" s="19"/>
      <c r="S354" s="19"/>
      <c r="T354" s="19"/>
      <c r="U354" s="19"/>
      <c r="V354" s="19"/>
      <c r="W354" s="19"/>
    </row>
    <row r="355" spans="1:23">
      <c r="A355" s="19"/>
      <c r="B355" s="19"/>
      <c r="C355" s="19"/>
      <c r="D355" s="22"/>
      <c r="E355" s="22"/>
      <c r="F355" s="19"/>
      <c r="G355" s="19"/>
      <c r="H355" s="19"/>
      <c r="I355" s="19"/>
      <c r="J355" s="19"/>
      <c r="K355" s="19"/>
      <c r="L355" s="19"/>
      <c r="M355" s="19"/>
      <c r="N355" s="19"/>
      <c r="O355" s="19"/>
      <c r="P355" s="19"/>
      <c r="Q355" s="19"/>
      <c r="R355" s="19"/>
      <c r="S355" s="19"/>
      <c r="T355" s="19"/>
      <c r="U355" s="19"/>
      <c r="V355" s="19"/>
      <c r="W355" s="19"/>
    </row>
    <row r="356" spans="1:23">
      <c r="A356" s="19"/>
      <c r="B356" s="19"/>
      <c r="C356" s="19"/>
      <c r="D356" s="22"/>
      <c r="E356" s="22"/>
      <c r="F356" s="19"/>
      <c r="G356" s="19"/>
      <c r="H356" s="19"/>
      <c r="I356" s="19"/>
      <c r="J356" s="19"/>
      <c r="K356" s="19"/>
      <c r="L356" s="19"/>
      <c r="M356" s="19"/>
      <c r="N356" s="19"/>
      <c r="O356" s="19"/>
      <c r="P356" s="19"/>
      <c r="Q356" s="19"/>
      <c r="R356" s="19"/>
      <c r="S356" s="19"/>
      <c r="T356" s="19"/>
      <c r="U356" s="19"/>
      <c r="V356" s="19"/>
      <c r="W356" s="19"/>
    </row>
    <row r="357" spans="1:23">
      <c r="A357" s="19"/>
      <c r="B357" s="19"/>
      <c r="C357" s="19"/>
      <c r="D357" s="22"/>
      <c r="E357" s="22"/>
      <c r="F357" s="19"/>
      <c r="G357" s="19"/>
      <c r="H357" s="19"/>
      <c r="I357" s="19"/>
      <c r="J357" s="19"/>
      <c r="K357" s="19"/>
      <c r="L357" s="19"/>
      <c r="M357" s="19"/>
      <c r="N357" s="19"/>
      <c r="O357" s="19"/>
      <c r="P357" s="19"/>
      <c r="Q357" s="19"/>
      <c r="R357" s="19"/>
      <c r="S357" s="19"/>
      <c r="T357" s="19"/>
      <c r="U357" s="19"/>
      <c r="V357" s="19"/>
      <c r="W357" s="19"/>
    </row>
    <row r="358" spans="1:23">
      <c r="A358" s="19"/>
      <c r="B358" s="19"/>
      <c r="C358" s="19"/>
      <c r="D358" s="22"/>
      <c r="E358" s="22"/>
      <c r="F358" s="19"/>
      <c r="G358" s="19"/>
      <c r="H358" s="19"/>
      <c r="I358" s="19"/>
      <c r="J358" s="19"/>
      <c r="K358" s="19"/>
      <c r="L358" s="19"/>
      <c r="M358" s="19"/>
      <c r="N358" s="19"/>
      <c r="O358" s="19"/>
      <c r="P358" s="19"/>
      <c r="Q358" s="19"/>
      <c r="R358" s="19"/>
      <c r="S358" s="19"/>
      <c r="T358" s="19"/>
      <c r="U358" s="19"/>
      <c r="V358" s="19"/>
      <c r="W358" s="19"/>
    </row>
    <row r="359" spans="1:23">
      <c r="A359" s="19"/>
      <c r="B359" s="19"/>
      <c r="C359" s="19"/>
      <c r="D359" s="22"/>
      <c r="E359" s="22"/>
      <c r="F359" s="19"/>
      <c r="G359" s="19"/>
      <c r="H359" s="19"/>
      <c r="I359" s="19"/>
      <c r="J359" s="19"/>
      <c r="K359" s="19"/>
      <c r="L359" s="19"/>
      <c r="M359" s="19"/>
      <c r="N359" s="19"/>
      <c r="O359" s="19"/>
      <c r="P359" s="19"/>
      <c r="Q359" s="19"/>
      <c r="R359" s="19"/>
      <c r="S359" s="19"/>
      <c r="T359" s="19"/>
      <c r="U359" s="19"/>
      <c r="V359" s="19"/>
      <c r="W359" s="19"/>
    </row>
    <row r="360" spans="1:23">
      <c r="A360" s="19"/>
      <c r="B360" s="19"/>
      <c r="C360" s="19"/>
      <c r="D360" s="22"/>
      <c r="E360" s="22"/>
      <c r="F360" s="19"/>
      <c r="G360" s="19"/>
      <c r="H360" s="19"/>
      <c r="I360" s="19"/>
      <c r="J360" s="19"/>
      <c r="K360" s="19"/>
      <c r="L360" s="19"/>
      <c r="M360" s="19"/>
      <c r="N360" s="19"/>
      <c r="O360" s="19"/>
      <c r="P360" s="19"/>
      <c r="Q360" s="19"/>
      <c r="R360" s="19"/>
      <c r="S360" s="19"/>
      <c r="T360" s="19"/>
      <c r="U360" s="19"/>
      <c r="V360" s="19"/>
      <c r="W360" s="19"/>
    </row>
    <row r="361" spans="1:23">
      <c r="A361" s="19"/>
      <c r="B361" s="19"/>
      <c r="C361" s="19"/>
      <c r="D361" s="22"/>
      <c r="E361" s="22"/>
      <c r="F361" s="19"/>
      <c r="G361" s="19"/>
      <c r="H361" s="19"/>
      <c r="I361" s="19"/>
      <c r="J361" s="19"/>
      <c r="K361" s="19"/>
      <c r="L361" s="19"/>
      <c r="M361" s="19"/>
      <c r="N361" s="19"/>
      <c r="O361" s="19"/>
      <c r="P361" s="19"/>
      <c r="Q361" s="19"/>
      <c r="R361" s="19"/>
      <c r="S361" s="19"/>
      <c r="T361" s="19"/>
      <c r="U361" s="19"/>
      <c r="V361" s="19"/>
      <c r="W361" s="19"/>
    </row>
    <row r="362" spans="1:23">
      <c r="A362" s="19"/>
      <c r="B362" s="19"/>
      <c r="C362" s="19"/>
      <c r="D362" s="22"/>
      <c r="E362" s="22"/>
      <c r="F362" s="19"/>
      <c r="G362" s="19"/>
      <c r="H362" s="19"/>
      <c r="I362" s="19"/>
      <c r="J362" s="19"/>
      <c r="K362" s="19"/>
      <c r="L362" s="19"/>
      <c r="M362" s="19"/>
      <c r="N362" s="19"/>
      <c r="O362" s="19"/>
      <c r="P362" s="19"/>
      <c r="Q362" s="19"/>
      <c r="R362" s="19"/>
      <c r="S362" s="19"/>
      <c r="T362" s="19"/>
      <c r="U362" s="19"/>
      <c r="V362" s="19"/>
      <c r="W362" s="19"/>
    </row>
    <row r="363" spans="1:23">
      <c r="A363" s="19"/>
      <c r="B363" s="19"/>
      <c r="C363" s="19"/>
      <c r="D363" s="22"/>
      <c r="E363" s="22"/>
      <c r="F363" s="19"/>
      <c r="G363" s="19"/>
      <c r="H363" s="19"/>
      <c r="I363" s="19"/>
      <c r="J363" s="19"/>
      <c r="K363" s="19"/>
      <c r="L363" s="19"/>
      <c r="M363" s="19"/>
      <c r="N363" s="19"/>
      <c r="O363" s="19"/>
      <c r="P363" s="19"/>
      <c r="Q363" s="19"/>
      <c r="R363" s="19"/>
      <c r="S363" s="19"/>
      <c r="T363" s="19"/>
      <c r="U363" s="19"/>
      <c r="V363" s="19"/>
      <c r="W363" s="19"/>
    </row>
    <row r="364" spans="1:23">
      <c r="A364" s="19"/>
      <c r="B364" s="19"/>
      <c r="C364" s="19"/>
      <c r="D364" s="22"/>
      <c r="E364" s="22"/>
      <c r="F364" s="19"/>
      <c r="G364" s="19"/>
      <c r="H364" s="19"/>
      <c r="I364" s="19"/>
      <c r="J364" s="19"/>
      <c r="K364" s="19"/>
      <c r="L364" s="19"/>
      <c r="M364" s="19"/>
      <c r="N364" s="19"/>
      <c r="O364" s="19"/>
      <c r="P364" s="19"/>
      <c r="Q364" s="19"/>
      <c r="R364" s="19"/>
      <c r="S364" s="19"/>
      <c r="T364" s="19"/>
      <c r="U364" s="19"/>
      <c r="V364" s="19"/>
      <c r="W364" s="19"/>
    </row>
    <row r="365" spans="1:23">
      <c r="A365" s="19"/>
      <c r="B365" s="19"/>
      <c r="C365" s="19"/>
      <c r="D365" s="22"/>
      <c r="E365" s="22"/>
      <c r="F365" s="19"/>
      <c r="G365" s="19"/>
      <c r="H365" s="19"/>
      <c r="I365" s="19"/>
      <c r="J365" s="19"/>
      <c r="K365" s="19"/>
      <c r="L365" s="19"/>
      <c r="M365" s="19"/>
      <c r="N365" s="19"/>
      <c r="O365" s="19"/>
      <c r="P365" s="19"/>
      <c r="Q365" s="19"/>
      <c r="R365" s="19"/>
      <c r="S365" s="19"/>
      <c r="T365" s="19"/>
      <c r="U365" s="19"/>
      <c r="V365" s="19"/>
      <c r="W365" s="19"/>
    </row>
    <row r="366" spans="1:23">
      <c r="A366" s="19"/>
      <c r="B366" s="19"/>
      <c r="C366" s="19"/>
      <c r="D366" s="22"/>
      <c r="E366" s="22"/>
      <c r="F366" s="19"/>
      <c r="G366" s="19"/>
      <c r="H366" s="19"/>
      <c r="I366" s="19"/>
      <c r="J366" s="19"/>
      <c r="K366" s="19"/>
      <c r="L366" s="19"/>
      <c r="M366" s="19"/>
      <c r="N366" s="19"/>
      <c r="O366" s="19"/>
      <c r="P366" s="19"/>
      <c r="Q366" s="19"/>
      <c r="R366" s="19"/>
      <c r="S366" s="19"/>
      <c r="T366" s="19"/>
      <c r="U366" s="19"/>
      <c r="V366" s="19"/>
      <c r="W366" s="19"/>
    </row>
    <row r="367" spans="1:23">
      <c r="A367" s="19"/>
      <c r="B367" s="19"/>
      <c r="C367" s="19"/>
      <c r="D367" s="22"/>
      <c r="E367" s="22"/>
      <c r="F367" s="19"/>
      <c r="G367" s="19"/>
      <c r="H367" s="19"/>
      <c r="I367" s="19"/>
      <c r="J367" s="19"/>
      <c r="K367" s="19"/>
      <c r="L367" s="19"/>
      <c r="M367" s="19"/>
      <c r="N367" s="19"/>
      <c r="O367" s="19"/>
      <c r="P367" s="19"/>
      <c r="Q367" s="19"/>
      <c r="R367" s="19"/>
      <c r="S367" s="19"/>
      <c r="T367" s="19"/>
      <c r="U367" s="19"/>
      <c r="V367" s="19"/>
      <c r="W367" s="19"/>
    </row>
    <row r="368" spans="1:23">
      <c r="A368" s="19"/>
      <c r="B368" s="19"/>
      <c r="C368" s="19"/>
      <c r="D368" s="22"/>
      <c r="E368" s="22"/>
      <c r="F368" s="19"/>
      <c r="G368" s="19"/>
      <c r="H368" s="19"/>
      <c r="I368" s="19"/>
      <c r="J368" s="19"/>
      <c r="K368" s="19"/>
      <c r="L368" s="19"/>
      <c r="M368" s="19"/>
      <c r="N368" s="19"/>
      <c r="O368" s="19"/>
      <c r="P368" s="19"/>
      <c r="Q368" s="19"/>
      <c r="R368" s="19"/>
      <c r="S368" s="19"/>
      <c r="T368" s="19"/>
      <c r="U368" s="19"/>
      <c r="V368" s="19"/>
      <c r="W368" s="19"/>
    </row>
    <row r="369" spans="1:23">
      <c r="A369" s="19"/>
      <c r="B369" s="19"/>
      <c r="C369" s="19"/>
      <c r="D369" s="22"/>
      <c r="E369" s="22"/>
      <c r="F369" s="19"/>
      <c r="G369" s="19"/>
      <c r="H369" s="19"/>
      <c r="I369" s="19"/>
      <c r="J369" s="19"/>
      <c r="K369" s="19"/>
      <c r="L369" s="19"/>
      <c r="M369" s="19"/>
      <c r="N369" s="19"/>
      <c r="O369" s="19"/>
      <c r="P369" s="19"/>
      <c r="Q369" s="19"/>
      <c r="R369" s="19"/>
      <c r="S369" s="19"/>
      <c r="T369" s="19"/>
      <c r="U369" s="19"/>
      <c r="V369" s="19"/>
      <c r="W369" s="19"/>
    </row>
    <row r="370" spans="1:23">
      <c r="A370" s="19"/>
      <c r="B370" s="19"/>
      <c r="C370" s="19"/>
      <c r="D370" s="22"/>
      <c r="E370" s="22"/>
      <c r="F370" s="19"/>
      <c r="G370" s="19"/>
      <c r="H370" s="19"/>
      <c r="I370" s="19"/>
      <c r="J370" s="19"/>
      <c r="K370" s="19"/>
      <c r="L370" s="19"/>
      <c r="M370" s="19"/>
      <c r="N370" s="19"/>
      <c r="O370" s="19"/>
      <c r="P370" s="19"/>
      <c r="Q370" s="19"/>
      <c r="R370" s="19"/>
      <c r="S370" s="19"/>
      <c r="T370" s="19"/>
      <c r="U370" s="19"/>
      <c r="V370" s="19"/>
      <c r="W370" s="19"/>
    </row>
    <row r="371" spans="1:23">
      <c r="A371" s="19"/>
      <c r="B371" s="19"/>
      <c r="C371" s="19"/>
      <c r="D371" s="22"/>
      <c r="E371" s="22"/>
      <c r="F371" s="19"/>
      <c r="G371" s="19"/>
      <c r="H371" s="19"/>
      <c r="I371" s="19"/>
      <c r="J371" s="19"/>
      <c r="K371" s="19"/>
      <c r="L371" s="19"/>
      <c r="M371" s="19"/>
      <c r="N371" s="19"/>
      <c r="O371" s="19"/>
      <c r="P371" s="19"/>
      <c r="Q371" s="19"/>
      <c r="R371" s="19"/>
      <c r="S371" s="19"/>
      <c r="T371" s="19"/>
      <c r="U371" s="19"/>
      <c r="V371" s="19"/>
      <c r="W371" s="19"/>
    </row>
    <row r="372" spans="1:23">
      <c r="A372" s="19"/>
      <c r="B372" s="19"/>
      <c r="C372" s="19"/>
      <c r="D372" s="22"/>
      <c r="E372" s="22"/>
      <c r="F372" s="19"/>
      <c r="G372" s="19"/>
      <c r="H372" s="19"/>
      <c r="I372" s="19"/>
      <c r="J372" s="19"/>
      <c r="K372" s="19"/>
      <c r="L372" s="19"/>
      <c r="M372" s="19"/>
      <c r="N372" s="19"/>
      <c r="O372" s="19"/>
      <c r="P372" s="19"/>
      <c r="Q372" s="19"/>
      <c r="R372" s="19"/>
      <c r="S372" s="19"/>
      <c r="T372" s="19"/>
      <c r="U372" s="19"/>
      <c r="V372" s="19"/>
      <c r="W372" s="19"/>
    </row>
    <row r="373" spans="1:23">
      <c r="A373" s="19"/>
      <c r="B373" s="19"/>
      <c r="C373" s="19"/>
      <c r="D373" s="22"/>
      <c r="E373" s="22"/>
      <c r="F373" s="19"/>
      <c r="G373" s="19"/>
      <c r="H373" s="19"/>
      <c r="I373" s="19"/>
      <c r="J373" s="19"/>
      <c r="K373" s="19"/>
      <c r="L373" s="19"/>
      <c r="M373" s="19"/>
      <c r="N373" s="19"/>
      <c r="O373" s="19"/>
      <c r="P373" s="19"/>
      <c r="Q373" s="19"/>
      <c r="R373" s="19"/>
      <c r="S373" s="19"/>
      <c r="T373" s="19"/>
      <c r="U373" s="19"/>
      <c r="V373" s="19"/>
      <c r="W373" s="19"/>
    </row>
    <row r="374" spans="1:23">
      <c r="A374" s="19"/>
      <c r="B374" s="19"/>
      <c r="C374" s="19"/>
      <c r="D374" s="22"/>
      <c r="E374" s="22"/>
      <c r="F374" s="19"/>
      <c r="G374" s="19"/>
      <c r="H374" s="19"/>
      <c r="I374" s="19"/>
      <c r="J374" s="19"/>
      <c r="K374" s="19"/>
      <c r="L374" s="19"/>
      <c r="M374" s="19"/>
      <c r="N374" s="19"/>
      <c r="O374" s="19"/>
      <c r="P374" s="19"/>
      <c r="Q374" s="19"/>
      <c r="R374" s="19"/>
      <c r="S374" s="19"/>
      <c r="T374" s="19"/>
      <c r="U374" s="19"/>
      <c r="V374" s="19"/>
      <c r="W374" s="19"/>
    </row>
    <row r="375" spans="1:23">
      <c r="A375" s="19"/>
      <c r="B375" s="19"/>
      <c r="C375" s="19"/>
      <c r="D375" s="22"/>
      <c r="E375" s="22"/>
      <c r="F375" s="19"/>
      <c r="G375" s="19"/>
      <c r="H375" s="19"/>
      <c r="I375" s="19"/>
      <c r="J375" s="19"/>
      <c r="K375" s="19"/>
      <c r="L375" s="19"/>
      <c r="M375" s="19"/>
      <c r="N375" s="19"/>
      <c r="O375" s="19"/>
      <c r="P375" s="19"/>
      <c r="Q375" s="19"/>
      <c r="R375" s="19"/>
      <c r="S375" s="19"/>
      <c r="T375" s="19"/>
      <c r="U375" s="19"/>
      <c r="V375" s="19"/>
      <c r="W375" s="19"/>
    </row>
    <row r="376" spans="1:23">
      <c r="A376" s="19"/>
      <c r="B376" s="19"/>
      <c r="C376" s="19"/>
      <c r="D376" s="22"/>
      <c r="E376" s="22"/>
      <c r="F376" s="19"/>
      <c r="G376" s="19"/>
      <c r="H376" s="19"/>
      <c r="I376" s="19"/>
      <c r="J376" s="19"/>
      <c r="K376" s="19"/>
      <c r="L376" s="19"/>
      <c r="M376" s="19"/>
      <c r="N376" s="19"/>
      <c r="O376" s="19"/>
      <c r="P376" s="19"/>
      <c r="Q376" s="19"/>
      <c r="R376" s="19"/>
      <c r="S376" s="19"/>
      <c r="T376" s="19"/>
      <c r="U376" s="19"/>
      <c r="V376" s="19"/>
      <c r="W376" s="19"/>
    </row>
    <row r="377" spans="1:23">
      <c r="A377" s="19"/>
      <c r="B377" s="19"/>
      <c r="C377" s="19"/>
      <c r="D377" s="22"/>
      <c r="E377" s="22"/>
      <c r="F377" s="19"/>
      <c r="G377" s="19"/>
      <c r="H377" s="19"/>
      <c r="I377" s="19"/>
      <c r="J377" s="19"/>
      <c r="K377" s="19"/>
      <c r="L377" s="19"/>
      <c r="M377" s="19"/>
      <c r="N377" s="19"/>
      <c r="O377" s="19"/>
      <c r="P377" s="19"/>
      <c r="Q377" s="19"/>
      <c r="R377" s="19"/>
      <c r="S377" s="19"/>
      <c r="T377" s="19"/>
      <c r="U377" s="19"/>
      <c r="V377" s="19"/>
      <c r="W377" s="19"/>
    </row>
    <row r="378" spans="1:23">
      <c r="A378" s="19"/>
      <c r="B378" s="19"/>
      <c r="C378" s="19"/>
      <c r="D378" s="22"/>
      <c r="E378" s="22"/>
      <c r="F378" s="19"/>
      <c r="G378" s="19"/>
      <c r="H378" s="19"/>
      <c r="I378" s="19"/>
      <c r="J378" s="19"/>
      <c r="K378" s="19"/>
      <c r="L378" s="19"/>
      <c r="M378" s="19"/>
      <c r="N378" s="19"/>
      <c r="O378" s="19"/>
      <c r="P378" s="19"/>
      <c r="Q378" s="19"/>
      <c r="R378" s="19"/>
      <c r="S378" s="19"/>
      <c r="T378" s="19"/>
      <c r="U378" s="19"/>
      <c r="V378" s="19"/>
      <c r="W378" s="19"/>
    </row>
    <row r="379" spans="1:23">
      <c r="A379" s="19"/>
      <c r="B379" s="19"/>
      <c r="C379" s="19"/>
      <c r="D379" s="22"/>
      <c r="E379" s="22"/>
      <c r="F379" s="19"/>
      <c r="G379" s="19"/>
      <c r="H379" s="19"/>
      <c r="I379" s="19"/>
      <c r="J379" s="19"/>
      <c r="K379" s="19"/>
      <c r="L379" s="19"/>
      <c r="M379" s="19"/>
      <c r="N379" s="19"/>
      <c r="O379" s="19"/>
      <c r="P379" s="19"/>
      <c r="Q379" s="19"/>
      <c r="R379" s="19"/>
      <c r="S379" s="19"/>
      <c r="T379" s="19"/>
      <c r="U379" s="19"/>
      <c r="V379" s="19"/>
      <c r="W379" s="19"/>
    </row>
    <row r="380" spans="1:23">
      <c r="A380" s="19"/>
      <c r="B380" s="19"/>
      <c r="C380" s="19"/>
      <c r="D380" s="22"/>
      <c r="E380" s="22"/>
      <c r="F380" s="19"/>
      <c r="G380" s="19"/>
      <c r="H380" s="19"/>
      <c r="I380" s="19"/>
      <c r="J380" s="19"/>
      <c r="K380" s="19"/>
      <c r="L380" s="19"/>
      <c r="M380" s="19"/>
      <c r="N380" s="19"/>
      <c r="O380" s="19"/>
      <c r="P380" s="19"/>
      <c r="Q380" s="19"/>
      <c r="R380" s="19"/>
      <c r="S380" s="19"/>
      <c r="T380" s="19"/>
      <c r="U380" s="19"/>
      <c r="V380" s="19"/>
      <c r="W380" s="19"/>
    </row>
    <row r="381" spans="1:23">
      <c r="A381" s="19"/>
      <c r="B381" s="19"/>
      <c r="C381" s="19"/>
      <c r="D381" s="22"/>
      <c r="E381" s="22"/>
      <c r="F381" s="19"/>
      <c r="G381" s="19"/>
      <c r="H381" s="19"/>
      <c r="I381" s="19"/>
      <c r="J381" s="19"/>
      <c r="K381" s="19"/>
      <c r="L381" s="19"/>
      <c r="M381" s="19"/>
      <c r="N381" s="19"/>
      <c r="O381" s="19"/>
      <c r="P381" s="19"/>
      <c r="Q381" s="19"/>
      <c r="R381" s="19"/>
      <c r="S381" s="19"/>
      <c r="T381" s="19"/>
      <c r="U381" s="19"/>
      <c r="V381" s="19"/>
      <c r="W381" s="19"/>
    </row>
    <row r="382" spans="1:23">
      <c r="A382" s="19"/>
      <c r="B382" s="19"/>
      <c r="C382" s="19"/>
      <c r="D382" s="22"/>
      <c r="E382" s="22"/>
      <c r="F382" s="19"/>
      <c r="G382" s="19"/>
      <c r="H382" s="19"/>
      <c r="I382" s="19"/>
      <c r="J382" s="19"/>
      <c r="K382" s="19"/>
      <c r="L382" s="19"/>
      <c r="M382" s="19"/>
      <c r="N382" s="19"/>
      <c r="O382" s="19"/>
      <c r="P382" s="19"/>
      <c r="Q382" s="19"/>
      <c r="R382" s="19"/>
      <c r="S382" s="19"/>
      <c r="T382" s="19"/>
      <c r="U382" s="19"/>
      <c r="V382" s="19"/>
      <c r="W382" s="19"/>
    </row>
    <row r="383" spans="1:23">
      <c r="A383" s="19"/>
      <c r="B383" s="19"/>
      <c r="C383" s="19"/>
      <c r="D383" s="22"/>
      <c r="E383" s="22"/>
      <c r="F383" s="19"/>
      <c r="G383" s="19"/>
      <c r="H383" s="19"/>
      <c r="I383" s="19"/>
      <c r="J383" s="19"/>
      <c r="K383" s="19"/>
      <c r="L383" s="19"/>
      <c r="M383" s="19"/>
      <c r="N383" s="19"/>
      <c r="O383" s="19"/>
      <c r="P383" s="19"/>
      <c r="Q383" s="19"/>
      <c r="R383" s="19"/>
      <c r="S383" s="19"/>
      <c r="T383" s="19"/>
      <c r="U383" s="19"/>
      <c r="V383" s="19"/>
      <c r="W383" s="19"/>
    </row>
    <row r="384" spans="1:23">
      <c r="A384" s="19"/>
      <c r="B384" s="19"/>
      <c r="C384" s="19"/>
      <c r="D384" s="22"/>
      <c r="E384" s="22"/>
      <c r="F384" s="19"/>
      <c r="G384" s="19"/>
      <c r="H384" s="19"/>
      <c r="I384" s="19"/>
      <c r="J384" s="19"/>
      <c r="K384" s="19"/>
      <c r="L384" s="19"/>
      <c r="M384" s="19"/>
      <c r="N384" s="19"/>
      <c r="O384" s="19"/>
      <c r="P384" s="19"/>
      <c r="Q384" s="19"/>
      <c r="R384" s="19"/>
      <c r="S384" s="19"/>
      <c r="T384" s="19"/>
      <c r="U384" s="19"/>
      <c r="V384" s="19"/>
      <c r="W384" s="19"/>
    </row>
    <row r="385" spans="1:23">
      <c r="A385" s="19"/>
      <c r="B385" s="19"/>
      <c r="C385" s="19"/>
      <c r="D385" s="22"/>
      <c r="E385" s="22"/>
      <c r="F385" s="19"/>
      <c r="G385" s="19"/>
      <c r="H385" s="19"/>
      <c r="I385" s="19"/>
      <c r="J385" s="19"/>
      <c r="K385" s="19"/>
      <c r="L385" s="19"/>
      <c r="M385" s="19"/>
      <c r="N385" s="19"/>
      <c r="O385" s="19"/>
      <c r="P385" s="19"/>
      <c r="Q385" s="19"/>
      <c r="R385" s="19"/>
      <c r="S385" s="19"/>
      <c r="T385" s="19"/>
      <c r="U385" s="19"/>
      <c r="V385" s="19"/>
      <c r="W385" s="19"/>
    </row>
    <row r="386" spans="1:23">
      <c r="A386" s="19"/>
      <c r="B386" s="19"/>
      <c r="C386" s="19"/>
      <c r="D386" s="22"/>
      <c r="E386" s="22"/>
      <c r="F386" s="19"/>
      <c r="G386" s="19"/>
      <c r="H386" s="19"/>
      <c r="I386" s="19"/>
      <c r="J386" s="19"/>
      <c r="K386" s="19"/>
      <c r="L386" s="19"/>
      <c r="M386" s="19"/>
      <c r="N386" s="19"/>
      <c r="O386" s="19"/>
      <c r="P386" s="19"/>
      <c r="Q386" s="19"/>
      <c r="R386" s="19"/>
      <c r="S386" s="19"/>
      <c r="T386" s="19"/>
      <c r="U386" s="19"/>
      <c r="V386" s="19"/>
      <c r="W386" s="19"/>
    </row>
    <row r="387" spans="1:23">
      <c r="A387" s="19"/>
      <c r="B387" s="19"/>
      <c r="C387" s="19"/>
      <c r="D387" s="22"/>
      <c r="E387" s="22"/>
      <c r="F387" s="19"/>
      <c r="G387" s="19"/>
      <c r="H387" s="19"/>
      <c r="I387" s="19"/>
      <c r="J387" s="19"/>
      <c r="K387" s="19"/>
      <c r="L387" s="19"/>
      <c r="M387" s="19"/>
      <c r="N387" s="19"/>
      <c r="O387" s="19"/>
      <c r="P387" s="19"/>
      <c r="Q387" s="19"/>
      <c r="R387" s="19"/>
      <c r="S387" s="19"/>
      <c r="T387" s="19"/>
      <c r="U387" s="19"/>
      <c r="V387" s="19"/>
      <c r="W387" s="19"/>
    </row>
    <row r="388" spans="1:23">
      <c r="A388" s="19"/>
      <c r="B388" s="19"/>
      <c r="C388" s="19"/>
      <c r="D388" s="22"/>
      <c r="E388" s="22"/>
      <c r="F388" s="19"/>
      <c r="G388" s="19"/>
      <c r="H388" s="19"/>
      <c r="I388" s="19"/>
      <c r="J388" s="19"/>
      <c r="K388" s="19"/>
      <c r="L388" s="19"/>
      <c r="M388" s="19"/>
      <c r="N388" s="19"/>
      <c r="O388" s="19"/>
      <c r="P388" s="19"/>
      <c r="Q388" s="19"/>
      <c r="R388" s="19"/>
      <c r="S388" s="19"/>
      <c r="T388" s="19"/>
      <c r="U388" s="19"/>
      <c r="V388" s="19"/>
      <c r="W388" s="19"/>
    </row>
    <row r="389" spans="1:23">
      <c r="A389" s="19"/>
      <c r="B389" s="19"/>
      <c r="C389" s="19"/>
      <c r="D389" s="22"/>
      <c r="E389" s="22"/>
      <c r="F389" s="19"/>
      <c r="G389" s="19"/>
      <c r="H389" s="19"/>
      <c r="I389" s="19"/>
      <c r="J389" s="19"/>
      <c r="K389" s="19"/>
      <c r="L389" s="19"/>
      <c r="M389" s="19"/>
      <c r="N389" s="19"/>
      <c r="O389" s="19"/>
      <c r="P389" s="19"/>
      <c r="Q389" s="19"/>
      <c r="R389" s="19"/>
      <c r="S389" s="19"/>
      <c r="T389" s="19"/>
      <c r="U389" s="19"/>
      <c r="V389" s="19"/>
      <c r="W389" s="19"/>
    </row>
    <row r="390" spans="1:23">
      <c r="A390" s="19"/>
      <c r="B390" s="19"/>
      <c r="C390" s="19"/>
      <c r="D390" s="22"/>
      <c r="E390" s="22"/>
      <c r="F390" s="19"/>
      <c r="G390" s="19"/>
      <c r="H390" s="19"/>
      <c r="I390" s="19"/>
      <c r="J390" s="19"/>
      <c r="K390" s="19"/>
      <c r="L390" s="19"/>
      <c r="M390" s="19"/>
      <c r="N390" s="19"/>
      <c r="O390" s="19"/>
      <c r="P390" s="19"/>
      <c r="Q390" s="19"/>
      <c r="R390" s="19"/>
      <c r="S390" s="19"/>
      <c r="T390" s="19"/>
      <c r="U390" s="19"/>
      <c r="V390" s="19"/>
      <c r="W390" s="19"/>
    </row>
    <row r="391" spans="1:23">
      <c r="A391" s="19"/>
      <c r="B391" s="19"/>
      <c r="C391" s="19"/>
      <c r="D391" s="22"/>
      <c r="E391" s="22"/>
      <c r="F391" s="19"/>
      <c r="G391" s="19"/>
      <c r="H391" s="19"/>
      <c r="I391" s="19"/>
      <c r="J391" s="19"/>
      <c r="K391" s="19"/>
      <c r="L391" s="19"/>
      <c r="M391" s="19"/>
      <c r="N391" s="19"/>
      <c r="O391" s="19"/>
      <c r="P391" s="19"/>
      <c r="Q391" s="19"/>
      <c r="R391" s="19"/>
      <c r="S391" s="19"/>
      <c r="T391" s="19"/>
      <c r="U391" s="19"/>
      <c r="V391" s="19"/>
      <c r="W391" s="19"/>
    </row>
    <row r="392" spans="1:23">
      <c r="A392" s="19"/>
      <c r="B392" s="19"/>
      <c r="C392" s="19"/>
      <c r="D392" s="22"/>
      <c r="E392" s="22"/>
      <c r="F392" s="19"/>
      <c r="G392" s="19"/>
      <c r="H392" s="19"/>
      <c r="I392" s="19"/>
      <c r="J392" s="19"/>
      <c r="K392" s="19"/>
      <c r="L392" s="19"/>
      <c r="M392" s="19"/>
      <c r="N392" s="19"/>
      <c r="O392" s="19"/>
      <c r="P392" s="19"/>
      <c r="Q392" s="19"/>
      <c r="R392" s="19"/>
      <c r="S392" s="19"/>
      <c r="T392" s="19"/>
      <c r="U392" s="19"/>
      <c r="V392" s="19"/>
      <c r="W392" s="19"/>
    </row>
    <row r="393" spans="1:23">
      <c r="A393" s="19"/>
      <c r="B393" s="19"/>
      <c r="C393" s="19"/>
      <c r="D393" s="22"/>
      <c r="E393" s="22"/>
      <c r="F393" s="19"/>
      <c r="G393" s="19"/>
      <c r="H393" s="19"/>
      <c r="I393" s="19"/>
      <c r="J393" s="19"/>
      <c r="K393" s="19"/>
      <c r="L393" s="19"/>
      <c r="M393" s="19"/>
      <c r="N393" s="19"/>
      <c r="O393" s="19"/>
      <c r="P393" s="19"/>
      <c r="Q393" s="19"/>
      <c r="R393" s="19"/>
      <c r="S393" s="19"/>
      <c r="T393" s="19"/>
      <c r="U393" s="19"/>
      <c r="V393" s="19"/>
      <c r="W393" s="19"/>
    </row>
    <row r="394" spans="1:23">
      <c r="A394" s="19"/>
      <c r="B394" s="19"/>
      <c r="C394" s="19"/>
      <c r="D394" s="22"/>
      <c r="E394" s="22"/>
      <c r="F394" s="19"/>
      <c r="G394" s="19"/>
      <c r="H394" s="19"/>
      <c r="I394" s="19"/>
      <c r="J394" s="19"/>
      <c r="K394" s="19"/>
      <c r="L394" s="19"/>
      <c r="M394" s="19"/>
      <c r="N394" s="19"/>
      <c r="O394" s="19"/>
      <c r="P394" s="19"/>
      <c r="Q394" s="19"/>
      <c r="R394" s="19"/>
      <c r="S394" s="19"/>
      <c r="T394" s="19"/>
      <c r="U394" s="19"/>
      <c r="V394" s="19"/>
      <c r="W394" s="19"/>
    </row>
    <row r="395" spans="1:23">
      <c r="A395" s="19"/>
      <c r="B395" s="19"/>
      <c r="C395" s="19"/>
      <c r="D395" s="22"/>
      <c r="E395" s="22"/>
      <c r="F395" s="19"/>
      <c r="G395" s="19"/>
      <c r="H395" s="19"/>
      <c r="I395" s="19"/>
      <c r="J395" s="19"/>
      <c r="K395" s="19"/>
      <c r="L395" s="19"/>
      <c r="M395" s="19"/>
      <c r="N395" s="19"/>
      <c r="O395" s="19"/>
      <c r="P395" s="19"/>
      <c r="Q395" s="19"/>
      <c r="R395" s="19"/>
      <c r="S395" s="19"/>
      <c r="T395" s="19"/>
      <c r="U395" s="19"/>
      <c r="V395" s="19"/>
      <c r="W395" s="19"/>
    </row>
    <row r="396" spans="1:23">
      <c r="A396" s="19"/>
      <c r="B396" s="19"/>
      <c r="C396" s="19"/>
      <c r="D396" s="22"/>
      <c r="E396" s="22"/>
      <c r="F396" s="19"/>
      <c r="G396" s="19"/>
      <c r="H396" s="19"/>
      <c r="I396" s="19"/>
      <c r="J396" s="19"/>
      <c r="K396" s="19"/>
      <c r="L396" s="19"/>
      <c r="M396" s="19"/>
      <c r="N396" s="19"/>
      <c r="O396" s="19"/>
      <c r="P396" s="19"/>
      <c r="Q396" s="19"/>
      <c r="R396" s="19"/>
      <c r="S396" s="19"/>
      <c r="T396" s="19"/>
      <c r="U396" s="19"/>
      <c r="V396" s="19"/>
      <c r="W396" s="19"/>
    </row>
    <row r="397" spans="1:23">
      <c r="A397" s="19"/>
      <c r="B397" s="19"/>
      <c r="C397" s="19"/>
      <c r="D397" s="22"/>
      <c r="E397" s="22"/>
      <c r="F397" s="19"/>
      <c r="G397" s="19"/>
      <c r="H397" s="19"/>
      <c r="I397" s="19"/>
      <c r="J397" s="19"/>
      <c r="K397" s="19"/>
      <c r="L397" s="19"/>
      <c r="M397" s="19"/>
      <c r="N397" s="19"/>
      <c r="O397" s="19"/>
      <c r="P397" s="19"/>
      <c r="Q397" s="19"/>
      <c r="R397" s="19"/>
      <c r="S397" s="19"/>
      <c r="T397" s="19"/>
      <c r="U397" s="19"/>
      <c r="V397" s="19"/>
      <c r="W397" s="19"/>
    </row>
    <row r="398" spans="1:23">
      <c r="A398" s="19"/>
      <c r="B398" s="19"/>
      <c r="C398" s="19"/>
      <c r="D398" s="22"/>
      <c r="E398" s="22"/>
      <c r="F398" s="19"/>
      <c r="G398" s="19"/>
      <c r="H398" s="19"/>
      <c r="I398" s="19"/>
      <c r="J398" s="19"/>
      <c r="K398" s="19"/>
      <c r="L398" s="19"/>
      <c r="M398" s="19"/>
      <c r="N398" s="19"/>
      <c r="O398" s="19"/>
      <c r="P398" s="19"/>
      <c r="Q398" s="19"/>
      <c r="R398" s="19"/>
      <c r="S398" s="19"/>
      <c r="T398" s="19"/>
      <c r="U398" s="19"/>
      <c r="V398" s="19"/>
      <c r="W398" s="19"/>
    </row>
    <row r="399" spans="1:23">
      <c r="A399" s="19"/>
      <c r="B399" s="19"/>
      <c r="C399" s="19"/>
      <c r="D399" s="22"/>
      <c r="E399" s="22"/>
      <c r="F399" s="19"/>
      <c r="G399" s="19"/>
      <c r="H399" s="19"/>
      <c r="I399" s="19"/>
      <c r="J399" s="19"/>
      <c r="K399" s="19"/>
      <c r="L399" s="19"/>
      <c r="M399" s="19"/>
      <c r="N399" s="19"/>
      <c r="O399" s="19"/>
      <c r="P399" s="19"/>
      <c r="Q399" s="19"/>
      <c r="R399" s="19"/>
      <c r="S399" s="19"/>
      <c r="T399" s="19"/>
      <c r="U399" s="19"/>
      <c r="V399" s="19"/>
      <c r="W399" s="19"/>
    </row>
    <row r="400" spans="1:23">
      <c r="A400" s="19"/>
      <c r="B400" s="19"/>
      <c r="C400" s="19"/>
      <c r="D400" s="22"/>
      <c r="E400" s="22"/>
      <c r="F400" s="19"/>
      <c r="G400" s="19"/>
      <c r="H400" s="19"/>
      <c r="I400" s="19"/>
      <c r="J400" s="19"/>
      <c r="K400" s="19"/>
      <c r="L400" s="19"/>
      <c r="M400" s="19"/>
      <c r="N400" s="19"/>
      <c r="O400" s="19"/>
      <c r="P400" s="19"/>
      <c r="Q400" s="19"/>
      <c r="R400" s="19"/>
      <c r="S400" s="19"/>
      <c r="T400" s="19"/>
      <c r="U400" s="19"/>
      <c r="V400" s="19"/>
      <c r="W400" s="19"/>
    </row>
    <row r="401" spans="1:23">
      <c r="A401" s="19"/>
      <c r="B401" s="19"/>
      <c r="C401" s="19"/>
      <c r="D401" s="22"/>
      <c r="E401" s="22"/>
      <c r="F401" s="19"/>
      <c r="G401" s="19"/>
      <c r="H401" s="19"/>
      <c r="I401" s="19"/>
      <c r="J401" s="19"/>
      <c r="K401" s="19"/>
      <c r="L401" s="19"/>
      <c r="M401" s="19"/>
      <c r="N401" s="19"/>
      <c r="O401" s="19"/>
      <c r="P401" s="19"/>
      <c r="Q401" s="19"/>
      <c r="R401" s="19"/>
      <c r="S401" s="19"/>
      <c r="T401" s="19"/>
      <c r="U401" s="19"/>
      <c r="V401" s="19"/>
      <c r="W401" s="19"/>
    </row>
    <row r="402" spans="1:23">
      <c r="A402" s="19"/>
      <c r="B402" s="19"/>
      <c r="C402" s="19"/>
      <c r="D402" s="22"/>
      <c r="E402" s="22"/>
      <c r="F402" s="19"/>
      <c r="G402" s="19"/>
      <c r="H402" s="19"/>
      <c r="I402" s="19"/>
      <c r="J402" s="19"/>
      <c r="K402" s="19"/>
      <c r="L402" s="19"/>
      <c r="M402" s="19"/>
      <c r="N402" s="19"/>
      <c r="O402" s="19"/>
      <c r="P402" s="19"/>
      <c r="Q402" s="19"/>
      <c r="R402" s="19"/>
      <c r="S402" s="19"/>
      <c r="T402" s="19"/>
      <c r="U402" s="19"/>
      <c r="V402" s="19"/>
      <c r="W402" s="19"/>
    </row>
    <row r="403" spans="1:23">
      <c r="A403" s="19"/>
      <c r="B403" s="19"/>
      <c r="C403" s="19"/>
      <c r="D403" s="22"/>
      <c r="E403" s="22"/>
      <c r="F403" s="19"/>
      <c r="G403" s="19"/>
      <c r="H403" s="19"/>
      <c r="I403" s="19"/>
      <c r="J403" s="19"/>
      <c r="K403" s="19"/>
      <c r="L403" s="19"/>
      <c r="M403" s="19"/>
      <c r="N403" s="19"/>
      <c r="O403" s="19"/>
      <c r="P403" s="19"/>
      <c r="Q403" s="19"/>
      <c r="R403" s="19"/>
      <c r="S403" s="19"/>
      <c r="T403" s="19"/>
      <c r="U403" s="19"/>
      <c r="V403" s="19"/>
      <c r="W403" s="19"/>
    </row>
    <row r="404" spans="1:23">
      <c r="A404" s="19"/>
      <c r="B404" s="19"/>
      <c r="C404" s="19"/>
      <c r="D404" s="22"/>
      <c r="E404" s="22"/>
      <c r="F404" s="19"/>
      <c r="G404" s="19"/>
      <c r="H404" s="19"/>
      <c r="I404" s="19"/>
      <c r="J404" s="19"/>
      <c r="K404" s="19"/>
      <c r="L404" s="19"/>
      <c r="M404" s="19"/>
      <c r="N404" s="19"/>
      <c r="O404" s="19"/>
      <c r="P404" s="19"/>
      <c r="Q404" s="19"/>
      <c r="R404" s="19"/>
      <c r="S404" s="19"/>
      <c r="T404" s="19"/>
      <c r="U404" s="19"/>
      <c r="V404" s="19"/>
      <c r="W404" s="19"/>
    </row>
    <row r="405" spans="1:23">
      <c r="A405" s="19"/>
      <c r="B405" s="19"/>
      <c r="C405" s="19"/>
      <c r="D405" s="22"/>
      <c r="E405" s="22"/>
      <c r="F405" s="19"/>
      <c r="G405" s="19"/>
      <c r="H405" s="19"/>
      <c r="I405" s="19"/>
      <c r="J405" s="19"/>
      <c r="K405" s="19"/>
      <c r="L405" s="19"/>
      <c r="M405" s="19"/>
      <c r="N405" s="19"/>
      <c r="O405" s="19"/>
      <c r="P405" s="19"/>
      <c r="Q405" s="19"/>
      <c r="R405" s="19"/>
      <c r="S405" s="19"/>
      <c r="T405" s="19"/>
      <c r="U405" s="19"/>
      <c r="V405" s="19"/>
      <c r="W405" s="19"/>
    </row>
    <row r="406" spans="1:23">
      <c r="A406" s="19"/>
      <c r="B406" s="19"/>
      <c r="C406" s="19"/>
      <c r="D406" s="22"/>
      <c r="E406" s="22"/>
      <c r="F406" s="19"/>
      <c r="G406" s="19"/>
      <c r="H406" s="19"/>
      <c r="I406" s="19"/>
      <c r="J406" s="19"/>
      <c r="K406" s="19"/>
      <c r="L406" s="19"/>
      <c r="M406" s="19"/>
      <c r="N406" s="19"/>
      <c r="O406" s="19"/>
      <c r="P406" s="19"/>
      <c r="Q406" s="19"/>
      <c r="R406" s="19"/>
      <c r="S406" s="19"/>
      <c r="T406" s="19"/>
      <c r="U406" s="19"/>
      <c r="V406" s="19"/>
      <c r="W406" s="19"/>
    </row>
    <row r="407" spans="1:23">
      <c r="A407" s="19"/>
      <c r="B407" s="19"/>
      <c r="C407" s="19"/>
      <c r="D407" s="22"/>
      <c r="E407" s="22"/>
      <c r="F407" s="19"/>
      <c r="G407" s="19"/>
      <c r="H407" s="19"/>
      <c r="I407" s="19"/>
      <c r="J407" s="19"/>
      <c r="K407" s="19"/>
      <c r="L407" s="19"/>
      <c r="M407" s="19"/>
      <c r="N407" s="19"/>
      <c r="O407" s="19"/>
      <c r="P407" s="19"/>
      <c r="Q407" s="19"/>
      <c r="R407" s="19"/>
      <c r="S407" s="19"/>
      <c r="T407" s="19"/>
      <c r="U407" s="19"/>
      <c r="V407" s="19"/>
      <c r="W407" s="19"/>
    </row>
    <row r="408" spans="1:23">
      <c r="A408" s="19"/>
      <c r="B408" s="19"/>
      <c r="C408" s="19"/>
      <c r="D408" s="22"/>
      <c r="E408" s="22"/>
      <c r="F408" s="19"/>
      <c r="G408" s="19"/>
      <c r="H408" s="19"/>
      <c r="I408" s="19"/>
      <c r="J408" s="19"/>
      <c r="K408" s="19"/>
      <c r="L408" s="19"/>
      <c r="M408" s="19"/>
      <c r="N408" s="19"/>
      <c r="O408" s="19"/>
      <c r="P408" s="19"/>
      <c r="Q408" s="19"/>
      <c r="R408" s="19"/>
      <c r="S408" s="19"/>
      <c r="T408" s="19"/>
      <c r="U408" s="19"/>
      <c r="V408" s="19"/>
      <c r="W408" s="19"/>
    </row>
    <row r="409" spans="1:23">
      <c r="A409" s="19"/>
      <c r="B409" s="19"/>
      <c r="C409" s="19"/>
      <c r="D409" s="22"/>
      <c r="E409" s="22"/>
      <c r="F409" s="19"/>
      <c r="G409" s="19"/>
      <c r="H409" s="19"/>
      <c r="I409" s="19"/>
      <c r="J409" s="19"/>
      <c r="K409" s="19"/>
      <c r="L409" s="19"/>
      <c r="M409" s="19"/>
      <c r="N409" s="19"/>
      <c r="O409" s="19"/>
      <c r="P409" s="19"/>
      <c r="Q409" s="19"/>
      <c r="R409" s="19"/>
      <c r="S409" s="19"/>
      <c r="T409" s="19"/>
      <c r="U409" s="19"/>
      <c r="V409" s="19"/>
      <c r="W409" s="19"/>
    </row>
    <row r="410" spans="1:23">
      <c r="A410" s="19"/>
      <c r="B410" s="19"/>
      <c r="C410" s="19"/>
      <c r="D410" s="22"/>
      <c r="E410" s="22"/>
      <c r="F410" s="19"/>
      <c r="G410" s="19"/>
      <c r="H410" s="19"/>
      <c r="I410" s="19"/>
      <c r="J410" s="19"/>
      <c r="K410" s="19"/>
      <c r="L410" s="19"/>
      <c r="M410" s="19"/>
      <c r="N410" s="19"/>
      <c r="O410" s="19"/>
      <c r="P410" s="19"/>
      <c r="Q410" s="19"/>
      <c r="R410" s="19"/>
      <c r="S410" s="19"/>
      <c r="T410" s="19"/>
      <c r="U410" s="19"/>
      <c r="V410" s="19"/>
      <c r="W410" s="19"/>
    </row>
    <row r="411" spans="1:23">
      <c r="A411" s="19"/>
      <c r="B411" s="19"/>
      <c r="C411" s="19"/>
      <c r="D411" s="22"/>
      <c r="E411" s="22"/>
      <c r="F411" s="19"/>
      <c r="G411" s="19"/>
      <c r="H411" s="19"/>
      <c r="I411" s="19"/>
      <c r="J411" s="19"/>
      <c r="K411" s="19"/>
      <c r="L411" s="19"/>
      <c r="M411" s="19"/>
      <c r="N411" s="19"/>
      <c r="O411" s="19"/>
      <c r="P411" s="19"/>
      <c r="Q411" s="19"/>
      <c r="R411" s="19"/>
      <c r="S411" s="19"/>
      <c r="T411" s="19"/>
      <c r="U411" s="19"/>
      <c r="V411" s="19"/>
      <c r="W411" s="19"/>
    </row>
    <row r="412" spans="1:23">
      <c r="A412" s="19"/>
      <c r="B412" s="19"/>
      <c r="C412" s="19"/>
      <c r="D412" s="22"/>
      <c r="E412" s="22"/>
      <c r="F412" s="19"/>
      <c r="G412" s="19"/>
      <c r="H412" s="19"/>
      <c r="I412" s="19"/>
      <c r="J412" s="19"/>
      <c r="K412" s="19"/>
      <c r="L412" s="19"/>
      <c r="M412" s="19"/>
      <c r="N412" s="19"/>
      <c r="O412" s="19"/>
      <c r="P412" s="19"/>
      <c r="Q412" s="19"/>
      <c r="R412" s="19"/>
      <c r="S412" s="19"/>
      <c r="T412" s="19"/>
      <c r="U412" s="19"/>
      <c r="V412" s="19"/>
      <c r="W412" s="19"/>
    </row>
    <row r="413" spans="1:23">
      <c r="A413" s="19"/>
      <c r="B413" s="19"/>
      <c r="C413" s="19"/>
      <c r="D413" s="22"/>
      <c r="E413" s="22"/>
      <c r="F413" s="19"/>
      <c r="G413" s="19"/>
      <c r="H413" s="19"/>
      <c r="I413" s="19"/>
      <c r="J413" s="19"/>
      <c r="K413" s="19"/>
      <c r="L413" s="19"/>
      <c r="M413" s="19"/>
      <c r="N413" s="19"/>
      <c r="O413" s="19"/>
      <c r="P413" s="19"/>
      <c r="Q413" s="19"/>
      <c r="R413" s="19"/>
      <c r="S413" s="19"/>
      <c r="T413" s="19"/>
      <c r="U413" s="19"/>
      <c r="V413" s="19"/>
      <c r="W413" s="19"/>
    </row>
    <row r="414" spans="1:23">
      <c r="A414" s="19"/>
      <c r="B414" s="19"/>
      <c r="C414" s="19"/>
      <c r="D414" s="22"/>
      <c r="E414" s="22"/>
      <c r="F414" s="19"/>
      <c r="G414" s="19"/>
      <c r="H414" s="19"/>
      <c r="I414" s="19"/>
      <c r="J414" s="19"/>
      <c r="K414" s="19"/>
      <c r="L414" s="19"/>
      <c r="M414" s="19"/>
      <c r="N414" s="19"/>
      <c r="O414" s="19"/>
      <c r="P414" s="19"/>
      <c r="Q414" s="19"/>
      <c r="R414" s="19"/>
      <c r="S414" s="19"/>
      <c r="T414" s="19"/>
      <c r="U414" s="19"/>
      <c r="V414" s="19"/>
      <c r="W414" s="19"/>
    </row>
    <row r="415" spans="1:23">
      <c r="A415" s="19"/>
      <c r="B415" s="19"/>
      <c r="C415" s="19"/>
      <c r="D415" s="22"/>
      <c r="E415" s="22"/>
      <c r="F415" s="19"/>
      <c r="G415" s="19"/>
      <c r="H415" s="19"/>
      <c r="I415" s="19"/>
      <c r="J415" s="19"/>
      <c r="K415" s="19"/>
      <c r="L415" s="19"/>
      <c r="M415" s="19"/>
      <c r="N415" s="19"/>
      <c r="O415" s="19"/>
      <c r="P415" s="19"/>
      <c r="Q415" s="19"/>
      <c r="R415" s="19"/>
      <c r="S415" s="19"/>
      <c r="T415" s="19"/>
      <c r="U415" s="19"/>
      <c r="V415" s="19"/>
      <c r="W415" s="19"/>
    </row>
    <row r="416" spans="1:23">
      <c r="A416" s="19"/>
      <c r="B416" s="19"/>
      <c r="C416" s="19"/>
      <c r="D416" s="22"/>
      <c r="E416" s="22"/>
      <c r="F416" s="19"/>
      <c r="G416" s="19"/>
      <c r="H416" s="19"/>
      <c r="I416" s="19"/>
      <c r="J416" s="19"/>
      <c r="K416" s="19"/>
      <c r="L416" s="19"/>
      <c r="M416" s="19"/>
      <c r="N416" s="19"/>
      <c r="O416" s="19"/>
      <c r="P416" s="19"/>
      <c r="Q416" s="19"/>
      <c r="R416" s="19"/>
      <c r="S416" s="19"/>
      <c r="T416" s="19"/>
      <c r="U416" s="19"/>
      <c r="V416" s="19"/>
      <c r="W416" s="19"/>
    </row>
    <row r="417" spans="1:23">
      <c r="A417" s="19"/>
      <c r="B417" s="19"/>
      <c r="C417" s="19"/>
      <c r="D417" s="22"/>
      <c r="E417" s="22"/>
      <c r="F417" s="19"/>
      <c r="G417" s="19"/>
      <c r="H417" s="19"/>
      <c r="I417" s="19"/>
      <c r="J417" s="19"/>
      <c r="K417" s="19"/>
      <c r="L417" s="19"/>
      <c r="M417" s="19"/>
      <c r="N417" s="19"/>
      <c r="O417" s="19"/>
      <c r="P417" s="19"/>
      <c r="Q417" s="19"/>
      <c r="R417" s="19"/>
      <c r="S417" s="19"/>
      <c r="T417" s="19"/>
      <c r="U417" s="19"/>
      <c r="V417" s="19"/>
      <c r="W417" s="19"/>
    </row>
    <row r="418" spans="1:23">
      <c r="A418" s="19"/>
      <c r="B418" s="19"/>
      <c r="C418" s="19"/>
      <c r="D418" s="22"/>
      <c r="E418" s="22"/>
      <c r="F418" s="19"/>
      <c r="G418" s="19"/>
      <c r="H418" s="19"/>
      <c r="I418" s="19"/>
      <c r="J418" s="19"/>
      <c r="K418" s="19"/>
      <c r="L418" s="19"/>
      <c r="M418" s="19"/>
      <c r="N418" s="19"/>
      <c r="O418" s="19"/>
      <c r="P418" s="19"/>
      <c r="Q418" s="19"/>
      <c r="R418" s="19"/>
      <c r="S418" s="19"/>
      <c r="T418" s="19"/>
      <c r="U418" s="19"/>
      <c r="V418" s="19"/>
      <c r="W418" s="19"/>
    </row>
    <row r="419" spans="1:23">
      <c r="A419" s="19"/>
      <c r="B419" s="19"/>
      <c r="C419" s="19"/>
      <c r="D419" s="22"/>
      <c r="E419" s="22"/>
      <c r="F419" s="19"/>
      <c r="G419" s="19"/>
      <c r="H419" s="19"/>
      <c r="I419" s="19"/>
      <c r="J419" s="19"/>
      <c r="K419" s="19"/>
      <c r="L419" s="19"/>
      <c r="M419" s="19"/>
      <c r="N419" s="19"/>
      <c r="O419" s="19"/>
      <c r="P419" s="19"/>
      <c r="Q419" s="19"/>
      <c r="R419" s="19"/>
      <c r="S419" s="19"/>
      <c r="T419" s="19"/>
      <c r="U419" s="19"/>
      <c r="V419" s="19"/>
      <c r="W419" s="19"/>
    </row>
    <row r="420" spans="1:23">
      <c r="A420" s="19"/>
      <c r="B420" s="19"/>
      <c r="C420" s="19"/>
      <c r="D420" s="22"/>
      <c r="E420" s="22"/>
      <c r="F420" s="19"/>
      <c r="G420" s="19"/>
      <c r="H420" s="19"/>
      <c r="I420" s="19"/>
      <c r="J420" s="19"/>
      <c r="K420" s="19"/>
      <c r="L420" s="19"/>
      <c r="M420" s="19"/>
      <c r="N420" s="19"/>
      <c r="O420" s="19"/>
      <c r="P420" s="19"/>
      <c r="Q420" s="19"/>
      <c r="R420" s="19"/>
      <c r="S420" s="19"/>
      <c r="T420" s="19"/>
      <c r="U420" s="19"/>
      <c r="V420" s="19"/>
      <c r="W420" s="19"/>
    </row>
    <row r="421" spans="1:23">
      <c r="A421" s="19"/>
      <c r="B421" s="19"/>
      <c r="C421" s="19"/>
      <c r="D421" s="22"/>
      <c r="E421" s="22"/>
      <c r="F421" s="19"/>
      <c r="G421" s="19"/>
      <c r="H421" s="19"/>
      <c r="I421" s="19"/>
      <c r="J421" s="19"/>
      <c r="K421" s="19"/>
      <c r="L421" s="19"/>
      <c r="M421" s="19"/>
      <c r="N421" s="19"/>
      <c r="O421" s="19"/>
      <c r="P421" s="19"/>
      <c r="Q421" s="19"/>
      <c r="R421" s="19"/>
      <c r="S421" s="19"/>
      <c r="T421" s="19"/>
      <c r="U421" s="19"/>
      <c r="V421" s="19"/>
      <c r="W421" s="19"/>
    </row>
    <row r="422" spans="1:23">
      <c r="A422" s="19"/>
      <c r="B422" s="19"/>
      <c r="C422" s="19"/>
      <c r="D422" s="22"/>
      <c r="E422" s="22"/>
      <c r="F422" s="19"/>
      <c r="G422" s="19"/>
      <c r="H422" s="19"/>
      <c r="I422" s="19"/>
      <c r="J422" s="19"/>
      <c r="K422" s="19"/>
      <c r="L422" s="19"/>
      <c r="M422" s="19"/>
      <c r="N422" s="19"/>
      <c r="O422" s="19"/>
      <c r="P422" s="19"/>
      <c r="Q422" s="19"/>
      <c r="R422" s="19"/>
      <c r="S422" s="19"/>
      <c r="T422" s="19"/>
      <c r="U422" s="19"/>
      <c r="V422" s="19"/>
      <c r="W422" s="19"/>
    </row>
    <row r="423" spans="1:23">
      <c r="A423" s="19"/>
      <c r="B423" s="19"/>
      <c r="C423" s="19"/>
      <c r="D423" s="22"/>
      <c r="E423" s="22"/>
      <c r="F423" s="19"/>
      <c r="G423" s="19"/>
      <c r="H423" s="19"/>
      <c r="I423" s="19"/>
      <c r="J423" s="19"/>
      <c r="K423" s="19"/>
      <c r="L423" s="19"/>
      <c r="M423" s="19"/>
      <c r="N423" s="19"/>
      <c r="O423" s="19"/>
      <c r="P423" s="19"/>
      <c r="Q423" s="19"/>
      <c r="R423" s="19"/>
      <c r="S423" s="19"/>
      <c r="T423" s="19"/>
      <c r="U423" s="19"/>
      <c r="V423" s="19"/>
      <c r="W423" s="19"/>
    </row>
    <row r="424" spans="1:23">
      <c r="A424" s="19"/>
      <c r="B424" s="19"/>
      <c r="C424" s="19"/>
      <c r="D424" s="22"/>
      <c r="E424" s="22"/>
      <c r="F424" s="19"/>
      <c r="G424" s="19"/>
      <c r="H424" s="19"/>
      <c r="I424" s="19"/>
      <c r="J424" s="19"/>
      <c r="K424" s="19"/>
      <c r="L424" s="19"/>
      <c r="M424" s="19"/>
      <c r="N424" s="19"/>
      <c r="O424" s="19"/>
      <c r="P424" s="19"/>
      <c r="Q424" s="19"/>
      <c r="R424" s="19"/>
      <c r="S424" s="19"/>
      <c r="T424" s="19"/>
      <c r="U424" s="19"/>
      <c r="V424" s="19"/>
      <c r="W424" s="19"/>
    </row>
    <row r="425" spans="1:23">
      <c r="A425" s="19"/>
      <c r="B425" s="19"/>
      <c r="C425" s="19"/>
      <c r="D425" s="22"/>
      <c r="E425" s="22"/>
      <c r="F425" s="19"/>
      <c r="G425" s="19"/>
      <c r="H425" s="19"/>
      <c r="I425" s="19"/>
      <c r="J425" s="19"/>
      <c r="K425" s="19"/>
      <c r="L425" s="19"/>
      <c r="M425" s="19"/>
      <c r="N425" s="19"/>
      <c r="O425" s="19"/>
      <c r="P425" s="19"/>
      <c r="Q425" s="19"/>
      <c r="R425" s="19"/>
      <c r="S425" s="19"/>
      <c r="T425" s="19"/>
      <c r="U425" s="19"/>
      <c r="V425" s="19"/>
      <c r="W425" s="19"/>
    </row>
    <row r="426" spans="1:23">
      <c r="A426" s="19"/>
      <c r="B426" s="19"/>
      <c r="C426" s="19"/>
      <c r="D426" s="22"/>
      <c r="E426" s="22"/>
      <c r="F426" s="19"/>
      <c r="G426" s="19"/>
      <c r="H426" s="19"/>
      <c r="I426" s="19"/>
      <c r="J426" s="19"/>
      <c r="K426" s="19"/>
      <c r="L426" s="19"/>
      <c r="M426" s="19"/>
      <c r="N426" s="19"/>
      <c r="O426" s="19"/>
      <c r="P426" s="19"/>
      <c r="Q426" s="19"/>
      <c r="R426" s="19"/>
      <c r="S426" s="19"/>
      <c r="T426" s="19"/>
      <c r="U426" s="19"/>
      <c r="V426" s="19"/>
      <c r="W426" s="19"/>
    </row>
    <row r="427" spans="1:23">
      <c r="A427" s="19"/>
      <c r="B427" s="19"/>
      <c r="C427" s="19"/>
      <c r="D427" s="22"/>
      <c r="E427" s="22"/>
      <c r="F427" s="19"/>
      <c r="G427" s="19"/>
      <c r="H427" s="19"/>
      <c r="I427" s="19"/>
      <c r="J427" s="19"/>
      <c r="K427" s="19"/>
      <c r="L427" s="19"/>
      <c r="M427" s="19"/>
      <c r="N427" s="19"/>
      <c r="O427" s="19"/>
      <c r="P427" s="19"/>
      <c r="Q427" s="19"/>
      <c r="R427" s="19"/>
      <c r="S427" s="19"/>
      <c r="T427" s="19"/>
      <c r="U427" s="19"/>
      <c r="V427" s="19"/>
      <c r="W427" s="19"/>
    </row>
    <row r="428" spans="1:23">
      <c r="A428" s="19"/>
      <c r="B428" s="19"/>
      <c r="C428" s="19"/>
      <c r="D428" s="22"/>
      <c r="E428" s="22"/>
      <c r="F428" s="19"/>
      <c r="G428" s="19"/>
      <c r="H428" s="19"/>
      <c r="I428" s="19"/>
      <c r="J428" s="19"/>
      <c r="K428" s="19"/>
      <c r="L428" s="19"/>
      <c r="M428" s="19"/>
      <c r="N428" s="19"/>
      <c r="O428" s="19"/>
      <c r="P428" s="19"/>
      <c r="Q428" s="19"/>
      <c r="R428" s="19"/>
      <c r="S428" s="19"/>
      <c r="T428" s="19"/>
      <c r="U428" s="19"/>
      <c r="V428" s="19"/>
      <c r="W428" s="19"/>
    </row>
    <row r="429" spans="1:23">
      <c r="A429" s="19"/>
      <c r="B429" s="19"/>
      <c r="C429" s="19"/>
      <c r="D429" s="22"/>
      <c r="E429" s="22"/>
      <c r="F429" s="19"/>
      <c r="G429" s="19"/>
      <c r="H429" s="19"/>
      <c r="I429" s="19"/>
      <c r="J429" s="19"/>
      <c r="K429" s="19"/>
      <c r="L429" s="19"/>
      <c r="M429" s="19"/>
      <c r="N429" s="19"/>
      <c r="O429" s="19"/>
      <c r="P429" s="19"/>
      <c r="Q429" s="19"/>
      <c r="R429" s="19"/>
      <c r="S429" s="19"/>
      <c r="T429" s="19"/>
      <c r="U429" s="19"/>
      <c r="V429" s="19"/>
      <c r="W429" s="19"/>
    </row>
    <row r="430" spans="1:23">
      <c r="A430" s="19"/>
      <c r="B430" s="19"/>
      <c r="C430" s="19"/>
      <c r="D430" s="22"/>
      <c r="E430" s="22"/>
      <c r="F430" s="19"/>
      <c r="G430" s="19"/>
      <c r="H430" s="19"/>
      <c r="I430" s="19"/>
      <c r="J430" s="19"/>
      <c r="K430" s="19"/>
      <c r="L430" s="19"/>
      <c r="M430" s="19"/>
      <c r="N430" s="19"/>
      <c r="O430" s="19"/>
      <c r="P430" s="19"/>
      <c r="Q430" s="19"/>
      <c r="R430" s="19"/>
      <c r="S430" s="19"/>
      <c r="T430" s="19"/>
      <c r="U430" s="19"/>
      <c r="V430" s="19"/>
      <c r="W430" s="19"/>
    </row>
    <row r="431" spans="1:23">
      <c r="A431" s="19"/>
      <c r="B431" s="19"/>
      <c r="C431" s="19"/>
      <c r="D431" s="22"/>
      <c r="E431" s="22"/>
      <c r="F431" s="19"/>
      <c r="G431" s="19"/>
      <c r="H431" s="19"/>
      <c r="I431" s="19"/>
      <c r="J431" s="19"/>
      <c r="K431" s="19"/>
      <c r="L431" s="19"/>
      <c r="M431" s="19"/>
      <c r="N431" s="19"/>
      <c r="O431" s="19"/>
      <c r="P431" s="19"/>
      <c r="Q431" s="19"/>
      <c r="R431" s="19"/>
      <c r="S431" s="19"/>
      <c r="T431" s="19"/>
      <c r="U431" s="19"/>
      <c r="V431" s="19"/>
      <c r="W431" s="19"/>
    </row>
    <row r="432" spans="1:23">
      <c r="A432" s="19"/>
      <c r="B432" s="19"/>
      <c r="C432" s="19"/>
      <c r="D432" s="22"/>
      <c r="E432" s="22"/>
      <c r="F432" s="19"/>
      <c r="G432" s="19"/>
      <c r="H432" s="19"/>
      <c r="I432" s="19"/>
      <c r="J432" s="19"/>
      <c r="K432" s="19"/>
      <c r="L432" s="19"/>
      <c r="M432" s="19"/>
      <c r="N432" s="19"/>
      <c r="O432" s="19"/>
      <c r="P432" s="19"/>
      <c r="Q432" s="19"/>
      <c r="R432" s="19"/>
      <c r="S432" s="19"/>
      <c r="T432" s="19"/>
      <c r="U432" s="19"/>
      <c r="V432" s="19"/>
      <c r="W432" s="19"/>
    </row>
    <row r="433" spans="1:23">
      <c r="A433" s="19"/>
      <c r="B433" s="19"/>
      <c r="C433" s="19"/>
      <c r="D433" s="22"/>
      <c r="E433" s="22"/>
      <c r="F433" s="19"/>
      <c r="G433" s="19"/>
      <c r="H433" s="19"/>
      <c r="I433" s="19"/>
      <c r="J433" s="19"/>
      <c r="K433" s="19"/>
      <c r="L433" s="19"/>
      <c r="M433" s="19"/>
      <c r="N433" s="19"/>
      <c r="O433" s="19"/>
      <c r="P433" s="19"/>
      <c r="Q433" s="19"/>
      <c r="R433" s="19"/>
      <c r="S433" s="19"/>
      <c r="T433" s="19"/>
      <c r="U433" s="19"/>
      <c r="V433" s="19"/>
      <c r="W433" s="19"/>
    </row>
    <row r="434" spans="1:23">
      <c r="A434" s="19"/>
      <c r="B434" s="19"/>
      <c r="C434" s="19"/>
      <c r="D434" s="22"/>
      <c r="E434" s="22"/>
      <c r="F434" s="19"/>
      <c r="G434" s="19"/>
      <c r="H434" s="19"/>
      <c r="I434" s="19"/>
      <c r="J434" s="19"/>
      <c r="K434" s="19"/>
      <c r="L434" s="19"/>
      <c r="M434" s="19"/>
      <c r="N434" s="19"/>
      <c r="O434" s="19"/>
      <c r="P434" s="19"/>
      <c r="Q434" s="19"/>
      <c r="R434" s="19"/>
      <c r="S434" s="19"/>
      <c r="T434" s="19"/>
      <c r="U434" s="19"/>
      <c r="V434" s="19"/>
      <c r="W434" s="19"/>
    </row>
    <row r="435" spans="1:23">
      <c r="A435" s="19"/>
      <c r="B435" s="19"/>
      <c r="C435" s="19"/>
      <c r="D435" s="22"/>
      <c r="E435" s="22"/>
      <c r="F435" s="19"/>
      <c r="G435" s="19"/>
      <c r="H435" s="19"/>
      <c r="I435" s="19"/>
      <c r="J435" s="19"/>
      <c r="K435" s="19"/>
      <c r="L435" s="19"/>
      <c r="M435" s="19"/>
      <c r="N435" s="19"/>
      <c r="O435" s="19"/>
      <c r="P435" s="19"/>
      <c r="Q435" s="19"/>
      <c r="R435" s="19"/>
      <c r="S435" s="19"/>
      <c r="T435" s="19"/>
      <c r="U435" s="19"/>
      <c r="V435" s="19"/>
      <c r="W435" s="19"/>
    </row>
    <row r="436" spans="1:23">
      <c r="A436" s="19"/>
      <c r="B436" s="19"/>
      <c r="C436" s="19"/>
      <c r="D436" s="22"/>
      <c r="E436" s="22"/>
      <c r="F436" s="19"/>
      <c r="G436" s="19"/>
      <c r="H436" s="19"/>
      <c r="I436" s="19"/>
      <c r="J436" s="19"/>
      <c r="K436" s="19"/>
      <c r="L436" s="19"/>
      <c r="M436" s="19"/>
      <c r="N436" s="19"/>
      <c r="O436" s="19"/>
      <c r="P436" s="19"/>
      <c r="Q436" s="19"/>
      <c r="R436" s="19"/>
      <c r="S436" s="19"/>
      <c r="T436" s="19"/>
      <c r="U436" s="19"/>
      <c r="V436" s="19"/>
      <c r="W436" s="19"/>
    </row>
    <row r="437" spans="1:23">
      <c r="A437" s="19"/>
      <c r="B437" s="19"/>
      <c r="C437" s="19"/>
      <c r="D437" s="22"/>
      <c r="E437" s="22"/>
      <c r="F437" s="19"/>
      <c r="G437" s="19"/>
      <c r="H437" s="19"/>
      <c r="I437" s="19"/>
      <c r="J437" s="19"/>
      <c r="K437" s="19"/>
      <c r="L437" s="19"/>
      <c r="M437" s="19"/>
      <c r="N437" s="19"/>
      <c r="O437" s="19"/>
      <c r="P437" s="19"/>
      <c r="Q437" s="19"/>
      <c r="R437" s="19"/>
      <c r="S437" s="19"/>
      <c r="T437" s="19"/>
      <c r="U437" s="19"/>
      <c r="V437" s="19"/>
      <c r="W437" s="19"/>
    </row>
    <row r="438" spans="1:23">
      <c r="A438" s="19"/>
      <c r="B438" s="19"/>
      <c r="C438" s="19"/>
      <c r="D438" s="22"/>
      <c r="E438" s="22"/>
      <c r="F438" s="19"/>
      <c r="G438" s="19"/>
      <c r="H438" s="19"/>
      <c r="I438" s="19"/>
      <c r="J438" s="19"/>
      <c r="K438" s="19"/>
      <c r="L438" s="19"/>
      <c r="M438" s="19"/>
      <c r="N438" s="19"/>
      <c r="O438" s="19"/>
      <c r="P438" s="19"/>
      <c r="Q438" s="19"/>
      <c r="R438" s="19"/>
      <c r="S438" s="19"/>
      <c r="T438" s="19"/>
      <c r="U438" s="19"/>
      <c r="V438" s="19"/>
      <c r="W438" s="19"/>
    </row>
    <row r="439" spans="1:23">
      <c r="A439" s="19"/>
      <c r="B439" s="19"/>
      <c r="C439" s="19"/>
      <c r="D439" s="22"/>
      <c r="E439" s="22"/>
      <c r="F439" s="19"/>
      <c r="G439" s="19"/>
      <c r="H439" s="19"/>
      <c r="I439" s="19"/>
      <c r="J439" s="19"/>
      <c r="K439" s="19"/>
      <c r="L439" s="19"/>
      <c r="M439" s="19"/>
      <c r="N439" s="19"/>
      <c r="O439" s="19"/>
      <c r="P439" s="19"/>
      <c r="Q439" s="19"/>
      <c r="R439" s="19"/>
      <c r="S439" s="19"/>
      <c r="T439" s="19"/>
      <c r="U439" s="19"/>
      <c r="V439" s="19"/>
      <c r="W439" s="19"/>
    </row>
    <row r="440" spans="1:23">
      <c r="A440" s="19"/>
      <c r="B440" s="19"/>
      <c r="C440" s="19"/>
      <c r="D440" s="22"/>
      <c r="E440" s="22"/>
      <c r="F440" s="19"/>
      <c r="G440" s="19"/>
      <c r="H440" s="19"/>
      <c r="I440" s="19"/>
      <c r="J440" s="19"/>
      <c r="K440" s="19"/>
      <c r="L440" s="19"/>
      <c r="M440" s="19"/>
      <c r="N440" s="19"/>
      <c r="O440" s="19"/>
      <c r="P440" s="19"/>
      <c r="Q440" s="19"/>
      <c r="R440" s="19"/>
      <c r="S440" s="19"/>
      <c r="T440" s="19"/>
      <c r="U440" s="19"/>
      <c r="V440" s="19"/>
      <c r="W440" s="19"/>
    </row>
    <row r="441" spans="1:23">
      <c r="A441" s="19"/>
      <c r="B441" s="19"/>
      <c r="C441" s="19"/>
      <c r="D441" s="22"/>
      <c r="E441" s="22"/>
      <c r="F441" s="19"/>
      <c r="G441" s="19"/>
      <c r="H441" s="19"/>
      <c r="I441" s="19"/>
      <c r="J441" s="19"/>
      <c r="K441" s="19"/>
      <c r="L441" s="19"/>
      <c r="M441" s="19"/>
      <c r="N441" s="19"/>
      <c r="O441" s="19"/>
      <c r="P441" s="19"/>
      <c r="Q441" s="19"/>
      <c r="R441" s="19"/>
      <c r="S441" s="19"/>
      <c r="T441" s="19"/>
      <c r="U441" s="19"/>
      <c r="V441" s="19"/>
      <c r="W441" s="19"/>
    </row>
    <row r="442" spans="1:23">
      <c r="A442" s="19"/>
      <c r="B442" s="19"/>
      <c r="C442" s="19"/>
      <c r="D442" s="22"/>
      <c r="E442" s="22"/>
      <c r="F442" s="19"/>
      <c r="G442" s="19"/>
      <c r="H442" s="19"/>
      <c r="I442" s="19"/>
      <c r="J442" s="19"/>
      <c r="K442" s="19"/>
      <c r="L442" s="19"/>
      <c r="M442" s="19"/>
      <c r="N442" s="19"/>
      <c r="O442" s="19"/>
      <c r="P442" s="19"/>
      <c r="Q442" s="19"/>
      <c r="R442" s="19"/>
      <c r="S442" s="19"/>
      <c r="T442" s="19"/>
      <c r="U442" s="19"/>
      <c r="V442" s="19"/>
      <c r="W442" s="19"/>
    </row>
    <row r="443" spans="1:23">
      <c r="A443" s="19"/>
      <c r="B443" s="19"/>
      <c r="C443" s="19"/>
      <c r="D443" s="22"/>
      <c r="E443" s="22"/>
      <c r="F443" s="19"/>
      <c r="G443" s="19"/>
      <c r="H443" s="19"/>
      <c r="I443" s="19"/>
      <c r="J443" s="19"/>
      <c r="K443" s="19"/>
      <c r="L443" s="19"/>
      <c r="M443" s="19"/>
      <c r="N443" s="19"/>
      <c r="O443" s="19"/>
      <c r="P443" s="19"/>
      <c r="Q443" s="19"/>
      <c r="R443" s="19"/>
      <c r="S443" s="19"/>
      <c r="T443" s="19"/>
      <c r="U443" s="19"/>
      <c r="V443" s="19"/>
      <c r="W443" s="19"/>
    </row>
    <row r="444" spans="1:23">
      <c r="A444" s="19"/>
      <c r="B444" s="19"/>
      <c r="C444" s="19"/>
      <c r="D444" s="22"/>
      <c r="E444" s="22"/>
      <c r="F444" s="19"/>
      <c r="G444" s="19"/>
      <c r="H444" s="19"/>
      <c r="I444" s="19"/>
      <c r="J444" s="19"/>
      <c r="K444" s="19"/>
      <c r="L444" s="19"/>
      <c r="M444" s="19"/>
      <c r="N444" s="19"/>
      <c r="O444" s="19"/>
      <c r="P444" s="19"/>
      <c r="Q444" s="19"/>
      <c r="R444" s="19"/>
      <c r="S444" s="19"/>
      <c r="T444" s="19"/>
      <c r="U444" s="19"/>
      <c r="V444" s="19"/>
      <c r="W444" s="19"/>
    </row>
    <row r="445" spans="1:23">
      <c r="A445" s="19"/>
      <c r="B445" s="19"/>
      <c r="C445" s="19"/>
      <c r="D445" s="22"/>
      <c r="E445" s="22"/>
      <c r="F445" s="19"/>
      <c r="G445" s="19"/>
      <c r="H445" s="19"/>
      <c r="I445" s="19"/>
      <c r="J445" s="19"/>
      <c r="K445" s="19"/>
      <c r="L445" s="19"/>
      <c r="M445" s="19"/>
      <c r="N445" s="19"/>
      <c r="O445" s="19"/>
      <c r="P445" s="19"/>
      <c r="Q445" s="19"/>
      <c r="R445" s="19"/>
      <c r="S445" s="19"/>
      <c r="T445" s="19"/>
      <c r="U445" s="19"/>
      <c r="V445" s="19"/>
      <c r="W445" s="19"/>
    </row>
    <row r="446" spans="1:23">
      <c r="A446" s="19"/>
      <c r="B446" s="19"/>
      <c r="C446" s="19"/>
      <c r="D446" s="22"/>
      <c r="E446" s="22"/>
      <c r="F446" s="19"/>
      <c r="G446" s="19"/>
      <c r="H446" s="19"/>
      <c r="I446" s="19"/>
      <c r="J446" s="19"/>
      <c r="K446" s="19"/>
      <c r="L446" s="19"/>
      <c r="M446" s="19"/>
      <c r="N446" s="19"/>
      <c r="O446" s="19"/>
      <c r="P446" s="19"/>
      <c r="Q446" s="19"/>
      <c r="R446" s="19"/>
      <c r="S446" s="19"/>
      <c r="T446" s="19"/>
      <c r="U446" s="19"/>
      <c r="V446" s="19"/>
      <c r="W446" s="19"/>
    </row>
    <row r="447" spans="1:23">
      <c r="A447" s="19"/>
      <c r="B447" s="19"/>
      <c r="C447" s="19"/>
      <c r="D447" s="22"/>
      <c r="E447" s="22"/>
      <c r="F447" s="19"/>
      <c r="G447" s="19"/>
      <c r="H447" s="19"/>
      <c r="I447" s="19"/>
      <c r="J447" s="19"/>
      <c r="K447" s="19"/>
      <c r="L447" s="19"/>
      <c r="M447" s="19"/>
      <c r="N447" s="19"/>
      <c r="O447" s="19"/>
      <c r="P447" s="19"/>
      <c r="Q447" s="19"/>
      <c r="R447" s="19"/>
      <c r="S447" s="19"/>
      <c r="T447" s="19"/>
      <c r="U447" s="19"/>
      <c r="V447" s="19"/>
      <c r="W447" s="19"/>
    </row>
    <row r="448" spans="1:23">
      <c r="A448" s="19"/>
      <c r="B448" s="19"/>
      <c r="C448" s="19"/>
      <c r="D448" s="22"/>
      <c r="E448" s="22"/>
      <c r="F448" s="19"/>
      <c r="G448" s="19"/>
      <c r="H448" s="19"/>
      <c r="I448" s="19"/>
      <c r="J448" s="19"/>
      <c r="K448" s="19"/>
      <c r="L448" s="19"/>
      <c r="M448" s="19"/>
      <c r="N448" s="19"/>
      <c r="O448" s="19"/>
      <c r="P448" s="19"/>
      <c r="Q448" s="19"/>
      <c r="R448" s="19"/>
      <c r="S448" s="19"/>
      <c r="T448" s="19"/>
      <c r="U448" s="19"/>
      <c r="V448" s="19"/>
      <c r="W448" s="19"/>
    </row>
    <row r="449" spans="1:23">
      <c r="A449" s="19"/>
      <c r="B449" s="19"/>
      <c r="C449" s="19"/>
      <c r="D449" s="22"/>
      <c r="E449" s="22"/>
      <c r="F449" s="19"/>
      <c r="G449" s="19"/>
      <c r="H449" s="19"/>
      <c r="I449" s="19"/>
      <c r="J449" s="19"/>
      <c r="K449" s="19"/>
      <c r="L449" s="19"/>
      <c r="M449" s="19"/>
      <c r="N449" s="19"/>
      <c r="O449" s="19"/>
      <c r="P449" s="19"/>
      <c r="Q449" s="19"/>
      <c r="R449" s="19"/>
      <c r="S449" s="19"/>
      <c r="T449" s="19"/>
      <c r="U449" s="19"/>
      <c r="V449" s="19"/>
      <c r="W449" s="19"/>
    </row>
    <row r="450" spans="1:23">
      <c r="A450" s="19"/>
      <c r="B450" s="19"/>
      <c r="C450" s="19"/>
      <c r="D450" s="22"/>
      <c r="E450" s="22"/>
      <c r="F450" s="19"/>
      <c r="G450" s="19"/>
      <c r="H450" s="19"/>
      <c r="I450" s="19"/>
      <c r="J450" s="19"/>
      <c r="K450" s="19"/>
      <c r="L450" s="19"/>
      <c r="M450" s="19"/>
      <c r="N450" s="19"/>
      <c r="O450" s="19"/>
      <c r="P450" s="19"/>
      <c r="Q450" s="19"/>
      <c r="R450" s="19"/>
      <c r="S450" s="19"/>
      <c r="T450" s="19"/>
      <c r="U450" s="19"/>
      <c r="V450" s="19"/>
      <c r="W450" s="19"/>
    </row>
    <row r="451" spans="1:23">
      <c r="A451" s="19"/>
      <c r="B451" s="19"/>
      <c r="C451" s="19"/>
      <c r="D451" s="22"/>
      <c r="E451" s="22"/>
      <c r="F451" s="19"/>
      <c r="G451" s="19"/>
      <c r="H451" s="19"/>
      <c r="I451" s="19"/>
      <c r="J451" s="19"/>
      <c r="K451" s="19"/>
      <c r="L451" s="19"/>
      <c r="M451" s="19"/>
      <c r="N451" s="19"/>
      <c r="O451" s="19"/>
      <c r="P451" s="19"/>
      <c r="Q451" s="19"/>
      <c r="R451" s="19"/>
      <c r="S451" s="19"/>
      <c r="T451" s="19"/>
      <c r="U451" s="19"/>
      <c r="V451" s="19"/>
      <c r="W451" s="19"/>
    </row>
    <row r="452" spans="1:23">
      <c r="A452" s="19"/>
      <c r="B452" s="19"/>
      <c r="C452" s="19"/>
      <c r="D452" s="22"/>
      <c r="E452" s="22"/>
      <c r="F452" s="19"/>
      <c r="G452" s="19"/>
      <c r="H452" s="19"/>
      <c r="I452" s="19"/>
      <c r="J452" s="19"/>
      <c r="K452" s="19"/>
      <c r="L452" s="19"/>
      <c r="M452" s="19"/>
      <c r="N452" s="19"/>
      <c r="O452" s="19"/>
      <c r="P452" s="19"/>
      <c r="Q452" s="19"/>
      <c r="R452" s="19"/>
      <c r="S452" s="19"/>
      <c r="T452" s="19"/>
      <c r="U452" s="19"/>
      <c r="V452" s="19"/>
      <c r="W452" s="19"/>
    </row>
    <row r="453" spans="1:23">
      <c r="A453" s="19"/>
      <c r="B453" s="19"/>
      <c r="C453" s="19"/>
      <c r="D453" s="22"/>
      <c r="E453" s="22"/>
      <c r="F453" s="19"/>
      <c r="G453" s="19"/>
      <c r="H453" s="19"/>
      <c r="I453" s="19"/>
      <c r="J453" s="19"/>
      <c r="K453" s="19"/>
      <c r="L453" s="19"/>
      <c r="M453" s="19"/>
      <c r="N453" s="19"/>
      <c r="O453" s="19"/>
      <c r="P453" s="19"/>
      <c r="Q453" s="19"/>
      <c r="R453" s="19"/>
      <c r="S453" s="19"/>
      <c r="T453" s="19"/>
      <c r="U453" s="19"/>
      <c r="V453" s="19"/>
      <c r="W453" s="19"/>
    </row>
    <row r="454" spans="1:23">
      <c r="A454" s="19"/>
      <c r="B454" s="19"/>
      <c r="C454" s="19"/>
      <c r="D454" s="22"/>
      <c r="E454" s="22"/>
      <c r="F454" s="19"/>
      <c r="G454" s="19"/>
      <c r="H454" s="19"/>
      <c r="I454" s="19"/>
      <c r="J454" s="19"/>
      <c r="K454" s="19"/>
      <c r="L454" s="19"/>
      <c r="M454" s="19"/>
      <c r="N454" s="19"/>
      <c r="O454" s="19"/>
      <c r="P454" s="19"/>
      <c r="Q454" s="19"/>
      <c r="R454" s="19"/>
      <c r="S454" s="19"/>
      <c r="T454" s="19"/>
      <c r="U454" s="19"/>
      <c r="V454" s="19"/>
      <c r="W454" s="19"/>
    </row>
    <row r="455" spans="1:23">
      <c r="A455" s="19"/>
      <c r="B455" s="19"/>
      <c r="C455" s="19"/>
      <c r="D455" s="22"/>
      <c r="E455" s="22"/>
      <c r="F455" s="19"/>
      <c r="G455" s="19"/>
      <c r="H455" s="19"/>
      <c r="I455" s="19"/>
      <c r="J455" s="19"/>
      <c r="K455" s="19"/>
      <c r="L455" s="19"/>
      <c r="M455" s="19"/>
      <c r="N455" s="19"/>
      <c r="O455" s="19"/>
      <c r="P455" s="19"/>
      <c r="Q455" s="19"/>
      <c r="R455" s="19"/>
      <c r="S455" s="19"/>
      <c r="T455" s="19"/>
      <c r="U455" s="19"/>
      <c r="V455" s="19"/>
      <c r="W455" s="19"/>
    </row>
    <row r="456" spans="1:23">
      <c r="A456" s="19"/>
      <c r="B456" s="19"/>
      <c r="C456" s="19"/>
      <c r="D456" s="22"/>
      <c r="E456" s="22"/>
      <c r="F456" s="19"/>
      <c r="G456" s="19"/>
      <c r="H456" s="19"/>
      <c r="I456" s="19"/>
      <c r="J456" s="19"/>
      <c r="K456" s="19"/>
      <c r="L456" s="19"/>
      <c r="M456" s="19"/>
      <c r="N456" s="19"/>
      <c r="O456" s="19"/>
      <c r="P456" s="19"/>
      <c r="Q456" s="19"/>
      <c r="R456" s="19"/>
      <c r="S456" s="19"/>
      <c r="T456" s="19"/>
      <c r="U456" s="19"/>
      <c r="V456" s="19"/>
      <c r="W456" s="19"/>
    </row>
    <row r="457" spans="1:23">
      <c r="A457" s="19"/>
      <c r="B457" s="19"/>
      <c r="C457" s="19"/>
      <c r="D457" s="22"/>
      <c r="E457" s="22"/>
      <c r="F457" s="19"/>
      <c r="G457" s="19"/>
      <c r="H457" s="19"/>
      <c r="I457" s="19"/>
      <c r="J457" s="19"/>
      <c r="K457" s="19"/>
      <c r="L457" s="19"/>
      <c r="M457" s="19"/>
      <c r="N457" s="19"/>
      <c r="O457" s="19"/>
      <c r="P457" s="19"/>
      <c r="Q457" s="19"/>
      <c r="R457" s="19"/>
      <c r="S457" s="19"/>
      <c r="T457" s="19"/>
      <c r="U457" s="19"/>
      <c r="V457" s="19"/>
      <c r="W457" s="19"/>
    </row>
    <row r="458" spans="1:23">
      <c r="A458" s="19"/>
      <c r="B458" s="19"/>
      <c r="C458" s="19"/>
      <c r="D458" s="22"/>
      <c r="E458" s="22"/>
      <c r="F458" s="19"/>
      <c r="G458" s="19"/>
      <c r="H458" s="19"/>
      <c r="I458" s="19"/>
      <c r="J458" s="19"/>
      <c r="K458" s="19"/>
      <c r="L458" s="19"/>
      <c r="M458" s="19"/>
      <c r="N458" s="19"/>
      <c r="O458" s="19"/>
      <c r="P458" s="19"/>
      <c r="Q458" s="19"/>
      <c r="R458" s="19"/>
      <c r="S458" s="19"/>
      <c r="T458" s="19"/>
      <c r="U458" s="19"/>
      <c r="V458" s="19"/>
      <c r="W458" s="19"/>
    </row>
    <row r="459" spans="1:23">
      <c r="A459" s="19"/>
      <c r="B459" s="19"/>
      <c r="C459" s="19"/>
      <c r="D459" s="22"/>
      <c r="E459" s="22"/>
      <c r="F459" s="19"/>
      <c r="G459" s="19"/>
      <c r="H459" s="19"/>
      <c r="I459" s="19"/>
      <c r="J459" s="19"/>
      <c r="K459" s="19"/>
      <c r="L459" s="19"/>
      <c r="M459" s="19"/>
      <c r="N459" s="19"/>
      <c r="O459" s="19"/>
      <c r="P459" s="19"/>
      <c r="Q459" s="19"/>
      <c r="R459" s="19"/>
      <c r="S459" s="19"/>
      <c r="T459" s="19"/>
      <c r="U459" s="19"/>
      <c r="V459" s="19"/>
      <c r="W459" s="19"/>
    </row>
    <row r="460" spans="1:23">
      <c r="A460" s="19"/>
      <c r="B460" s="19"/>
      <c r="C460" s="19"/>
      <c r="D460" s="22"/>
      <c r="E460" s="22"/>
      <c r="F460" s="19"/>
      <c r="G460" s="19"/>
      <c r="H460" s="19"/>
      <c r="I460" s="19"/>
      <c r="J460" s="19"/>
      <c r="K460" s="19"/>
      <c r="L460" s="19"/>
      <c r="M460" s="19"/>
      <c r="N460" s="19"/>
      <c r="O460" s="19"/>
      <c r="P460" s="19"/>
      <c r="Q460" s="19"/>
      <c r="R460" s="19"/>
      <c r="S460" s="19"/>
      <c r="T460" s="19"/>
      <c r="U460" s="19"/>
      <c r="V460" s="19"/>
      <c r="W460" s="19"/>
    </row>
    <row r="461" spans="1:23">
      <c r="A461" s="19"/>
      <c r="B461" s="19"/>
      <c r="C461" s="19"/>
      <c r="D461" s="22"/>
      <c r="E461" s="22"/>
      <c r="F461" s="19"/>
      <c r="G461" s="19"/>
      <c r="H461" s="19"/>
      <c r="I461" s="19"/>
      <c r="J461" s="19"/>
      <c r="K461" s="19"/>
      <c r="L461" s="19"/>
      <c r="M461" s="19"/>
      <c r="N461" s="19"/>
      <c r="O461" s="19"/>
      <c r="P461" s="19"/>
      <c r="Q461" s="19"/>
      <c r="R461" s="19"/>
      <c r="S461" s="19"/>
      <c r="T461" s="19"/>
      <c r="U461" s="19"/>
      <c r="V461" s="19"/>
      <c r="W461" s="19"/>
    </row>
    <row r="462" spans="1:23">
      <c r="A462" s="19"/>
      <c r="B462" s="19"/>
      <c r="C462" s="19"/>
      <c r="D462" s="22"/>
      <c r="E462" s="22"/>
      <c r="F462" s="19"/>
      <c r="G462" s="19"/>
      <c r="H462" s="19"/>
      <c r="I462" s="19"/>
      <c r="J462" s="19"/>
      <c r="K462" s="19"/>
      <c r="L462" s="19"/>
      <c r="M462" s="19"/>
      <c r="N462" s="19"/>
      <c r="O462" s="19"/>
      <c r="P462" s="19"/>
      <c r="Q462" s="19"/>
      <c r="R462" s="19"/>
      <c r="S462" s="19"/>
      <c r="T462" s="19"/>
      <c r="U462" s="19"/>
      <c r="V462" s="19"/>
      <c r="W462" s="19"/>
    </row>
    <row r="463" spans="1:23">
      <c r="A463" s="19"/>
      <c r="B463" s="19"/>
      <c r="C463" s="19"/>
      <c r="D463" s="22"/>
      <c r="E463" s="22"/>
      <c r="F463" s="19"/>
      <c r="G463" s="19"/>
      <c r="H463" s="19"/>
      <c r="I463" s="19"/>
      <c r="J463" s="19"/>
      <c r="K463" s="19"/>
      <c r="L463" s="19"/>
      <c r="M463" s="19"/>
      <c r="N463" s="19"/>
      <c r="O463" s="19"/>
      <c r="P463" s="19"/>
      <c r="Q463" s="19"/>
      <c r="R463" s="19"/>
      <c r="S463" s="19"/>
      <c r="T463" s="19"/>
      <c r="U463" s="19"/>
      <c r="V463" s="19"/>
      <c r="W463" s="19"/>
    </row>
    <row r="464" spans="1:23">
      <c r="A464" s="19"/>
      <c r="B464" s="19"/>
      <c r="C464" s="19"/>
      <c r="D464" s="22"/>
      <c r="E464" s="22"/>
      <c r="F464" s="19"/>
      <c r="G464" s="19"/>
      <c r="H464" s="19"/>
      <c r="I464" s="19"/>
      <c r="J464" s="19"/>
      <c r="K464" s="19"/>
      <c r="L464" s="19"/>
      <c r="M464" s="19"/>
      <c r="N464" s="19"/>
      <c r="O464" s="19"/>
      <c r="P464" s="19"/>
      <c r="Q464" s="19"/>
      <c r="R464" s="19"/>
      <c r="S464" s="19"/>
      <c r="T464" s="19"/>
      <c r="U464" s="19"/>
      <c r="V464" s="19"/>
      <c r="W464" s="19"/>
    </row>
    <row r="465" spans="1:23">
      <c r="A465" s="19"/>
      <c r="B465" s="19"/>
      <c r="C465" s="19"/>
      <c r="D465" s="22"/>
      <c r="E465" s="22"/>
      <c r="F465" s="19"/>
      <c r="G465" s="19"/>
      <c r="H465" s="19"/>
      <c r="I465" s="19"/>
      <c r="J465" s="19"/>
      <c r="K465" s="19"/>
      <c r="L465" s="19"/>
      <c r="M465" s="19"/>
      <c r="N465" s="19"/>
      <c r="O465" s="19"/>
      <c r="P465" s="19"/>
      <c r="Q465" s="19"/>
      <c r="R465" s="19"/>
      <c r="S465" s="19"/>
      <c r="T465" s="19"/>
      <c r="U465" s="19"/>
      <c r="V465" s="19"/>
      <c r="W465" s="19"/>
    </row>
    <row r="466" spans="1:23">
      <c r="A466" s="19"/>
      <c r="B466" s="19"/>
      <c r="C466" s="19"/>
      <c r="D466" s="22"/>
      <c r="E466" s="22"/>
      <c r="F466" s="19"/>
      <c r="G466" s="19"/>
      <c r="H466" s="19"/>
      <c r="I466" s="19"/>
      <c r="J466" s="19"/>
      <c r="K466" s="19"/>
      <c r="L466" s="19"/>
      <c r="M466" s="19"/>
      <c r="N466" s="19"/>
      <c r="O466" s="19"/>
      <c r="P466" s="19"/>
      <c r="Q466" s="19"/>
      <c r="R466" s="19"/>
      <c r="S466" s="19"/>
      <c r="T466" s="19"/>
      <c r="U466" s="19"/>
      <c r="V466" s="19"/>
      <c r="W466" s="19"/>
    </row>
    <row r="467" spans="1:23">
      <c r="A467" s="19"/>
      <c r="B467" s="19"/>
      <c r="C467" s="19"/>
      <c r="D467" s="22"/>
      <c r="E467" s="22"/>
      <c r="F467" s="19"/>
      <c r="G467" s="19"/>
      <c r="H467" s="19"/>
      <c r="I467" s="19"/>
      <c r="J467" s="19"/>
      <c r="K467" s="19"/>
      <c r="L467" s="19"/>
      <c r="M467" s="19"/>
      <c r="N467" s="19"/>
      <c r="O467" s="19"/>
      <c r="P467" s="19"/>
      <c r="Q467" s="19"/>
      <c r="R467" s="19"/>
      <c r="S467" s="19"/>
      <c r="T467" s="19"/>
      <c r="U467" s="19"/>
      <c r="V467" s="19"/>
      <c r="W467" s="19"/>
    </row>
    <row r="468" spans="1:23">
      <c r="A468" s="19"/>
      <c r="B468" s="19"/>
      <c r="C468" s="19"/>
      <c r="D468" s="22"/>
      <c r="E468" s="22"/>
      <c r="F468" s="19"/>
      <c r="G468" s="19"/>
      <c r="H468" s="19"/>
      <c r="I468" s="19"/>
      <c r="J468" s="19"/>
      <c r="K468" s="19"/>
      <c r="L468" s="19"/>
      <c r="M468" s="19"/>
      <c r="N468" s="19"/>
      <c r="O468" s="19"/>
      <c r="P468" s="19"/>
      <c r="Q468" s="19"/>
      <c r="R468" s="19"/>
      <c r="S468" s="19"/>
      <c r="T468" s="19"/>
      <c r="U468" s="19"/>
      <c r="V468" s="19"/>
      <c r="W468" s="19"/>
    </row>
    <row r="469" spans="1:23">
      <c r="A469" s="19"/>
      <c r="B469" s="19"/>
      <c r="C469" s="19"/>
      <c r="D469" s="22"/>
      <c r="E469" s="22"/>
      <c r="F469" s="19"/>
      <c r="G469" s="19"/>
      <c r="H469" s="19"/>
      <c r="I469" s="19"/>
      <c r="J469" s="19"/>
      <c r="K469" s="19"/>
      <c r="L469" s="19"/>
      <c r="M469" s="19"/>
      <c r="N469" s="19"/>
      <c r="O469" s="19"/>
      <c r="P469" s="19"/>
      <c r="Q469" s="19"/>
      <c r="R469" s="19"/>
      <c r="S469" s="19"/>
      <c r="T469" s="19"/>
      <c r="U469" s="19"/>
      <c r="V469" s="19"/>
      <c r="W469" s="19"/>
    </row>
    <row r="470" spans="1:23">
      <c r="A470" s="19"/>
      <c r="B470" s="19"/>
      <c r="C470" s="19"/>
      <c r="D470" s="22"/>
      <c r="E470" s="22"/>
      <c r="F470" s="19"/>
      <c r="G470" s="19"/>
      <c r="H470" s="19"/>
      <c r="I470" s="19"/>
      <c r="J470" s="19"/>
      <c r="K470" s="19"/>
      <c r="L470" s="19"/>
      <c r="M470" s="19"/>
      <c r="N470" s="19"/>
      <c r="O470" s="19"/>
      <c r="P470" s="19"/>
      <c r="Q470" s="19"/>
      <c r="R470" s="19"/>
      <c r="S470" s="19"/>
      <c r="T470" s="19"/>
      <c r="U470" s="19"/>
      <c r="V470" s="19"/>
      <c r="W470" s="19"/>
    </row>
    <row r="471" spans="1:23">
      <c r="A471" s="19"/>
      <c r="B471" s="19"/>
      <c r="C471" s="19"/>
      <c r="D471" s="22"/>
      <c r="E471" s="22"/>
      <c r="F471" s="19"/>
      <c r="G471" s="19"/>
      <c r="H471" s="19"/>
      <c r="I471" s="19"/>
      <c r="J471" s="19"/>
      <c r="K471" s="19"/>
      <c r="L471" s="19"/>
      <c r="M471" s="19"/>
      <c r="N471" s="19"/>
      <c r="O471" s="19"/>
      <c r="P471" s="19"/>
      <c r="Q471" s="19"/>
      <c r="R471" s="19"/>
      <c r="S471" s="19"/>
      <c r="T471" s="19"/>
      <c r="U471" s="19"/>
      <c r="V471" s="19"/>
      <c r="W471" s="19"/>
    </row>
    <row r="472" spans="1:23">
      <c r="A472" s="19"/>
      <c r="B472" s="19"/>
      <c r="C472" s="19"/>
      <c r="D472" s="22"/>
      <c r="E472" s="22"/>
      <c r="F472" s="19"/>
      <c r="G472" s="19"/>
      <c r="H472" s="19"/>
      <c r="I472" s="19"/>
      <c r="J472" s="19"/>
      <c r="K472" s="19"/>
      <c r="L472" s="19"/>
      <c r="M472" s="19"/>
      <c r="N472" s="19"/>
      <c r="O472" s="19"/>
      <c r="P472" s="19"/>
      <c r="Q472" s="19"/>
      <c r="R472" s="19"/>
      <c r="S472" s="19"/>
      <c r="T472" s="19"/>
      <c r="U472" s="19"/>
      <c r="V472" s="19"/>
      <c r="W472" s="19"/>
    </row>
    <row r="473" spans="1:23">
      <c r="A473" s="19"/>
      <c r="B473" s="19"/>
      <c r="C473" s="19"/>
      <c r="D473" s="22"/>
      <c r="E473" s="22"/>
      <c r="F473" s="19"/>
      <c r="G473" s="19"/>
      <c r="H473" s="19"/>
      <c r="I473" s="19"/>
      <c r="J473" s="19"/>
      <c r="K473" s="19"/>
      <c r="L473" s="19"/>
      <c r="M473" s="19"/>
      <c r="N473" s="19"/>
      <c r="O473" s="19"/>
      <c r="P473" s="19"/>
      <c r="Q473" s="19"/>
      <c r="R473" s="19"/>
      <c r="S473" s="19"/>
      <c r="T473" s="19"/>
      <c r="U473" s="19"/>
      <c r="V473" s="19"/>
      <c r="W473" s="19"/>
    </row>
    <row r="474" spans="1:23">
      <c r="A474" s="19"/>
      <c r="B474" s="19"/>
      <c r="C474" s="19"/>
      <c r="D474" s="22"/>
      <c r="E474" s="22"/>
      <c r="F474" s="19"/>
      <c r="G474" s="19"/>
      <c r="H474" s="19"/>
      <c r="I474" s="19"/>
      <c r="J474" s="19"/>
      <c r="K474" s="19"/>
      <c r="L474" s="19"/>
      <c r="M474" s="19"/>
      <c r="N474" s="19"/>
      <c r="O474" s="19"/>
      <c r="P474" s="19"/>
      <c r="Q474" s="19"/>
      <c r="R474" s="19"/>
      <c r="S474" s="19"/>
      <c r="T474" s="19"/>
      <c r="U474" s="19"/>
      <c r="V474" s="19"/>
      <c r="W474" s="19"/>
    </row>
    <row r="475" spans="1:23">
      <c r="A475" s="19"/>
      <c r="B475" s="19"/>
      <c r="C475" s="19"/>
      <c r="D475" s="22"/>
      <c r="E475" s="22"/>
      <c r="F475" s="19"/>
      <c r="G475" s="19"/>
      <c r="H475" s="19"/>
      <c r="I475" s="19"/>
      <c r="J475" s="19"/>
      <c r="K475" s="19"/>
      <c r="L475" s="19"/>
      <c r="M475" s="19"/>
      <c r="N475" s="19"/>
      <c r="O475" s="19"/>
      <c r="P475" s="19"/>
      <c r="Q475" s="19"/>
      <c r="R475" s="19"/>
      <c r="S475" s="19"/>
      <c r="T475" s="19"/>
      <c r="U475" s="19"/>
      <c r="V475" s="19"/>
      <c r="W475" s="19"/>
    </row>
    <row r="476" spans="1:23">
      <c r="A476" s="19"/>
      <c r="B476" s="19"/>
      <c r="C476" s="19"/>
      <c r="D476" s="22"/>
      <c r="E476" s="22"/>
      <c r="F476" s="19"/>
      <c r="G476" s="19"/>
      <c r="H476" s="19"/>
      <c r="I476" s="19"/>
      <c r="J476" s="19"/>
      <c r="K476" s="19"/>
      <c r="L476" s="19"/>
      <c r="M476" s="19"/>
      <c r="N476" s="19"/>
      <c r="O476" s="19"/>
      <c r="P476" s="19"/>
      <c r="Q476" s="19"/>
      <c r="R476" s="19"/>
      <c r="S476" s="19"/>
      <c r="T476" s="19"/>
      <c r="U476" s="19"/>
      <c r="V476" s="19"/>
      <c r="W476" s="19"/>
    </row>
    <row r="477" spans="1:23">
      <c r="A477" s="19"/>
      <c r="B477" s="19"/>
      <c r="C477" s="19"/>
      <c r="D477" s="22"/>
      <c r="E477" s="22"/>
      <c r="F477" s="19"/>
      <c r="G477" s="19"/>
      <c r="H477" s="19"/>
      <c r="I477" s="19"/>
      <c r="J477" s="19"/>
      <c r="K477" s="19"/>
      <c r="L477" s="19"/>
      <c r="M477" s="19"/>
      <c r="N477" s="19"/>
      <c r="O477" s="19"/>
      <c r="P477" s="19"/>
      <c r="Q477" s="19"/>
      <c r="R477" s="19"/>
      <c r="S477" s="19"/>
      <c r="T477" s="19"/>
      <c r="U477" s="19"/>
      <c r="V477" s="19"/>
      <c r="W477" s="19"/>
    </row>
    <row r="478" spans="1:23">
      <c r="A478" s="19"/>
      <c r="B478" s="19"/>
      <c r="C478" s="19"/>
      <c r="D478" s="22"/>
      <c r="E478" s="22"/>
      <c r="F478" s="19"/>
      <c r="G478" s="19"/>
      <c r="H478" s="19"/>
      <c r="I478" s="19"/>
      <c r="J478" s="19"/>
      <c r="K478" s="19"/>
      <c r="L478" s="19"/>
      <c r="M478" s="19"/>
      <c r="N478" s="19"/>
      <c r="O478" s="19"/>
      <c r="P478" s="19"/>
      <c r="Q478" s="19"/>
      <c r="R478" s="19"/>
      <c r="S478" s="19"/>
      <c r="T478" s="19"/>
      <c r="U478" s="19"/>
      <c r="V478" s="19"/>
      <c r="W478" s="19"/>
    </row>
    <row r="479" spans="1:23">
      <c r="A479" s="19"/>
      <c r="B479" s="19"/>
      <c r="C479" s="19"/>
      <c r="D479" s="22"/>
      <c r="E479" s="22"/>
      <c r="F479" s="19"/>
      <c r="G479" s="19"/>
      <c r="H479" s="19"/>
      <c r="I479" s="19"/>
      <c r="J479" s="19"/>
      <c r="K479" s="19"/>
      <c r="L479" s="19"/>
      <c r="M479" s="19"/>
      <c r="N479" s="19"/>
      <c r="O479" s="19"/>
      <c r="P479" s="19"/>
      <c r="Q479" s="19"/>
      <c r="R479" s="19"/>
      <c r="S479" s="19"/>
      <c r="T479" s="19"/>
      <c r="U479" s="19"/>
      <c r="V479" s="19"/>
      <c r="W479" s="19"/>
    </row>
    <row r="480" spans="1:23">
      <c r="A480" s="19"/>
      <c r="B480" s="19"/>
      <c r="C480" s="19"/>
      <c r="D480" s="22"/>
      <c r="E480" s="22"/>
      <c r="F480" s="19"/>
      <c r="G480" s="19"/>
      <c r="H480" s="19"/>
      <c r="I480" s="19"/>
      <c r="J480" s="19"/>
      <c r="K480" s="19"/>
      <c r="L480" s="19"/>
      <c r="M480" s="19"/>
      <c r="N480" s="19"/>
      <c r="O480" s="19"/>
      <c r="P480" s="19"/>
      <c r="Q480" s="19"/>
      <c r="R480" s="19"/>
      <c r="S480" s="19"/>
      <c r="T480" s="19"/>
      <c r="U480" s="19"/>
      <c r="V480" s="19"/>
      <c r="W480" s="19"/>
    </row>
    <row r="481" spans="1:23">
      <c r="A481" s="19"/>
      <c r="B481" s="19"/>
      <c r="C481" s="19"/>
      <c r="D481" s="22"/>
      <c r="E481" s="22"/>
      <c r="F481" s="19"/>
      <c r="G481" s="19"/>
      <c r="H481" s="19"/>
      <c r="I481" s="19"/>
      <c r="J481" s="19"/>
      <c r="K481" s="19"/>
      <c r="L481" s="19"/>
      <c r="M481" s="19"/>
      <c r="N481" s="19"/>
      <c r="O481" s="19"/>
      <c r="P481" s="19"/>
      <c r="Q481" s="19"/>
      <c r="R481" s="19"/>
      <c r="S481" s="19"/>
      <c r="T481" s="19"/>
      <c r="U481" s="19"/>
      <c r="V481" s="19"/>
      <c r="W481" s="19"/>
    </row>
    <row r="482" spans="1:23">
      <c r="A482" s="19"/>
      <c r="B482" s="19"/>
      <c r="C482" s="19"/>
      <c r="D482" s="22"/>
      <c r="E482" s="22"/>
      <c r="F482" s="19"/>
      <c r="G482" s="19"/>
      <c r="H482" s="19"/>
      <c r="I482" s="19"/>
      <c r="J482" s="19"/>
      <c r="K482" s="19"/>
      <c r="L482" s="19"/>
      <c r="M482" s="19"/>
      <c r="N482" s="19"/>
      <c r="O482" s="19"/>
      <c r="P482" s="19"/>
      <c r="Q482" s="19"/>
      <c r="R482" s="19"/>
      <c r="S482" s="19"/>
      <c r="T482" s="19"/>
      <c r="U482" s="19"/>
      <c r="V482" s="19"/>
      <c r="W482" s="19"/>
    </row>
    <row r="483" spans="1:23">
      <c r="A483" s="19"/>
      <c r="B483" s="19"/>
      <c r="C483" s="19"/>
      <c r="D483" s="22"/>
      <c r="E483" s="22"/>
      <c r="F483" s="19"/>
      <c r="G483" s="19"/>
      <c r="H483" s="19"/>
      <c r="I483" s="19"/>
      <c r="J483" s="19"/>
      <c r="K483" s="19"/>
      <c r="L483" s="19"/>
      <c r="M483" s="19"/>
      <c r="N483" s="19"/>
      <c r="O483" s="19"/>
      <c r="P483" s="19"/>
      <c r="Q483" s="19"/>
      <c r="R483" s="19"/>
      <c r="S483" s="19"/>
      <c r="T483" s="19"/>
      <c r="U483" s="19"/>
      <c r="V483" s="19"/>
      <c r="W483" s="19"/>
    </row>
    <row r="484" spans="1:23">
      <c r="A484" s="19"/>
      <c r="B484" s="19"/>
      <c r="C484" s="19"/>
      <c r="D484" s="22"/>
      <c r="E484" s="22"/>
      <c r="F484" s="19"/>
      <c r="G484" s="19"/>
      <c r="H484" s="19"/>
      <c r="I484" s="19"/>
      <c r="J484" s="19"/>
      <c r="K484" s="19"/>
      <c r="L484" s="19"/>
      <c r="M484" s="19"/>
      <c r="N484" s="19"/>
      <c r="O484" s="19"/>
      <c r="P484" s="19"/>
      <c r="Q484" s="19"/>
      <c r="R484" s="19"/>
      <c r="S484" s="19"/>
      <c r="T484" s="19"/>
      <c r="U484" s="19"/>
      <c r="V484" s="19"/>
      <c r="W484" s="19"/>
    </row>
    <row r="485" spans="1:23">
      <c r="A485" s="19"/>
      <c r="B485" s="19"/>
      <c r="C485" s="19"/>
      <c r="D485" s="22"/>
      <c r="E485" s="22"/>
      <c r="F485" s="19"/>
      <c r="G485" s="19"/>
      <c r="H485" s="19"/>
      <c r="I485" s="19"/>
      <c r="J485" s="19"/>
      <c r="K485" s="19"/>
      <c r="L485" s="19"/>
      <c r="M485" s="19"/>
      <c r="N485" s="19"/>
      <c r="O485" s="19"/>
      <c r="P485" s="19"/>
      <c r="Q485" s="19"/>
      <c r="R485" s="19"/>
      <c r="S485" s="19"/>
      <c r="T485" s="19"/>
      <c r="U485" s="19"/>
      <c r="V485" s="19"/>
      <c r="W485" s="19"/>
    </row>
    <row r="486" spans="1:23">
      <c r="A486" s="19"/>
      <c r="B486" s="19"/>
      <c r="C486" s="19"/>
      <c r="D486" s="22"/>
      <c r="E486" s="22"/>
      <c r="F486" s="19"/>
      <c r="G486" s="19"/>
      <c r="H486" s="19"/>
      <c r="I486" s="19"/>
      <c r="J486" s="19"/>
      <c r="K486" s="19"/>
      <c r="L486" s="19"/>
      <c r="M486" s="19"/>
      <c r="N486" s="19"/>
      <c r="O486" s="19"/>
      <c r="P486" s="19"/>
      <c r="Q486" s="19"/>
      <c r="R486" s="19"/>
      <c r="S486" s="19"/>
      <c r="T486" s="19"/>
      <c r="U486" s="19"/>
      <c r="V486" s="19"/>
      <c r="W486" s="19"/>
    </row>
    <row r="487" spans="1:23">
      <c r="A487" s="19"/>
      <c r="B487" s="19"/>
      <c r="C487" s="19"/>
      <c r="D487" s="22"/>
      <c r="E487" s="22"/>
      <c r="F487" s="19"/>
      <c r="G487" s="19"/>
      <c r="H487" s="19"/>
      <c r="I487" s="19"/>
      <c r="J487" s="19"/>
      <c r="K487" s="19"/>
      <c r="L487" s="19"/>
      <c r="M487" s="19"/>
      <c r="N487" s="19"/>
      <c r="O487" s="19"/>
      <c r="P487" s="19"/>
      <c r="Q487" s="19"/>
      <c r="R487" s="19"/>
      <c r="S487" s="19"/>
      <c r="T487" s="19"/>
      <c r="U487" s="19"/>
      <c r="V487" s="19"/>
      <c r="W487" s="19"/>
    </row>
    <row r="488" spans="1:23">
      <c r="A488" s="19"/>
      <c r="B488" s="19"/>
      <c r="C488" s="19"/>
      <c r="D488" s="22"/>
      <c r="E488" s="22"/>
      <c r="F488" s="19"/>
      <c r="G488" s="19"/>
      <c r="H488" s="19"/>
      <c r="I488" s="19"/>
      <c r="J488" s="19"/>
      <c r="K488" s="19"/>
      <c r="L488" s="19"/>
      <c r="M488" s="19"/>
      <c r="N488" s="19"/>
      <c r="O488" s="19"/>
      <c r="P488" s="19"/>
      <c r="Q488" s="19"/>
      <c r="R488" s="19"/>
      <c r="S488" s="19"/>
      <c r="T488" s="19"/>
      <c r="U488" s="19"/>
      <c r="V488" s="19"/>
      <c r="W488" s="19"/>
    </row>
    <row r="489" spans="1:23">
      <c r="A489" s="19"/>
      <c r="B489" s="19"/>
      <c r="C489" s="19"/>
      <c r="D489" s="22"/>
      <c r="E489" s="22"/>
      <c r="F489" s="19"/>
      <c r="G489" s="19"/>
      <c r="H489" s="19"/>
      <c r="I489" s="19"/>
      <c r="J489" s="19"/>
      <c r="K489" s="19"/>
      <c r="L489" s="19"/>
      <c r="M489" s="19"/>
      <c r="N489" s="19"/>
      <c r="O489" s="19"/>
      <c r="P489" s="19"/>
      <c r="Q489" s="19"/>
      <c r="R489" s="19"/>
      <c r="S489" s="19"/>
      <c r="T489" s="19"/>
      <c r="U489" s="19"/>
      <c r="V489" s="19"/>
      <c r="W489" s="19"/>
    </row>
    <row r="490" spans="1:23">
      <c r="A490" s="19"/>
      <c r="B490" s="19"/>
      <c r="C490" s="19"/>
      <c r="D490" s="22"/>
      <c r="E490" s="22"/>
      <c r="F490" s="19"/>
      <c r="G490" s="19"/>
      <c r="H490" s="19"/>
      <c r="I490" s="19"/>
      <c r="J490" s="19"/>
      <c r="K490" s="19"/>
      <c r="L490" s="19"/>
      <c r="M490" s="19"/>
      <c r="N490" s="19"/>
      <c r="O490" s="19"/>
      <c r="P490" s="19"/>
      <c r="Q490" s="19"/>
      <c r="R490" s="19"/>
      <c r="S490" s="19"/>
      <c r="T490" s="19"/>
      <c r="U490" s="19"/>
      <c r="V490" s="19"/>
      <c r="W490" s="19"/>
    </row>
    <row r="491" spans="1:23">
      <c r="A491" s="19"/>
      <c r="B491" s="19"/>
      <c r="C491" s="19"/>
      <c r="D491" s="22"/>
      <c r="E491" s="22"/>
      <c r="F491" s="19"/>
      <c r="G491" s="19"/>
      <c r="H491" s="19"/>
      <c r="I491" s="19"/>
      <c r="J491" s="19"/>
      <c r="K491" s="19"/>
      <c r="L491" s="19"/>
      <c r="M491" s="19"/>
      <c r="N491" s="19"/>
      <c r="O491" s="19"/>
      <c r="P491" s="19"/>
      <c r="Q491" s="19"/>
      <c r="R491" s="19"/>
      <c r="S491" s="19"/>
      <c r="T491" s="19"/>
      <c r="U491" s="19"/>
      <c r="V491" s="19"/>
      <c r="W491" s="19"/>
    </row>
    <row r="492" spans="1:23">
      <c r="A492" s="19"/>
      <c r="B492" s="19"/>
      <c r="C492" s="19"/>
      <c r="D492" s="22"/>
      <c r="E492" s="22"/>
      <c r="F492" s="19"/>
      <c r="G492" s="19"/>
      <c r="H492" s="19"/>
      <c r="I492" s="19"/>
      <c r="J492" s="19"/>
      <c r="K492" s="19"/>
      <c r="L492" s="19"/>
      <c r="M492" s="19"/>
      <c r="N492" s="19"/>
      <c r="O492" s="19"/>
      <c r="P492" s="19"/>
      <c r="Q492" s="19"/>
      <c r="R492" s="19"/>
      <c r="S492" s="19"/>
      <c r="T492" s="19"/>
      <c r="U492" s="19"/>
      <c r="V492" s="19"/>
      <c r="W492" s="19"/>
    </row>
    <row r="493" spans="1:23">
      <c r="A493" s="19"/>
      <c r="B493" s="19"/>
      <c r="C493" s="19"/>
      <c r="D493" s="22"/>
      <c r="E493" s="22"/>
      <c r="F493" s="19"/>
      <c r="G493" s="19"/>
      <c r="H493" s="19"/>
      <c r="I493" s="19"/>
      <c r="J493" s="19"/>
      <c r="K493" s="19"/>
      <c r="L493" s="19"/>
      <c r="M493" s="19"/>
      <c r="N493" s="19"/>
      <c r="O493" s="19"/>
      <c r="P493" s="19"/>
      <c r="Q493" s="19"/>
      <c r="R493" s="19"/>
      <c r="S493" s="19"/>
      <c r="T493" s="19"/>
      <c r="U493" s="19"/>
      <c r="V493" s="19"/>
      <c r="W493" s="19"/>
    </row>
    <row r="494" spans="1:23">
      <c r="A494" s="19"/>
      <c r="B494" s="19"/>
      <c r="C494" s="19"/>
      <c r="D494" s="22"/>
      <c r="E494" s="22"/>
      <c r="F494" s="19"/>
      <c r="G494" s="19"/>
      <c r="H494" s="19"/>
      <c r="I494" s="19"/>
      <c r="J494" s="19"/>
      <c r="K494" s="19"/>
      <c r="L494" s="19"/>
      <c r="M494" s="19"/>
      <c r="N494" s="19"/>
      <c r="O494" s="19"/>
      <c r="P494" s="19"/>
      <c r="Q494" s="19"/>
      <c r="R494" s="19"/>
      <c r="S494" s="19"/>
      <c r="T494" s="19"/>
      <c r="U494" s="19"/>
      <c r="V494" s="19"/>
      <c r="W494" s="19"/>
    </row>
    <row r="495" spans="1:23">
      <c r="A495" s="19"/>
      <c r="B495" s="19"/>
      <c r="C495" s="19"/>
      <c r="D495" s="22"/>
      <c r="E495" s="22"/>
      <c r="F495" s="19"/>
      <c r="G495" s="19"/>
      <c r="H495" s="19"/>
      <c r="I495" s="19"/>
      <c r="J495" s="19"/>
      <c r="K495" s="19"/>
      <c r="L495" s="19"/>
      <c r="M495" s="19"/>
      <c r="N495" s="19"/>
      <c r="O495" s="19"/>
      <c r="P495" s="19"/>
      <c r="Q495" s="19"/>
      <c r="R495" s="19"/>
      <c r="S495" s="19"/>
      <c r="T495" s="19"/>
      <c r="U495" s="19"/>
      <c r="V495" s="19"/>
      <c r="W495" s="19"/>
    </row>
    <row r="496" spans="1:23">
      <c r="A496" s="19"/>
      <c r="B496" s="19"/>
      <c r="C496" s="19"/>
      <c r="D496" s="22"/>
      <c r="E496" s="22"/>
      <c r="F496" s="19"/>
      <c r="G496" s="19"/>
      <c r="H496" s="19"/>
      <c r="I496" s="19"/>
      <c r="J496" s="19"/>
      <c r="K496" s="19"/>
      <c r="L496" s="19"/>
      <c r="M496" s="19"/>
      <c r="N496" s="19"/>
      <c r="O496" s="19"/>
      <c r="P496" s="19"/>
      <c r="Q496" s="19"/>
      <c r="R496" s="19"/>
      <c r="S496" s="19"/>
      <c r="T496" s="19"/>
      <c r="U496" s="19"/>
      <c r="V496" s="19"/>
      <c r="W496" s="19"/>
    </row>
    <row r="497" spans="1:23">
      <c r="A497" s="19"/>
      <c r="B497" s="19"/>
      <c r="C497" s="19"/>
      <c r="D497" s="22"/>
      <c r="E497" s="22"/>
      <c r="F497" s="19"/>
      <c r="G497" s="19"/>
      <c r="H497" s="19"/>
      <c r="I497" s="19"/>
      <c r="J497" s="19"/>
      <c r="K497" s="19"/>
      <c r="L497" s="19"/>
      <c r="M497" s="19"/>
      <c r="N497" s="19"/>
      <c r="O497" s="19"/>
      <c r="P497" s="19"/>
      <c r="Q497" s="19"/>
      <c r="R497" s="19"/>
      <c r="S497" s="19"/>
      <c r="T497" s="19"/>
      <c r="U497" s="19"/>
      <c r="V497" s="19"/>
      <c r="W497" s="19"/>
    </row>
    <row r="498" spans="1:23">
      <c r="A498" s="19"/>
      <c r="B498" s="19"/>
      <c r="C498" s="19"/>
      <c r="D498" s="22"/>
      <c r="E498" s="22"/>
      <c r="F498" s="19"/>
      <c r="G498" s="19"/>
      <c r="H498" s="19"/>
      <c r="I498" s="19"/>
      <c r="J498" s="19"/>
      <c r="K498" s="19"/>
      <c r="L498" s="19"/>
      <c r="M498" s="19"/>
      <c r="N498" s="19"/>
      <c r="O498" s="19"/>
      <c r="P498" s="19"/>
      <c r="Q498" s="19"/>
      <c r="R498" s="19"/>
      <c r="S498" s="19"/>
      <c r="T498" s="19"/>
      <c r="U498" s="19"/>
      <c r="V498" s="19"/>
      <c r="W498" s="19"/>
    </row>
    <row r="499" spans="1:23">
      <c r="A499" s="19"/>
      <c r="B499" s="19"/>
      <c r="C499" s="19"/>
      <c r="D499" s="22"/>
      <c r="E499" s="22"/>
      <c r="F499" s="19"/>
      <c r="G499" s="19"/>
      <c r="H499" s="19"/>
      <c r="I499" s="19"/>
      <c r="J499" s="19"/>
      <c r="K499" s="19"/>
      <c r="L499" s="19"/>
      <c r="M499" s="19"/>
      <c r="N499" s="19"/>
      <c r="O499" s="19"/>
      <c r="P499" s="19"/>
      <c r="Q499" s="19"/>
      <c r="R499" s="19"/>
      <c r="S499" s="19"/>
      <c r="T499" s="19"/>
      <c r="U499" s="19"/>
      <c r="V499" s="19"/>
      <c r="W499" s="19"/>
    </row>
    <row r="500" spans="1:23">
      <c r="A500" s="19"/>
      <c r="B500" s="19"/>
      <c r="C500" s="19"/>
      <c r="D500" s="22"/>
      <c r="E500" s="22"/>
      <c r="F500" s="19"/>
      <c r="G500" s="19"/>
      <c r="H500" s="19"/>
      <c r="I500" s="19"/>
      <c r="J500" s="19"/>
      <c r="K500" s="19"/>
      <c r="L500" s="19"/>
      <c r="M500" s="19"/>
      <c r="N500" s="19"/>
      <c r="O500" s="19"/>
      <c r="P500" s="19"/>
      <c r="Q500" s="19"/>
      <c r="R500" s="19"/>
      <c r="S500" s="19"/>
      <c r="T500" s="19"/>
      <c r="U500" s="19"/>
      <c r="V500" s="19"/>
      <c r="W500" s="19"/>
    </row>
    <row r="501" spans="1:23">
      <c r="A501" s="19"/>
      <c r="B501" s="19"/>
      <c r="C501" s="19"/>
      <c r="D501" s="22"/>
      <c r="E501" s="22"/>
      <c r="F501" s="19"/>
      <c r="G501" s="19"/>
      <c r="H501" s="19"/>
      <c r="I501" s="19"/>
      <c r="J501" s="19"/>
      <c r="K501" s="19"/>
      <c r="L501" s="19"/>
      <c r="M501" s="19"/>
      <c r="N501" s="19"/>
      <c r="O501" s="19"/>
      <c r="P501" s="19"/>
      <c r="Q501" s="19"/>
      <c r="R501" s="19"/>
      <c r="S501" s="19"/>
      <c r="T501" s="19"/>
      <c r="U501" s="19"/>
      <c r="V501" s="19"/>
      <c r="W501" s="19"/>
    </row>
    <row r="502" spans="1:23">
      <c r="A502" s="19"/>
      <c r="B502" s="19"/>
      <c r="C502" s="19"/>
      <c r="D502" s="22"/>
      <c r="E502" s="22"/>
      <c r="F502" s="19"/>
      <c r="G502" s="19"/>
      <c r="H502" s="19"/>
      <c r="I502" s="19"/>
      <c r="J502" s="19"/>
      <c r="K502" s="19"/>
      <c r="L502" s="19"/>
      <c r="M502" s="19"/>
      <c r="N502" s="19"/>
      <c r="O502" s="19"/>
      <c r="P502" s="19"/>
      <c r="Q502" s="19"/>
      <c r="R502" s="19"/>
      <c r="S502" s="19"/>
      <c r="T502" s="19"/>
      <c r="U502" s="19"/>
      <c r="V502" s="19"/>
      <c r="W502" s="19"/>
    </row>
    <row r="503" spans="1:23">
      <c r="A503" s="19"/>
      <c r="B503" s="19"/>
      <c r="C503" s="19"/>
      <c r="D503" s="22"/>
      <c r="E503" s="22"/>
      <c r="F503" s="19"/>
      <c r="G503" s="19"/>
      <c r="H503" s="19"/>
      <c r="I503" s="19"/>
      <c r="J503" s="19"/>
      <c r="K503" s="19"/>
      <c r="L503" s="19"/>
      <c r="M503" s="19"/>
      <c r="N503" s="19"/>
      <c r="O503" s="19"/>
      <c r="P503" s="19"/>
      <c r="Q503" s="19"/>
      <c r="R503" s="19"/>
      <c r="S503" s="19"/>
      <c r="T503" s="19"/>
      <c r="U503" s="19"/>
      <c r="V503" s="19"/>
      <c r="W503" s="19"/>
    </row>
    <row r="504" spans="1:23">
      <c r="A504" s="19"/>
      <c r="B504" s="19"/>
      <c r="C504" s="19"/>
      <c r="D504" s="22"/>
      <c r="E504" s="22"/>
      <c r="F504" s="19"/>
      <c r="G504" s="19"/>
      <c r="H504" s="19"/>
      <c r="I504" s="19"/>
      <c r="J504" s="19"/>
      <c r="K504" s="19"/>
      <c r="L504" s="19"/>
      <c r="M504" s="19"/>
      <c r="N504" s="19"/>
      <c r="O504" s="19"/>
      <c r="P504" s="19"/>
      <c r="Q504" s="19"/>
      <c r="R504" s="19"/>
      <c r="S504" s="19"/>
      <c r="T504" s="19"/>
      <c r="U504" s="19"/>
      <c r="V504" s="19"/>
      <c r="W504" s="19"/>
    </row>
    <row r="505" spans="1:23">
      <c r="A505" s="19"/>
      <c r="B505" s="19"/>
      <c r="C505" s="19"/>
      <c r="D505" s="22"/>
      <c r="E505" s="22"/>
      <c r="F505" s="19"/>
      <c r="G505" s="19"/>
      <c r="H505" s="19"/>
      <c r="I505" s="19"/>
      <c r="J505" s="19"/>
      <c r="K505" s="19"/>
      <c r="L505" s="19"/>
      <c r="M505" s="19"/>
      <c r="N505" s="19"/>
      <c r="O505" s="19"/>
      <c r="P505" s="19"/>
      <c r="Q505" s="19"/>
      <c r="R505" s="19"/>
      <c r="S505" s="19"/>
      <c r="T505" s="19"/>
      <c r="U505" s="19"/>
      <c r="V505" s="19"/>
      <c r="W505" s="19"/>
    </row>
    <row r="506" spans="1:23">
      <c r="A506" s="19"/>
      <c r="B506" s="19"/>
      <c r="C506" s="19"/>
      <c r="D506" s="22"/>
      <c r="E506" s="22"/>
      <c r="F506" s="19"/>
      <c r="G506" s="19"/>
      <c r="H506" s="19"/>
      <c r="I506" s="19"/>
      <c r="J506" s="19"/>
      <c r="K506" s="19"/>
      <c r="L506" s="19"/>
      <c r="M506" s="19"/>
      <c r="N506" s="19"/>
      <c r="O506" s="19"/>
      <c r="P506" s="19"/>
      <c r="Q506" s="19"/>
      <c r="R506" s="19"/>
      <c r="S506" s="19"/>
      <c r="T506" s="19"/>
      <c r="U506" s="19"/>
      <c r="V506" s="19"/>
      <c r="W506" s="19"/>
    </row>
    <row r="507" spans="1:23">
      <c r="A507" s="19"/>
      <c r="B507" s="19"/>
      <c r="C507" s="19"/>
      <c r="D507" s="22"/>
      <c r="E507" s="22"/>
      <c r="F507" s="19"/>
      <c r="G507" s="19"/>
      <c r="H507" s="19"/>
      <c r="I507" s="19"/>
      <c r="J507" s="19"/>
      <c r="K507" s="19"/>
      <c r="L507" s="19"/>
      <c r="M507" s="19"/>
      <c r="N507" s="19"/>
      <c r="O507" s="19"/>
      <c r="P507" s="19"/>
      <c r="Q507" s="19"/>
      <c r="R507" s="19"/>
      <c r="S507" s="19"/>
      <c r="T507" s="19"/>
      <c r="U507" s="19"/>
      <c r="V507" s="19"/>
      <c r="W507" s="19"/>
    </row>
    <row r="508" spans="1:23">
      <c r="A508" s="19"/>
      <c r="B508" s="19"/>
      <c r="C508" s="19"/>
      <c r="D508" s="22"/>
      <c r="E508" s="22"/>
      <c r="F508" s="19"/>
      <c r="G508" s="19"/>
      <c r="H508" s="19"/>
      <c r="I508" s="19"/>
      <c r="J508" s="19"/>
      <c r="K508" s="19"/>
      <c r="L508" s="19"/>
      <c r="M508" s="19"/>
      <c r="N508" s="19"/>
      <c r="O508" s="19"/>
      <c r="P508" s="19"/>
      <c r="Q508" s="19"/>
      <c r="R508" s="19"/>
      <c r="S508" s="19"/>
      <c r="T508" s="19"/>
      <c r="U508" s="19"/>
      <c r="V508" s="19"/>
      <c r="W508" s="19"/>
    </row>
    <row r="509" spans="1:23">
      <c r="A509" s="19"/>
      <c r="B509" s="19"/>
      <c r="C509" s="19"/>
      <c r="D509" s="22"/>
      <c r="E509" s="22"/>
      <c r="F509" s="19"/>
      <c r="G509" s="19"/>
      <c r="H509" s="19"/>
      <c r="I509" s="19"/>
      <c r="J509" s="19"/>
      <c r="K509" s="19"/>
      <c r="L509" s="19"/>
      <c r="M509" s="19"/>
      <c r="N509" s="19"/>
      <c r="O509" s="19"/>
      <c r="P509" s="19"/>
      <c r="Q509" s="19"/>
      <c r="R509" s="19"/>
      <c r="S509" s="19"/>
      <c r="T509" s="19"/>
      <c r="U509" s="19"/>
      <c r="V509" s="19"/>
      <c r="W509" s="19"/>
    </row>
    <row r="510" spans="1:23">
      <c r="A510" s="19"/>
      <c r="B510" s="19"/>
      <c r="C510" s="19"/>
      <c r="D510" s="22"/>
      <c r="E510" s="22"/>
      <c r="F510" s="19"/>
      <c r="G510" s="19"/>
      <c r="H510" s="19"/>
      <c r="I510" s="19"/>
      <c r="J510" s="19"/>
      <c r="K510" s="19"/>
      <c r="L510" s="19"/>
      <c r="M510" s="19"/>
      <c r="N510" s="19"/>
      <c r="O510" s="19"/>
      <c r="P510" s="19"/>
      <c r="Q510" s="19"/>
      <c r="R510" s="19"/>
      <c r="S510" s="19"/>
      <c r="T510" s="19"/>
      <c r="U510" s="19"/>
      <c r="V510" s="19"/>
      <c r="W510" s="19"/>
    </row>
    <row r="511" spans="1:23">
      <c r="A511" s="19"/>
      <c r="B511" s="19"/>
      <c r="C511" s="19"/>
      <c r="D511" s="22"/>
      <c r="E511" s="22"/>
      <c r="F511" s="19"/>
      <c r="G511" s="19"/>
      <c r="H511" s="19"/>
      <c r="I511" s="19"/>
      <c r="J511" s="19"/>
      <c r="K511" s="19"/>
      <c r="L511" s="19"/>
      <c r="M511" s="19"/>
      <c r="N511" s="19"/>
      <c r="O511" s="19"/>
      <c r="P511" s="19"/>
      <c r="Q511" s="19"/>
      <c r="R511" s="19"/>
      <c r="S511" s="19"/>
      <c r="T511" s="19"/>
      <c r="U511" s="19"/>
      <c r="V511" s="19"/>
      <c r="W511" s="19"/>
    </row>
    <row r="512" spans="1:23">
      <c r="A512" s="19"/>
      <c r="B512" s="19"/>
      <c r="C512" s="19"/>
      <c r="D512" s="22"/>
      <c r="E512" s="22"/>
      <c r="F512" s="19"/>
      <c r="G512" s="19"/>
      <c r="H512" s="19"/>
      <c r="I512" s="19"/>
      <c r="J512" s="19"/>
      <c r="K512" s="19"/>
      <c r="L512" s="19"/>
      <c r="M512" s="19"/>
      <c r="N512" s="19"/>
      <c r="O512" s="19"/>
      <c r="P512" s="19"/>
      <c r="Q512" s="19"/>
      <c r="R512" s="19"/>
      <c r="S512" s="19"/>
      <c r="T512" s="19"/>
      <c r="U512" s="19"/>
      <c r="V512" s="19"/>
      <c r="W512" s="19"/>
    </row>
    <row r="513" spans="1:23">
      <c r="A513" s="19"/>
      <c r="B513" s="19"/>
      <c r="C513" s="19"/>
      <c r="D513" s="22"/>
      <c r="E513" s="22"/>
      <c r="F513" s="19"/>
      <c r="G513" s="19"/>
      <c r="H513" s="19"/>
      <c r="I513" s="19"/>
      <c r="J513" s="19"/>
      <c r="K513" s="19"/>
      <c r="L513" s="19"/>
      <c r="M513" s="19"/>
      <c r="N513" s="19"/>
      <c r="O513" s="19"/>
      <c r="P513" s="19"/>
      <c r="Q513" s="19"/>
      <c r="R513" s="19"/>
      <c r="S513" s="19"/>
      <c r="T513" s="19"/>
      <c r="U513" s="19"/>
      <c r="V513" s="19"/>
      <c r="W513" s="19"/>
    </row>
    <row r="514" spans="1:23">
      <c r="A514" s="19"/>
      <c r="B514" s="19"/>
      <c r="C514" s="19"/>
      <c r="D514" s="22"/>
      <c r="E514" s="22"/>
      <c r="F514" s="19"/>
      <c r="G514" s="19"/>
      <c r="H514" s="19"/>
      <c r="I514" s="19"/>
      <c r="J514" s="19"/>
      <c r="K514" s="19"/>
      <c r="L514" s="19"/>
      <c r="M514" s="19"/>
      <c r="N514" s="19"/>
      <c r="O514" s="19"/>
      <c r="P514" s="19"/>
      <c r="Q514" s="19"/>
      <c r="R514" s="19"/>
      <c r="S514" s="19"/>
      <c r="T514" s="19"/>
      <c r="U514" s="19"/>
      <c r="V514" s="19"/>
      <c r="W514" s="19"/>
    </row>
    <row r="515" spans="1:23">
      <c r="A515" s="19"/>
      <c r="B515" s="19"/>
      <c r="C515" s="19"/>
      <c r="D515" s="22"/>
      <c r="E515" s="22"/>
      <c r="F515" s="19"/>
      <c r="G515" s="19"/>
      <c r="H515" s="19"/>
      <c r="I515" s="19"/>
      <c r="J515" s="19"/>
      <c r="K515" s="19"/>
      <c r="L515" s="19"/>
      <c r="M515" s="19"/>
      <c r="N515" s="19"/>
      <c r="O515" s="19"/>
      <c r="P515" s="19"/>
      <c r="Q515" s="19"/>
      <c r="R515" s="19"/>
      <c r="S515" s="19"/>
      <c r="T515" s="19"/>
      <c r="U515" s="19"/>
      <c r="V515" s="19"/>
      <c r="W515" s="19"/>
    </row>
    <row r="516" spans="1:23">
      <c r="A516" s="19"/>
      <c r="B516" s="19"/>
      <c r="C516" s="19"/>
      <c r="D516" s="22"/>
      <c r="E516" s="22"/>
      <c r="F516" s="19"/>
      <c r="G516" s="19"/>
      <c r="H516" s="19"/>
      <c r="I516" s="19"/>
      <c r="J516" s="19"/>
      <c r="K516" s="19"/>
      <c r="L516" s="19"/>
      <c r="M516" s="19"/>
      <c r="N516" s="19"/>
      <c r="O516" s="19"/>
      <c r="P516" s="19"/>
      <c r="Q516" s="19"/>
      <c r="R516" s="19"/>
      <c r="S516" s="19"/>
      <c r="T516" s="19"/>
      <c r="U516" s="19"/>
      <c r="V516" s="19"/>
      <c r="W516" s="19"/>
    </row>
    <row r="517" spans="1:23">
      <c r="A517" s="19"/>
      <c r="B517" s="19"/>
      <c r="C517" s="19"/>
      <c r="D517" s="22"/>
      <c r="E517" s="22"/>
      <c r="F517" s="19"/>
      <c r="G517" s="19"/>
      <c r="H517" s="19"/>
      <c r="I517" s="19"/>
      <c r="J517" s="19"/>
      <c r="K517" s="19"/>
      <c r="L517" s="19"/>
      <c r="M517" s="19"/>
      <c r="N517" s="19"/>
      <c r="O517" s="19"/>
      <c r="P517" s="19"/>
      <c r="Q517" s="19"/>
      <c r="R517" s="19"/>
      <c r="S517" s="19"/>
      <c r="T517" s="19"/>
      <c r="U517" s="19"/>
      <c r="V517" s="19"/>
      <c r="W517" s="19"/>
    </row>
    <row r="518" spans="1:23">
      <c r="A518" s="19"/>
      <c r="B518" s="19"/>
      <c r="C518" s="19"/>
      <c r="D518" s="22"/>
      <c r="E518" s="22"/>
      <c r="F518" s="19"/>
      <c r="G518" s="19"/>
      <c r="H518" s="19"/>
      <c r="I518" s="19"/>
      <c r="J518" s="19"/>
      <c r="K518" s="19"/>
      <c r="L518" s="19"/>
      <c r="M518" s="19"/>
      <c r="N518" s="19"/>
      <c r="O518" s="19"/>
      <c r="P518" s="19"/>
      <c r="Q518" s="19"/>
      <c r="R518" s="19"/>
      <c r="S518" s="19"/>
      <c r="T518" s="19"/>
      <c r="U518" s="19"/>
      <c r="V518" s="19"/>
      <c r="W518" s="19"/>
    </row>
    <row r="519" spans="1:23">
      <c r="A519" s="19"/>
      <c r="B519" s="19"/>
      <c r="C519" s="19"/>
      <c r="D519" s="22"/>
      <c r="E519" s="22"/>
      <c r="F519" s="19"/>
      <c r="G519" s="19"/>
      <c r="H519" s="19"/>
      <c r="I519" s="19"/>
      <c r="J519" s="19"/>
      <c r="K519" s="19"/>
      <c r="L519" s="19"/>
      <c r="M519" s="19"/>
      <c r="N519" s="19"/>
      <c r="O519" s="19"/>
      <c r="P519" s="19"/>
      <c r="Q519" s="19"/>
      <c r="R519" s="19"/>
      <c r="S519" s="19"/>
      <c r="T519" s="19"/>
      <c r="U519" s="19"/>
      <c r="V519" s="19"/>
      <c r="W519" s="19"/>
    </row>
    <row r="520" spans="1:23">
      <c r="A520" s="19"/>
      <c r="B520" s="19"/>
      <c r="C520" s="19"/>
      <c r="D520" s="22"/>
      <c r="E520" s="22"/>
      <c r="F520" s="19"/>
      <c r="G520" s="19"/>
      <c r="H520" s="19"/>
      <c r="I520" s="19"/>
      <c r="J520" s="19"/>
      <c r="K520" s="19"/>
      <c r="L520" s="19"/>
      <c r="M520" s="19"/>
      <c r="N520" s="19"/>
      <c r="O520" s="19"/>
      <c r="P520" s="19"/>
      <c r="Q520" s="19"/>
      <c r="R520" s="19"/>
      <c r="S520" s="19"/>
      <c r="T520" s="19"/>
      <c r="U520" s="19"/>
      <c r="V520" s="19"/>
      <c r="W520" s="19"/>
    </row>
    <row r="521" spans="1:23">
      <c r="A521" s="19"/>
      <c r="B521" s="19"/>
      <c r="C521" s="19"/>
      <c r="D521" s="22"/>
      <c r="E521" s="22"/>
      <c r="F521" s="19"/>
      <c r="G521" s="19"/>
      <c r="H521" s="19"/>
      <c r="I521" s="19"/>
      <c r="J521" s="19"/>
      <c r="K521" s="19"/>
      <c r="L521" s="19"/>
      <c r="M521" s="19"/>
      <c r="N521" s="19"/>
      <c r="O521" s="19"/>
      <c r="P521" s="19"/>
      <c r="Q521" s="19"/>
      <c r="R521" s="19"/>
      <c r="S521" s="19"/>
      <c r="T521" s="19"/>
      <c r="U521" s="19"/>
      <c r="V521" s="19"/>
      <c r="W521" s="19"/>
    </row>
    <row r="522" spans="1:23">
      <c r="A522" s="19"/>
      <c r="B522" s="19"/>
      <c r="C522" s="19"/>
      <c r="D522" s="22"/>
      <c r="E522" s="22"/>
      <c r="F522" s="19"/>
      <c r="G522" s="19"/>
      <c r="H522" s="19"/>
      <c r="I522" s="19"/>
      <c r="J522" s="19"/>
      <c r="K522" s="19"/>
      <c r="L522" s="19"/>
      <c r="M522" s="19"/>
      <c r="N522" s="19"/>
      <c r="O522" s="19"/>
      <c r="P522" s="19"/>
      <c r="Q522" s="19"/>
      <c r="R522" s="19"/>
      <c r="S522" s="19"/>
      <c r="T522" s="19"/>
      <c r="U522" s="19"/>
      <c r="V522" s="19"/>
      <c r="W522" s="19"/>
    </row>
    <row r="523" spans="1:23">
      <c r="A523" s="19"/>
      <c r="B523" s="19"/>
      <c r="C523" s="19"/>
      <c r="D523" s="22"/>
      <c r="E523" s="22"/>
      <c r="F523" s="19"/>
      <c r="G523" s="19"/>
      <c r="H523" s="19"/>
      <c r="I523" s="19"/>
      <c r="J523" s="19"/>
      <c r="K523" s="19"/>
      <c r="L523" s="19"/>
      <c r="M523" s="19"/>
      <c r="N523" s="19"/>
      <c r="O523" s="19"/>
      <c r="P523" s="19"/>
      <c r="Q523" s="19"/>
      <c r="R523" s="19"/>
      <c r="S523" s="19"/>
      <c r="T523" s="19"/>
      <c r="U523" s="19"/>
      <c r="V523" s="19"/>
      <c r="W523" s="19"/>
    </row>
    <row r="524" spans="1:23">
      <c r="A524" s="19"/>
      <c r="B524" s="19"/>
      <c r="C524" s="19"/>
      <c r="D524" s="22"/>
      <c r="E524" s="22"/>
      <c r="F524" s="19"/>
      <c r="G524" s="19"/>
      <c r="H524" s="19"/>
      <c r="I524" s="19"/>
      <c r="J524" s="19"/>
      <c r="K524" s="19"/>
      <c r="L524" s="19"/>
      <c r="M524" s="19"/>
      <c r="N524" s="19"/>
      <c r="O524" s="19"/>
      <c r="P524" s="19"/>
      <c r="Q524" s="19"/>
      <c r="R524" s="19"/>
      <c r="S524" s="19"/>
      <c r="T524" s="19"/>
      <c r="U524" s="19"/>
      <c r="V524" s="19"/>
      <c r="W524" s="19"/>
    </row>
    <row r="525" spans="1:23">
      <c r="A525" s="19"/>
      <c r="B525" s="19"/>
      <c r="C525" s="19"/>
      <c r="D525" s="22"/>
      <c r="E525" s="22"/>
      <c r="F525" s="19"/>
      <c r="G525" s="19"/>
      <c r="H525" s="19"/>
      <c r="I525" s="19"/>
      <c r="J525" s="19"/>
      <c r="K525" s="19"/>
      <c r="L525" s="19"/>
      <c r="M525" s="19"/>
      <c r="N525" s="19"/>
      <c r="O525" s="19"/>
      <c r="P525" s="19"/>
      <c r="Q525" s="19"/>
      <c r="R525" s="19"/>
      <c r="S525" s="19"/>
      <c r="T525" s="19"/>
      <c r="U525" s="19"/>
      <c r="V525" s="19"/>
      <c r="W525" s="19"/>
    </row>
    <row r="526" spans="1:23">
      <c r="A526" s="19"/>
      <c r="B526" s="19"/>
      <c r="C526" s="19"/>
      <c r="D526" s="22"/>
      <c r="E526" s="22"/>
      <c r="F526" s="19"/>
      <c r="G526" s="19"/>
      <c r="H526" s="19"/>
      <c r="I526" s="19"/>
      <c r="J526" s="19"/>
      <c r="K526" s="19"/>
      <c r="L526" s="19"/>
      <c r="M526" s="19"/>
      <c r="N526" s="19"/>
      <c r="O526" s="19"/>
      <c r="P526" s="19"/>
      <c r="Q526" s="19"/>
      <c r="R526" s="19"/>
      <c r="S526" s="19"/>
      <c r="T526" s="19"/>
      <c r="U526" s="19"/>
      <c r="V526" s="19"/>
      <c r="W526" s="19"/>
    </row>
    <row r="527" spans="1:23">
      <c r="A527" s="19"/>
      <c r="B527" s="19"/>
      <c r="C527" s="19"/>
      <c r="D527" s="22"/>
      <c r="E527" s="22"/>
      <c r="F527" s="19"/>
      <c r="G527" s="19"/>
      <c r="H527" s="19"/>
      <c r="I527" s="19"/>
      <c r="J527" s="19"/>
      <c r="K527" s="19"/>
      <c r="L527" s="19"/>
      <c r="M527" s="19"/>
      <c r="N527" s="19"/>
      <c r="O527" s="19"/>
      <c r="P527" s="19"/>
      <c r="Q527" s="19"/>
      <c r="R527" s="19"/>
      <c r="S527" s="19"/>
      <c r="T527" s="19"/>
      <c r="U527" s="19"/>
      <c r="V527" s="19"/>
      <c r="W527" s="19"/>
    </row>
    <row r="528" spans="1:23">
      <c r="A528" s="19"/>
      <c r="B528" s="19"/>
      <c r="C528" s="19"/>
      <c r="D528" s="22"/>
      <c r="E528" s="22"/>
      <c r="F528" s="19"/>
      <c r="G528" s="19"/>
      <c r="H528" s="19"/>
      <c r="I528" s="19"/>
      <c r="J528" s="19"/>
      <c r="K528" s="19"/>
      <c r="L528" s="19"/>
      <c r="M528" s="19"/>
      <c r="N528" s="19"/>
      <c r="O528" s="19"/>
      <c r="P528" s="19"/>
      <c r="Q528" s="19"/>
      <c r="R528" s="19"/>
      <c r="S528" s="19"/>
      <c r="T528" s="19"/>
      <c r="U528" s="19"/>
      <c r="V528" s="19"/>
      <c r="W528" s="19"/>
    </row>
    <row r="529" spans="1:23">
      <c r="A529" s="19"/>
      <c r="B529" s="19"/>
      <c r="C529" s="19"/>
      <c r="D529" s="22"/>
      <c r="E529" s="22"/>
      <c r="F529" s="19"/>
      <c r="G529" s="19"/>
      <c r="H529" s="19"/>
      <c r="I529" s="19"/>
      <c r="J529" s="19"/>
      <c r="K529" s="19"/>
      <c r="L529" s="19"/>
      <c r="M529" s="19"/>
      <c r="N529" s="19"/>
      <c r="O529" s="19"/>
      <c r="P529" s="19"/>
      <c r="Q529" s="19"/>
      <c r="R529" s="19"/>
      <c r="S529" s="19"/>
      <c r="T529" s="19"/>
      <c r="U529" s="19"/>
      <c r="V529" s="19"/>
      <c r="W529" s="19"/>
    </row>
    <row r="530" spans="1:23">
      <c r="A530" s="19"/>
      <c r="B530" s="19"/>
      <c r="C530" s="19"/>
      <c r="D530" s="22"/>
      <c r="E530" s="22"/>
      <c r="F530" s="19"/>
      <c r="G530" s="19"/>
      <c r="H530" s="19"/>
      <c r="I530" s="19"/>
      <c r="J530" s="19"/>
      <c r="K530" s="19"/>
      <c r="L530" s="19"/>
      <c r="M530" s="19"/>
      <c r="N530" s="19"/>
      <c r="O530" s="19"/>
      <c r="P530" s="19"/>
      <c r="Q530" s="19"/>
      <c r="R530" s="19"/>
      <c r="S530" s="19"/>
      <c r="T530" s="19"/>
      <c r="U530" s="19"/>
      <c r="V530" s="19"/>
      <c r="W530" s="19"/>
    </row>
    <row r="531" spans="1:23">
      <c r="A531" s="19"/>
      <c r="B531" s="19"/>
      <c r="C531" s="19"/>
      <c r="D531" s="22"/>
      <c r="E531" s="22"/>
      <c r="F531" s="19"/>
      <c r="G531" s="19"/>
      <c r="H531" s="19"/>
      <c r="I531" s="19"/>
      <c r="J531" s="19"/>
      <c r="K531" s="19"/>
      <c r="L531" s="19"/>
      <c r="M531" s="19"/>
      <c r="N531" s="19"/>
      <c r="O531" s="19"/>
      <c r="P531" s="19"/>
      <c r="Q531" s="19"/>
      <c r="R531" s="19"/>
      <c r="S531" s="19"/>
      <c r="T531" s="19"/>
      <c r="U531" s="19"/>
      <c r="V531" s="19"/>
      <c r="W531" s="19"/>
    </row>
    <row r="532" spans="1:23">
      <c r="A532" s="19"/>
      <c r="B532" s="19"/>
      <c r="C532" s="19"/>
      <c r="D532" s="22"/>
      <c r="E532" s="22"/>
      <c r="F532" s="19"/>
      <c r="G532" s="19"/>
      <c r="H532" s="19"/>
      <c r="I532" s="19"/>
      <c r="J532" s="19"/>
      <c r="K532" s="19"/>
      <c r="L532" s="19"/>
      <c r="M532" s="19"/>
      <c r="N532" s="19"/>
      <c r="O532" s="19"/>
      <c r="P532" s="19"/>
      <c r="Q532" s="19"/>
      <c r="R532" s="19"/>
      <c r="S532" s="19"/>
      <c r="T532" s="19"/>
      <c r="U532" s="19"/>
      <c r="V532" s="19"/>
      <c r="W532" s="19"/>
    </row>
    <row r="533" spans="1:23">
      <c r="A533" s="19"/>
      <c r="B533" s="19"/>
      <c r="C533" s="19"/>
      <c r="D533" s="22"/>
      <c r="E533" s="22"/>
      <c r="F533" s="19"/>
      <c r="G533" s="19"/>
      <c r="H533" s="19"/>
      <c r="I533" s="19"/>
      <c r="J533" s="19"/>
      <c r="K533" s="19"/>
      <c r="L533" s="19"/>
      <c r="M533" s="19"/>
      <c r="N533" s="19"/>
      <c r="O533" s="19"/>
      <c r="P533" s="19"/>
      <c r="Q533" s="19"/>
      <c r="R533" s="19"/>
      <c r="S533" s="19"/>
      <c r="T533" s="19"/>
      <c r="U533" s="19"/>
      <c r="V533" s="19"/>
      <c r="W533" s="19"/>
    </row>
    <row r="534" spans="1:23">
      <c r="A534" s="19"/>
      <c r="B534" s="19"/>
      <c r="C534" s="19"/>
      <c r="D534" s="22"/>
      <c r="E534" s="22"/>
      <c r="F534" s="19"/>
      <c r="G534" s="19"/>
      <c r="H534" s="19"/>
      <c r="I534" s="19"/>
      <c r="J534" s="19"/>
      <c r="K534" s="19"/>
      <c r="L534" s="19"/>
      <c r="M534" s="19"/>
      <c r="N534" s="19"/>
      <c r="O534" s="19"/>
      <c r="P534" s="19"/>
      <c r="Q534" s="19"/>
      <c r="R534" s="19"/>
      <c r="S534" s="19"/>
      <c r="T534" s="19"/>
      <c r="U534" s="19"/>
      <c r="V534" s="19"/>
      <c r="W534" s="19"/>
    </row>
    <row r="535" spans="1:23">
      <c r="A535" s="19"/>
      <c r="B535" s="19"/>
      <c r="C535" s="19"/>
      <c r="D535" s="22"/>
      <c r="E535" s="22"/>
      <c r="F535" s="19"/>
      <c r="G535" s="19"/>
      <c r="H535" s="19"/>
      <c r="I535" s="19"/>
      <c r="J535" s="19"/>
      <c r="K535" s="19"/>
      <c r="L535" s="19"/>
      <c r="M535" s="19"/>
      <c r="N535" s="19"/>
      <c r="O535" s="19"/>
      <c r="P535" s="19"/>
      <c r="Q535" s="19"/>
      <c r="R535" s="19"/>
      <c r="S535" s="19"/>
      <c r="T535" s="19"/>
      <c r="U535" s="19"/>
      <c r="V535" s="19"/>
      <c r="W535" s="19"/>
    </row>
    <row r="536" spans="1:23">
      <c r="A536" s="19"/>
      <c r="B536" s="19"/>
      <c r="C536" s="19"/>
      <c r="D536" s="22"/>
      <c r="E536" s="22"/>
      <c r="F536" s="19"/>
      <c r="G536" s="19"/>
      <c r="H536" s="19"/>
      <c r="I536" s="19"/>
      <c r="J536" s="19"/>
      <c r="K536" s="19"/>
      <c r="L536" s="19"/>
      <c r="M536" s="19"/>
      <c r="N536" s="19"/>
      <c r="O536" s="19"/>
      <c r="P536" s="19"/>
      <c r="Q536" s="19"/>
      <c r="R536" s="19"/>
      <c r="S536" s="19"/>
      <c r="T536" s="19"/>
      <c r="U536" s="19"/>
      <c r="V536" s="19"/>
      <c r="W536" s="19"/>
    </row>
    <row r="537" spans="1:23">
      <c r="A537" s="19"/>
      <c r="B537" s="19"/>
      <c r="C537" s="19"/>
      <c r="D537" s="22"/>
      <c r="E537" s="22"/>
      <c r="F537" s="19"/>
      <c r="G537" s="19"/>
      <c r="H537" s="19"/>
      <c r="I537" s="19"/>
      <c r="J537" s="19"/>
      <c r="K537" s="19"/>
      <c r="L537" s="19"/>
      <c r="M537" s="19"/>
      <c r="N537" s="19"/>
      <c r="O537" s="19"/>
      <c r="P537" s="19"/>
      <c r="Q537" s="19"/>
      <c r="R537" s="19"/>
      <c r="S537" s="19"/>
      <c r="T537" s="19"/>
      <c r="U537" s="19"/>
      <c r="V537" s="19"/>
      <c r="W537" s="19"/>
    </row>
    <row r="538" spans="1:23">
      <c r="A538" s="19"/>
      <c r="B538" s="19"/>
      <c r="C538" s="19"/>
      <c r="D538" s="22"/>
      <c r="E538" s="22"/>
      <c r="F538" s="19"/>
      <c r="G538" s="19"/>
      <c r="H538" s="19"/>
      <c r="I538" s="19"/>
      <c r="J538" s="19"/>
      <c r="K538" s="19"/>
      <c r="L538" s="19"/>
      <c r="M538" s="19"/>
      <c r="N538" s="19"/>
      <c r="O538" s="19"/>
      <c r="P538" s="19"/>
      <c r="Q538" s="19"/>
      <c r="R538" s="19"/>
      <c r="S538" s="19"/>
      <c r="T538" s="19"/>
      <c r="U538" s="19"/>
      <c r="V538" s="19"/>
      <c r="W538" s="19"/>
    </row>
    <row r="539" spans="1:23">
      <c r="A539" s="19"/>
      <c r="B539" s="19"/>
      <c r="C539" s="19"/>
      <c r="D539" s="22"/>
      <c r="E539" s="22"/>
      <c r="F539" s="19"/>
      <c r="G539" s="19"/>
      <c r="H539" s="19"/>
      <c r="I539" s="19"/>
      <c r="J539" s="19"/>
      <c r="K539" s="19"/>
      <c r="L539" s="19"/>
      <c r="M539" s="19"/>
      <c r="N539" s="19"/>
      <c r="O539" s="19"/>
      <c r="P539" s="19"/>
      <c r="Q539" s="19"/>
      <c r="R539" s="19"/>
      <c r="S539" s="19"/>
      <c r="T539" s="19"/>
      <c r="U539" s="19"/>
      <c r="V539" s="19"/>
      <c r="W539" s="19"/>
    </row>
    <row r="540" spans="1:23">
      <c r="A540" s="19"/>
      <c r="B540" s="19"/>
      <c r="C540" s="19"/>
      <c r="D540" s="22"/>
      <c r="E540" s="22"/>
      <c r="F540" s="19"/>
      <c r="G540" s="19"/>
      <c r="H540" s="19"/>
      <c r="I540" s="19"/>
      <c r="J540" s="19"/>
      <c r="K540" s="19"/>
      <c r="L540" s="19"/>
      <c r="M540" s="19"/>
      <c r="N540" s="19"/>
      <c r="O540" s="19"/>
      <c r="P540" s="19"/>
      <c r="Q540" s="19"/>
      <c r="R540" s="19"/>
      <c r="S540" s="19"/>
      <c r="T540" s="19"/>
      <c r="U540" s="19"/>
      <c r="V540" s="19"/>
      <c r="W540" s="19"/>
    </row>
    <row r="541" spans="1:23">
      <c r="A541" s="19"/>
      <c r="B541" s="19"/>
      <c r="C541" s="19"/>
      <c r="D541" s="22"/>
      <c r="E541" s="22"/>
      <c r="F541" s="19"/>
      <c r="G541" s="19"/>
      <c r="H541" s="19"/>
      <c r="I541" s="19"/>
      <c r="J541" s="19"/>
      <c r="K541" s="19"/>
      <c r="L541" s="19"/>
      <c r="M541" s="19"/>
      <c r="N541" s="19"/>
      <c r="O541" s="19"/>
      <c r="P541" s="19"/>
      <c r="Q541" s="19"/>
      <c r="R541" s="19"/>
      <c r="S541" s="19"/>
      <c r="T541" s="19"/>
      <c r="U541" s="19"/>
      <c r="V541" s="19"/>
      <c r="W541" s="19"/>
    </row>
    <row r="542" spans="1:23">
      <c r="A542" s="19"/>
      <c r="B542" s="19"/>
      <c r="C542" s="19"/>
      <c r="D542" s="22"/>
      <c r="E542" s="22"/>
      <c r="F542" s="19"/>
      <c r="G542" s="19"/>
      <c r="H542" s="19"/>
      <c r="I542" s="19"/>
      <c r="J542" s="19"/>
      <c r="K542" s="19"/>
      <c r="L542" s="19"/>
      <c r="M542" s="19"/>
      <c r="N542" s="19"/>
      <c r="O542" s="19"/>
      <c r="P542" s="19"/>
      <c r="Q542" s="19"/>
      <c r="R542" s="19"/>
      <c r="S542" s="19"/>
      <c r="T542" s="19"/>
      <c r="U542" s="19"/>
      <c r="V542" s="19"/>
      <c r="W542" s="19"/>
    </row>
    <row r="543" spans="1:23">
      <c r="A543" s="19"/>
      <c r="B543" s="19"/>
      <c r="C543" s="19"/>
      <c r="D543" s="22"/>
      <c r="E543" s="22"/>
      <c r="F543" s="19"/>
      <c r="G543" s="19"/>
      <c r="H543" s="19"/>
      <c r="I543" s="19"/>
      <c r="J543" s="19"/>
      <c r="K543" s="19"/>
      <c r="L543" s="19"/>
      <c r="M543" s="19"/>
      <c r="N543" s="19"/>
      <c r="O543" s="19"/>
      <c r="P543" s="19"/>
      <c r="Q543" s="19"/>
      <c r="R543" s="19"/>
      <c r="S543" s="19"/>
      <c r="T543" s="19"/>
      <c r="U543" s="19"/>
      <c r="V543" s="19"/>
      <c r="W543" s="19"/>
    </row>
    <row r="544" spans="1:23">
      <c r="A544" s="19"/>
      <c r="B544" s="19"/>
      <c r="C544" s="19"/>
      <c r="D544" s="22"/>
      <c r="E544" s="22"/>
      <c r="F544" s="19"/>
      <c r="G544" s="19"/>
      <c r="H544" s="19"/>
      <c r="I544" s="19"/>
      <c r="J544" s="19"/>
      <c r="K544" s="19"/>
      <c r="L544" s="19"/>
      <c r="M544" s="19"/>
      <c r="N544" s="19"/>
      <c r="O544" s="19"/>
      <c r="P544" s="19"/>
      <c r="Q544" s="19"/>
      <c r="R544" s="19"/>
      <c r="S544" s="19"/>
      <c r="T544" s="19"/>
      <c r="U544" s="19"/>
      <c r="V544" s="19"/>
      <c r="W544" s="19"/>
    </row>
    <row r="545" spans="1:23">
      <c r="A545" s="19"/>
      <c r="B545" s="19"/>
      <c r="C545" s="19"/>
      <c r="D545" s="22"/>
      <c r="E545" s="22"/>
      <c r="F545" s="19"/>
      <c r="G545" s="19"/>
      <c r="H545" s="19"/>
      <c r="I545" s="19"/>
      <c r="J545" s="19"/>
      <c r="K545" s="19"/>
      <c r="L545" s="19"/>
      <c r="M545" s="19"/>
      <c r="N545" s="19"/>
      <c r="O545" s="19"/>
      <c r="P545" s="19"/>
      <c r="Q545" s="19"/>
      <c r="R545" s="19"/>
      <c r="S545" s="19"/>
      <c r="T545" s="19"/>
      <c r="U545" s="19"/>
      <c r="V545" s="19"/>
      <c r="W545" s="19"/>
    </row>
    <row r="546" spans="1:23">
      <c r="A546" s="19"/>
      <c r="B546" s="19"/>
      <c r="C546" s="19"/>
      <c r="D546" s="22"/>
      <c r="E546" s="22"/>
      <c r="F546" s="19"/>
      <c r="G546" s="19"/>
      <c r="H546" s="19"/>
      <c r="I546" s="19"/>
      <c r="J546" s="19"/>
      <c r="K546" s="19"/>
      <c r="L546" s="19"/>
      <c r="M546" s="19"/>
      <c r="N546" s="19"/>
      <c r="O546" s="19"/>
      <c r="P546" s="19"/>
      <c r="Q546" s="19"/>
      <c r="R546" s="19"/>
      <c r="S546" s="19"/>
      <c r="T546" s="19"/>
      <c r="U546" s="19"/>
      <c r="V546" s="19"/>
      <c r="W546" s="19"/>
    </row>
    <row r="547" spans="1:23">
      <c r="A547" s="19"/>
      <c r="B547" s="19"/>
      <c r="C547" s="19"/>
      <c r="D547" s="22"/>
      <c r="E547" s="22"/>
      <c r="F547" s="19"/>
      <c r="G547" s="19"/>
      <c r="H547" s="19"/>
      <c r="I547" s="19"/>
      <c r="J547" s="19"/>
      <c r="K547" s="19"/>
      <c r="L547" s="19"/>
      <c r="M547" s="19"/>
      <c r="N547" s="19"/>
      <c r="O547" s="19"/>
      <c r="P547" s="19"/>
      <c r="Q547" s="19"/>
      <c r="R547" s="19"/>
      <c r="S547" s="19"/>
      <c r="T547" s="19"/>
      <c r="U547" s="19"/>
      <c r="V547" s="19"/>
      <c r="W547" s="19"/>
    </row>
    <row r="548" spans="1:23">
      <c r="A548" s="19"/>
      <c r="B548" s="19"/>
      <c r="C548" s="19"/>
      <c r="D548" s="22"/>
      <c r="E548" s="22"/>
      <c r="F548" s="19"/>
      <c r="G548" s="19"/>
      <c r="H548" s="19"/>
      <c r="I548" s="19"/>
      <c r="J548" s="19"/>
      <c r="K548" s="19"/>
      <c r="L548" s="19"/>
      <c r="M548" s="19"/>
      <c r="N548" s="19"/>
      <c r="O548" s="19"/>
      <c r="P548" s="19"/>
      <c r="Q548" s="19"/>
      <c r="R548" s="19"/>
      <c r="S548" s="19"/>
      <c r="T548" s="19"/>
      <c r="U548" s="19"/>
      <c r="V548" s="19"/>
      <c r="W548" s="19"/>
    </row>
    <row r="549" spans="1:23">
      <c r="A549" s="19"/>
      <c r="B549" s="19"/>
      <c r="C549" s="19"/>
      <c r="D549" s="22"/>
      <c r="E549" s="22"/>
      <c r="F549" s="19"/>
      <c r="G549" s="19"/>
      <c r="H549" s="19"/>
      <c r="I549" s="19"/>
      <c r="J549" s="19"/>
      <c r="K549" s="19"/>
      <c r="L549" s="19"/>
      <c r="M549" s="19"/>
      <c r="N549" s="19"/>
      <c r="O549" s="19"/>
      <c r="P549" s="19"/>
      <c r="Q549" s="19"/>
      <c r="R549" s="19"/>
      <c r="S549" s="19"/>
      <c r="T549" s="19"/>
      <c r="U549" s="19"/>
      <c r="V549" s="19"/>
      <c r="W549" s="19"/>
    </row>
    <row r="550" spans="1:23">
      <c r="A550" s="19"/>
      <c r="B550" s="19"/>
      <c r="C550" s="19"/>
      <c r="D550" s="22"/>
      <c r="E550" s="22"/>
      <c r="F550" s="19"/>
      <c r="G550" s="19"/>
      <c r="H550" s="19"/>
      <c r="I550" s="19"/>
      <c r="J550" s="19"/>
      <c r="K550" s="19"/>
      <c r="L550" s="19"/>
      <c r="M550" s="19"/>
      <c r="N550" s="19"/>
      <c r="O550" s="19"/>
      <c r="P550" s="19"/>
      <c r="Q550" s="19"/>
      <c r="R550" s="19"/>
      <c r="S550" s="19"/>
      <c r="T550" s="19"/>
      <c r="U550" s="19"/>
      <c r="V550" s="19"/>
      <c r="W550" s="19"/>
    </row>
    <row r="551" spans="1:23">
      <c r="A551" s="19"/>
      <c r="B551" s="19"/>
      <c r="C551" s="19"/>
      <c r="D551" s="22"/>
      <c r="E551" s="22"/>
      <c r="F551" s="19"/>
      <c r="G551" s="19"/>
      <c r="H551" s="19"/>
      <c r="I551" s="19"/>
      <c r="J551" s="19"/>
      <c r="K551" s="19"/>
      <c r="L551" s="19"/>
      <c r="M551" s="19"/>
      <c r="N551" s="19"/>
      <c r="O551" s="19"/>
      <c r="P551" s="19"/>
      <c r="Q551" s="19"/>
      <c r="R551" s="19"/>
      <c r="S551" s="19"/>
      <c r="T551" s="19"/>
      <c r="U551" s="19"/>
      <c r="V551" s="19"/>
      <c r="W551" s="19"/>
    </row>
    <row r="552" spans="1:23">
      <c r="A552" s="19"/>
      <c r="B552" s="19"/>
      <c r="C552" s="19"/>
      <c r="D552" s="22"/>
      <c r="E552" s="22"/>
      <c r="F552" s="19"/>
      <c r="G552" s="19"/>
      <c r="H552" s="19"/>
      <c r="I552" s="19"/>
      <c r="J552" s="19"/>
      <c r="K552" s="19"/>
      <c r="L552" s="19"/>
      <c r="M552" s="19"/>
      <c r="N552" s="19"/>
      <c r="O552" s="19"/>
      <c r="P552" s="19"/>
      <c r="Q552" s="19"/>
      <c r="R552" s="19"/>
      <c r="S552" s="19"/>
      <c r="T552" s="19"/>
      <c r="U552" s="19"/>
      <c r="V552" s="19"/>
      <c r="W552" s="19"/>
    </row>
    <row r="553" spans="1:23">
      <c r="A553" s="19"/>
      <c r="B553" s="19"/>
      <c r="C553" s="19"/>
      <c r="D553" s="22"/>
      <c r="E553" s="22"/>
      <c r="F553" s="19"/>
      <c r="G553" s="19"/>
      <c r="H553" s="19"/>
      <c r="I553" s="19"/>
      <c r="J553" s="19"/>
      <c r="K553" s="19"/>
      <c r="L553" s="19"/>
      <c r="M553" s="19"/>
      <c r="N553" s="19"/>
      <c r="O553" s="19"/>
      <c r="P553" s="19"/>
      <c r="Q553" s="19"/>
      <c r="R553" s="19"/>
      <c r="S553" s="19"/>
      <c r="T553" s="19"/>
      <c r="U553" s="19"/>
      <c r="V553" s="19"/>
      <c r="W553" s="19"/>
    </row>
    <row r="554" spans="1:23">
      <c r="A554" s="19"/>
      <c r="B554" s="19"/>
      <c r="C554" s="19"/>
      <c r="D554" s="22"/>
      <c r="E554" s="22"/>
      <c r="F554" s="19"/>
      <c r="G554" s="19"/>
      <c r="H554" s="19"/>
      <c r="I554" s="19"/>
      <c r="J554" s="19"/>
      <c r="K554" s="19"/>
      <c r="L554" s="19"/>
      <c r="M554" s="19"/>
      <c r="N554" s="19"/>
      <c r="O554" s="19"/>
      <c r="P554" s="19"/>
      <c r="Q554" s="19"/>
      <c r="R554" s="19"/>
      <c r="S554" s="19"/>
      <c r="T554" s="19"/>
      <c r="U554" s="19"/>
      <c r="V554" s="19"/>
      <c r="W554" s="19"/>
    </row>
    <row r="555" spans="1:23">
      <c r="A555" s="19"/>
      <c r="B555" s="19"/>
      <c r="C555" s="19"/>
      <c r="D555" s="22"/>
      <c r="E555" s="22"/>
      <c r="F555" s="19"/>
      <c r="G555" s="19"/>
      <c r="H555" s="19"/>
      <c r="I555" s="19"/>
      <c r="J555" s="19"/>
      <c r="K555" s="19"/>
      <c r="L555" s="19"/>
      <c r="M555" s="19"/>
      <c r="N555" s="19"/>
      <c r="O555" s="19"/>
      <c r="P555" s="19"/>
      <c r="Q555" s="19"/>
      <c r="R555" s="19"/>
      <c r="S555" s="19"/>
      <c r="T555" s="19"/>
      <c r="U555" s="19"/>
      <c r="V555" s="19"/>
      <c r="W555" s="19"/>
    </row>
    <row r="556" spans="1:23">
      <c r="A556" s="19"/>
      <c r="B556" s="19"/>
      <c r="C556" s="19"/>
      <c r="D556" s="22"/>
      <c r="E556" s="22"/>
      <c r="F556" s="19"/>
      <c r="G556" s="19"/>
      <c r="H556" s="19"/>
      <c r="I556" s="19"/>
      <c r="J556" s="19"/>
      <c r="K556" s="19"/>
      <c r="L556" s="19"/>
      <c r="M556" s="19"/>
      <c r="N556" s="19"/>
      <c r="O556" s="19"/>
      <c r="P556" s="19"/>
      <c r="Q556" s="19"/>
      <c r="R556" s="19"/>
      <c r="S556" s="19"/>
      <c r="T556" s="19"/>
      <c r="U556" s="19"/>
      <c r="V556" s="19"/>
      <c r="W556" s="19"/>
    </row>
    <row r="557" spans="1:23">
      <c r="A557" s="19"/>
      <c r="B557" s="19"/>
      <c r="C557" s="19"/>
      <c r="D557" s="22"/>
      <c r="E557" s="22"/>
      <c r="F557" s="19"/>
      <c r="G557" s="19"/>
      <c r="H557" s="19"/>
      <c r="I557" s="19"/>
      <c r="J557" s="19"/>
      <c r="K557" s="19"/>
      <c r="L557" s="19"/>
      <c r="M557" s="19"/>
      <c r="N557" s="19"/>
      <c r="O557" s="19"/>
      <c r="P557" s="19"/>
      <c r="Q557" s="19"/>
      <c r="R557" s="19"/>
      <c r="S557" s="19"/>
      <c r="T557" s="19"/>
      <c r="U557" s="19"/>
      <c r="V557" s="19"/>
      <c r="W557" s="19"/>
    </row>
    <row r="558" spans="1:23">
      <c r="A558" s="19"/>
      <c r="B558" s="19"/>
      <c r="C558" s="19"/>
      <c r="D558" s="22"/>
      <c r="E558" s="22"/>
      <c r="F558" s="19"/>
      <c r="G558" s="19"/>
      <c r="H558" s="19"/>
      <c r="I558" s="19"/>
      <c r="J558" s="19"/>
      <c r="K558" s="19"/>
      <c r="L558" s="19"/>
      <c r="M558" s="19"/>
      <c r="N558" s="19"/>
      <c r="O558" s="19"/>
      <c r="P558" s="19"/>
      <c r="Q558" s="19"/>
      <c r="R558" s="19"/>
      <c r="S558" s="19"/>
      <c r="T558" s="19"/>
      <c r="U558" s="19"/>
      <c r="V558" s="19"/>
      <c r="W558" s="19"/>
    </row>
    <row r="559" spans="1:23">
      <c r="A559" s="19"/>
      <c r="B559" s="19"/>
      <c r="C559" s="19"/>
      <c r="D559" s="22"/>
      <c r="E559" s="22"/>
      <c r="F559" s="19"/>
      <c r="G559" s="19"/>
      <c r="H559" s="19"/>
      <c r="I559" s="19"/>
      <c r="J559" s="19"/>
      <c r="K559" s="19"/>
      <c r="L559" s="19"/>
      <c r="M559" s="19"/>
      <c r="N559" s="19"/>
      <c r="O559" s="19"/>
      <c r="P559" s="19"/>
      <c r="Q559" s="19"/>
      <c r="R559" s="19"/>
      <c r="S559" s="19"/>
      <c r="T559" s="19"/>
      <c r="U559" s="19"/>
      <c r="V559" s="19"/>
      <c r="W559" s="19"/>
    </row>
    <row r="560" spans="1:23">
      <c r="A560" s="19"/>
      <c r="B560" s="19"/>
      <c r="C560" s="19"/>
      <c r="D560" s="22"/>
      <c r="E560" s="22"/>
      <c r="F560" s="19"/>
      <c r="G560" s="19"/>
      <c r="H560" s="19"/>
      <c r="I560" s="19"/>
      <c r="J560" s="19"/>
      <c r="K560" s="19"/>
      <c r="L560" s="19"/>
      <c r="M560" s="19"/>
      <c r="N560" s="19"/>
      <c r="O560" s="19"/>
      <c r="P560" s="19"/>
      <c r="Q560" s="19"/>
      <c r="R560" s="19"/>
      <c r="S560" s="19"/>
      <c r="T560" s="19"/>
      <c r="U560" s="19"/>
      <c r="V560" s="19"/>
      <c r="W560" s="19"/>
    </row>
    <row r="561" spans="1:23">
      <c r="A561" s="19"/>
      <c r="B561" s="19"/>
      <c r="C561" s="19"/>
      <c r="D561" s="22"/>
      <c r="E561" s="22"/>
      <c r="F561" s="19"/>
      <c r="G561" s="19"/>
      <c r="H561" s="19"/>
      <c r="I561" s="19"/>
      <c r="J561" s="19"/>
      <c r="K561" s="19"/>
      <c r="L561" s="19"/>
      <c r="M561" s="19"/>
      <c r="N561" s="19"/>
      <c r="O561" s="19"/>
      <c r="P561" s="19"/>
      <c r="Q561" s="19"/>
      <c r="R561" s="19"/>
      <c r="S561" s="19"/>
      <c r="T561" s="19"/>
      <c r="U561" s="19"/>
      <c r="V561" s="19"/>
      <c r="W561" s="19"/>
    </row>
    <row r="562" spans="1:23">
      <c r="A562" s="19"/>
      <c r="B562" s="19"/>
      <c r="C562" s="19"/>
      <c r="D562" s="22"/>
      <c r="E562" s="22"/>
      <c r="F562" s="19"/>
      <c r="G562" s="19"/>
      <c r="H562" s="19"/>
      <c r="I562" s="19"/>
      <c r="J562" s="19"/>
      <c r="K562" s="19"/>
      <c r="L562" s="19"/>
      <c r="M562" s="19"/>
      <c r="N562" s="19"/>
      <c r="O562" s="19"/>
      <c r="P562" s="19"/>
      <c r="Q562" s="19"/>
      <c r="R562" s="19"/>
      <c r="S562" s="19"/>
      <c r="T562" s="19"/>
      <c r="U562" s="19"/>
      <c r="V562" s="19"/>
      <c r="W562" s="19"/>
    </row>
    <row r="563" spans="1:23">
      <c r="A563" s="19"/>
      <c r="B563" s="19"/>
      <c r="C563" s="19"/>
      <c r="D563" s="22"/>
      <c r="E563" s="22"/>
      <c r="F563" s="19"/>
      <c r="G563" s="19"/>
      <c r="H563" s="19"/>
      <c r="I563" s="19"/>
      <c r="J563" s="19"/>
      <c r="K563" s="19"/>
      <c r="L563" s="19"/>
      <c r="M563" s="19"/>
      <c r="N563" s="19"/>
      <c r="O563" s="19"/>
      <c r="P563" s="19"/>
      <c r="Q563" s="19"/>
      <c r="R563" s="19"/>
      <c r="S563" s="19"/>
      <c r="T563" s="19"/>
      <c r="U563" s="19"/>
      <c r="V563" s="19"/>
      <c r="W563" s="19"/>
    </row>
    <row r="564" spans="1:23">
      <c r="A564" s="19"/>
      <c r="B564" s="19"/>
      <c r="C564" s="19"/>
      <c r="D564" s="22"/>
      <c r="E564" s="22"/>
      <c r="F564" s="19"/>
      <c r="G564" s="19"/>
      <c r="H564" s="19"/>
      <c r="I564" s="19"/>
      <c r="J564" s="19"/>
      <c r="K564" s="19"/>
      <c r="L564" s="19"/>
      <c r="M564" s="19"/>
      <c r="N564" s="19"/>
      <c r="O564" s="19"/>
      <c r="P564" s="19"/>
      <c r="Q564" s="19"/>
      <c r="R564" s="19"/>
      <c r="S564" s="19"/>
      <c r="T564" s="19"/>
      <c r="U564" s="19"/>
      <c r="V564" s="19"/>
      <c r="W564" s="19"/>
    </row>
    <row r="565" spans="1:23">
      <c r="A565" s="19"/>
      <c r="B565" s="19"/>
      <c r="C565" s="19"/>
      <c r="D565" s="22"/>
      <c r="E565" s="22"/>
      <c r="F565" s="19"/>
      <c r="G565" s="19"/>
      <c r="H565" s="19"/>
      <c r="I565" s="19"/>
      <c r="J565" s="19"/>
      <c r="K565" s="19"/>
      <c r="L565" s="19"/>
      <c r="M565" s="19"/>
      <c r="N565" s="19"/>
      <c r="O565" s="19"/>
      <c r="P565" s="19"/>
      <c r="Q565" s="19"/>
      <c r="R565" s="19"/>
      <c r="S565" s="19"/>
      <c r="T565" s="19"/>
      <c r="U565" s="19"/>
      <c r="V565" s="19"/>
      <c r="W565" s="19"/>
    </row>
    <row r="566" spans="1:23">
      <c r="A566" s="19"/>
      <c r="B566" s="19"/>
      <c r="C566" s="19"/>
      <c r="D566" s="22"/>
      <c r="E566" s="22"/>
      <c r="F566" s="19"/>
      <c r="G566" s="19"/>
      <c r="H566" s="19"/>
      <c r="I566" s="19"/>
      <c r="J566" s="19"/>
      <c r="K566" s="19"/>
      <c r="L566" s="19"/>
      <c r="M566" s="19"/>
      <c r="N566" s="19"/>
      <c r="O566" s="19"/>
      <c r="P566" s="19"/>
      <c r="Q566" s="19"/>
      <c r="R566" s="19"/>
      <c r="S566" s="19"/>
      <c r="T566" s="19"/>
      <c r="U566" s="19"/>
      <c r="V566" s="19"/>
      <c r="W566" s="19"/>
    </row>
    <row r="567" spans="1:23">
      <c r="A567" s="19"/>
      <c r="B567" s="19"/>
      <c r="C567" s="19"/>
      <c r="D567" s="22"/>
      <c r="E567" s="22"/>
      <c r="F567" s="19"/>
      <c r="G567" s="19"/>
      <c r="H567" s="19"/>
      <c r="I567" s="19"/>
      <c r="J567" s="19"/>
      <c r="K567" s="19"/>
      <c r="L567" s="19"/>
      <c r="M567" s="19"/>
      <c r="N567" s="19"/>
      <c r="O567" s="19"/>
      <c r="P567" s="19"/>
      <c r="Q567" s="19"/>
      <c r="R567" s="19"/>
      <c r="S567" s="19"/>
      <c r="T567" s="19"/>
      <c r="U567" s="19"/>
      <c r="V567" s="19"/>
      <c r="W567" s="19"/>
    </row>
    <row r="568" spans="1:23">
      <c r="A568" s="19"/>
      <c r="B568" s="19"/>
      <c r="C568" s="19"/>
      <c r="D568" s="22"/>
      <c r="E568" s="22"/>
      <c r="F568" s="19"/>
      <c r="G568" s="19"/>
      <c r="H568" s="19"/>
      <c r="I568" s="19"/>
      <c r="J568" s="19"/>
      <c r="K568" s="19"/>
      <c r="L568" s="19"/>
      <c r="M568" s="19"/>
      <c r="N568" s="19"/>
      <c r="O568" s="19"/>
      <c r="P568" s="19"/>
      <c r="Q568" s="19"/>
      <c r="R568" s="19"/>
      <c r="S568" s="19"/>
      <c r="T568" s="19"/>
      <c r="U568" s="19"/>
      <c r="V568" s="19"/>
      <c r="W568" s="19"/>
    </row>
    <row r="569" spans="1:23">
      <c r="A569" s="19"/>
      <c r="B569" s="19"/>
      <c r="C569" s="19"/>
      <c r="D569" s="22"/>
      <c r="E569" s="22"/>
      <c r="F569" s="19"/>
      <c r="G569" s="19"/>
      <c r="H569" s="19"/>
      <c r="I569" s="19"/>
      <c r="J569" s="19"/>
      <c r="K569" s="19"/>
      <c r="L569" s="19"/>
      <c r="M569" s="19"/>
      <c r="N569" s="19"/>
      <c r="O569" s="19"/>
      <c r="P569" s="19"/>
      <c r="Q569" s="19"/>
      <c r="R569" s="19"/>
      <c r="S569" s="19"/>
      <c r="T569" s="19"/>
      <c r="U569" s="19"/>
      <c r="V569" s="19"/>
      <c r="W569" s="19"/>
    </row>
    <row r="570" spans="1:23">
      <c r="A570" s="19"/>
      <c r="B570" s="19"/>
      <c r="C570" s="19"/>
      <c r="D570" s="22"/>
      <c r="E570" s="22"/>
      <c r="F570" s="19"/>
      <c r="G570" s="19"/>
      <c r="H570" s="19"/>
      <c r="I570" s="19"/>
      <c r="J570" s="19"/>
      <c r="K570" s="19"/>
      <c r="L570" s="19"/>
      <c r="M570" s="19"/>
      <c r="N570" s="19"/>
      <c r="O570" s="19"/>
      <c r="P570" s="19"/>
      <c r="Q570" s="19"/>
      <c r="R570" s="19"/>
      <c r="S570" s="19"/>
      <c r="T570" s="19"/>
      <c r="U570" s="19"/>
      <c r="V570" s="19"/>
      <c r="W570" s="19"/>
    </row>
    <row r="571" spans="1:23">
      <c r="A571" s="19"/>
      <c r="B571" s="19"/>
      <c r="C571" s="19"/>
      <c r="D571" s="22"/>
      <c r="E571" s="22"/>
      <c r="F571" s="19"/>
      <c r="G571" s="19"/>
      <c r="H571" s="19"/>
      <c r="I571" s="19"/>
      <c r="J571" s="19"/>
      <c r="K571" s="19"/>
      <c r="L571" s="19"/>
      <c r="M571" s="19"/>
      <c r="N571" s="19"/>
      <c r="O571" s="19"/>
      <c r="P571" s="19"/>
      <c r="Q571" s="19"/>
      <c r="R571" s="19"/>
      <c r="S571" s="19"/>
      <c r="T571" s="19"/>
      <c r="U571" s="19"/>
      <c r="V571" s="19"/>
      <c r="W571" s="19"/>
    </row>
    <row r="572" spans="1:23">
      <c r="A572" s="19"/>
      <c r="B572" s="19"/>
      <c r="C572" s="19"/>
      <c r="D572" s="22"/>
      <c r="E572" s="22"/>
      <c r="F572" s="19"/>
      <c r="G572" s="19"/>
      <c r="H572" s="19"/>
      <c r="I572" s="19"/>
      <c r="J572" s="19"/>
      <c r="K572" s="19"/>
      <c r="L572" s="19"/>
      <c r="M572" s="19"/>
      <c r="N572" s="19"/>
      <c r="O572" s="19"/>
      <c r="P572" s="19"/>
      <c r="Q572" s="19"/>
      <c r="R572" s="19"/>
      <c r="S572" s="19"/>
      <c r="T572" s="19"/>
      <c r="U572" s="19"/>
      <c r="V572" s="19"/>
      <c r="W572" s="19"/>
    </row>
    <row r="573" spans="1:23">
      <c r="A573" s="19"/>
      <c r="B573" s="19"/>
      <c r="C573" s="19"/>
      <c r="D573" s="22"/>
      <c r="E573" s="22"/>
      <c r="F573" s="19"/>
      <c r="G573" s="19"/>
      <c r="H573" s="19"/>
      <c r="I573" s="19"/>
      <c r="J573" s="19"/>
      <c r="K573" s="19"/>
      <c r="L573" s="19"/>
      <c r="M573" s="19"/>
      <c r="N573" s="19"/>
      <c r="O573" s="19"/>
      <c r="P573" s="19"/>
      <c r="Q573" s="19"/>
      <c r="R573" s="19"/>
      <c r="S573" s="19"/>
      <c r="T573" s="19"/>
      <c r="U573" s="19"/>
      <c r="V573" s="19"/>
      <c r="W573" s="19"/>
    </row>
    <row r="574" spans="1:23">
      <c r="A574" s="19"/>
      <c r="B574" s="19"/>
      <c r="C574" s="19"/>
      <c r="D574" s="22"/>
      <c r="E574" s="22"/>
      <c r="F574" s="19"/>
      <c r="G574" s="19"/>
      <c r="H574" s="19"/>
      <c r="I574" s="19"/>
      <c r="J574" s="19"/>
      <c r="K574" s="19"/>
      <c r="L574" s="19"/>
      <c r="M574" s="19"/>
      <c r="N574" s="19"/>
      <c r="O574" s="19"/>
      <c r="P574" s="19"/>
      <c r="Q574" s="19"/>
      <c r="R574" s="19"/>
      <c r="S574" s="19"/>
      <c r="T574" s="19"/>
      <c r="U574" s="19"/>
      <c r="V574" s="19"/>
      <c r="W574" s="19"/>
    </row>
    <row r="575" spans="1:23">
      <c r="A575" s="19"/>
      <c r="B575" s="19"/>
      <c r="C575" s="19"/>
      <c r="D575" s="22"/>
      <c r="E575" s="22"/>
      <c r="F575" s="19"/>
      <c r="G575" s="19"/>
      <c r="H575" s="19"/>
      <c r="I575" s="19"/>
      <c r="J575" s="19"/>
      <c r="K575" s="19"/>
      <c r="L575" s="19"/>
      <c r="M575" s="19"/>
      <c r="N575" s="19"/>
      <c r="O575" s="19"/>
      <c r="P575" s="19"/>
      <c r="Q575" s="19"/>
      <c r="R575" s="19"/>
      <c r="S575" s="19"/>
      <c r="T575" s="19"/>
      <c r="U575" s="19"/>
      <c r="V575" s="19"/>
      <c r="W575" s="19"/>
    </row>
    <row r="576" spans="1:23">
      <c r="A576" s="19"/>
      <c r="B576" s="19"/>
      <c r="C576" s="19"/>
      <c r="D576" s="22"/>
      <c r="E576" s="22"/>
      <c r="F576" s="19"/>
      <c r="G576" s="19"/>
      <c r="H576" s="19"/>
      <c r="I576" s="19"/>
      <c r="J576" s="19"/>
      <c r="K576" s="19"/>
      <c r="L576" s="19"/>
      <c r="M576" s="19"/>
      <c r="N576" s="19"/>
      <c r="O576" s="19"/>
      <c r="P576" s="19"/>
      <c r="Q576" s="19"/>
      <c r="R576" s="19"/>
      <c r="S576" s="19"/>
      <c r="T576" s="19"/>
      <c r="U576" s="19"/>
      <c r="V576" s="19"/>
      <c r="W576" s="19"/>
    </row>
    <row r="577" spans="1:23">
      <c r="A577" s="19"/>
      <c r="B577" s="19"/>
      <c r="C577" s="19"/>
      <c r="D577" s="22"/>
      <c r="E577" s="22"/>
      <c r="F577" s="19"/>
      <c r="G577" s="19"/>
      <c r="H577" s="19"/>
      <c r="I577" s="19"/>
      <c r="J577" s="19"/>
      <c r="K577" s="19"/>
      <c r="L577" s="19"/>
      <c r="M577" s="19"/>
      <c r="N577" s="19"/>
      <c r="O577" s="19"/>
      <c r="P577" s="19"/>
      <c r="Q577" s="19"/>
      <c r="R577" s="19"/>
      <c r="S577" s="19"/>
      <c r="T577" s="19"/>
      <c r="U577" s="19"/>
      <c r="V577" s="19"/>
      <c r="W577" s="19"/>
    </row>
    <row r="578" spans="1:23">
      <c r="A578" s="19"/>
      <c r="B578" s="19"/>
      <c r="C578" s="19"/>
      <c r="D578" s="22"/>
      <c r="E578" s="22"/>
      <c r="F578" s="19"/>
      <c r="G578" s="19"/>
      <c r="H578" s="19"/>
      <c r="I578" s="19"/>
      <c r="J578" s="19"/>
      <c r="K578" s="19"/>
      <c r="L578" s="19"/>
      <c r="M578" s="19"/>
      <c r="N578" s="19"/>
      <c r="O578" s="19"/>
      <c r="P578" s="19"/>
      <c r="Q578" s="19"/>
      <c r="R578" s="19"/>
      <c r="S578" s="19"/>
      <c r="T578" s="19"/>
      <c r="U578" s="19"/>
      <c r="V578" s="19"/>
      <c r="W578" s="19"/>
    </row>
    <row r="579" spans="1:23">
      <c r="A579" s="19"/>
      <c r="B579" s="19"/>
      <c r="C579" s="19"/>
      <c r="D579" s="22"/>
      <c r="E579" s="22"/>
      <c r="F579" s="19"/>
      <c r="G579" s="19"/>
      <c r="H579" s="19"/>
      <c r="I579" s="19"/>
      <c r="J579" s="19"/>
      <c r="K579" s="19"/>
      <c r="L579" s="19"/>
      <c r="M579" s="19"/>
      <c r="N579" s="19"/>
      <c r="O579" s="19"/>
      <c r="P579" s="19"/>
      <c r="Q579" s="19"/>
      <c r="R579" s="19"/>
      <c r="S579" s="19"/>
      <c r="T579" s="19"/>
      <c r="U579" s="19"/>
      <c r="V579" s="19"/>
      <c r="W579" s="19"/>
    </row>
    <row r="580" spans="1:23">
      <c r="A580" s="19"/>
      <c r="B580" s="19"/>
      <c r="C580" s="19"/>
      <c r="D580" s="22"/>
      <c r="E580" s="22"/>
      <c r="F580" s="19"/>
      <c r="G580" s="19"/>
      <c r="H580" s="19"/>
      <c r="I580" s="19"/>
      <c r="J580" s="19"/>
      <c r="K580" s="19"/>
      <c r="L580" s="19"/>
      <c r="M580" s="19"/>
      <c r="N580" s="19"/>
      <c r="O580" s="19"/>
      <c r="P580" s="19"/>
      <c r="Q580" s="19"/>
      <c r="R580" s="19"/>
      <c r="S580" s="19"/>
      <c r="T580" s="19"/>
      <c r="U580" s="19"/>
      <c r="V580" s="19"/>
      <c r="W580" s="19"/>
    </row>
    <row r="581" spans="1:23">
      <c r="A581" s="19"/>
      <c r="B581" s="19"/>
      <c r="C581" s="19"/>
      <c r="D581" s="22"/>
      <c r="E581" s="22"/>
      <c r="F581" s="19"/>
      <c r="G581" s="19"/>
      <c r="H581" s="19"/>
      <c r="I581" s="19"/>
      <c r="J581" s="19"/>
      <c r="K581" s="19"/>
      <c r="L581" s="19"/>
      <c r="M581" s="19"/>
      <c r="N581" s="19"/>
      <c r="O581" s="19"/>
      <c r="P581" s="19"/>
      <c r="Q581" s="19"/>
      <c r="R581" s="19"/>
      <c r="S581" s="19"/>
      <c r="T581" s="19"/>
      <c r="U581" s="19"/>
      <c r="V581" s="19"/>
      <c r="W581" s="19"/>
    </row>
    <row r="582" spans="1:23">
      <c r="A582" s="19"/>
      <c r="B582" s="19"/>
      <c r="C582" s="19"/>
      <c r="D582" s="22"/>
      <c r="E582" s="22"/>
      <c r="F582" s="19"/>
      <c r="G582" s="19"/>
      <c r="H582" s="19"/>
      <c r="I582" s="19"/>
      <c r="J582" s="19"/>
      <c r="K582" s="19"/>
      <c r="L582" s="19"/>
      <c r="M582" s="19"/>
      <c r="N582" s="19"/>
      <c r="O582" s="19"/>
      <c r="P582" s="19"/>
      <c r="Q582" s="19"/>
      <c r="R582" s="19"/>
      <c r="S582" s="19"/>
      <c r="T582" s="19"/>
      <c r="U582" s="19"/>
      <c r="V582" s="19"/>
      <c r="W582" s="19"/>
    </row>
    <row r="583" spans="1:23">
      <c r="A583" s="19"/>
      <c r="B583" s="19"/>
      <c r="C583" s="19"/>
      <c r="D583" s="22"/>
      <c r="E583" s="22"/>
      <c r="F583" s="19"/>
      <c r="G583" s="19"/>
      <c r="H583" s="19"/>
      <c r="I583" s="19"/>
      <c r="J583" s="19"/>
      <c r="K583" s="19"/>
      <c r="L583" s="19"/>
      <c r="M583" s="19"/>
      <c r="N583" s="19"/>
      <c r="O583" s="19"/>
      <c r="P583" s="19"/>
      <c r="Q583" s="19"/>
      <c r="R583" s="19"/>
      <c r="S583" s="19"/>
      <c r="T583" s="19"/>
      <c r="U583" s="19"/>
      <c r="V583" s="19"/>
      <c r="W583" s="19"/>
    </row>
    <row r="584" spans="1:23">
      <c r="A584" s="19"/>
      <c r="B584" s="19"/>
      <c r="C584" s="19"/>
      <c r="D584" s="22"/>
      <c r="E584" s="22"/>
      <c r="F584" s="19"/>
      <c r="G584" s="19"/>
      <c r="H584" s="19"/>
      <c r="I584" s="19"/>
      <c r="J584" s="19"/>
      <c r="K584" s="19"/>
      <c r="L584" s="19"/>
      <c r="M584" s="19"/>
      <c r="N584" s="19"/>
      <c r="O584" s="19"/>
      <c r="P584" s="19"/>
      <c r="Q584" s="19"/>
      <c r="R584" s="19"/>
      <c r="S584" s="19"/>
      <c r="T584" s="19"/>
      <c r="U584" s="19"/>
      <c r="V584" s="19"/>
      <c r="W584" s="19"/>
    </row>
    <row r="585" spans="1:23">
      <c r="A585" s="19"/>
      <c r="B585" s="19"/>
      <c r="C585" s="19"/>
      <c r="D585" s="22"/>
      <c r="E585" s="22"/>
      <c r="F585" s="19"/>
      <c r="G585" s="19"/>
      <c r="H585" s="19"/>
      <c r="I585" s="19"/>
      <c r="J585" s="19"/>
      <c r="K585" s="19"/>
      <c r="L585" s="19"/>
      <c r="M585" s="19"/>
      <c r="N585" s="19"/>
      <c r="O585" s="19"/>
      <c r="P585" s="19"/>
      <c r="Q585" s="19"/>
      <c r="R585" s="19"/>
      <c r="S585" s="19"/>
      <c r="T585" s="19"/>
      <c r="U585" s="19"/>
      <c r="V585" s="19"/>
      <c r="W585" s="19"/>
    </row>
    <row r="586" spans="1:23">
      <c r="A586" s="19"/>
      <c r="B586" s="19"/>
      <c r="C586" s="19"/>
      <c r="D586" s="22"/>
      <c r="E586" s="22"/>
      <c r="F586" s="19"/>
      <c r="G586" s="19"/>
      <c r="H586" s="19"/>
      <c r="I586" s="19"/>
      <c r="J586" s="19"/>
      <c r="K586" s="19"/>
      <c r="L586" s="19"/>
      <c r="M586" s="19"/>
      <c r="N586" s="19"/>
      <c r="O586" s="19"/>
      <c r="P586" s="19"/>
      <c r="Q586" s="19"/>
      <c r="R586" s="19"/>
      <c r="S586" s="19"/>
      <c r="T586" s="19"/>
      <c r="U586" s="19"/>
      <c r="V586" s="19"/>
      <c r="W586" s="19"/>
    </row>
    <row r="587" spans="1:23">
      <c r="A587" s="19"/>
      <c r="B587" s="19"/>
      <c r="C587" s="19"/>
      <c r="D587" s="22"/>
      <c r="E587" s="22"/>
      <c r="F587" s="19"/>
      <c r="G587" s="19"/>
      <c r="H587" s="19"/>
      <c r="I587" s="19"/>
      <c r="J587" s="19"/>
      <c r="K587" s="19"/>
      <c r="L587" s="19"/>
      <c r="M587" s="19"/>
      <c r="N587" s="19"/>
      <c r="O587" s="19"/>
      <c r="P587" s="19"/>
      <c r="Q587" s="19"/>
      <c r="R587" s="19"/>
      <c r="S587" s="19"/>
      <c r="T587" s="19"/>
      <c r="U587" s="19"/>
      <c r="V587" s="19"/>
      <c r="W587" s="19"/>
    </row>
    <row r="588" spans="1:23">
      <c r="A588" s="19"/>
      <c r="B588" s="19"/>
      <c r="C588" s="19"/>
      <c r="D588" s="22"/>
      <c r="E588" s="22"/>
      <c r="F588" s="19"/>
      <c r="G588" s="19"/>
      <c r="H588" s="19"/>
      <c r="I588" s="19"/>
      <c r="J588" s="19"/>
      <c r="K588" s="19"/>
      <c r="L588" s="19"/>
      <c r="M588" s="19"/>
      <c r="N588" s="19"/>
      <c r="O588" s="19"/>
      <c r="P588" s="19"/>
      <c r="Q588" s="19"/>
      <c r="R588" s="19"/>
      <c r="S588" s="19"/>
      <c r="T588" s="19"/>
      <c r="U588" s="19"/>
      <c r="V588" s="19"/>
      <c r="W588" s="19"/>
    </row>
    <row r="589" spans="1:23">
      <c r="A589" s="19"/>
      <c r="B589" s="19"/>
      <c r="C589" s="19"/>
      <c r="D589" s="22"/>
      <c r="E589" s="22"/>
      <c r="F589" s="19"/>
      <c r="G589" s="19"/>
      <c r="H589" s="19"/>
      <c r="I589" s="19"/>
      <c r="J589" s="19"/>
      <c r="K589" s="19"/>
      <c r="L589" s="19"/>
      <c r="M589" s="19"/>
      <c r="N589" s="19"/>
      <c r="O589" s="19"/>
      <c r="P589" s="19"/>
      <c r="Q589" s="19"/>
      <c r="R589" s="19"/>
      <c r="S589" s="19"/>
      <c r="T589" s="19"/>
      <c r="U589" s="19"/>
      <c r="V589" s="19"/>
      <c r="W589" s="19"/>
    </row>
    <row r="590" spans="1:23">
      <c r="A590" s="19"/>
      <c r="B590" s="19"/>
      <c r="C590" s="19"/>
      <c r="D590" s="22"/>
      <c r="E590" s="22"/>
      <c r="F590" s="19"/>
      <c r="G590" s="19"/>
      <c r="H590" s="19"/>
      <c r="I590" s="19"/>
      <c r="J590" s="19"/>
      <c r="K590" s="19"/>
      <c r="L590" s="19"/>
      <c r="M590" s="19"/>
      <c r="N590" s="19"/>
      <c r="O590" s="19"/>
      <c r="P590" s="19"/>
      <c r="Q590" s="19"/>
      <c r="R590" s="19"/>
      <c r="S590" s="19"/>
      <c r="T590" s="19"/>
      <c r="U590" s="19"/>
      <c r="V590" s="19"/>
      <c r="W590" s="19"/>
    </row>
    <row r="591" spans="1:23">
      <c r="A591" s="19"/>
      <c r="B591" s="19"/>
      <c r="C591" s="19"/>
      <c r="D591" s="22"/>
      <c r="E591" s="22"/>
      <c r="F591" s="19"/>
      <c r="G591" s="19"/>
      <c r="H591" s="19"/>
      <c r="I591" s="19"/>
      <c r="J591" s="19"/>
      <c r="K591" s="19"/>
      <c r="L591" s="19"/>
      <c r="M591" s="19"/>
      <c r="N591" s="19"/>
      <c r="O591" s="19"/>
      <c r="P591" s="19"/>
      <c r="Q591" s="19"/>
      <c r="R591" s="19"/>
      <c r="S591" s="19"/>
      <c r="T591" s="19"/>
      <c r="U591" s="19"/>
      <c r="V591" s="19"/>
      <c r="W591" s="19"/>
    </row>
    <row r="592" spans="1:23">
      <c r="A592" s="19"/>
      <c r="B592" s="19"/>
      <c r="C592" s="19"/>
      <c r="D592" s="22"/>
      <c r="E592" s="22"/>
      <c r="F592" s="19"/>
      <c r="G592" s="19"/>
      <c r="H592" s="19"/>
      <c r="I592" s="19"/>
      <c r="J592" s="19"/>
      <c r="K592" s="19"/>
      <c r="L592" s="19"/>
      <c r="M592" s="19"/>
      <c r="N592" s="19"/>
      <c r="O592" s="19"/>
      <c r="P592" s="19"/>
      <c r="Q592" s="19"/>
      <c r="R592" s="19"/>
      <c r="S592" s="19"/>
      <c r="T592" s="19"/>
      <c r="U592" s="19"/>
      <c r="V592" s="19"/>
      <c r="W592" s="19"/>
    </row>
    <row r="593" spans="1:23">
      <c r="A593" s="19"/>
      <c r="B593" s="19"/>
      <c r="C593" s="19"/>
      <c r="D593" s="22"/>
      <c r="E593" s="22"/>
      <c r="F593" s="19"/>
      <c r="G593" s="19"/>
      <c r="H593" s="19"/>
      <c r="I593" s="19"/>
      <c r="J593" s="19"/>
      <c r="K593" s="19"/>
      <c r="L593" s="19"/>
      <c r="M593" s="19"/>
      <c r="N593" s="19"/>
      <c r="O593" s="19"/>
      <c r="P593" s="19"/>
      <c r="Q593" s="19"/>
      <c r="R593" s="19"/>
      <c r="S593" s="19"/>
      <c r="T593" s="19"/>
      <c r="U593" s="19"/>
      <c r="V593" s="19"/>
      <c r="W593" s="19"/>
    </row>
    <row r="594" spans="1:23">
      <c r="A594" s="19"/>
      <c r="B594" s="19"/>
      <c r="C594" s="19"/>
      <c r="D594" s="22"/>
      <c r="E594" s="22"/>
      <c r="F594" s="19"/>
      <c r="G594" s="19"/>
      <c r="H594" s="19"/>
      <c r="I594" s="19"/>
      <c r="J594" s="19"/>
      <c r="K594" s="19"/>
      <c r="L594" s="19"/>
      <c r="M594" s="19"/>
      <c r="N594" s="19"/>
      <c r="O594" s="19"/>
      <c r="P594" s="19"/>
      <c r="Q594" s="19"/>
      <c r="R594" s="19"/>
      <c r="S594" s="19"/>
      <c r="T594" s="19"/>
      <c r="U594" s="19"/>
      <c r="V594" s="19"/>
      <c r="W594" s="19"/>
    </row>
    <row r="595" spans="1:23">
      <c r="A595" s="19"/>
      <c r="B595" s="19"/>
      <c r="C595" s="19"/>
      <c r="D595" s="22"/>
      <c r="E595" s="22"/>
      <c r="F595" s="19"/>
      <c r="G595" s="19"/>
      <c r="H595" s="19"/>
      <c r="I595" s="19"/>
      <c r="J595" s="19"/>
      <c r="K595" s="19"/>
      <c r="L595" s="19"/>
      <c r="M595" s="19"/>
      <c r="N595" s="19"/>
      <c r="O595" s="19"/>
      <c r="P595" s="19"/>
      <c r="Q595" s="19"/>
      <c r="R595" s="19"/>
      <c r="S595" s="19"/>
      <c r="T595" s="19"/>
      <c r="U595" s="19"/>
      <c r="V595" s="19"/>
      <c r="W595" s="19"/>
    </row>
    <row r="596" spans="1:23">
      <c r="A596" s="19"/>
      <c r="B596" s="19"/>
      <c r="C596" s="19"/>
      <c r="D596" s="22"/>
      <c r="E596" s="22"/>
      <c r="F596" s="19"/>
      <c r="G596" s="19"/>
      <c r="H596" s="19"/>
      <c r="I596" s="19"/>
      <c r="J596" s="19"/>
      <c r="K596" s="19"/>
      <c r="L596" s="19"/>
      <c r="M596" s="19"/>
      <c r="N596" s="19"/>
      <c r="O596" s="19"/>
      <c r="P596" s="19"/>
      <c r="Q596" s="19"/>
      <c r="R596" s="19"/>
      <c r="S596" s="19"/>
      <c r="T596" s="19"/>
      <c r="U596" s="19"/>
      <c r="V596" s="19"/>
      <c r="W596" s="19"/>
    </row>
    <row r="597" spans="1:23">
      <c r="A597" s="19"/>
      <c r="B597" s="19"/>
      <c r="C597" s="19"/>
      <c r="D597" s="22"/>
      <c r="E597" s="22"/>
      <c r="F597" s="19"/>
      <c r="G597" s="19"/>
      <c r="H597" s="19"/>
      <c r="I597" s="19"/>
      <c r="J597" s="19"/>
      <c r="K597" s="19"/>
      <c r="L597" s="19"/>
      <c r="M597" s="19"/>
      <c r="N597" s="19"/>
      <c r="O597" s="19"/>
      <c r="P597" s="19"/>
      <c r="Q597" s="19"/>
      <c r="R597" s="19"/>
      <c r="S597" s="19"/>
      <c r="T597" s="19"/>
      <c r="U597" s="19"/>
      <c r="V597" s="19"/>
      <c r="W597" s="19"/>
    </row>
    <row r="598" spans="1:23">
      <c r="A598" s="19"/>
      <c r="B598" s="19"/>
      <c r="C598" s="19"/>
      <c r="D598" s="22"/>
      <c r="E598" s="22"/>
      <c r="F598" s="19"/>
      <c r="G598" s="19"/>
      <c r="H598" s="19"/>
      <c r="I598" s="19"/>
      <c r="J598" s="19"/>
      <c r="K598" s="19"/>
      <c r="L598" s="19"/>
      <c r="M598" s="19"/>
      <c r="N598" s="19"/>
      <c r="O598" s="19"/>
      <c r="P598" s="19"/>
      <c r="Q598" s="19"/>
      <c r="R598" s="19"/>
      <c r="S598" s="19"/>
      <c r="T598" s="19"/>
      <c r="U598" s="19"/>
      <c r="V598" s="19"/>
      <c r="W598" s="19"/>
    </row>
    <row r="599" spans="1:23">
      <c r="A599" s="19"/>
      <c r="B599" s="19"/>
      <c r="C599" s="19"/>
      <c r="D599" s="22"/>
      <c r="E599" s="22"/>
      <c r="F599" s="19"/>
      <c r="G599" s="19"/>
      <c r="H599" s="19"/>
      <c r="I599" s="19"/>
      <c r="J599" s="19"/>
      <c r="K599" s="19"/>
      <c r="L599" s="19"/>
      <c r="M599" s="19"/>
      <c r="N599" s="19"/>
      <c r="O599" s="19"/>
      <c r="P599" s="19"/>
      <c r="Q599" s="19"/>
      <c r="R599" s="19"/>
      <c r="S599" s="19"/>
      <c r="T599" s="19"/>
      <c r="U599" s="19"/>
      <c r="V599" s="19"/>
      <c r="W599" s="19"/>
    </row>
    <row r="600" spans="1:23">
      <c r="A600" s="19"/>
      <c r="B600" s="19"/>
      <c r="C600" s="19"/>
      <c r="D600" s="22"/>
      <c r="E600" s="22"/>
      <c r="F600" s="19"/>
      <c r="G600" s="19"/>
      <c r="H600" s="19"/>
      <c r="I600" s="19"/>
      <c r="J600" s="19"/>
      <c r="K600" s="19"/>
      <c r="L600" s="19"/>
      <c r="M600" s="19"/>
      <c r="N600" s="19"/>
      <c r="O600" s="19"/>
      <c r="P600" s="19"/>
      <c r="Q600" s="19"/>
      <c r="R600" s="19"/>
      <c r="S600" s="19"/>
      <c r="T600" s="19"/>
      <c r="U600" s="19"/>
      <c r="V600" s="19"/>
      <c r="W600" s="19"/>
    </row>
    <row r="601" spans="1:23">
      <c r="A601" s="19"/>
      <c r="B601" s="19"/>
      <c r="C601" s="19"/>
      <c r="D601" s="22"/>
      <c r="E601" s="22"/>
      <c r="F601" s="19"/>
      <c r="G601" s="19"/>
      <c r="H601" s="19"/>
      <c r="I601" s="19"/>
      <c r="J601" s="19"/>
      <c r="K601" s="19"/>
      <c r="L601" s="19"/>
      <c r="M601" s="19"/>
      <c r="N601" s="19"/>
      <c r="O601" s="19"/>
      <c r="P601" s="19"/>
      <c r="Q601" s="19"/>
      <c r="R601" s="19"/>
      <c r="S601" s="19"/>
      <c r="T601" s="19"/>
      <c r="U601" s="19"/>
      <c r="V601" s="19"/>
      <c r="W601" s="19"/>
    </row>
    <row r="602" spans="1:23">
      <c r="A602" s="19"/>
      <c r="B602" s="19"/>
      <c r="C602" s="19"/>
      <c r="D602" s="22"/>
      <c r="E602" s="22"/>
      <c r="F602" s="19"/>
      <c r="G602" s="19"/>
      <c r="H602" s="19"/>
      <c r="I602" s="19"/>
      <c r="J602" s="19"/>
      <c r="K602" s="19"/>
      <c r="L602" s="19"/>
      <c r="M602" s="19"/>
      <c r="N602" s="19"/>
      <c r="O602" s="19"/>
      <c r="P602" s="19"/>
      <c r="Q602" s="19"/>
      <c r="R602" s="19"/>
      <c r="S602" s="19"/>
      <c r="T602" s="19"/>
      <c r="U602" s="19"/>
      <c r="V602" s="19"/>
      <c r="W602" s="19"/>
    </row>
    <row r="603" spans="1:23">
      <c r="A603" s="19"/>
      <c r="B603" s="19"/>
      <c r="C603" s="19"/>
      <c r="D603" s="22"/>
      <c r="E603" s="22"/>
      <c r="F603" s="19"/>
      <c r="G603" s="19"/>
      <c r="H603" s="19"/>
      <c r="I603" s="19"/>
      <c r="J603" s="19"/>
      <c r="K603" s="19"/>
      <c r="L603" s="19"/>
      <c r="M603" s="19"/>
      <c r="N603" s="19"/>
      <c r="O603" s="19"/>
      <c r="P603" s="19"/>
      <c r="Q603" s="19"/>
      <c r="R603" s="19"/>
      <c r="S603" s="19"/>
      <c r="T603" s="19"/>
      <c r="U603" s="19"/>
      <c r="V603" s="19"/>
      <c r="W603" s="19"/>
    </row>
    <row r="604" spans="1:23">
      <c r="A604" s="19"/>
      <c r="B604" s="19"/>
      <c r="C604" s="19"/>
      <c r="D604" s="22"/>
      <c r="E604" s="22"/>
      <c r="F604" s="19"/>
      <c r="G604" s="19"/>
      <c r="H604" s="19"/>
      <c r="I604" s="19"/>
      <c r="J604" s="19"/>
      <c r="K604" s="19"/>
      <c r="L604" s="19"/>
      <c r="M604" s="19"/>
      <c r="N604" s="19"/>
      <c r="O604" s="19"/>
      <c r="P604" s="19"/>
      <c r="Q604" s="19"/>
      <c r="R604" s="19"/>
      <c r="S604" s="19"/>
      <c r="T604" s="19"/>
      <c r="U604" s="19"/>
      <c r="V604" s="19"/>
      <c r="W604" s="19"/>
    </row>
    <row r="605" spans="1:23">
      <c r="A605" s="19"/>
      <c r="B605" s="19"/>
      <c r="C605" s="19"/>
      <c r="D605" s="22"/>
      <c r="E605" s="22"/>
      <c r="F605" s="19"/>
      <c r="G605" s="19"/>
      <c r="H605" s="19"/>
      <c r="I605" s="19"/>
      <c r="J605" s="19"/>
      <c r="K605" s="19"/>
      <c r="L605" s="19"/>
      <c r="M605" s="19"/>
      <c r="N605" s="19"/>
      <c r="O605" s="19"/>
      <c r="P605" s="19"/>
      <c r="Q605" s="19"/>
      <c r="R605" s="19"/>
      <c r="S605" s="19"/>
      <c r="T605" s="19"/>
      <c r="U605" s="19"/>
      <c r="V605" s="19"/>
      <c r="W605" s="19"/>
    </row>
    <row r="606" spans="1:23">
      <c r="A606" s="19"/>
      <c r="B606" s="19"/>
      <c r="C606" s="19"/>
      <c r="D606" s="22"/>
      <c r="E606" s="22"/>
      <c r="F606" s="19"/>
      <c r="G606" s="19"/>
      <c r="H606" s="19"/>
      <c r="I606" s="19"/>
      <c r="J606" s="19"/>
      <c r="K606" s="19"/>
      <c r="L606" s="19"/>
      <c r="M606" s="19"/>
      <c r="N606" s="19"/>
      <c r="O606" s="19"/>
      <c r="P606" s="19"/>
      <c r="Q606" s="19"/>
      <c r="R606" s="19"/>
      <c r="S606" s="19"/>
      <c r="T606" s="19"/>
      <c r="U606" s="19"/>
      <c r="V606" s="19"/>
      <c r="W606" s="19"/>
    </row>
    <row r="607" spans="1:23">
      <c r="A607" s="19"/>
      <c r="B607" s="19"/>
      <c r="C607" s="19"/>
      <c r="D607" s="22"/>
      <c r="E607" s="22"/>
      <c r="F607" s="19"/>
      <c r="G607" s="19"/>
      <c r="H607" s="19"/>
      <c r="I607" s="19"/>
      <c r="J607" s="19"/>
      <c r="K607" s="19"/>
      <c r="L607" s="19"/>
      <c r="M607" s="19"/>
      <c r="N607" s="19"/>
      <c r="O607" s="19"/>
      <c r="P607" s="19"/>
      <c r="Q607" s="19"/>
      <c r="R607" s="19"/>
      <c r="S607" s="19"/>
      <c r="T607" s="19"/>
      <c r="U607" s="19"/>
      <c r="V607" s="19"/>
      <c r="W607" s="19"/>
    </row>
    <row r="608" spans="1:23">
      <c r="A608" s="19"/>
      <c r="B608" s="19"/>
      <c r="C608" s="19"/>
      <c r="D608" s="22"/>
      <c r="E608" s="22"/>
      <c r="F608" s="19"/>
      <c r="G608" s="19"/>
      <c r="H608" s="19"/>
      <c r="I608" s="19"/>
      <c r="J608" s="19"/>
      <c r="K608" s="19"/>
      <c r="L608" s="19"/>
      <c r="M608" s="19"/>
      <c r="N608" s="19"/>
      <c r="O608" s="19"/>
      <c r="P608" s="19"/>
      <c r="Q608" s="19"/>
      <c r="R608" s="19"/>
      <c r="S608" s="19"/>
      <c r="T608" s="19"/>
      <c r="U608" s="19"/>
      <c r="V608" s="19"/>
      <c r="W608" s="19"/>
    </row>
    <row r="609" spans="1:23">
      <c r="A609" s="19"/>
      <c r="B609" s="19"/>
      <c r="C609" s="19"/>
      <c r="D609" s="22"/>
      <c r="E609" s="22"/>
      <c r="F609" s="19"/>
      <c r="G609" s="19"/>
      <c r="H609" s="19"/>
      <c r="I609" s="19"/>
      <c r="J609" s="19"/>
      <c r="K609" s="19"/>
      <c r="L609" s="19"/>
      <c r="M609" s="19"/>
      <c r="N609" s="19"/>
      <c r="O609" s="19"/>
      <c r="P609" s="19"/>
      <c r="Q609" s="19"/>
      <c r="R609" s="19"/>
      <c r="S609" s="19"/>
      <c r="T609" s="19"/>
      <c r="U609" s="19"/>
      <c r="V609" s="19"/>
      <c r="W609" s="19"/>
    </row>
    <row r="610" spans="1:23">
      <c r="A610" s="19"/>
      <c r="B610" s="19"/>
      <c r="C610" s="19"/>
      <c r="D610" s="22"/>
      <c r="E610" s="22"/>
      <c r="F610" s="19"/>
      <c r="G610" s="19"/>
      <c r="H610" s="19"/>
      <c r="I610" s="19"/>
      <c r="J610" s="19"/>
      <c r="K610" s="19"/>
      <c r="L610" s="19"/>
      <c r="M610" s="19"/>
      <c r="N610" s="19"/>
      <c r="O610" s="19"/>
      <c r="P610" s="19"/>
      <c r="Q610" s="19"/>
      <c r="R610" s="19"/>
      <c r="S610" s="19"/>
      <c r="T610" s="19"/>
      <c r="U610" s="19"/>
      <c r="V610" s="19"/>
      <c r="W610" s="19"/>
    </row>
    <row r="611" spans="1:23">
      <c r="A611" s="19"/>
      <c r="B611" s="19"/>
      <c r="C611" s="19"/>
      <c r="D611" s="22"/>
      <c r="E611" s="22"/>
      <c r="F611" s="19"/>
      <c r="G611" s="19"/>
      <c r="H611" s="19"/>
      <c r="I611" s="19"/>
      <c r="J611" s="19"/>
      <c r="K611" s="19"/>
      <c r="L611" s="19"/>
      <c r="M611" s="19"/>
      <c r="N611" s="19"/>
      <c r="O611" s="19"/>
      <c r="P611" s="19"/>
      <c r="Q611" s="19"/>
      <c r="R611" s="19"/>
      <c r="S611" s="19"/>
      <c r="T611" s="19"/>
      <c r="U611" s="19"/>
      <c r="V611" s="19"/>
      <c r="W611" s="19"/>
    </row>
    <row r="612" spans="1:23">
      <c r="A612" s="19"/>
      <c r="B612" s="19"/>
      <c r="C612" s="19"/>
      <c r="D612" s="22"/>
      <c r="E612" s="22"/>
      <c r="F612" s="19"/>
      <c r="G612" s="19"/>
      <c r="H612" s="19"/>
      <c r="I612" s="19"/>
      <c r="J612" s="19"/>
      <c r="K612" s="19"/>
      <c r="L612" s="19"/>
      <c r="M612" s="19"/>
      <c r="N612" s="19"/>
      <c r="O612" s="19"/>
      <c r="P612" s="19"/>
      <c r="Q612" s="19"/>
      <c r="R612" s="19"/>
      <c r="S612" s="19"/>
      <c r="T612" s="19"/>
      <c r="U612" s="19"/>
      <c r="V612" s="19"/>
      <c r="W612" s="19"/>
    </row>
    <row r="613" spans="1:23">
      <c r="A613" s="19"/>
      <c r="B613" s="19"/>
      <c r="C613" s="19"/>
      <c r="D613" s="22"/>
      <c r="E613" s="22"/>
      <c r="F613" s="19"/>
      <c r="G613" s="19"/>
      <c r="H613" s="19"/>
      <c r="I613" s="19"/>
      <c r="J613" s="19"/>
      <c r="K613" s="19"/>
      <c r="L613" s="19"/>
      <c r="M613" s="19"/>
      <c r="N613" s="19"/>
      <c r="O613" s="19"/>
      <c r="P613" s="19"/>
      <c r="Q613" s="19"/>
      <c r="R613" s="19"/>
      <c r="S613" s="19"/>
      <c r="T613" s="19"/>
      <c r="U613" s="19"/>
      <c r="V613" s="19"/>
      <c r="W613" s="19"/>
    </row>
    <row r="614" spans="1:23">
      <c r="A614" s="19"/>
      <c r="B614" s="19"/>
      <c r="C614" s="19"/>
      <c r="D614" s="22"/>
      <c r="E614" s="22"/>
      <c r="F614" s="19"/>
      <c r="G614" s="19"/>
      <c r="H614" s="19"/>
      <c r="I614" s="19"/>
      <c r="J614" s="19"/>
      <c r="K614" s="19"/>
      <c r="L614" s="19"/>
      <c r="M614" s="19"/>
      <c r="N614" s="19"/>
      <c r="O614" s="19"/>
      <c r="P614" s="19"/>
      <c r="Q614" s="19"/>
      <c r="R614" s="19"/>
      <c r="S614" s="19"/>
      <c r="T614" s="19"/>
      <c r="U614" s="19"/>
      <c r="V614" s="19"/>
      <c r="W614" s="19"/>
    </row>
    <row r="615" spans="1:23">
      <c r="A615" s="19"/>
      <c r="B615" s="19"/>
      <c r="C615" s="19"/>
      <c r="D615" s="22"/>
      <c r="E615" s="22"/>
      <c r="F615" s="19"/>
      <c r="G615" s="19"/>
      <c r="H615" s="19"/>
      <c r="I615" s="19"/>
      <c r="J615" s="19"/>
      <c r="K615" s="19"/>
      <c r="L615" s="19"/>
      <c r="M615" s="19"/>
      <c r="N615" s="19"/>
      <c r="O615" s="19"/>
      <c r="P615" s="19"/>
      <c r="Q615" s="19"/>
      <c r="R615" s="19"/>
      <c r="S615" s="19"/>
      <c r="T615" s="19"/>
      <c r="U615" s="19"/>
      <c r="V615" s="19"/>
      <c r="W615" s="19"/>
    </row>
    <row r="616" spans="1:23">
      <c r="A616" s="19"/>
      <c r="B616" s="19"/>
      <c r="C616" s="19"/>
      <c r="D616" s="22"/>
      <c r="E616" s="22"/>
      <c r="F616" s="19"/>
      <c r="G616" s="19"/>
      <c r="H616" s="19"/>
      <c r="I616" s="19"/>
      <c r="J616" s="19"/>
      <c r="K616" s="19"/>
      <c r="L616" s="19"/>
      <c r="M616" s="19"/>
      <c r="N616" s="19"/>
      <c r="O616" s="19"/>
      <c r="P616" s="19"/>
      <c r="Q616" s="19"/>
      <c r="R616" s="19"/>
      <c r="S616" s="19"/>
      <c r="T616" s="19"/>
      <c r="U616" s="19"/>
      <c r="V616" s="19"/>
      <c r="W616" s="19"/>
    </row>
    <row r="617" spans="1:23">
      <c r="A617" s="19"/>
      <c r="B617" s="19"/>
      <c r="C617" s="19"/>
      <c r="D617" s="22"/>
      <c r="E617" s="22"/>
      <c r="F617" s="19"/>
      <c r="G617" s="19"/>
      <c r="H617" s="19"/>
      <c r="I617" s="19"/>
      <c r="J617" s="19"/>
      <c r="K617" s="19"/>
      <c r="L617" s="19"/>
      <c r="M617" s="19"/>
      <c r="N617" s="19"/>
      <c r="O617" s="19"/>
      <c r="P617" s="19"/>
      <c r="Q617" s="19"/>
      <c r="R617" s="19"/>
      <c r="S617" s="19"/>
      <c r="T617" s="19"/>
      <c r="U617" s="19"/>
      <c r="V617" s="19"/>
      <c r="W617" s="19"/>
    </row>
    <row r="618" spans="1:23">
      <c r="A618" s="19"/>
      <c r="B618" s="19"/>
      <c r="C618" s="19"/>
      <c r="D618" s="22"/>
      <c r="E618" s="22"/>
      <c r="F618" s="19"/>
      <c r="G618" s="19"/>
      <c r="H618" s="19"/>
      <c r="I618" s="19"/>
      <c r="J618" s="19"/>
      <c r="K618" s="19"/>
      <c r="L618" s="19"/>
      <c r="M618" s="19"/>
      <c r="N618" s="19"/>
      <c r="O618" s="19"/>
      <c r="P618" s="19"/>
      <c r="Q618" s="19"/>
      <c r="R618" s="19"/>
      <c r="S618" s="19"/>
      <c r="T618" s="19"/>
      <c r="U618" s="19"/>
      <c r="V618" s="19"/>
      <c r="W618" s="19"/>
    </row>
    <row r="619" spans="1:23">
      <c r="A619" s="19"/>
      <c r="B619" s="19"/>
      <c r="C619" s="19"/>
      <c r="D619" s="22"/>
      <c r="E619" s="22"/>
      <c r="F619" s="19"/>
      <c r="G619" s="19"/>
      <c r="H619" s="19"/>
      <c r="I619" s="19"/>
      <c r="J619" s="19"/>
      <c r="K619" s="19"/>
      <c r="L619" s="19"/>
      <c r="M619" s="19"/>
      <c r="N619" s="19"/>
      <c r="O619" s="19"/>
      <c r="P619" s="19"/>
      <c r="Q619" s="19"/>
      <c r="R619" s="19"/>
      <c r="S619" s="19"/>
      <c r="T619" s="19"/>
      <c r="U619" s="19"/>
      <c r="V619" s="19"/>
      <c r="W619" s="19"/>
    </row>
    <row r="620" spans="1:23">
      <c r="A620" s="19"/>
      <c r="B620" s="19"/>
      <c r="C620" s="19"/>
      <c r="D620" s="22"/>
      <c r="E620" s="22"/>
      <c r="F620" s="19"/>
      <c r="G620" s="19"/>
      <c r="H620" s="19"/>
      <c r="I620" s="19"/>
      <c r="J620" s="19"/>
      <c r="K620" s="19"/>
      <c r="L620" s="19"/>
      <c r="M620" s="19"/>
      <c r="N620" s="19"/>
      <c r="O620" s="19"/>
      <c r="P620" s="19"/>
      <c r="Q620" s="19"/>
      <c r="R620" s="19"/>
      <c r="S620" s="19"/>
      <c r="T620" s="19"/>
      <c r="U620" s="19"/>
      <c r="V620" s="19"/>
      <c r="W620" s="19"/>
    </row>
    <row r="621" spans="1:23">
      <c r="A621" s="19"/>
      <c r="B621" s="19"/>
      <c r="C621" s="19"/>
      <c r="D621" s="22"/>
      <c r="E621" s="22"/>
      <c r="F621" s="19"/>
      <c r="G621" s="19"/>
      <c r="H621" s="19"/>
      <c r="I621" s="19"/>
      <c r="J621" s="19"/>
      <c r="K621" s="19"/>
      <c r="L621" s="19"/>
      <c r="M621" s="19"/>
      <c r="N621" s="19"/>
      <c r="O621" s="19"/>
      <c r="P621" s="19"/>
      <c r="Q621" s="19"/>
      <c r="R621" s="19"/>
      <c r="S621" s="19"/>
      <c r="T621" s="19"/>
      <c r="U621" s="19"/>
      <c r="V621" s="19"/>
      <c r="W621" s="19"/>
    </row>
    <row r="622" spans="1:23">
      <c r="A622" s="19"/>
      <c r="B622" s="19"/>
      <c r="C622" s="19"/>
      <c r="D622" s="22"/>
      <c r="E622" s="22"/>
      <c r="F622" s="19"/>
      <c r="G622" s="19"/>
      <c r="H622" s="19"/>
      <c r="I622" s="19"/>
      <c r="J622" s="19"/>
      <c r="K622" s="19"/>
      <c r="L622" s="19"/>
      <c r="M622" s="19"/>
      <c r="N622" s="19"/>
      <c r="O622" s="19"/>
      <c r="P622" s="19"/>
      <c r="Q622" s="19"/>
      <c r="R622" s="19"/>
      <c r="S622" s="19"/>
      <c r="T622" s="19"/>
      <c r="U622" s="19"/>
      <c r="V622" s="19"/>
      <c r="W622" s="19"/>
    </row>
    <row r="623" spans="1:23">
      <c r="A623" s="19"/>
      <c r="B623" s="19"/>
      <c r="C623" s="19"/>
      <c r="D623" s="22"/>
      <c r="E623" s="22"/>
      <c r="F623" s="19"/>
      <c r="G623" s="19"/>
      <c r="H623" s="19"/>
      <c r="I623" s="19"/>
      <c r="J623" s="19"/>
      <c r="K623" s="19"/>
      <c r="L623" s="19"/>
      <c r="M623" s="19"/>
      <c r="N623" s="19"/>
      <c r="O623" s="19"/>
      <c r="P623" s="19"/>
      <c r="Q623" s="19"/>
      <c r="R623" s="19"/>
      <c r="S623" s="19"/>
      <c r="T623" s="19"/>
      <c r="U623" s="19"/>
      <c r="V623" s="19"/>
      <c r="W623" s="19"/>
    </row>
    <row r="624" spans="1:23">
      <c r="A624" s="19"/>
      <c r="B624" s="19"/>
      <c r="C624" s="19"/>
      <c r="D624" s="22"/>
      <c r="E624" s="22"/>
      <c r="F624" s="19"/>
      <c r="G624" s="19"/>
      <c r="H624" s="19"/>
      <c r="I624" s="19"/>
      <c r="J624" s="19"/>
      <c r="K624" s="19"/>
      <c r="L624" s="19"/>
      <c r="M624" s="19"/>
      <c r="N624" s="19"/>
      <c r="O624" s="19"/>
      <c r="P624" s="19"/>
      <c r="Q624" s="19"/>
      <c r="R624" s="19"/>
      <c r="S624" s="19"/>
      <c r="T624" s="19"/>
      <c r="U624" s="19"/>
      <c r="V624" s="19"/>
      <c r="W624" s="19"/>
    </row>
    <row r="625" spans="1:23">
      <c r="A625" s="19"/>
      <c r="B625" s="19"/>
      <c r="C625" s="19"/>
      <c r="D625" s="22"/>
      <c r="E625" s="22"/>
      <c r="F625" s="19"/>
      <c r="G625" s="19"/>
      <c r="H625" s="19"/>
      <c r="I625" s="19"/>
      <c r="J625" s="19"/>
      <c r="K625" s="19"/>
      <c r="L625" s="19"/>
      <c r="M625" s="19"/>
      <c r="N625" s="19"/>
      <c r="O625" s="19"/>
      <c r="P625" s="19"/>
      <c r="Q625" s="19"/>
      <c r="R625" s="19"/>
      <c r="S625" s="19"/>
      <c r="T625" s="19"/>
      <c r="U625" s="19"/>
      <c r="V625" s="19"/>
      <c r="W625" s="19"/>
    </row>
    <row r="626" spans="1:23">
      <c r="A626" s="19"/>
      <c r="B626" s="19"/>
      <c r="C626" s="19"/>
      <c r="D626" s="22"/>
      <c r="E626" s="22"/>
      <c r="F626" s="19"/>
      <c r="G626" s="19"/>
      <c r="H626" s="19"/>
      <c r="I626" s="19"/>
      <c r="J626" s="19"/>
      <c r="K626" s="19"/>
      <c r="L626" s="19"/>
      <c r="M626" s="19"/>
      <c r="N626" s="19"/>
      <c r="O626" s="19"/>
      <c r="P626" s="19"/>
      <c r="Q626" s="19"/>
      <c r="R626" s="19"/>
      <c r="S626" s="19"/>
      <c r="T626" s="19"/>
      <c r="U626" s="19"/>
      <c r="V626" s="19"/>
      <c r="W626" s="19"/>
    </row>
    <row r="627" spans="1:23">
      <c r="A627" s="19"/>
      <c r="B627" s="19"/>
      <c r="C627" s="19"/>
      <c r="D627" s="22"/>
      <c r="E627" s="22"/>
      <c r="F627" s="19"/>
      <c r="G627" s="19"/>
      <c r="H627" s="19"/>
      <c r="I627" s="19"/>
      <c r="J627" s="19"/>
      <c r="K627" s="19"/>
      <c r="L627" s="19"/>
      <c r="M627" s="19"/>
      <c r="N627" s="19"/>
      <c r="O627" s="19"/>
      <c r="P627" s="19"/>
      <c r="Q627" s="19"/>
      <c r="R627" s="19"/>
      <c r="S627" s="19"/>
      <c r="T627" s="19"/>
      <c r="U627" s="19"/>
      <c r="V627" s="19"/>
      <c r="W627" s="19"/>
    </row>
    <row r="628" spans="1:23">
      <c r="A628" s="19"/>
      <c r="B628" s="19"/>
      <c r="C628" s="19"/>
      <c r="D628" s="22"/>
      <c r="E628" s="22"/>
      <c r="F628" s="19"/>
      <c r="G628" s="19"/>
      <c r="H628" s="19"/>
      <c r="I628" s="19"/>
      <c r="J628" s="19"/>
      <c r="K628" s="19"/>
      <c r="L628" s="19"/>
      <c r="M628" s="19"/>
      <c r="N628" s="19"/>
      <c r="O628" s="19"/>
      <c r="P628" s="19"/>
      <c r="Q628" s="19"/>
      <c r="R628" s="19"/>
      <c r="S628" s="19"/>
      <c r="T628" s="19"/>
      <c r="U628" s="19"/>
      <c r="V628" s="19"/>
      <c r="W628" s="19"/>
    </row>
    <row r="629" spans="1:23">
      <c r="A629" s="19"/>
      <c r="B629" s="19"/>
      <c r="C629" s="19"/>
      <c r="D629" s="22"/>
      <c r="E629" s="22"/>
      <c r="F629" s="19"/>
      <c r="G629" s="19"/>
      <c r="H629" s="19"/>
      <c r="I629" s="19"/>
      <c r="J629" s="19"/>
      <c r="K629" s="19"/>
      <c r="L629" s="19"/>
      <c r="M629" s="19"/>
      <c r="N629" s="19"/>
      <c r="O629" s="19"/>
      <c r="P629" s="19"/>
      <c r="Q629" s="19"/>
      <c r="R629" s="19"/>
      <c r="S629" s="19"/>
      <c r="T629" s="19"/>
      <c r="U629" s="19"/>
      <c r="V629" s="19"/>
      <c r="W629" s="19"/>
    </row>
    <row r="630" spans="1:23">
      <c r="A630" s="19"/>
      <c r="B630" s="19"/>
      <c r="C630" s="19"/>
      <c r="D630" s="22"/>
      <c r="E630" s="22"/>
      <c r="F630" s="19"/>
      <c r="G630" s="19"/>
      <c r="H630" s="19"/>
      <c r="I630" s="19"/>
      <c r="J630" s="19"/>
      <c r="K630" s="19"/>
      <c r="L630" s="19"/>
      <c r="M630" s="19"/>
      <c r="N630" s="19"/>
      <c r="O630" s="19"/>
      <c r="P630" s="19"/>
      <c r="Q630" s="19"/>
      <c r="R630" s="19"/>
      <c r="S630" s="19"/>
      <c r="T630" s="19"/>
      <c r="U630" s="19"/>
      <c r="V630" s="19"/>
      <c r="W630" s="19"/>
    </row>
    <row r="631" spans="1:23">
      <c r="A631" s="19"/>
      <c r="B631" s="19"/>
      <c r="C631" s="19"/>
      <c r="D631" s="22"/>
      <c r="E631" s="22"/>
      <c r="F631" s="19"/>
      <c r="G631" s="19"/>
      <c r="H631" s="19"/>
      <c r="I631" s="19"/>
      <c r="J631" s="19"/>
      <c r="K631" s="19"/>
      <c r="L631" s="19"/>
      <c r="M631" s="19"/>
      <c r="N631" s="19"/>
      <c r="O631" s="19"/>
      <c r="P631" s="19"/>
      <c r="Q631" s="19"/>
      <c r="R631" s="19"/>
      <c r="S631" s="19"/>
      <c r="T631" s="19"/>
      <c r="U631" s="19"/>
      <c r="V631" s="19"/>
      <c r="W631" s="19"/>
    </row>
    <row r="632" spans="1:23">
      <c r="A632" s="19"/>
      <c r="B632" s="19"/>
      <c r="C632" s="19"/>
      <c r="D632" s="22"/>
      <c r="E632" s="22"/>
      <c r="F632" s="19"/>
      <c r="G632" s="19"/>
      <c r="H632" s="19"/>
      <c r="I632" s="19"/>
      <c r="J632" s="19"/>
      <c r="K632" s="19"/>
      <c r="L632" s="19"/>
      <c r="M632" s="19"/>
      <c r="N632" s="19"/>
      <c r="O632" s="19"/>
      <c r="P632" s="19"/>
      <c r="Q632" s="19"/>
      <c r="R632" s="19"/>
      <c r="S632" s="19"/>
      <c r="T632" s="19"/>
      <c r="U632" s="19"/>
      <c r="V632" s="19"/>
      <c r="W632" s="19"/>
    </row>
    <row r="633" spans="1:23">
      <c r="A633" s="19"/>
      <c r="B633" s="19"/>
      <c r="C633" s="19"/>
      <c r="D633" s="22"/>
      <c r="E633" s="22"/>
      <c r="F633" s="19"/>
      <c r="G633" s="19"/>
      <c r="H633" s="19"/>
      <c r="I633" s="19"/>
      <c r="J633" s="19"/>
      <c r="K633" s="19"/>
      <c r="L633" s="19"/>
      <c r="M633" s="19"/>
      <c r="N633" s="19"/>
      <c r="O633" s="19"/>
      <c r="P633" s="19"/>
      <c r="Q633" s="19"/>
      <c r="R633" s="19"/>
      <c r="S633" s="19"/>
      <c r="T633" s="19"/>
      <c r="U633" s="19"/>
      <c r="V633" s="19"/>
      <c r="W633" s="19"/>
    </row>
    <row r="634" spans="1:23">
      <c r="A634" s="19"/>
      <c r="B634" s="19"/>
      <c r="C634" s="19"/>
      <c r="D634" s="22"/>
      <c r="E634" s="22"/>
      <c r="F634" s="19"/>
      <c r="G634" s="19"/>
      <c r="H634" s="19"/>
      <c r="I634" s="19"/>
      <c r="J634" s="19"/>
      <c r="K634" s="19"/>
      <c r="L634" s="19"/>
      <c r="M634" s="19"/>
      <c r="N634" s="19"/>
      <c r="O634" s="19"/>
      <c r="P634" s="19"/>
      <c r="Q634" s="19"/>
      <c r="R634" s="19"/>
      <c r="S634" s="19"/>
      <c r="T634" s="19"/>
      <c r="U634" s="19"/>
      <c r="V634" s="19"/>
      <c r="W634" s="19"/>
    </row>
    <row r="635" spans="1:23">
      <c r="A635" s="19"/>
      <c r="B635" s="19"/>
      <c r="C635" s="19"/>
      <c r="D635" s="22"/>
      <c r="E635" s="22"/>
      <c r="F635" s="19"/>
      <c r="G635" s="19"/>
      <c r="H635" s="19"/>
      <c r="I635" s="19"/>
      <c r="J635" s="19"/>
      <c r="K635" s="19"/>
      <c r="L635" s="19"/>
      <c r="M635" s="19"/>
      <c r="N635" s="19"/>
      <c r="O635" s="19"/>
      <c r="P635" s="19"/>
      <c r="Q635" s="19"/>
      <c r="R635" s="19"/>
      <c r="S635" s="19"/>
      <c r="T635" s="19"/>
      <c r="U635" s="19"/>
      <c r="V635" s="19"/>
      <c r="W635" s="19"/>
    </row>
    <row r="636" spans="1:23">
      <c r="A636" s="19"/>
      <c r="B636" s="19"/>
      <c r="C636" s="19"/>
      <c r="D636" s="22"/>
      <c r="E636" s="22"/>
      <c r="F636" s="19"/>
      <c r="G636" s="19"/>
      <c r="H636" s="19"/>
      <c r="I636" s="19"/>
      <c r="J636" s="19"/>
      <c r="K636" s="19"/>
      <c r="L636" s="19"/>
      <c r="M636" s="19"/>
      <c r="N636" s="19"/>
      <c r="O636" s="19"/>
      <c r="P636" s="19"/>
      <c r="Q636" s="19"/>
      <c r="R636" s="19"/>
      <c r="S636" s="19"/>
      <c r="T636" s="19"/>
      <c r="U636" s="19"/>
      <c r="V636" s="19"/>
      <c r="W636" s="19"/>
    </row>
    <row r="637" spans="1:23">
      <c r="A637" s="19"/>
      <c r="B637" s="19"/>
      <c r="C637" s="19"/>
      <c r="D637" s="22"/>
      <c r="E637" s="22"/>
      <c r="F637" s="19"/>
      <c r="G637" s="19"/>
      <c r="H637" s="19"/>
      <c r="I637" s="19"/>
      <c r="J637" s="19"/>
      <c r="K637" s="19"/>
      <c r="L637" s="19"/>
      <c r="M637" s="19"/>
      <c r="N637" s="19"/>
      <c r="O637" s="19"/>
      <c r="P637" s="19"/>
      <c r="Q637" s="19"/>
      <c r="R637" s="19"/>
      <c r="S637" s="19"/>
      <c r="T637" s="19"/>
      <c r="U637" s="19"/>
      <c r="V637" s="19"/>
      <c r="W637" s="19"/>
    </row>
    <row r="638" spans="1:23">
      <c r="A638" s="19"/>
      <c r="B638" s="19"/>
      <c r="C638" s="19"/>
      <c r="D638" s="22"/>
      <c r="E638" s="22"/>
      <c r="F638" s="19"/>
      <c r="G638" s="19"/>
      <c r="H638" s="19"/>
      <c r="I638" s="19"/>
      <c r="J638" s="19"/>
      <c r="K638" s="19"/>
      <c r="L638" s="19"/>
      <c r="M638" s="19"/>
      <c r="N638" s="19"/>
      <c r="O638" s="19"/>
      <c r="P638" s="19"/>
      <c r="Q638" s="19"/>
      <c r="R638" s="19"/>
      <c r="S638" s="19"/>
      <c r="T638" s="19"/>
      <c r="U638" s="19"/>
      <c r="V638" s="19"/>
      <c r="W638" s="19"/>
    </row>
    <row r="639" spans="1:23">
      <c r="A639" s="19"/>
      <c r="B639" s="19"/>
      <c r="C639" s="19"/>
      <c r="D639" s="22"/>
      <c r="E639" s="22"/>
      <c r="F639" s="19"/>
      <c r="G639" s="19"/>
      <c r="H639" s="19"/>
      <c r="I639" s="19"/>
      <c r="J639" s="19"/>
      <c r="K639" s="19"/>
      <c r="L639" s="19"/>
      <c r="M639" s="19"/>
      <c r="N639" s="19"/>
      <c r="O639" s="19"/>
      <c r="P639" s="19"/>
      <c r="Q639" s="19"/>
      <c r="R639" s="19"/>
      <c r="S639" s="19"/>
      <c r="T639" s="19"/>
      <c r="U639" s="19"/>
      <c r="V639" s="19"/>
      <c r="W639" s="19"/>
    </row>
    <row r="640" spans="1:23">
      <c r="A640" s="19"/>
      <c r="B640" s="19"/>
      <c r="C640" s="19"/>
      <c r="D640" s="22"/>
      <c r="E640" s="22"/>
      <c r="F640" s="19"/>
      <c r="G640" s="19"/>
      <c r="H640" s="19"/>
      <c r="I640" s="19"/>
      <c r="J640" s="19"/>
      <c r="K640" s="19"/>
      <c r="L640" s="19"/>
      <c r="M640" s="19"/>
      <c r="N640" s="19"/>
      <c r="O640" s="19"/>
      <c r="P640" s="19"/>
      <c r="Q640" s="19"/>
      <c r="R640" s="19"/>
      <c r="S640" s="19"/>
      <c r="T640" s="19"/>
      <c r="U640" s="19"/>
      <c r="V640" s="19"/>
      <c r="W640" s="19"/>
    </row>
    <row r="641" spans="1:23">
      <c r="A641" s="19"/>
      <c r="B641" s="19"/>
      <c r="C641" s="19"/>
      <c r="D641" s="22"/>
      <c r="E641" s="22"/>
      <c r="F641" s="19"/>
      <c r="G641" s="19"/>
      <c r="H641" s="19"/>
      <c r="I641" s="19"/>
      <c r="J641" s="19"/>
      <c r="K641" s="19"/>
      <c r="L641" s="19"/>
      <c r="M641" s="19"/>
      <c r="N641" s="19"/>
      <c r="O641" s="19"/>
      <c r="P641" s="19"/>
      <c r="Q641" s="19"/>
      <c r="R641" s="19"/>
      <c r="S641" s="19"/>
      <c r="T641" s="19"/>
      <c r="U641" s="19"/>
      <c r="V641" s="19"/>
      <c r="W641" s="19"/>
    </row>
    <row r="642" spans="1:23">
      <c r="A642" s="19"/>
      <c r="B642" s="19"/>
      <c r="C642" s="19"/>
      <c r="D642" s="22"/>
      <c r="E642" s="22"/>
      <c r="F642" s="19"/>
      <c r="G642" s="19"/>
      <c r="H642" s="19"/>
      <c r="I642" s="19"/>
      <c r="J642" s="19"/>
      <c r="K642" s="19"/>
      <c r="L642" s="19"/>
      <c r="M642" s="19"/>
      <c r="N642" s="19"/>
      <c r="O642" s="19"/>
      <c r="P642" s="19"/>
      <c r="Q642" s="19"/>
      <c r="R642" s="19"/>
      <c r="S642" s="19"/>
      <c r="T642" s="19"/>
      <c r="U642" s="19"/>
      <c r="V642" s="19"/>
      <c r="W642" s="19"/>
    </row>
    <row r="643" spans="1:23">
      <c r="A643" s="19"/>
      <c r="B643" s="19"/>
      <c r="C643" s="19"/>
      <c r="D643" s="22"/>
      <c r="E643" s="22"/>
      <c r="F643" s="19"/>
      <c r="G643" s="19"/>
      <c r="H643" s="19"/>
      <c r="I643" s="19"/>
      <c r="J643" s="19"/>
      <c r="K643" s="19"/>
      <c r="L643" s="19"/>
      <c r="M643" s="19"/>
      <c r="N643" s="19"/>
      <c r="O643" s="19"/>
      <c r="P643" s="19"/>
      <c r="Q643" s="19"/>
      <c r="R643" s="19"/>
      <c r="S643" s="19"/>
      <c r="T643" s="19"/>
      <c r="U643" s="19"/>
      <c r="V643" s="19"/>
      <c r="W643" s="19"/>
    </row>
    <row r="644" spans="1:23">
      <c r="A644" s="19"/>
      <c r="B644" s="19"/>
      <c r="C644" s="19"/>
      <c r="D644" s="22"/>
      <c r="E644" s="22"/>
      <c r="F644" s="19"/>
      <c r="G644" s="19"/>
      <c r="H644" s="19"/>
      <c r="I644" s="19"/>
      <c r="J644" s="19"/>
      <c r="K644" s="19"/>
      <c r="L644" s="19"/>
      <c r="M644" s="19"/>
      <c r="N644" s="19"/>
      <c r="O644" s="19"/>
      <c r="P644" s="19"/>
      <c r="Q644" s="19"/>
      <c r="R644" s="19"/>
      <c r="S644" s="19"/>
      <c r="T644" s="19"/>
      <c r="U644" s="19"/>
      <c r="V644" s="19"/>
      <c r="W644" s="19"/>
    </row>
    <row r="645" spans="1:23">
      <c r="A645" s="19"/>
      <c r="B645" s="19"/>
      <c r="C645" s="19"/>
      <c r="D645" s="22"/>
      <c r="E645" s="22"/>
      <c r="F645" s="19"/>
      <c r="G645" s="19"/>
      <c r="H645" s="19"/>
      <c r="I645" s="19"/>
      <c r="J645" s="19"/>
      <c r="K645" s="19"/>
      <c r="L645" s="19"/>
      <c r="M645" s="19"/>
      <c r="N645" s="19"/>
      <c r="O645" s="19"/>
      <c r="P645" s="19"/>
      <c r="Q645" s="19"/>
      <c r="R645" s="19"/>
      <c r="S645" s="19"/>
      <c r="T645" s="19"/>
      <c r="U645" s="19"/>
      <c r="V645" s="19"/>
      <c r="W645" s="19"/>
    </row>
    <row r="646" spans="1:23">
      <c r="A646" s="19"/>
      <c r="B646" s="19"/>
      <c r="C646" s="19"/>
      <c r="D646" s="22"/>
      <c r="E646" s="22"/>
      <c r="F646" s="19"/>
      <c r="G646" s="19"/>
      <c r="H646" s="19"/>
      <c r="I646" s="19"/>
      <c r="J646" s="19"/>
      <c r="K646" s="19"/>
      <c r="L646" s="19"/>
      <c r="M646" s="19"/>
      <c r="N646" s="19"/>
      <c r="O646" s="19"/>
      <c r="P646" s="19"/>
      <c r="Q646" s="19"/>
      <c r="R646" s="19"/>
      <c r="S646" s="19"/>
      <c r="T646" s="19"/>
      <c r="U646" s="19"/>
      <c r="V646" s="19"/>
      <c r="W646" s="19"/>
    </row>
    <row r="647" spans="1:23">
      <c r="A647" s="19"/>
      <c r="B647" s="19"/>
      <c r="C647" s="19"/>
      <c r="D647" s="22"/>
      <c r="E647" s="22"/>
      <c r="F647" s="19"/>
      <c r="G647" s="19"/>
      <c r="H647" s="19"/>
      <c r="I647" s="19"/>
      <c r="J647" s="19"/>
      <c r="K647" s="19"/>
      <c r="L647" s="19"/>
      <c r="M647" s="19"/>
      <c r="N647" s="19"/>
      <c r="O647" s="19"/>
      <c r="P647" s="19"/>
      <c r="Q647" s="19"/>
      <c r="R647" s="19"/>
      <c r="S647" s="19"/>
      <c r="T647" s="19"/>
      <c r="U647" s="19"/>
      <c r="V647" s="19"/>
      <c r="W647" s="19"/>
    </row>
    <row r="648" spans="1:23">
      <c r="A648" s="19"/>
      <c r="B648" s="19"/>
      <c r="C648" s="19"/>
      <c r="D648" s="22"/>
      <c r="E648" s="22"/>
      <c r="F648" s="19"/>
      <c r="G648" s="19"/>
      <c r="H648" s="19"/>
      <c r="I648" s="19"/>
      <c r="J648" s="19"/>
      <c r="K648" s="19"/>
      <c r="L648" s="19"/>
      <c r="M648" s="19"/>
      <c r="N648" s="19"/>
      <c r="O648" s="19"/>
      <c r="P648" s="19"/>
      <c r="Q648" s="19"/>
      <c r="R648" s="19"/>
      <c r="S648" s="19"/>
      <c r="T648" s="19"/>
      <c r="U648" s="19"/>
      <c r="V648" s="19"/>
      <c r="W648" s="19"/>
    </row>
    <row r="649" spans="1:23">
      <c r="A649" s="19"/>
      <c r="B649" s="19"/>
      <c r="C649" s="19"/>
      <c r="D649" s="22"/>
      <c r="E649" s="22"/>
      <c r="F649" s="19"/>
      <c r="G649" s="19"/>
      <c r="H649" s="19"/>
      <c r="I649" s="19"/>
      <c r="J649" s="19"/>
      <c r="K649" s="19"/>
      <c r="L649" s="19"/>
      <c r="M649" s="19"/>
      <c r="N649" s="19"/>
      <c r="O649" s="19"/>
      <c r="P649" s="19"/>
      <c r="Q649" s="19"/>
      <c r="R649" s="19"/>
      <c r="S649" s="19"/>
      <c r="T649" s="19"/>
      <c r="U649" s="19"/>
      <c r="V649" s="19"/>
      <c r="W649" s="19"/>
    </row>
    <row r="650" spans="1:23">
      <c r="A650" s="19"/>
      <c r="B650" s="19"/>
      <c r="C650" s="19"/>
      <c r="D650" s="22"/>
      <c r="E650" s="22"/>
      <c r="F650" s="19"/>
      <c r="G650" s="19"/>
      <c r="H650" s="19"/>
      <c r="I650" s="19"/>
      <c r="J650" s="19"/>
      <c r="K650" s="19"/>
      <c r="L650" s="19"/>
      <c r="M650" s="19"/>
      <c r="N650" s="19"/>
      <c r="O650" s="19"/>
      <c r="P650" s="19"/>
      <c r="Q650" s="19"/>
      <c r="R650" s="19"/>
      <c r="S650" s="19"/>
      <c r="T650" s="19"/>
      <c r="U650" s="19"/>
      <c r="V650" s="19"/>
      <c r="W650" s="19"/>
    </row>
    <row r="651" spans="1:23">
      <c r="A651" s="19"/>
      <c r="B651" s="19"/>
      <c r="C651" s="19"/>
      <c r="D651" s="22"/>
      <c r="E651" s="22"/>
      <c r="F651" s="19"/>
      <c r="G651" s="19"/>
      <c r="H651" s="19"/>
      <c r="I651" s="19"/>
      <c r="J651" s="19"/>
      <c r="K651" s="19"/>
      <c r="L651" s="19"/>
      <c r="M651" s="19"/>
      <c r="N651" s="19"/>
      <c r="O651" s="19"/>
      <c r="P651" s="19"/>
      <c r="Q651" s="19"/>
      <c r="R651" s="19"/>
      <c r="S651" s="19"/>
      <c r="T651" s="19"/>
      <c r="U651" s="19"/>
      <c r="V651" s="19"/>
      <c r="W651" s="19"/>
    </row>
    <row r="652" spans="1:23">
      <c r="A652" s="19"/>
      <c r="B652" s="19"/>
      <c r="C652" s="19"/>
      <c r="D652" s="22"/>
      <c r="E652" s="22"/>
      <c r="F652" s="19"/>
      <c r="G652" s="19"/>
      <c r="H652" s="19"/>
      <c r="I652" s="19"/>
      <c r="J652" s="19"/>
      <c r="K652" s="19"/>
      <c r="L652" s="19"/>
      <c r="M652" s="19"/>
      <c r="N652" s="19"/>
      <c r="O652" s="19"/>
      <c r="P652" s="19"/>
      <c r="Q652" s="19"/>
      <c r="R652" s="19"/>
      <c r="S652" s="19"/>
      <c r="T652" s="19"/>
      <c r="U652" s="19"/>
      <c r="V652" s="19"/>
      <c r="W652" s="19"/>
    </row>
    <row r="653" spans="1:23">
      <c r="A653" s="19"/>
      <c r="B653" s="19"/>
      <c r="C653" s="19"/>
      <c r="D653" s="22"/>
      <c r="E653" s="22"/>
      <c r="F653" s="19"/>
      <c r="G653" s="19"/>
      <c r="H653" s="19"/>
      <c r="I653" s="19"/>
      <c r="J653" s="19"/>
      <c r="K653" s="19"/>
      <c r="L653" s="19"/>
      <c r="M653" s="19"/>
      <c r="N653" s="19"/>
      <c r="O653" s="19"/>
      <c r="P653" s="19"/>
      <c r="Q653" s="19"/>
      <c r="R653" s="19"/>
      <c r="S653" s="19"/>
      <c r="T653" s="19"/>
      <c r="U653" s="19"/>
      <c r="V653" s="19"/>
      <c r="W653" s="19"/>
    </row>
    <row r="654" spans="1:23">
      <c r="A654" s="19"/>
      <c r="B654" s="19"/>
      <c r="C654" s="19"/>
      <c r="D654" s="22"/>
      <c r="E654" s="22"/>
      <c r="F654" s="19"/>
      <c r="G654" s="19"/>
      <c r="H654" s="19"/>
      <c r="I654" s="19"/>
      <c r="J654" s="19"/>
      <c r="K654" s="19"/>
      <c r="L654" s="19"/>
      <c r="M654" s="19"/>
      <c r="N654" s="19"/>
      <c r="O654" s="19"/>
      <c r="P654" s="19"/>
      <c r="Q654" s="19"/>
      <c r="R654" s="19"/>
      <c r="S654" s="19"/>
      <c r="T654" s="19"/>
      <c r="U654" s="19"/>
      <c r="V654" s="19"/>
      <c r="W654" s="19"/>
    </row>
    <row r="655" spans="1:23">
      <c r="A655" s="19"/>
      <c r="B655" s="19"/>
      <c r="C655" s="19"/>
      <c r="D655" s="22"/>
      <c r="E655" s="22"/>
      <c r="F655" s="19"/>
      <c r="G655" s="19"/>
      <c r="H655" s="19"/>
      <c r="I655" s="19"/>
      <c r="J655" s="19"/>
      <c r="K655" s="19"/>
      <c r="L655" s="19"/>
      <c r="M655" s="19"/>
      <c r="N655" s="19"/>
      <c r="O655" s="19"/>
      <c r="P655" s="19"/>
      <c r="Q655" s="19"/>
      <c r="R655" s="19"/>
      <c r="S655" s="19"/>
      <c r="T655" s="19"/>
      <c r="U655" s="19"/>
      <c r="V655" s="19"/>
      <c r="W655" s="19"/>
    </row>
    <row r="656" spans="1:23">
      <c r="A656" s="19"/>
      <c r="B656" s="19"/>
      <c r="C656" s="19"/>
      <c r="D656" s="22"/>
      <c r="E656" s="22"/>
      <c r="F656" s="19"/>
      <c r="G656" s="19"/>
      <c r="H656" s="19"/>
      <c r="I656" s="19"/>
      <c r="J656" s="19"/>
      <c r="K656" s="19"/>
      <c r="L656" s="19"/>
      <c r="M656" s="19"/>
      <c r="N656" s="19"/>
      <c r="O656" s="19"/>
      <c r="P656" s="19"/>
      <c r="Q656" s="19"/>
      <c r="R656" s="19"/>
      <c r="S656" s="19"/>
      <c r="T656" s="19"/>
      <c r="U656" s="19"/>
      <c r="V656" s="19"/>
      <c r="W656" s="19"/>
    </row>
    <row r="657" spans="1:23">
      <c r="A657" s="19"/>
      <c r="B657" s="19"/>
      <c r="C657" s="19"/>
      <c r="D657" s="22"/>
      <c r="E657" s="22"/>
      <c r="F657" s="19"/>
      <c r="G657" s="19"/>
      <c r="H657" s="19"/>
      <c r="I657" s="19"/>
      <c r="J657" s="19"/>
      <c r="K657" s="19"/>
      <c r="L657" s="19"/>
      <c r="M657" s="19"/>
      <c r="N657" s="19"/>
      <c r="O657" s="19"/>
      <c r="P657" s="19"/>
      <c r="Q657" s="19"/>
      <c r="R657" s="19"/>
      <c r="S657" s="19"/>
      <c r="T657" s="19"/>
      <c r="U657" s="19"/>
      <c r="V657" s="19"/>
      <c r="W657" s="19"/>
    </row>
    <row r="658" spans="1:23">
      <c r="A658" s="19"/>
      <c r="B658" s="19"/>
      <c r="C658" s="19"/>
      <c r="D658" s="22"/>
      <c r="E658" s="22"/>
      <c r="F658" s="19"/>
      <c r="G658" s="19"/>
      <c r="H658" s="19"/>
      <c r="I658" s="19"/>
      <c r="J658" s="19"/>
      <c r="K658" s="19"/>
      <c r="L658" s="19"/>
      <c r="M658" s="19"/>
      <c r="N658" s="19"/>
      <c r="O658" s="19"/>
      <c r="P658" s="19"/>
      <c r="Q658" s="19"/>
      <c r="R658" s="19"/>
      <c r="S658" s="19"/>
      <c r="T658" s="19"/>
      <c r="U658" s="19"/>
      <c r="V658" s="19"/>
      <c r="W658" s="19"/>
    </row>
    <row r="659" spans="1:23">
      <c r="A659" s="19"/>
      <c r="B659" s="19"/>
      <c r="C659" s="19"/>
      <c r="D659" s="22"/>
      <c r="E659" s="22"/>
      <c r="F659" s="19"/>
      <c r="G659" s="19"/>
      <c r="H659" s="19"/>
      <c r="I659" s="19"/>
      <c r="J659" s="19"/>
      <c r="K659" s="19"/>
      <c r="L659" s="19"/>
      <c r="M659" s="19"/>
      <c r="N659" s="19"/>
      <c r="O659" s="19"/>
      <c r="P659" s="19"/>
      <c r="Q659" s="19"/>
      <c r="R659" s="19"/>
      <c r="S659" s="19"/>
      <c r="T659" s="19"/>
      <c r="U659" s="19"/>
      <c r="V659" s="19"/>
      <c r="W659" s="19"/>
    </row>
    <row r="660" spans="1:23">
      <c r="A660" s="19"/>
      <c r="B660" s="19"/>
      <c r="C660" s="19"/>
      <c r="D660" s="22"/>
      <c r="E660" s="22"/>
      <c r="F660" s="19"/>
      <c r="G660" s="19"/>
      <c r="H660" s="19"/>
      <c r="I660" s="19"/>
      <c r="J660" s="19"/>
      <c r="K660" s="19"/>
      <c r="L660" s="19"/>
      <c r="M660" s="19"/>
      <c r="N660" s="19"/>
      <c r="O660" s="19"/>
      <c r="P660" s="19"/>
      <c r="Q660" s="19"/>
      <c r="R660" s="19"/>
      <c r="S660" s="19"/>
      <c r="T660" s="19"/>
      <c r="U660" s="19"/>
      <c r="V660" s="19"/>
      <c r="W660" s="19"/>
    </row>
    <row r="661" spans="1:23">
      <c r="A661" s="19"/>
      <c r="B661" s="19"/>
      <c r="C661" s="19"/>
      <c r="D661" s="22"/>
      <c r="E661" s="22"/>
      <c r="F661" s="19"/>
      <c r="G661" s="19"/>
      <c r="H661" s="19"/>
      <c r="I661" s="19"/>
      <c r="J661" s="19"/>
      <c r="K661" s="19"/>
      <c r="L661" s="19"/>
      <c r="M661" s="19"/>
      <c r="N661" s="19"/>
      <c r="O661" s="19"/>
      <c r="P661" s="19"/>
      <c r="Q661" s="19"/>
      <c r="R661" s="19"/>
      <c r="S661" s="19"/>
      <c r="T661" s="19"/>
      <c r="U661" s="19"/>
      <c r="V661" s="19"/>
      <c r="W661" s="19"/>
    </row>
    <row r="662" spans="1:23">
      <c r="A662" s="19"/>
      <c r="B662" s="19"/>
      <c r="C662" s="19"/>
      <c r="D662" s="22"/>
      <c r="E662" s="22"/>
      <c r="F662" s="19"/>
      <c r="G662" s="19"/>
      <c r="H662" s="19"/>
      <c r="I662" s="19"/>
      <c r="J662" s="19"/>
      <c r="K662" s="19"/>
      <c r="L662" s="19"/>
      <c r="M662" s="19"/>
      <c r="N662" s="19"/>
      <c r="O662" s="19"/>
      <c r="P662" s="19"/>
      <c r="Q662" s="19"/>
      <c r="R662" s="19"/>
      <c r="S662" s="19"/>
      <c r="T662" s="19"/>
      <c r="U662" s="19"/>
      <c r="V662" s="19"/>
      <c r="W662" s="19"/>
    </row>
    <row r="663" spans="1:23">
      <c r="A663" s="19"/>
      <c r="B663" s="19"/>
      <c r="C663" s="19"/>
      <c r="D663" s="22"/>
      <c r="E663" s="22"/>
      <c r="F663" s="19"/>
      <c r="G663" s="19"/>
      <c r="H663" s="19"/>
      <c r="I663" s="19"/>
      <c r="J663" s="19"/>
      <c r="K663" s="19"/>
      <c r="L663" s="19"/>
      <c r="M663" s="19"/>
      <c r="N663" s="19"/>
      <c r="O663" s="19"/>
      <c r="P663" s="19"/>
      <c r="Q663" s="19"/>
      <c r="R663" s="19"/>
      <c r="S663" s="19"/>
      <c r="T663" s="19"/>
      <c r="U663" s="19"/>
      <c r="V663" s="19"/>
      <c r="W663" s="19"/>
    </row>
    <row r="664" spans="1:23">
      <c r="A664" s="19"/>
      <c r="B664" s="19"/>
      <c r="C664" s="19"/>
      <c r="D664" s="22"/>
      <c r="E664" s="22"/>
      <c r="F664" s="19"/>
      <c r="G664" s="19"/>
      <c r="H664" s="19"/>
      <c r="I664" s="19"/>
      <c r="J664" s="19"/>
      <c r="K664" s="19"/>
      <c r="L664" s="19"/>
      <c r="M664" s="19"/>
      <c r="N664" s="19"/>
      <c r="O664" s="19"/>
      <c r="P664" s="19"/>
      <c r="Q664" s="19"/>
      <c r="R664" s="19"/>
      <c r="S664" s="19"/>
      <c r="T664" s="19"/>
      <c r="U664" s="19"/>
      <c r="V664" s="19"/>
      <c r="W664" s="19"/>
    </row>
    <row r="665" spans="1:23">
      <c r="A665" s="19"/>
      <c r="B665" s="19"/>
      <c r="C665" s="19"/>
      <c r="D665" s="22"/>
      <c r="E665" s="22"/>
      <c r="F665" s="19"/>
      <c r="G665" s="19"/>
      <c r="H665" s="19"/>
      <c r="I665" s="19"/>
      <c r="J665" s="19"/>
      <c r="K665" s="19"/>
      <c r="L665" s="19"/>
      <c r="M665" s="19"/>
      <c r="N665" s="19"/>
      <c r="O665" s="19"/>
      <c r="P665" s="19"/>
      <c r="Q665" s="19"/>
      <c r="R665" s="19"/>
      <c r="S665" s="19"/>
      <c r="T665" s="19"/>
      <c r="U665" s="19"/>
      <c r="V665" s="19"/>
      <c r="W665" s="19"/>
    </row>
    <row r="666" spans="1:23">
      <c r="A666" s="19"/>
      <c r="B666" s="19"/>
      <c r="C666" s="19"/>
      <c r="D666" s="22"/>
      <c r="E666" s="22"/>
      <c r="F666" s="19"/>
      <c r="G666" s="19"/>
      <c r="H666" s="19"/>
      <c r="I666" s="19"/>
      <c r="J666" s="19"/>
      <c r="K666" s="19"/>
      <c r="L666" s="19"/>
      <c r="M666" s="19"/>
      <c r="N666" s="19"/>
      <c r="O666" s="19"/>
      <c r="P666" s="19"/>
      <c r="Q666" s="19"/>
      <c r="R666" s="19"/>
      <c r="S666" s="19"/>
      <c r="T666" s="19"/>
      <c r="U666" s="19"/>
      <c r="V666" s="19"/>
      <c r="W666" s="19"/>
    </row>
    <row r="667" spans="1:23">
      <c r="A667" s="19"/>
      <c r="B667" s="19"/>
      <c r="C667" s="19"/>
      <c r="D667" s="22"/>
      <c r="E667" s="22"/>
      <c r="F667" s="19"/>
      <c r="G667" s="19"/>
      <c r="H667" s="19"/>
      <c r="I667" s="19"/>
      <c r="J667" s="19"/>
      <c r="K667" s="19"/>
      <c r="L667" s="19"/>
      <c r="M667" s="19"/>
      <c r="N667" s="19"/>
      <c r="O667" s="19"/>
      <c r="P667" s="19"/>
      <c r="Q667" s="19"/>
      <c r="R667" s="19"/>
      <c r="S667" s="19"/>
      <c r="T667" s="19"/>
      <c r="U667" s="19"/>
      <c r="V667" s="19"/>
      <c r="W667" s="19"/>
    </row>
    <row r="668" spans="1:23">
      <c r="A668" s="19"/>
      <c r="B668" s="19"/>
      <c r="C668" s="19"/>
      <c r="D668" s="22"/>
      <c r="E668" s="22"/>
      <c r="F668" s="19"/>
      <c r="G668" s="19"/>
      <c r="H668" s="19"/>
      <c r="I668" s="19"/>
      <c r="J668" s="19"/>
      <c r="K668" s="19"/>
      <c r="L668" s="19"/>
      <c r="M668" s="19"/>
      <c r="N668" s="19"/>
      <c r="O668" s="19"/>
      <c r="P668" s="19"/>
      <c r="Q668" s="19"/>
      <c r="R668" s="19"/>
      <c r="S668" s="19"/>
      <c r="T668" s="19"/>
      <c r="U668" s="19"/>
      <c r="V668" s="19"/>
      <c r="W668" s="19"/>
    </row>
    <row r="669" spans="1:23">
      <c r="A669" s="19"/>
      <c r="B669" s="19"/>
      <c r="C669" s="19"/>
      <c r="D669" s="22"/>
      <c r="E669" s="22"/>
      <c r="F669" s="19"/>
      <c r="G669" s="19"/>
      <c r="H669" s="19"/>
      <c r="I669" s="19"/>
      <c r="J669" s="19"/>
      <c r="K669" s="19"/>
      <c r="L669" s="19"/>
      <c r="M669" s="19"/>
      <c r="N669" s="19"/>
      <c r="O669" s="19"/>
      <c r="P669" s="19"/>
      <c r="Q669" s="19"/>
      <c r="R669" s="19"/>
      <c r="S669" s="19"/>
      <c r="T669" s="19"/>
      <c r="U669" s="19"/>
      <c r="V669" s="19"/>
      <c r="W669" s="19"/>
    </row>
    <row r="670" spans="1:23">
      <c r="A670" s="19"/>
      <c r="B670" s="19"/>
      <c r="C670" s="19"/>
      <c r="D670" s="22"/>
      <c r="E670" s="22"/>
      <c r="F670" s="19"/>
      <c r="G670" s="19"/>
      <c r="H670" s="19"/>
      <c r="I670" s="19"/>
      <c r="J670" s="19"/>
      <c r="K670" s="19"/>
      <c r="L670" s="19"/>
      <c r="M670" s="19"/>
      <c r="N670" s="19"/>
      <c r="O670" s="19"/>
      <c r="P670" s="19"/>
      <c r="Q670" s="19"/>
      <c r="R670" s="19"/>
      <c r="S670" s="19"/>
      <c r="T670" s="19"/>
      <c r="U670" s="19"/>
      <c r="V670" s="19"/>
      <c r="W670" s="19"/>
    </row>
    <row r="671" spans="1:23">
      <c r="A671" s="19"/>
      <c r="B671" s="19"/>
      <c r="C671" s="19"/>
      <c r="D671" s="22"/>
      <c r="E671" s="22"/>
      <c r="F671" s="19"/>
      <c r="G671" s="19"/>
      <c r="H671" s="19"/>
      <c r="I671" s="19"/>
      <c r="J671" s="19"/>
      <c r="K671" s="19"/>
      <c r="L671" s="19"/>
      <c r="M671" s="19"/>
      <c r="N671" s="19"/>
      <c r="O671" s="19"/>
      <c r="P671" s="19"/>
      <c r="Q671" s="19"/>
      <c r="R671" s="19"/>
      <c r="S671" s="19"/>
      <c r="T671" s="19"/>
      <c r="U671" s="19"/>
      <c r="V671" s="19"/>
      <c r="W671" s="19"/>
    </row>
    <row r="672" spans="1:23">
      <c r="A672" s="19"/>
      <c r="B672" s="19"/>
      <c r="C672" s="19"/>
      <c r="D672" s="22"/>
      <c r="E672" s="22"/>
      <c r="F672" s="19"/>
      <c r="G672" s="19"/>
      <c r="H672" s="19"/>
      <c r="I672" s="19"/>
      <c r="J672" s="19"/>
      <c r="K672" s="19"/>
      <c r="L672" s="19"/>
      <c r="M672" s="19"/>
      <c r="N672" s="19"/>
      <c r="O672" s="19"/>
      <c r="P672" s="19"/>
      <c r="Q672" s="19"/>
      <c r="R672" s="19"/>
      <c r="S672" s="19"/>
      <c r="T672" s="19"/>
      <c r="U672" s="19"/>
      <c r="V672" s="19"/>
      <c r="W672" s="19"/>
    </row>
    <row r="673" spans="1:23">
      <c r="A673" s="19"/>
      <c r="B673" s="19"/>
      <c r="C673" s="19"/>
      <c r="D673" s="22"/>
      <c r="E673" s="22"/>
      <c r="F673" s="19"/>
      <c r="G673" s="19"/>
      <c r="H673" s="19"/>
      <c r="I673" s="19"/>
      <c r="J673" s="19"/>
      <c r="K673" s="19"/>
      <c r="L673" s="19"/>
      <c r="M673" s="19"/>
      <c r="N673" s="19"/>
      <c r="O673" s="19"/>
      <c r="P673" s="19"/>
      <c r="Q673" s="19"/>
      <c r="R673" s="19"/>
      <c r="S673" s="19"/>
      <c r="T673" s="19"/>
      <c r="U673" s="19"/>
      <c r="V673" s="19"/>
      <c r="W673" s="19"/>
    </row>
    <row r="674" spans="1:23">
      <c r="A674" s="19"/>
      <c r="B674" s="19"/>
      <c r="C674" s="19"/>
      <c r="D674" s="22"/>
      <c r="E674" s="22"/>
      <c r="F674" s="19"/>
      <c r="G674" s="19"/>
      <c r="H674" s="19"/>
      <c r="I674" s="19"/>
      <c r="J674" s="19"/>
      <c r="K674" s="19"/>
      <c r="L674" s="19"/>
      <c r="M674" s="19"/>
      <c r="N674" s="19"/>
      <c r="O674" s="19"/>
      <c r="P674" s="19"/>
      <c r="Q674" s="19"/>
      <c r="R674" s="19"/>
      <c r="S674" s="19"/>
      <c r="T674" s="19"/>
      <c r="U674" s="19"/>
      <c r="V674" s="19"/>
      <c r="W674" s="19"/>
    </row>
    <row r="675" spans="1:23">
      <c r="A675" s="19"/>
      <c r="B675" s="19"/>
      <c r="C675" s="19"/>
      <c r="D675" s="22"/>
      <c r="E675" s="22"/>
      <c r="F675" s="19"/>
      <c r="G675" s="19"/>
      <c r="H675" s="19"/>
      <c r="I675" s="19"/>
      <c r="J675" s="19"/>
      <c r="K675" s="19"/>
      <c r="L675" s="19"/>
      <c r="M675" s="19"/>
      <c r="N675" s="19"/>
      <c r="O675" s="19"/>
      <c r="P675" s="19"/>
      <c r="Q675" s="19"/>
      <c r="R675" s="19"/>
      <c r="S675" s="19"/>
      <c r="T675" s="19"/>
      <c r="U675" s="19"/>
      <c r="V675" s="19"/>
      <c r="W675" s="19"/>
    </row>
    <row r="676" spans="1:23">
      <c r="A676" s="19"/>
      <c r="B676" s="19"/>
      <c r="C676" s="19"/>
      <c r="D676" s="22"/>
      <c r="E676" s="22"/>
      <c r="F676" s="19"/>
      <c r="G676" s="19"/>
      <c r="H676" s="19"/>
      <c r="I676" s="19"/>
      <c r="J676" s="19"/>
      <c r="K676" s="19"/>
      <c r="L676" s="19"/>
      <c r="M676" s="19"/>
      <c r="N676" s="19"/>
      <c r="O676" s="19"/>
      <c r="P676" s="19"/>
      <c r="Q676" s="19"/>
      <c r="R676" s="19"/>
      <c r="S676" s="19"/>
      <c r="T676" s="19"/>
      <c r="U676" s="19"/>
      <c r="V676" s="19"/>
      <c r="W676" s="19"/>
    </row>
    <row r="677" spans="1:23">
      <c r="A677" s="19"/>
      <c r="B677" s="19"/>
      <c r="C677" s="19"/>
      <c r="D677" s="22"/>
      <c r="E677" s="22"/>
      <c r="F677" s="19"/>
      <c r="G677" s="19"/>
      <c r="H677" s="19"/>
      <c r="I677" s="19"/>
      <c r="J677" s="19"/>
      <c r="K677" s="19"/>
      <c r="L677" s="19"/>
      <c r="M677" s="19"/>
      <c r="N677" s="19"/>
      <c r="O677" s="19"/>
      <c r="P677" s="19"/>
      <c r="Q677" s="19"/>
      <c r="R677" s="19"/>
      <c r="S677" s="19"/>
      <c r="T677" s="19"/>
      <c r="U677" s="19"/>
      <c r="V677" s="19"/>
      <c r="W677" s="19"/>
    </row>
    <row r="678" spans="1:23">
      <c r="A678" s="19"/>
      <c r="B678" s="19"/>
      <c r="C678" s="19"/>
      <c r="D678" s="22"/>
      <c r="E678" s="22"/>
      <c r="F678" s="19"/>
      <c r="G678" s="19"/>
      <c r="H678" s="19"/>
      <c r="I678" s="19"/>
      <c r="J678" s="19"/>
      <c r="K678" s="19"/>
      <c r="L678" s="19"/>
      <c r="M678" s="19"/>
      <c r="N678" s="19"/>
      <c r="O678" s="19"/>
      <c r="P678" s="19"/>
      <c r="Q678" s="19"/>
      <c r="R678" s="19"/>
      <c r="S678" s="19"/>
      <c r="T678" s="19"/>
      <c r="U678" s="19"/>
      <c r="V678" s="19"/>
      <c r="W678" s="19"/>
    </row>
    <row r="679" spans="1:23">
      <c r="A679" s="19"/>
      <c r="B679" s="19"/>
      <c r="C679" s="19"/>
      <c r="D679" s="22"/>
      <c r="E679" s="22"/>
      <c r="F679" s="19"/>
      <c r="G679" s="19"/>
      <c r="H679" s="19"/>
      <c r="I679" s="19"/>
      <c r="J679" s="19"/>
      <c r="K679" s="19"/>
      <c r="L679" s="19"/>
      <c r="M679" s="19"/>
      <c r="N679" s="19"/>
      <c r="O679" s="19"/>
      <c r="P679" s="19"/>
      <c r="Q679" s="19"/>
      <c r="R679" s="19"/>
      <c r="S679" s="19"/>
      <c r="T679" s="19"/>
      <c r="U679" s="19"/>
      <c r="V679" s="19"/>
      <c r="W679" s="19"/>
    </row>
    <row r="680" spans="1:23">
      <c r="A680" s="19"/>
      <c r="B680" s="19"/>
      <c r="C680" s="19"/>
      <c r="D680" s="22"/>
      <c r="E680" s="22"/>
      <c r="F680" s="19"/>
      <c r="G680" s="19"/>
      <c r="H680" s="19"/>
      <c r="I680" s="19"/>
      <c r="J680" s="19"/>
      <c r="K680" s="19"/>
      <c r="L680" s="19"/>
      <c r="M680" s="19"/>
      <c r="N680" s="19"/>
      <c r="O680" s="19"/>
      <c r="P680" s="19"/>
      <c r="Q680" s="19"/>
      <c r="R680" s="19"/>
      <c r="S680" s="19"/>
      <c r="T680" s="19"/>
      <c r="U680" s="19"/>
      <c r="V680" s="19"/>
      <c r="W680" s="19"/>
    </row>
    <row r="681" spans="1:23">
      <c r="A681" s="19"/>
      <c r="B681" s="19"/>
      <c r="C681" s="19"/>
      <c r="D681" s="22"/>
      <c r="E681" s="22"/>
      <c r="F681" s="19"/>
      <c r="G681" s="19"/>
      <c r="H681" s="19"/>
      <c r="I681" s="19"/>
      <c r="J681" s="19"/>
      <c r="K681" s="19"/>
      <c r="L681" s="19"/>
      <c r="M681" s="19"/>
      <c r="N681" s="19"/>
      <c r="O681" s="19"/>
      <c r="P681" s="19"/>
      <c r="Q681" s="19"/>
      <c r="R681" s="19"/>
      <c r="S681" s="19"/>
      <c r="T681" s="19"/>
      <c r="U681" s="19"/>
      <c r="V681" s="19"/>
      <c r="W681" s="19"/>
    </row>
    <row r="682" spans="1:23">
      <c r="A682" s="19"/>
      <c r="B682" s="19"/>
      <c r="C682" s="19"/>
      <c r="D682" s="22"/>
      <c r="E682" s="22"/>
      <c r="F682" s="19"/>
      <c r="G682" s="19"/>
      <c r="H682" s="19"/>
      <c r="I682" s="19"/>
      <c r="J682" s="19"/>
      <c r="K682" s="19"/>
      <c r="L682" s="19"/>
      <c r="M682" s="19"/>
      <c r="N682" s="19"/>
      <c r="O682" s="19"/>
      <c r="P682" s="19"/>
      <c r="Q682" s="19"/>
      <c r="R682" s="19"/>
      <c r="S682" s="19"/>
      <c r="T682" s="19"/>
      <c r="U682" s="19"/>
      <c r="V682" s="19"/>
      <c r="W682" s="19"/>
    </row>
    <row r="683" spans="1:23">
      <c r="A683" s="19"/>
      <c r="B683" s="19"/>
      <c r="C683" s="19"/>
      <c r="D683" s="22"/>
      <c r="E683" s="22"/>
      <c r="F683" s="19"/>
      <c r="G683" s="19"/>
      <c r="H683" s="19"/>
      <c r="I683" s="19"/>
      <c r="J683" s="19"/>
      <c r="K683" s="19"/>
      <c r="L683" s="19"/>
      <c r="M683" s="19"/>
      <c r="N683" s="19"/>
      <c r="O683" s="19"/>
      <c r="P683" s="19"/>
      <c r="Q683" s="19"/>
      <c r="R683" s="19"/>
      <c r="S683" s="19"/>
      <c r="T683" s="19"/>
      <c r="U683" s="19"/>
      <c r="V683" s="19"/>
      <c r="W683" s="19"/>
    </row>
    <row r="684" spans="1:23">
      <c r="A684" s="19"/>
      <c r="B684" s="19"/>
      <c r="C684" s="19"/>
      <c r="D684" s="22"/>
      <c r="E684" s="22"/>
      <c r="F684" s="19"/>
      <c r="G684" s="19"/>
      <c r="H684" s="19"/>
      <c r="I684" s="19"/>
      <c r="J684" s="19"/>
      <c r="K684" s="19"/>
      <c r="L684" s="19"/>
      <c r="M684" s="19"/>
      <c r="N684" s="19"/>
      <c r="O684" s="19"/>
      <c r="P684" s="19"/>
      <c r="Q684" s="19"/>
      <c r="R684" s="19"/>
      <c r="S684" s="19"/>
      <c r="T684" s="19"/>
      <c r="U684" s="19"/>
      <c r="V684" s="19"/>
      <c r="W684" s="19"/>
    </row>
    <row r="685" spans="1:23">
      <c r="A685" s="19"/>
      <c r="B685" s="19"/>
      <c r="C685" s="19"/>
      <c r="D685" s="22"/>
      <c r="E685" s="22"/>
      <c r="F685" s="19"/>
      <c r="G685" s="19"/>
      <c r="H685" s="19"/>
      <c r="I685" s="19"/>
      <c r="J685" s="19"/>
      <c r="K685" s="19"/>
      <c r="L685" s="19"/>
      <c r="M685" s="19"/>
      <c r="N685" s="19"/>
      <c r="O685" s="19"/>
      <c r="P685" s="19"/>
      <c r="Q685" s="19"/>
      <c r="R685" s="19"/>
      <c r="S685" s="19"/>
      <c r="T685" s="19"/>
      <c r="U685" s="19"/>
      <c r="V685" s="19"/>
      <c r="W685" s="19"/>
    </row>
    <row r="686" spans="1:23">
      <c r="A686" s="19"/>
      <c r="B686" s="19"/>
      <c r="C686" s="19"/>
      <c r="D686" s="22"/>
      <c r="E686" s="22"/>
      <c r="F686" s="19"/>
      <c r="G686" s="19"/>
      <c r="H686" s="19"/>
      <c r="I686" s="19"/>
      <c r="J686" s="19"/>
      <c r="K686" s="19"/>
      <c r="L686" s="19"/>
      <c r="M686" s="19"/>
      <c r="N686" s="19"/>
      <c r="O686" s="19"/>
      <c r="P686" s="19"/>
      <c r="Q686" s="19"/>
      <c r="R686" s="19"/>
      <c r="S686" s="19"/>
      <c r="T686" s="19"/>
      <c r="U686" s="19"/>
      <c r="V686" s="19"/>
      <c r="W686" s="19"/>
    </row>
    <row r="687" spans="1:23">
      <c r="A687" s="19"/>
      <c r="B687" s="19"/>
      <c r="C687" s="19"/>
      <c r="D687" s="22"/>
      <c r="E687" s="22"/>
      <c r="F687" s="19"/>
      <c r="G687" s="19"/>
      <c r="H687" s="19"/>
      <c r="I687" s="19"/>
      <c r="J687" s="19"/>
      <c r="K687" s="19"/>
      <c r="L687" s="19"/>
      <c r="M687" s="19"/>
      <c r="N687" s="19"/>
      <c r="O687" s="19"/>
      <c r="P687" s="19"/>
      <c r="Q687" s="19"/>
      <c r="R687" s="19"/>
      <c r="S687" s="19"/>
      <c r="T687" s="19"/>
      <c r="U687" s="19"/>
      <c r="V687" s="19"/>
      <c r="W687" s="19"/>
    </row>
    <row r="688" spans="1:23">
      <c r="A688" s="19"/>
      <c r="B688" s="19"/>
      <c r="C688" s="19"/>
      <c r="D688" s="22"/>
      <c r="E688" s="22"/>
      <c r="F688" s="19"/>
      <c r="G688" s="19"/>
      <c r="H688" s="19"/>
      <c r="I688" s="19"/>
      <c r="J688" s="19"/>
      <c r="K688" s="19"/>
      <c r="L688" s="19"/>
      <c r="M688" s="19"/>
      <c r="N688" s="19"/>
      <c r="O688" s="19"/>
      <c r="P688" s="19"/>
      <c r="Q688" s="19"/>
      <c r="R688" s="19"/>
      <c r="S688" s="19"/>
      <c r="T688" s="19"/>
      <c r="U688" s="19"/>
      <c r="V688" s="19"/>
      <c r="W688" s="19"/>
    </row>
    <row r="689" spans="1:23">
      <c r="A689" s="19"/>
      <c r="B689" s="19"/>
      <c r="C689" s="19"/>
      <c r="D689" s="22"/>
      <c r="E689" s="22"/>
      <c r="F689" s="19"/>
      <c r="G689" s="19"/>
      <c r="H689" s="19"/>
      <c r="I689" s="19"/>
      <c r="J689" s="19"/>
      <c r="K689" s="19"/>
      <c r="L689" s="19"/>
      <c r="M689" s="19"/>
      <c r="N689" s="19"/>
      <c r="O689" s="19"/>
      <c r="P689" s="19"/>
      <c r="Q689" s="19"/>
      <c r="R689" s="19"/>
      <c r="S689" s="19"/>
      <c r="T689" s="19"/>
      <c r="U689" s="19"/>
      <c r="V689" s="19"/>
      <c r="W689" s="19"/>
    </row>
    <row r="690" spans="1:23">
      <c r="A690" s="19"/>
      <c r="B690" s="19"/>
      <c r="C690" s="19"/>
      <c r="D690" s="22"/>
      <c r="E690" s="22"/>
      <c r="F690" s="19"/>
      <c r="G690" s="19"/>
      <c r="H690" s="19"/>
      <c r="I690" s="19"/>
      <c r="J690" s="19"/>
      <c r="K690" s="19"/>
      <c r="L690" s="19"/>
      <c r="M690" s="19"/>
      <c r="N690" s="19"/>
      <c r="O690" s="19"/>
      <c r="P690" s="19"/>
      <c r="Q690" s="19"/>
      <c r="R690" s="19"/>
      <c r="S690" s="19"/>
      <c r="T690" s="19"/>
      <c r="U690" s="19"/>
      <c r="V690" s="19"/>
      <c r="W690" s="19"/>
    </row>
    <row r="691" spans="1:23">
      <c r="A691" s="19"/>
      <c r="B691" s="19"/>
      <c r="C691" s="19"/>
      <c r="D691" s="22"/>
      <c r="E691" s="22"/>
      <c r="F691" s="19"/>
      <c r="G691" s="19"/>
      <c r="H691" s="19"/>
      <c r="I691" s="19"/>
      <c r="J691" s="19"/>
      <c r="K691" s="19"/>
      <c r="L691" s="19"/>
      <c r="M691" s="19"/>
      <c r="N691" s="19"/>
      <c r="O691" s="19"/>
      <c r="P691" s="19"/>
      <c r="Q691" s="19"/>
      <c r="R691" s="19"/>
      <c r="S691" s="19"/>
      <c r="T691" s="19"/>
      <c r="U691" s="19"/>
      <c r="V691" s="19"/>
      <c r="W691" s="19"/>
    </row>
    <row r="692" spans="1:23">
      <c r="A692" s="19"/>
      <c r="B692" s="19"/>
      <c r="C692" s="19"/>
      <c r="D692" s="22"/>
      <c r="E692" s="22"/>
      <c r="F692" s="19"/>
      <c r="G692" s="19"/>
      <c r="H692" s="19"/>
      <c r="I692" s="19"/>
      <c r="J692" s="19"/>
      <c r="K692" s="19"/>
      <c r="L692" s="19"/>
      <c r="M692" s="19"/>
      <c r="N692" s="19"/>
      <c r="O692" s="19"/>
      <c r="P692" s="19"/>
      <c r="Q692" s="19"/>
      <c r="R692" s="19"/>
      <c r="S692" s="19"/>
      <c r="T692" s="19"/>
      <c r="U692" s="19"/>
      <c r="V692" s="19"/>
      <c r="W692" s="19"/>
    </row>
    <row r="693" spans="1:23">
      <c r="A693" s="19"/>
      <c r="B693" s="19"/>
      <c r="C693" s="19"/>
      <c r="D693" s="22"/>
      <c r="E693" s="22"/>
      <c r="F693" s="19"/>
      <c r="G693" s="19"/>
      <c r="H693" s="19"/>
      <c r="I693" s="19"/>
      <c r="J693" s="19"/>
      <c r="K693" s="19"/>
      <c r="L693" s="19"/>
      <c r="M693" s="19"/>
      <c r="N693" s="19"/>
      <c r="O693" s="19"/>
      <c r="P693" s="19"/>
      <c r="Q693" s="19"/>
      <c r="R693" s="19"/>
      <c r="S693" s="19"/>
      <c r="T693" s="19"/>
      <c r="U693" s="19"/>
      <c r="V693" s="19"/>
      <c r="W693" s="19"/>
    </row>
    <row r="694" spans="1:23">
      <c r="A694" s="19"/>
      <c r="B694" s="19"/>
      <c r="C694" s="19"/>
      <c r="D694" s="22"/>
      <c r="E694" s="22"/>
      <c r="F694" s="19"/>
      <c r="G694" s="19"/>
      <c r="H694" s="19"/>
      <c r="I694" s="19"/>
      <c r="J694" s="19"/>
      <c r="K694" s="19"/>
      <c r="L694" s="19"/>
      <c r="M694" s="19"/>
      <c r="N694" s="19"/>
      <c r="O694" s="19"/>
      <c r="P694" s="19"/>
      <c r="Q694" s="19"/>
      <c r="R694" s="19"/>
      <c r="S694" s="19"/>
      <c r="T694" s="19"/>
      <c r="U694" s="19"/>
      <c r="V694" s="19"/>
      <c r="W694" s="19"/>
    </row>
    <row r="695" spans="1:23">
      <c r="A695" s="19"/>
      <c r="B695" s="19"/>
      <c r="C695" s="19"/>
      <c r="D695" s="22"/>
      <c r="E695" s="22"/>
      <c r="F695" s="19"/>
      <c r="G695" s="19"/>
      <c r="H695" s="19"/>
      <c r="I695" s="19"/>
      <c r="J695" s="19"/>
      <c r="K695" s="19"/>
      <c r="L695" s="19"/>
      <c r="M695" s="19"/>
      <c r="N695" s="19"/>
      <c r="O695" s="19"/>
      <c r="P695" s="19"/>
      <c r="Q695" s="19"/>
      <c r="R695" s="19"/>
      <c r="S695" s="19"/>
      <c r="T695" s="19"/>
      <c r="U695" s="19"/>
      <c r="V695" s="19"/>
      <c r="W695" s="19"/>
    </row>
    <row r="696" spans="1:23">
      <c r="A696" s="19"/>
      <c r="B696" s="19"/>
      <c r="C696" s="19"/>
      <c r="D696" s="22"/>
      <c r="E696" s="22"/>
      <c r="F696" s="19"/>
      <c r="G696" s="19"/>
      <c r="H696" s="19"/>
      <c r="I696" s="19"/>
      <c r="J696" s="19"/>
      <c r="K696" s="19"/>
      <c r="L696" s="19"/>
      <c r="M696" s="19"/>
      <c r="N696" s="19"/>
      <c r="O696" s="19"/>
      <c r="P696" s="19"/>
      <c r="Q696" s="19"/>
      <c r="R696" s="19"/>
      <c r="S696" s="19"/>
      <c r="T696" s="19"/>
      <c r="U696" s="19"/>
      <c r="V696" s="19"/>
      <c r="W696" s="19"/>
    </row>
    <row r="697" spans="1:23">
      <c r="A697" s="19"/>
      <c r="B697" s="19"/>
      <c r="C697" s="19"/>
      <c r="D697" s="22"/>
      <c r="E697" s="22"/>
      <c r="F697" s="19"/>
      <c r="G697" s="19"/>
      <c r="H697" s="19"/>
      <c r="I697" s="19"/>
      <c r="J697" s="19"/>
      <c r="K697" s="19"/>
      <c r="L697" s="19"/>
      <c r="M697" s="19"/>
      <c r="N697" s="19"/>
      <c r="O697" s="19"/>
      <c r="P697" s="19"/>
      <c r="Q697" s="19"/>
      <c r="R697" s="19"/>
      <c r="S697" s="19"/>
      <c r="T697" s="19"/>
      <c r="U697" s="19"/>
      <c r="V697" s="19"/>
      <c r="W697" s="19"/>
    </row>
    <row r="698" spans="1:23">
      <c r="A698" s="19"/>
      <c r="B698" s="19"/>
      <c r="C698" s="19"/>
      <c r="D698" s="22"/>
      <c r="E698" s="22"/>
      <c r="F698" s="19"/>
      <c r="G698" s="19"/>
      <c r="H698" s="19"/>
      <c r="I698" s="19"/>
      <c r="J698" s="19"/>
      <c r="K698" s="19"/>
      <c r="L698" s="19"/>
      <c r="M698" s="19"/>
      <c r="N698" s="19"/>
      <c r="O698" s="19"/>
      <c r="P698" s="19"/>
      <c r="Q698" s="19"/>
      <c r="R698" s="19"/>
      <c r="S698" s="19"/>
      <c r="T698" s="19"/>
      <c r="U698" s="19"/>
      <c r="V698" s="19"/>
      <c r="W698" s="19"/>
    </row>
    <row r="699" spans="1:23">
      <c r="A699" s="19"/>
      <c r="B699" s="19"/>
      <c r="C699" s="19"/>
      <c r="D699" s="22"/>
      <c r="E699" s="22"/>
      <c r="F699" s="19"/>
      <c r="G699" s="19"/>
      <c r="H699" s="19"/>
      <c r="I699" s="19"/>
      <c r="J699" s="19"/>
      <c r="K699" s="19"/>
      <c r="L699" s="19"/>
      <c r="M699" s="19"/>
      <c r="N699" s="19"/>
      <c r="O699" s="19"/>
      <c r="P699" s="19"/>
      <c r="Q699" s="19"/>
      <c r="R699" s="19"/>
      <c r="S699" s="19"/>
      <c r="T699" s="19"/>
      <c r="U699" s="19"/>
      <c r="V699" s="19"/>
      <c r="W699" s="19"/>
    </row>
    <row r="700" spans="1:23">
      <c r="A700" s="19"/>
      <c r="B700" s="19"/>
      <c r="C700" s="19"/>
      <c r="D700" s="22"/>
      <c r="E700" s="22"/>
      <c r="F700" s="19"/>
      <c r="G700" s="19"/>
      <c r="H700" s="19"/>
      <c r="I700" s="19"/>
      <c r="J700" s="19"/>
      <c r="K700" s="19"/>
      <c r="L700" s="19"/>
      <c r="M700" s="19"/>
      <c r="N700" s="19"/>
      <c r="O700" s="19"/>
      <c r="P700" s="19"/>
      <c r="Q700" s="19"/>
      <c r="R700" s="19"/>
      <c r="S700" s="19"/>
      <c r="T700" s="19"/>
      <c r="U700" s="19"/>
      <c r="V700" s="19"/>
      <c r="W700" s="19"/>
    </row>
    <row r="701" spans="1:23">
      <c r="A701" s="19"/>
      <c r="B701" s="19"/>
      <c r="C701" s="19"/>
      <c r="D701" s="22"/>
      <c r="E701" s="22"/>
      <c r="F701" s="19"/>
      <c r="G701" s="19"/>
      <c r="H701" s="19"/>
      <c r="I701" s="19"/>
      <c r="J701" s="19"/>
      <c r="K701" s="19"/>
      <c r="L701" s="19"/>
      <c r="M701" s="19"/>
      <c r="N701" s="19"/>
      <c r="O701" s="19"/>
      <c r="P701" s="19"/>
      <c r="Q701" s="19"/>
      <c r="R701" s="19"/>
      <c r="S701" s="19"/>
      <c r="T701" s="19"/>
      <c r="U701" s="19"/>
      <c r="V701" s="19"/>
      <c r="W701" s="19"/>
    </row>
    <row r="702" spans="1:23">
      <c r="A702" s="19"/>
      <c r="B702" s="19"/>
      <c r="C702" s="19"/>
      <c r="D702" s="22"/>
      <c r="E702" s="22"/>
      <c r="F702" s="19"/>
      <c r="G702" s="19"/>
      <c r="H702" s="19"/>
      <c r="I702" s="19"/>
      <c r="J702" s="19"/>
      <c r="K702" s="19"/>
      <c r="L702" s="19"/>
      <c r="M702" s="19"/>
      <c r="N702" s="19"/>
      <c r="O702" s="19"/>
      <c r="P702" s="19"/>
      <c r="Q702" s="19"/>
      <c r="R702" s="19"/>
      <c r="S702" s="19"/>
      <c r="T702" s="19"/>
      <c r="U702" s="19"/>
      <c r="V702" s="19"/>
      <c r="W702" s="19"/>
    </row>
    <row r="703" spans="1:23">
      <c r="A703" s="19"/>
      <c r="B703" s="19"/>
      <c r="C703" s="19"/>
      <c r="D703" s="22"/>
      <c r="E703" s="22"/>
      <c r="F703" s="19"/>
      <c r="G703" s="19"/>
      <c r="H703" s="19"/>
      <c r="I703" s="19"/>
      <c r="J703" s="19"/>
      <c r="K703" s="19"/>
      <c r="L703" s="19"/>
      <c r="M703" s="19"/>
      <c r="N703" s="19"/>
      <c r="O703" s="19"/>
      <c r="P703" s="19"/>
      <c r="Q703" s="19"/>
      <c r="R703" s="19"/>
      <c r="S703" s="19"/>
      <c r="T703" s="19"/>
      <c r="U703" s="19"/>
      <c r="V703" s="19"/>
      <c r="W703" s="19"/>
    </row>
    <row r="704" spans="1:23">
      <c r="A704" s="19"/>
      <c r="B704" s="19"/>
      <c r="C704" s="19"/>
      <c r="D704" s="22"/>
      <c r="E704" s="22"/>
      <c r="F704" s="19"/>
      <c r="G704" s="19"/>
      <c r="H704" s="19"/>
      <c r="I704" s="19"/>
      <c r="J704" s="19"/>
      <c r="K704" s="19"/>
      <c r="L704" s="19"/>
      <c r="M704" s="19"/>
      <c r="N704" s="19"/>
      <c r="O704" s="19"/>
      <c r="P704" s="19"/>
      <c r="Q704" s="19"/>
      <c r="R704" s="19"/>
      <c r="S704" s="19"/>
      <c r="T704" s="19"/>
      <c r="U704" s="19"/>
      <c r="V704" s="19"/>
      <c r="W704" s="19"/>
    </row>
    <row r="705" spans="1:23">
      <c r="A705" s="19"/>
      <c r="B705" s="19"/>
      <c r="C705" s="19"/>
      <c r="D705" s="22"/>
      <c r="E705" s="22"/>
      <c r="F705" s="19"/>
      <c r="G705" s="19"/>
      <c r="H705" s="19"/>
      <c r="I705" s="19"/>
      <c r="J705" s="19"/>
      <c r="K705" s="19"/>
      <c r="L705" s="19"/>
      <c r="M705" s="19"/>
      <c r="N705" s="19"/>
      <c r="O705" s="19"/>
      <c r="P705" s="19"/>
      <c r="Q705" s="19"/>
      <c r="R705" s="19"/>
      <c r="S705" s="19"/>
      <c r="T705" s="19"/>
      <c r="U705" s="19"/>
      <c r="V705" s="19"/>
      <c r="W705" s="19"/>
    </row>
    <row r="706" spans="1:23">
      <c r="A706" s="19"/>
      <c r="B706" s="19"/>
      <c r="C706" s="19"/>
      <c r="D706" s="22"/>
      <c r="E706" s="22"/>
      <c r="F706" s="19"/>
      <c r="G706" s="19"/>
      <c r="H706" s="19"/>
      <c r="I706" s="19"/>
      <c r="J706" s="19"/>
      <c r="K706" s="19"/>
      <c r="L706" s="19"/>
      <c r="M706" s="19"/>
      <c r="N706" s="19"/>
      <c r="O706" s="19"/>
      <c r="P706" s="19"/>
      <c r="Q706" s="19"/>
      <c r="R706" s="19"/>
      <c r="S706" s="19"/>
      <c r="T706" s="19"/>
      <c r="U706" s="19"/>
      <c r="V706" s="19"/>
      <c r="W706" s="19"/>
    </row>
    <row r="707" spans="1:23">
      <c r="A707" s="19"/>
      <c r="B707" s="19"/>
      <c r="C707" s="19"/>
      <c r="D707" s="22"/>
      <c r="E707" s="22"/>
      <c r="F707" s="19"/>
      <c r="G707" s="19"/>
      <c r="H707" s="19"/>
      <c r="I707" s="19"/>
      <c r="J707" s="19"/>
      <c r="K707" s="19"/>
      <c r="L707" s="19"/>
      <c r="M707" s="19"/>
      <c r="N707" s="19"/>
      <c r="O707" s="19"/>
      <c r="P707" s="19"/>
      <c r="Q707" s="19"/>
      <c r="R707" s="19"/>
      <c r="S707" s="19"/>
      <c r="T707" s="19"/>
      <c r="U707" s="19"/>
      <c r="V707" s="19"/>
      <c r="W707" s="19"/>
    </row>
    <row r="708" spans="1:23">
      <c r="A708" s="19"/>
      <c r="B708" s="19"/>
      <c r="C708" s="19"/>
      <c r="D708" s="22"/>
      <c r="E708" s="22"/>
      <c r="F708" s="19"/>
      <c r="G708" s="19"/>
      <c r="H708" s="19"/>
      <c r="I708" s="19"/>
      <c r="J708" s="19"/>
      <c r="K708" s="19"/>
      <c r="L708" s="19"/>
      <c r="M708" s="19"/>
      <c r="N708" s="19"/>
      <c r="O708" s="19"/>
      <c r="P708" s="19"/>
      <c r="Q708" s="19"/>
      <c r="R708" s="19"/>
      <c r="S708" s="19"/>
      <c r="T708" s="19"/>
      <c r="U708" s="19"/>
      <c r="V708" s="19"/>
      <c r="W708" s="19"/>
    </row>
    <row r="709" spans="1:23">
      <c r="A709" s="19"/>
      <c r="B709" s="19"/>
      <c r="C709" s="19"/>
      <c r="D709" s="22"/>
      <c r="E709" s="22"/>
      <c r="F709" s="19"/>
      <c r="G709" s="19"/>
      <c r="H709" s="19"/>
      <c r="I709" s="19"/>
      <c r="J709" s="19"/>
      <c r="K709" s="19"/>
      <c r="L709" s="19"/>
      <c r="M709" s="19"/>
      <c r="N709" s="19"/>
      <c r="O709" s="19"/>
      <c r="P709" s="19"/>
      <c r="Q709" s="19"/>
      <c r="R709" s="19"/>
      <c r="S709" s="19"/>
      <c r="T709" s="19"/>
      <c r="U709" s="19"/>
      <c r="V709" s="19"/>
      <c r="W709" s="19"/>
    </row>
    <row r="710" spans="1:23">
      <c r="A710" s="19"/>
      <c r="B710" s="19"/>
      <c r="C710" s="19"/>
      <c r="D710" s="22"/>
      <c r="E710" s="22"/>
      <c r="F710" s="19"/>
      <c r="G710" s="19"/>
      <c r="H710" s="19"/>
      <c r="I710" s="19"/>
      <c r="J710" s="19"/>
      <c r="K710" s="19"/>
      <c r="L710" s="19"/>
      <c r="M710" s="19"/>
      <c r="N710" s="19"/>
      <c r="O710" s="19"/>
      <c r="P710" s="19"/>
      <c r="Q710" s="19"/>
      <c r="R710" s="19"/>
      <c r="S710" s="19"/>
      <c r="T710" s="19"/>
      <c r="U710" s="19"/>
      <c r="V710" s="19"/>
      <c r="W710" s="19"/>
    </row>
    <row r="711" spans="1:23">
      <c r="A711" s="19"/>
      <c r="B711" s="19"/>
      <c r="C711" s="19"/>
      <c r="D711" s="22"/>
      <c r="E711" s="22"/>
      <c r="F711" s="19"/>
      <c r="G711" s="19"/>
      <c r="H711" s="19"/>
      <c r="I711" s="19"/>
      <c r="J711" s="19"/>
      <c r="K711" s="19"/>
      <c r="L711" s="19"/>
      <c r="M711" s="19"/>
      <c r="N711" s="19"/>
      <c r="O711" s="19"/>
      <c r="P711" s="19"/>
      <c r="Q711" s="19"/>
      <c r="R711" s="19"/>
      <c r="S711" s="19"/>
      <c r="T711" s="19"/>
      <c r="U711" s="19"/>
      <c r="V711" s="19"/>
      <c r="W711" s="19"/>
    </row>
    <row r="712" spans="1:23">
      <c r="A712" s="19"/>
      <c r="B712" s="19"/>
      <c r="C712" s="19"/>
      <c r="D712" s="22"/>
      <c r="E712" s="22"/>
      <c r="F712" s="19"/>
      <c r="G712" s="19"/>
      <c r="H712" s="19"/>
      <c r="I712" s="19"/>
      <c r="J712" s="19"/>
      <c r="K712" s="19"/>
      <c r="L712" s="19"/>
      <c r="M712" s="19"/>
      <c r="N712" s="19"/>
      <c r="O712" s="19"/>
      <c r="P712" s="19"/>
      <c r="Q712" s="19"/>
      <c r="R712" s="19"/>
      <c r="S712" s="19"/>
      <c r="T712" s="19"/>
      <c r="U712" s="19"/>
      <c r="V712" s="19"/>
      <c r="W712" s="19"/>
    </row>
    <row r="713" spans="1:23">
      <c r="A713" s="19"/>
      <c r="B713" s="19"/>
      <c r="C713" s="19"/>
      <c r="D713" s="22"/>
      <c r="E713" s="22"/>
      <c r="F713" s="19"/>
      <c r="G713" s="19"/>
      <c r="H713" s="19"/>
      <c r="I713" s="19"/>
      <c r="J713" s="19"/>
      <c r="K713" s="19"/>
      <c r="L713" s="19"/>
      <c r="M713" s="19"/>
      <c r="N713" s="19"/>
      <c r="O713" s="19"/>
      <c r="P713" s="19"/>
      <c r="Q713" s="19"/>
      <c r="R713" s="19"/>
      <c r="S713" s="19"/>
      <c r="T713" s="19"/>
      <c r="U713" s="19"/>
      <c r="V713" s="19"/>
      <c r="W713" s="19"/>
    </row>
    <row r="714" spans="1:23">
      <c r="A714" s="19"/>
      <c r="B714" s="19"/>
      <c r="C714" s="19"/>
      <c r="D714" s="22"/>
      <c r="E714" s="22"/>
      <c r="F714" s="19"/>
      <c r="G714" s="19"/>
      <c r="H714" s="19"/>
      <c r="I714" s="19"/>
      <c r="J714" s="19"/>
      <c r="K714" s="19"/>
      <c r="L714" s="19"/>
      <c r="M714" s="19"/>
      <c r="N714" s="19"/>
      <c r="O714" s="19"/>
      <c r="P714" s="19"/>
      <c r="Q714" s="19"/>
      <c r="R714" s="19"/>
      <c r="S714" s="19"/>
      <c r="T714" s="19"/>
      <c r="U714" s="19"/>
      <c r="V714" s="19"/>
      <c r="W714" s="19"/>
    </row>
    <row r="715" spans="1:23">
      <c r="A715" s="19"/>
      <c r="B715" s="19"/>
      <c r="C715" s="19"/>
      <c r="D715" s="22"/>
      <c r="E715" s="22"/>
      <c r="F715" s="19"/>
      <c r="G715" s="19"/>
      <c r="H715" s="19"/>
      <c r="I715" s="19"/>
      <c r="J715" s="19"/>
      <c r="K715" s="19"/>
      <c r="L715" s="19"/>
      <c r="M715" s="19"/>
      <c r="N715" s="19"/>
      <c r="O715" s="19"/>
      <c r="P715" s="19"/>
      <c r="Q715" s="19"/>
      <c r="R715" s="19"/>
      <c r="S715" s="19"/>
      <c r="T715" s="19"/>
      <c r="U715" s="19"/>
      <c r="V715" s="19"/>
      <c r="W715" s="19"/>
    </row>
    <row r="716" spans="1:23">
      <c r="A716" s="19"/>
      <c r="B716" s="19"/>
      <c r="C716" s="19"/>
      <c r="D716" s="22"/>
      <c r="E716" s="22"/>
      <c r="F716" s="19"/>
      <c r="G716" s="19"/>
      <c r="H716" s="19"/>
      <c r="I716" s="19"/>
      <c r="J716" s="19"/>
      <c r="K716" s="19"/>
      <c r="L716" s="19"/>
      <c r="M716" s="19"/>
      <c r="N716" s="19"/>
      <c r="O716" s="19"/>
      <c r="P716" s="19"/>
      <c r="Q716" s="19"/>
      <c r="R716" s="19"/>
      <c r="S716" s="19"/>
      <c r="T716" s="19"/>
      <c r="U716" s="19"/>
      <c r="V716" s="19"/>
      <c r="W716" s="19"/>
    </row>
    <row r="717" spans="1:23">
      <c r="A717" s="19"/>
      <c r="B717" s="19"/>
      <c r="C717" s="19"/>
      <c r="D717" s="22"/>
      <c r="E717" s="22"/>
      <c r="F717" s="19"/>
      <c r="G717" s="19"/>
      <c r="H717" s="19"/>
      <c r="I717" s="19"/>
      <c r="J717" s="19"/>
      <c r="K717" s="19"/>
      <c r="L717" s="19"/>
      <c r="M717" s="19"/>
      <c r="N717" s="19"/>
      <c r="O717" s="19"/>
      <c r="P717" s="19"/>
      <c r="Q717" s="19"/>
      <c r="R717" s="19"/>
      <c r="S717" s="19"/>
      <c r="T717" s="19"/>
      <c r="U717" s="19"/>
      <c r="V717" s="19"/>
      <c r="W717" s="19"/>
    </row>
    <row r="718" spans="1:23">
      <c r="A718" s="19"/>
      <c r="B718" s="19"/>
      <c r="C718" s="19"/>
      <c r="D718" s="22"/>
      <c r="E718" s="22"/>
      <c r="F718" s="19"/>
      <c r="G718" s="19"/>
      <c r="H718" s="19"/>
      <c r="I718" s="19"/>
      <c r="J718" s="19"/>
      <c r="K718" s="19"/>
      <c r="L718" s="19"/>
      <c r="M718" s="19"/>
      <c r="N718" s="19"/>
      <c r="O718" s="19"/>
      <c r="P718" s="19"/>
      <c r="Q718" s="19"/>
      <c r="R718" s="19"/>
      <c r="S718" s="19"/>
      <c r="T718" s="19"/>
      <c r="U718" s="19"/>
      <c r="V718" s="19"/>
      <c r="W718" s="19"/>
    </row>
    <row r="719" spans="1:23">
      <c r="A719" s="19"/>
      <c r="B719" s="19"/>
      <c r="C719" s="19"/>
      <c r="D719" s="22"/>
      <c r="E719" s="22"/>
      <c r="F719" s="19"/>
      <c r="G719" s="19"/>
      <c r="H719" s="19"/>
      <c r="I719" s="19"/>
      <c r="J719" s="19"/>
      <c r="K719" s="19"/>
      <c r="L719" s="19"/>
      <c r="M719" s="19"/>
      <c r="N719" s="19"/>
      <c r="O719" s="19"/>
      <c r="P719" s="19"/>
      <c r="Q719" s="19"/>
      <c r="R719" s="19"/>
      <c r="S719" s="19"/>
      <c r="T719" s="19"/>
      <c r="U719" s="19"/>
      <c r="V719" s="19"/>
      <c r="W719" s="19"/>
    </row>
    <row r="720" spans="1:23">
      <c r="A720" s="19"/>
      <c r="B720" s="19"/>
      <c r="C720" s="19"/>
      <c r="D720" s="22"/>
      <c r="E720" s="22"/>
      <c r="F720" s="19"/>
      <c r="G720" s="19"/>
      <c r="H720" s="19"/>
      <c r="I720" s="19"/>
      <c r="J720" s="19"/>
      <c r="K720" s="19"/>
      <c r="L720" s="19"/>
      <c r="M720" s="19"/>
      <c r="N720" s="19"/>
      <c r="O720" s="19"/>
      <c r="P720" s="19"/>
      <c r="Q720" s="19"/>
      <c r="R720" s="19"/>
      <c r="S720" s="19"/>
      <c r="T720" s="19"/>
      <c r="U720" s="19"/>
      <c r="V720" s="19"/>
      <c r="W720" s="19"/>
    </row>
    <row r="721" spans="1:23">
      <c r="A721" s="19"/>
      <c r="B721" s="19"/>
      <c r="C721" s="19"/>
      <c r="D721" s="22"/>
      <c r="E721" s="22"/>
      <c r="F721" s="19"/>
      <c r="G721" s="19"/>
      <c r="H721" s="19"/>
      <c r="I721" s="19"/>
      <c r="J721" s="19"/>
      <c r="K721" s="19"/>
      <c r="L721" s="19"/>
      <c r="M721" s="19"/>
      <c r="N721" s="19"/>
      <c r="O721" s="19"/>
      <c r="P721" s="19"/>
      <c r="Q721" s="19"/>
      <c r="R721" s="19"/>
      <c r="S721" s="19"/>
      <c r="T721" s="19"/>
      <c r="U721" s="19"/>
      <c r="V721" s="19"/>
      <c r="W721" s="19"/>
    </row>
    <row r="722" spans="1:23">
      <c r="A722" s="19"/>
      <c r="B722" s="19"/>
      <c r="C722" s="19"/>
      <c r="D722" s="22"/>
      <c r="E722" s="22"/>
      <c r="F722" s="19"/>
      <c r="G722" s="19"/>
      <c r="H722" s="19"/>
      <c r="I722" s="19"/>
      <c r="J722" s="19"/>
      <c r="K722" s="19"/>
      <c r="L722" s="19"/>
      <c r="M722" s="19"/>
      <c r="N722" s="19"/>
      <c r="O722" s="19"/>
      <c r="P722" s="19"/>
      <c r="Q722" s="19"/>
      <c r="R722" s="19"/>
      <c r="S722" s="19"/>
      <c r="T722" s="19"/>
      <c r="U722" s="19"/>
      <c r="V722" s="19"/>
      <c r="W722" s="19"/>
    </row>
    <row r="723" spans="1:23">
      <c r="A723" s="19"/>
      <c r="B723" s="19"/>
      <c r="C723" s="19"/>
      <c r="D723" s="22"/>
      <c r="E723" s="22"/>
      <c r="F723" s="19"/>
      <c r="G723" s="19"/>
      <c r="H723" s="19"/>
      <c r="I723" s="19"/>
      <c r="J723" s="19"/>
      <c r="K723" s="19"/>
      <c r="L723" s="19"/>
      <c r="M723" s="19"/>
      <c r="N723" s="19"/>
      <c r="O723" s="19"/>
      <c r="P723" s="19"/>
      <c r="Q723" s="19"/>
      <c r="R723" s="19"/>
      <c r="S723" s="19"/>
      <c r="T723" s="19"/>
      <c r="U723" s="19"/>
      <c r="V723" s="19"/>
      <c r="W723" s="19"/>
    </row>
    <row r="724" spans="1:23">
      <c r="A724" s="19"/>
      <c r="B724" s="19"/>
      <c r="C724" s="19"/>
      <c r="D724" s="22"/>
      <c r="E724" s="22"/>
      <c r="F724" s="19"/>
      <c r="G724" s="19"/>
      <c r="H724" s="19"/>
      <c r="I724" s="19"/>
      <c r="J724" s="19"/>
      <c r="K724" s="19"/>
      <c r="L724" s="19"/>
      <c r="M724" s="19"/>
      <c r="N724" s="19"/>
      <c r="O724" s="19"/>
      <c r="P724" s="19"/>
      <c r="Q724" s="19"/>
      <c r="R724" s="19"/>
      <c r="S724" s="19"/>
      <c r="T724" s="19"/>
      <c r="U724" s="19"/>
      <c r="V724" s="19"/>
      <c r="W724" s="19"/>
    </row>
    <row r="725" spans="1:23">
      <c r="A725" s="19"/>
      <c r="B725" s="19"/>
      <c r="C725" s="19"/>
      <c r="D725" s="22"/>
      <c r="E725" s="22"/>
      <c r="F725" s="19"/>
      <c r="G725" s="19"/>
      <c r="H725" s="19"/>
      <c r="I725" s="19"/>
      <c r="J725" s="19"/>
      <c r="K725" s="19"/>
      <c r="L725" s="19"/>
      <c r="M725" s="19"/>
      <c r="N725" s="19"/>
      <c r="O725" s="19"/>
      <c r="P725" s="19"/>
      <c r="Q725" s="19"/>
      <c r="R725" s="19"/>
      <c r="S725" s="19"/>
      <c r="T725" s="19"/>
      <c r="U725" s="19"/>
      <c r="V725" s="19"/>
      <c r="W725" s="19"/>
    </row>
    <row r="726" spans="1:23">
      <c r="A726" s="19"/>
      <c r="B726" s="19"/>
      <c r="C726" s="19"/>
      <c r="D726" s="22"/>
      <c r="E726" s="22"/>
      <c r="F726" s="19"/>
      <c r="G726" s="19"/>
      <c r="H726" s="19"/>
      <c r="I726" s="19"/>
      <c r="J726" s="19"/>
      <c r="K726" s="19"/>
      <c r="L726" s="19"/>
      <c r="M726" s="19"/>
      <c r="N726" s="19"/>
      <c r="O726" s="19"/>
      <c r="P726" s="19"/>
      <c r="Q726" s="19"/>
      <c r="R726" s="19"/>
      <c r="S726" s="19"/>
      <c r="T726" s="19"/>
      <c r="U726" s="19"/>
      <c r="V726" s="19"/>
      <c r="W726" s="19"/>
    </row>
    <row r="727" spans="1:23">
      <c r="A727" s="19"/>
      <c r="B727" s="19"/>
      <c r="C727" s="19"/>
      <c r="D727" s="22"/>
      <c r="E727" s="22"/>
      <c r="F727" s="19"/>
      <c r="G727" s="19"/>
      <c r="H727" s="19"/>
      <c r="I727" s="19"/>
      <c r="J727" s="19"/>
      <c r="K727" s="19"/>
      <c r="L727" s="19"/>
      <c r="M727" s="19"/>
      <c r="N727" s="19"/>
      <c r="O727" s="19"/>
      <c r="P727" s="19"/>
      <c r="Q727" s="19"/>
      <c r="R727" s="19"/>
      <c r="S727" s="19"/>
      <c r="T727" s="19"/>
      <c r="U727" s="19"/>
      <c r="V727" s="19"/>
      <c r="W727" s="19"/>
    </row>
    <row r="728" spans="1:23">
      <c r="A728" s="19"/>
      <c r="B728" s="19"/>
      <c r="C728" s="19"/>
      <c r="D728" s="22"/>
      <c r="E728" s="22"/>
      <c r="F728" s="19"/>
      <c r="G728" s="19"/>
      <c r="H728" s="19"/>
      <c r="I728" s="19"/>
      <c r="J728" s="19"/>
      <c r="K728" s="19"/>
      <c r="L728" s="19"/>
      <c r="M728" s="19"/>
      <c r="N728" s="19"/>
      <c r="O728" s="19"/>
      <c r="P728" s="19"/>
      <c r="Q728" s="19"/>
      <c r="R728" s="19"/>
      <c r="S728" s="19"/>
      <c r="T728" s="19"/>
      <c r="U728" s="19"/>
      <c r="V728" s="19"/>
      <c r="W728" s="19"/>
    </row>
    <row r="729" spans="1:23">
      <c r="A729" s="19"/>
      <c r="B729" s="19"/>
      <c r="C729" s="19"/>
      <c r="D729" s="22"/>
      <c r="E729" s="22"/>
      <c r="F729" s="19"/>
      <c r="G729" s="19"/>
      <c r="H729" s="19"/>
      <c r="I729" s="19"/>
      <c r="J729" s="19"/>
      <c r="K729" s="19"/>
      <c r="L729" s="19"/>
      <c r="M729" s="19"/>
      <c r="N729" s="19"/>
      <c r="O729" s="19"/>
      <c r="P729" s="19"/>
      <c r="Q729" s="19"/>
      <c r="R729" s="19"/>
      <c r="S729" s="19"/>
      <c r="T729" s="19"/>
      <c r="U729" s="19"/>
      <c r="V729" s="19"/>
      <c r="W729" s="19"/>
    </row>
    <row r="730" spans="1:23">
      <c r="A730" s="19"/>
      <c r="B730" s="19"/>
      <c r="C730" s="19"/>
      <c r="D730" s="22"/>
      <c r="E730" s="22"/>
      <c r="F730" s="19"/>
      <c r="G730" s="19"/>
      <c r="H730" s="19"/>
      <c r="I730" s="19"/>
      <c r="J730" s="19"/>
      <c r="K730" s="19"/>
      <c r="L730" s="19"/>
      <c r="M730" s="19"/>
      <c r="N730" s="19"/>
      <c r="O730" s="19"/>
      <c r="P730" s="19"/>
      <c r="Q730" s="19"/>
      <c r="R730" s="19"/>
      <c r="S730" s="19"/>
      <c r="T730" s="19"/>
      <c r="U730" s="19"/>
      <c r="V730" s="19"/>
      <c r="W730" s="19"/>
    </row>
    <row r="731" spans="1:23">
      <c r="A731" s="19"/>
      <c r="B731" s="19"/>
      <c r="C731" s="19"/>
      <c r="D731" s="22"/>
      <c r="E731" s="22"/>
      <c r="F731" s="19"/>
      <c r="G731" s="19"/>
      <c r="H731" s="19"/>
      <c r="I731" s="19"/>
      <c r="J731" s="19"/>
      <c r="K731" s="19"/>
      <c r="L731" s="19"/>
      <c r="M731" s="19"/>
      <c r="N731" s="19"/>
      <c r="O731" s="19"/>
      <c r="P731" s="19"/>
      <c r="Q731" s="19"/>
      <c r="R731" s="19"/>
      <c r="S731" s="19"/>
      <c r="T731" s="19"/>
      <c r="U731" s="19"/>
      <c r="V731" s="19"/>
      <c r="W731" s="19"/>
    </row>
    <row r="732" spans="1:23">
      <c r="A732" s="19"/>
      <c r="B732" s="19"/>
      <c r="C732" s="19"/>
      <c r="D732" s="22"/>
      <c r="E732" s="22"/>
      <c r="F732" s="19"/>
      <c r="G732" s="19"/>
      <c r="H732" s="19"/>
      <c r="I732" s="19"/>
      <c r="J732" s="19"/>
      <c r="K732" s="19"/>
      <c r="L732" s="19"/>
      <c r="M732" s="19"/>
      <c r="N732" s="19"/>
      <c r="O732" s="19"/>
      <c r="P732" s="19"/>
      <c r="Q732" s="19"/>
      <c r="R732" s="19"/>
      <c r="S732" s="19"/>
      <c r="T732" s="19"/>
      <c r="U732" s="19"/>
      <c r="V732" s="19"/>
      <c r="W732" s="19"/>
    </row>
    <row r="733" spans="1:23">
      <c r="A733" s="19"/>
      <c r="B733" s="19"/>
      <c r="C733" s="19"/>
      <c r="D733" s="22"/>
      <c r="E733" s="22"/>
      <c r="F733" s="19"/>
      <c r="G733" s="19"/>
      <c r="H733" s="19"/>
      <c r="I733" s="19"/>
      <c r="J733" s="19"/>
      <c r="K733" s="19"/>
      <c r="L733" s="19"/>
      <c r="M733" s="19"/>
      <c r="N733" s="19"/>
      <c r="O733" s="19"/>
      <c r="P733" s="19"/>
      <c r="Q733" s="19"/>
      <c r="R733" s="19"/>
      <c r="S733" s="19"/>
      <c r="T733" s="19"/>
      <c r="U733" s="19"/>
      <c r="V733" s="19"/>
      <c r="W733" s="19"/>
    </row>
    <row r="734" spans="1:23">
      <c r="A734" s="19"/>
      <c r="B734" s="19"/>
      <c r="C734" s="19"/>
      <c r="D734" s="22"/>
      <c r="E734" s="22"/>
      <c r="F734" s="19"/>
      <c r="G734" s="19"/>
      <c r="H734" s="19"/>
      <c r="I734" s="19"/>
      <c r="J734" s="19"/>
      <c r="K734" s="19"/>
      <c r="L734" s="19"/>
      <c r="M734" s="19"/>
      <c r="N734" s="19"/>
      <c r="O734" s="19"/>
      <c r="P734" s="19"/>
      <c r="Q734" s="19"/>
      <c r="R734" s="19"/>
      <c r="S734" s="19"/>
      <c r="T734" s="19"/>
      <c r="U734" s="19"/>
      <c r="V734" s="19"/>
      <c r="W734" s="19"/>
    </row>
    <row r="735" spans="1:23">
      <c r="A735" s="19"/>
      <c r="B735" s="19"/>
      <c r="C735" s="19"/>
      <c r="D735" s="22"/>
      <c r="E735" s="22"/>
      <c r="F735" s="19"/>
      <c r="G735" s="19"/>
      <c r="H735" s="19"/>
      <c r="I735" s="19"/>
      <c r="J735" s="19"/>
      <c r="K735" s="19"/>
      <c r="L735" s="19"/>
      <c r="M735" s="19"/>
      <c r="N735" s="19"/>
      <c r="O735" s="19"/>
      <c r="P735" s="19"/>
      <c r="Q735" s="19"/>
      <c r="R735" s="19"/>
      <c r="S735" s="19"/>
      <c r="T735" s="19"/>
      <c r="U735" s="19"/>
      <c r="V735" s="19"/>
      <c r="W735" s="19"/>
    </row>
    <row r="736" spans="1:23">
      <c r="A736" s="19"/>
      <c r="B736" s="19"/>
      <c r="C736" s="19"/>
      <c r="D736" s="22"/>
      <c r="E736" s="22"/>
      <c r="F736" s="19"/>
      <c r="G736" s="19"/>
      <c r="H736" s="19"/>
      <c r="I736" s="19"/>
      <c r="J736" s="19"/>
      <c r="K736" s="19"/>
      <c r="L736" s="19"/>
      <c r="M736" s="19"/>
      <c r="N736" s="19"/>
      <c r="O736" s="19"/>
      <c r="P736" s="19"/>
      <c r="Q736" s="19"/>
      <c r="R736" s="19"/>
      <c r="S736" s="19"/>
      <c r="T736" s="19"/>
      <c r="U736" s="19"/>
      <c r="V736" s="19"/>
      <c r="W736" s="19"/>
    </row>
    <row r="737" spans="1:23">
      <c r="A737" s="19"/>
      <c r="B737" s="19"/>
      <c r="C737" s="19"/>
      <c r="D737" s="22"/>
      <c r="E737" s="22"/>
      <c r="F737" s="19"/>
      <c r="G737" s="19"/>
      <c r="H737" s="19"/>
      <c r="I737" s="19"/>
      <c r="J737" s="19"/>
      <c r="K737" s="19"/>
      <c r="L737" s="19"/>
      <c r="M737" s="19"/>
      <c r="N737" s="19"/>
      <c r="O737" s="19"/>
      <c r="P737" s="19"/>
      <c r="Q737" s="19"/>
      <c r="R737" s="19"/>
      <c r="S737" s="19"/>
      <c r="T737" s="19"/>
      <c r="U737" s="19"/>
      <c r="V737" s="19"/>
      <c r="W737" s="19"/>
    </row>
    <row r="738" spans="1:23">
      <c r="A738" s="19"/>
      <c r="B738" s="19"/>
      <c r="C738" s="19"/>
      <c r="D738" s="22"/>
      <c r="E738" s="22"/>
      <c r="F738" s="19"/>
      <c r="G738" s="19"/>
      <c r="H738" s="19"/>
      <c r="I738" s="19"/>
      <c r="J738" s="19"/>
      <c r="K738" s="19"/>
      <c r="L738" s="19"/>
      <c r="M738" s="19"/>
      <c r="N738" s="19"/>
      <c r="O738" s="19"/>
      <c r="P738" s="19"/>
      <c r="Q738" s="19"/>
      <c r="R738" s="19"/>
      <c r="S738" s="19"/>
      <c r="T738" s="19"/>
      <c r="U738" s="19"/>
      <c r="V738" s="19"/>
      <c r="W738" s="19"/>
    </row>
    <row r="739" spans="1:23">
      <c r="A739" s="19"/>
      <c r="B739" s="19"/>
      <c r="C739" s="19"/>
      <c r="D739" s="22"/>
      <c r="E739" s="22"/>
      <c r="F739" s="19"/>
      <c r="G739" s="19"/>
      <c r="H739" s="19"/>
      <c r="I739" s="19"/>
      <c r="J739" s="19"/>
      <c r="K739" s="19"/>
      <c r="L739" s="19"/>
      <c r="M739" s="19"/>
      <c r="N739" s="19"/>
      <c r="O739" s="19"/>
      <c r="P739" s="19"/>
      <c r="Q739" s="19"/>
      <c r="R739" s="19"/>
      <c r="S739" s="19"/>
      <c r="T739" s="19"/>
      <c r="U739" s="19"/>
      <c r="V739" s="19"/>
      <c r="W739" s="19"/>
    </row>
    <row r="740" spans="1:23">
      <c r="A740" s="19"/>
      <c r="B740" s="19"/>
      <c r="C740" s="19"/>
      <c r="D740" s="22"/>
      <c r="E740" s="22"/>
      <c r="F740" s="19"/>
      <c r="G740" s="19"/>
      <c r="H740" s="19"/>
      <c r="I740" s="19"/>
      <c r="J740" s="19"/>
      <c r="K740" s="19"/>
      <c r="L740" s="19"/>
      <c r="M740" s="19"/>
      <c r="N740" s="19"/>
      <c r="O740" s="19"/>
      <c r="P740" s="19"/>
      <c r="Q740" s="19"/>
      <c r="R740" s="19"/>
      <c r="S740" s="19"/>
      <c r="T740" s="19"/>
      <c r="U740" s="19"/>
      <c r="V740" s="19"/>
      <c r="W740" s="19"/>
    </row>
    <row r="741" spans="1:23">
      <c r="A741" s="19"/>
      <c r="B741" s="19"/>
      <c r="C741" s="19"/>
      <c r="D741" s="22"/>
      <c r="E741" s="22"/>
      <c r="F741" s="19"/>
      <c r="G741" s="19"/>
      <c r="H741" s="19"/>
      <c r="I741" s="19"/>
      <c r="J741" s="19"/>
      <c r="K741" s="19"/>
      <c r="L741" s="19"/>
      <c r="M741" s="19"/>
      <c r="N741" s="19"/>
      <c r="O741" s="19"/>
      <c r="P741" s="19"/>
      <c r="Q741" s="19"/>
      <c r="R741" s="19"/>
      <c r="S741" s="19"/>
      <c r="T741" s="19"/>
      <c r="U741" s="19"/>
      <c r="V741" s="19"/>
      <c r="W741" s="19"/>
    </row>
    <row r="742" spans="1:23">
      <c r="A742" s="19"/>
      <c r="B742" s="19"/>
      <c r="C742" s="19"/>
      <c r="D742" s="22"/>
      <c r="E742" s="22"/>
      <c r="F742" s="19"/>
      <c r="G742" s="19"/>
      <c r="H742" s="19"/>
      <c r="I742" s="19"/>
      <c r="J742" s="19"/>
      <c r="K742" s="19"/>
      <c r="L742" s="19"/>
      <c r="M742" s="19"/>
      <c r="N742" s="19"/>
      <c r="O742" s="19"/>
      <c r="P742" s="19"/>
      <c r="Q742" s="19"/>
      <c r="R742" s="19"/>
      <c r="S742" s="19"/>
      <c r="T742" s="19"/>
      <c r="U742" s="19"/>
      <c r="V742" s="19"/>
      <c r="W742" s="19"/>
    </row>
    <row r="743" spans="1:23">
      <c r="A743" s="19"/>
      <c r="B743" s="19"/>
      <c r="C743" s="19"/>
      <c r="D743" s="22"/>
      <c r="E743" s="22"/>
      <c r="F743" s="19"/>
      <c r="G743" s="19"/>
      <c r="H743" s="19"/>
      <c r="I743" s="19"/>
      <c r="J743" s="19"/>
      <c r="K743" s="19"/>
      <c r="L743" s="19"/>
      <c r="M743" s="19"/>
      <c r="N743" s="19"/>
      <c r="O743" s="19"/>
      <c r="P743" s="19"/>
      <c r="Q743" s="19"/>
      <c r="R743" s="19"/>
      <c r="S743" s="19"/>
      <c r="T743" s="19"/>
      <c r="U743" s="19"/>
      <c r="V743" s="19"/>
      <c r="W743" s="19"/>
    </row>
    <row r="744" spans="1:23">
      <c r="A744" s="19"/>
      <c r="B744" s="19"/>
      <c r="C744" s="19"/>
      <c r="D744" s="22"/>
      <c r="E744" s="22"/>
      <c r="F744" s="19"/>
      <c r="G744" s="19"/>
      <c r="H744" s="19"/>
      <c r="I744" s="19"/>
      <c r="J744" s="19"/>
      <c r="K744" s="19"/>
      <c r="L744" s="19"/>
      <c r="M744" s="19"/>
      <c r="N744" s="19"/>
      <c r="O744" s="19"/>
      <c r="P744" s="19"/>
      <c r="Q744" s="19"/>
      <c r="R744" s="19"/>
      <c r="S744" s="19"/>
      <c r="T744" s="19"/>
      <c r="U744" s="19"/>
      <c r="V744" s="19"/>
      <c r="W744" s="19"/>
    </row>
    <row r="745" spans="1:23">
      <c r="A745" s="19"/>
      <c r="B745" s="19"/>
      <c r="C745" s="19"/>
      <c r="D745" s="22"/>
      <c r="E745" s="22"/>
      <c r="F745" s="19"/>
      <c r="G745" s="19"/>
      <c r="H745" s="19"/>
      <c r="I745" s="19"/>
      <c r="J745" s="19"/>
      <c r="K745" s="19"/>
      <c r="L745" s="19"/>
      <c r="M745" s="19"/>
      <c r="N745" s="19"/>
      <c r="O745" s="19"/>
      <c r="P745" s="19"/>
      <c r="Q745" s="19"/>
      <c r="R745" s="19"/>
      <c r="S745" s="19"/>
      <c r="T745" s="19"/>
      <c r="U745" s="19"/>
      <c r="V745" s="19"/>
      <c r="W745" s="19"/>
    </row>
    <row r="746" spans="1:23">
      <c r="A746" s="19"/>
      <c r="B746" s="19"/>
      <c r="C746" s="19"/>
      <c r="D746" s="22"/>
      <c r="E746" s="22"/>
      <c r="F746" s="19"/>
      <c r="G746" s="19"/>
      <c r="H746" s="19"/>
      <c r="I746" s="19"/>
      <c r="J746" s="19"/>
      <c r="K746" s="19"/>
      <c r="L746" s="19"/>
      <c r="M746" s="19"/>
      <c r="N746" s="19"/>
      <c r="O746" s="19"/>
      <c r="P746" s="19"/>
      <c r="Q746" s="19"/>
      <c r="R746" s="19"/>
      <c r="S746" s="19"/>
      <c r="T746" s="19"/>
      <c r="U746" s="19"/>
      <c r="V746" s="19"/>
      <c r="W746" s="19"/>
    </row>
    <row r="747" spans="1:23">
      <c r="A747" s="19"/>
      <c r="B747" s="19"/>
      <c r="C747" s="19"/>
      <c r="D747" s="22"/>
      <c r="E747" s="22"/>
      <c r="F747" s="19"/>
      <c r="G747" s="19"/>
      <c r="H747" s="19"/>
      <c r="I747" s="19"/>
      <c r="J747" s="19"/>
      <c r="K747" s="19"/>
      <c r="L747" s="19"/>
      <c r="M747" s="19"/>
      <c r="N747" s="19"/>
      <c r="O747" s="19"/>
      <c r="P747" s="19"/>
      <c r="Q747" s="19"/>
      <c r="R747" s="19"/>
      <c r="S747" s="19"/>
      <c r="T747" s="19"/>
      <c r="U747" s="19"/>
      <c r="V747" s="19"/>
      <c r="W747" s="19"/>
    </row>
    <row r="748" spans="1:23">
      <c r="A748" s="19"/>
      <c r="B748" s="19"/>
      <c r="C748" s="19"/>
      <c r="D748" s="22"/>
      <c r="E748" s="22"/>
      <c r="F748" s="19"/>
      <c r="G748" s="19"/>
      <c r="H748" s="19"/>
      <c r="I748" s="19"/>
      <c r="J748" s="19"/>
      <c r="K748" s="19"/>
      <c r="L748" s="19"/>
      <c r="M748" s="19"/>
      <c r="N748" s="19"/>
      <c r="O748" s="19"/>
      <c r="P748" s="19"/>
      <c r="Q748" s="19"/>
      <c r="R748" s="19"/>
      <c r="S748" s="19"/>
      <c r="T748" s="19"/>
      <c r="U748" s="19"/>
      <c r="V748" s="19"/>
      <c r="W748" s="19"/>
    </row>
    <row r="749" spans="1:23">
      <c r="A749" s="19"/>
      <c r="B749" s="19"/>
      <c r="C749" s="19"/>
      <c r="D749" s="22"/>
      <c r="E749" s="22"/>
      <c r="F749" s="19"/>
      <c r="G749" s="19"/>
      <c r="H749" s="19"/>
      <c r="I749" s="19"/>
      <c r="J749" s="19"/>
      <c r="K749" s="19"/>
      <c r="L749" s="19"/>
      <c r="M749" s="19"/>
      <c r="N749" s="19"/>
      <c r="O749" s="19"/>
      <c r="P749" s="19"/>
      <c r="Q749" s="19"/>
      <c r="R749" s="19"/>
      <c r="S749" s="19"/>
      <c r="T749" s="19"/>
      <c r="U749" s="19"/>
      <c r="V749" s="19"/>
      <c r="W749" s="19"/>
    </row>
    <row r="750" spans="1:23">
      <c r="A750" s="19"/>
      <c r="B750" s="19"/>
      <c r="C750" s="19"/>
      <c r="D750" s="22"/>
      <c r="E750" s="22"/>
      <c r="F750" s="19"/>
      <c r="G750" s="19"/>
      <c r="H750" s="19"/>
      <c r="I750" s="19"/>
      <c r="J750" s="19"/>
      <c r="K750" s="19"/>
      <c r="L750" s="19"/>
      <c r="M750" s="19"/>
      <c r="N750" s="19"/>
      <c r="O750" s="19"/>
      <c r="P750" s="19"/>
      <c r="Q750" s="19"/>
      <c r="R750" s="19"/>
      <c r="S750" s="19"/>
      <c r="T750" s="19"/>
      <c r="U750" s="19"/>
      <c r="V750" s="19"/>
      <c r="W750" s="19"/>
    </row>
    <row r="751" spans="1:23">
      <c r="A751" s="19"/>
      <c r="B751" s="19"/>
      <c r="C751" s="19"/>
      <c r="D751" s="22"/>
      <c r="E751" s="22"/>
      <c r="F751" s="19"/>
      <c r="G751" s="19"/>
      <c r="H751" s="19"/>
      <c r="I751" s="19"/>
      <c r="J751" s="19"/>
      <c r="K751" s="19"/>
      <c r="L751" s="19"/>
      <c r="M751" s="19"/>
      <c r="N751" s="19"/>
      <c r="O751" s="19"/>
      <c r="P751" s="19"/>
      <c r="Q751" s="19"/>
      <c r="R751" s="19"/>
      <c r="S751" s="19"/>
      <c r="T751" s="19"/>
      <c r="U751" s="19"/>
      <c r="V751" s="19"/>
      <c r="W751" s="19"/>
    </row>
    <row r="752" spans="1:23">
      <c r="A752" s="19"/>
      <c r="B752" s="19"/>
      <c r="C752" s="19"/>
      <c r="D752" s="22"/>
      <c r="E752" s="22"/>
      <c r="F752" s="19"/>
      <c r="G752" s="19"/>
      <c r="H752" s="19"/>
      <c r="I752" s="19"/>
      <c r="J752" s="19"/>
      <c r="K752" s="19"/>
      <c r="L752" s="19"/>
      <c r="M752" s="19"/>
      <c r="N752" s="19"/>
      <c r="O752" s="19"/>
      <c r="P752" s="19"/>
      <c r="Q752" s="19"/>
      <c r="R752" s="19"/>
      <c r="S752" s="19"/>
      <c r="T752" s="19"/>
      <c r="U752" s="19"/>
      <c r="V752" s="19"/>
      <c r="W752" s="19"/>
    </row>
    <row r="753" spans="1:23">
      <c r="A753" s="19"/>
      <c r="B753" s="19"/>
      <c r="C753" s="19"/>
      <c r="D753" s="22"/>
      <c r="E753" s="22"/>
      <c r="F753" s="19"/>
      <c r="G753" s="19"/>
      <c r="H753" s="19"/>
      <c r="I753" s="19"/>
      <c r="J753" s="19"/>
      <c r="K753" s="19"/>
      <c r="L753" s="19"/>
      <c r="M753" s="19"/>
      <c r="N753" s="19"/>
      <c r="O753" s="19"/>
      <c r="P753" s="19"/>
      <c r="Q753" s="19"/>
      <c r="R753" s="19"/>
      <c r="S753" s="19"/>
      <c r="T753" s="19"/>
      <c r="U753" s="19"/>
      <c r="V753" s="19"/>
      <c r="W753" s="19"/>
    </row>
    <row r="754" spans="1:23">
      <c r="A754" s="19"/>
      <c r="B754" s="19"/>
      <c r="C754" s="19"/>
      <c r="D754" s="22"/>
      <c r="E754" s="22"/>
      <c r="F754" s="19"/>
      <c r="G754" s="19"/>
      <c r="H754" s="19"/>
      <c r="I754" s="19"/>
      <c r="J754" s="19"/>
      <c r="K754" s="19"/>
      <c r="L754" s="19"/>
      <c r="M754" s="19"/>
      <c r="N754" s="19"/>
      <c r="O754" s="19"/>
      <c r="P754" s="19"/>
      <c r="Q754" s="19"/>
      <c r="R754" s="19"/>
      <c r="S754" s="19"/>
      <c r="T754" s="19"/>
      <c r="U754" s="19"/>
      <c r="V754" s="19"/>
      <c r="W754" s="19"/>
    </row>
    <row r="755" spans="1:23">
      <c r="A755" s="19"/>
      <c r="B755" s="19"/>
      <c r="C755" s="19"/>
      <c r="D755" s="22"/>
      <c r="E755" s="22"/>
      <c r="F755" s="19"/>
      <c r="G755" s="19"/>
      <c r="H755" s="19"/>
      <c r="I755" s="19"/>
      <c r="J755" s="19"/>
      <c r="K755" s="19"/>
      <c r="L755" s="19"/>
      <c r="M755" s="19"/>
      <c r="N755" s="19"/>
      <c r="O755" s="19"/>
      <c r="P755" s="19"/>
      <c r="Q755" s="19"/>
      <c r="R755" s="19"/>
      <c r="S755" s="19"/>
      <c r="T755" s="19"/>
      <c r="U755" s="19"/>
      <c r="V755" s="19"/>
      <c r="W755" s="19"/>
    </row>
    <row r="756" spans="1:23">
      <c r="A756" s="19"/>
      <c r="B756" s="19"/>
      <c r="C756" s="19"/>
      <c r="D756" s="22"/>
      <c r="E756" s="22"/>
      <c r="F756" s="19"/>
      <c r="G756" s="19"/>
      <c r="H756" s="19"/>
      <c r="I756" s="19"/>
      <c r="J756" s="19"/>
      <c r="K756" s="19"/>
      <c r="L756" s="19"/>
      <c r="M756" s="19"/>
      <c r="N756" s="19"/>
      <c r="O756" s="19"/>
      <c r="P756" s="19"/>
      <c r="Q756" s="19"/>
      <c r="R756" s="19"/>
      <c r="S756" s="19"/>
      <c r="T756" s="19"/>
      <c r="U756" s="19"/>
      <c r="V756" s="19"/>
      <c r="W756" s="19"/>
    </row>
    <row r="757" spans="1:23">
      <c r="A757" s="19"/>
      <c r="B757" s="19"/>
      <c r="C757" s="19"/>
      <c r="D757" s="22"/>
      <c r="E757" s="22"/>
      <c r="F757" s="19"/>
      <c r="G757" s="19"/>
      <c r="H757" s="19"/>
      <c r="I757" s="19"/>
      <c r="J757" s="19"/>
      <c r="K757" s="19"/>
      <c r="L757" s="19"/>
      <c r="M757" s="19"/>
      <c r="N757" s="19"/>
      <c r="O757" s="19"/>
      <c r="P757" s="19"/>
      <c r="Q757" s="19"/>
      <c r="R757" s="19"/>
      <c r="S757" s="19"/>
      <c r="T757" s="19"/>
      <c r="U757" s="19"/>
      <c r="V757" s="19"/>
      <c r="W757" s="19"/>
    </row>
    <row r="758" spans="1:23">
      <c r="A758" s="19"/>
      <c r="B758" s="19"/>
      <c r="C758" s="19"/>
      <c r="D758" s="22"/>
      <c r="E758" s="22"/>
      <c r="F758" s="19"/>
      <c r="G758" s="19"/>
      <c r="H758" s="19"/>
      <c r="I758" s="19"/>
      <c r="J758" s="19"/>
      <c r="K758" s="19"/>
      <c r="L758" s="19"/>
      <c r="M758" s="19"/>
      <c r="N758" s="19"/>
      <c r="O758" s="19"/>
      <c r="P758" s="19"/>
      <c r="Q758" s="19"/>
      <c r="R758" s="19"/>
      <c r="S758" s="19"/>
      <c r="T758" s="19"/>
      <c r="U758" s="19"/>
      <c r="V758" s="19"/>
      <c r="W758" s="19"/>
    </row>
    <row r="759" spans="1:23">
      <c r="A759" s="19"/>
      <c r="B759" s="19"/>
      <c r="C759" s="19"/>
      <c r="D759" s="22"/>
      <c r="E759" s="22"/>
      <c r="F759" s="19"/>
      <c r="G759" s="19"/>
      <c r="H759" s="19"/>
      <c r="I759" s="19"/>
      <c r="J759" s="19"/>
      <c r="K759" s="19"/>
      <c r="L759" s="19"/>
      <c r="M759" s="19"/>
      <c r="N759" s="19"/>
      <c r="O759" s="19"/>
      <c r="P759" s="19"/>
      <c r="Q759" s="19"/>
      <c r="R759" s="19"/>
      <c r="S759" s="19"/>
      <c r="T759" s="19"/>
      <c r="U759" s="19"/>
      <c r="V759" s="19"/>
      <c r="W759" s="19"/>
    </row>
    <row r="760" spans="1:23">
      <c r="A760" s="19"/>
      <c r="B760" s="19"/>
      <c r="C760" s="19"/>
      <c r="D760" s="22"/>
      <c r="E760" s="22"/>
      <c r="F760" s="19"/>
      <c r="G760" s="19"/>
      <c r="H760" s="19"/>
      <c r="I760" s="19"/>
      <c r="J760" s="19"/>
      <c r="K760" s="19"/>
      <c r="L760" s="19"/>
      <c r="M760" s="19"/>
      <c r="N760" s="19"/>
      <c r="O760" s="19"/>
      <c r="P760" s="19"/>
      <c r="Q760" s="19"/>
      <c r="R760" s="19"/>
      <c r="S760" s="19"/>
      <c r="T760" s="19"/>
      <c r="U760" s="19"/>
      <c r="V760" s="19"/>
      <c r="W760" s="19"/>
    </row>
    <row r="761" spans="1:23">
      <c r="A761" s="19"/>
      <c r="B761" s="19"/>
      <c r="C761" s="19"/>
      <c r="D761" s="22"/>
      <c r="E761" s="22"/>
      <c r="F761" s="19"/>
      <c r="G761" s="19"/>
      <c r="H761" s="19"/>
      <c r="I761" s="19"/>
      <c r="J761" s="19"/>
      <c r="K761" s="19"/>
      <c r="L761" s="19"/>
      <c r="M761" s="19"/>
      <c r="N761" s="19"/>
      <c r="O761" s="19"/>
      <c r="P761" s="19"/>
      <c r="Q761" s="19"/>
      <c r="R761" s="19"/>
      <c r="S761" s="19"/>
      <c r="T761" s="19"/>
      <c r="U761" s="19"/>
      <c r="V761" s="19"/>
      <c r="W761" s="19"/>
    </row>
    <row r="762" spans="1:23">
      <c r="A762" s="19"/>
      <c r="B762" s="19"/>
      <c r="C762" s="19"/>
      <c r="D762" s="22"/>
      <c r="E762" s="22"/>
      <c r="F762" s="19"/>
      <c r="G762" s="19"/>
      <c r="H762" s="19"/>
      <c r="I762" s="19"/>
      <c r="J762" s="19"/>
      <c r="K762" s="19"/>
      <c r="L762" s="19"/>
      <c r="M762" s="19"/>
      <c r="N762" s="19"/>
      <c r="O762" s="19"/>
      <c r="P762" s="19"/>
      <c r="Q762" s="19"/>
      <c r="R762" s="19"/>
      <c r="S762" s="19"/>
      <c r="T762" s="19"/>
      <c r="U762" s="19"/>
      <c r="V762" s="19"/>
      <c r="W762" s="19"/>
    </row>
    <row r="763" spans="1:23">
      <c r="A763" s="19"/>
      <c r="B763" s="19"/>
      <c r="C763" s="19"/>
      <c r="D763" s="22"/>
      <c r="E763" s="22"/>
      <c r="F763" s="19"/>
      <c r="G763" s="19"/>
      <c r="H763" s="19"/>
      <c r="I763" s="19"/>
      <c r="J763" s="19"/>
      <c r="K763" s="19"/>
      <c r="L763" s="19"/>
      <c r="M763" s="19"/>
      <c r="N763" s="19"/>
      <c r="O763" s="19"/>
      <c r="P763" s="19"/>
      <c r="Q763" s="19"/>
      <c r="R763" s="19"/>
      <c r="S763" s="19"/>
      <c r="T763" s="19"/>
      <c r="U763" s="19"/>
      <c r="V763" s="19"/>
      <c r="W763" s="19"/>
    </row>
    <row r="764" spans="1:23">
      <c r="A764" s="19"/>
      <c r="B764" s="19"/>
      <c r="C764" s="19"/>
      <c r="D764" s="22"/>
      <c r="E764" s="22"/>
      <c r="F764" s="19"/>
      <c r="G764" s="19"/>
      <c r="H764" s="19"/>
      <c r="I764" s="19"/>
      <c r="J764" s="19"/>
      <c r="K764" s="19"/>
      <c r="L764" s="19"/>
      <c r="M764" s="19"/>
      <c r="N764" s="19"/>
      <c r="O764" s="19"/>
      <c r="P764" s="19"/>
      <c r="Q764" s="19"/>
      <c r="R764" s="19"/>
      <c r="S764" s="19"/>
      <c r="T764" s="19"/>
      <c r="U764" s="19"/>
      <c r="V764" s="19"/>
      <c r="W764" s="19"/>
    </row>
    <row r="765" spans="1:23">
      <c r="A765" s="19"/>
      <c r="B765" s="19"/>
      <c r="C765" s="19"/>
      <c r="D765" s="22"/>
      <c r="E765" s="22"/>
      <c r="F765" s="19"/>
      <c r="G765" s="19"/>
      <c r="H765" s="19"/>
      <c r="I765" s="19"/>
      <c r="J765" s="19"/>
      <c r="K765" s="19"/>
      <c r="L765" s="19"/>
      <c r="M765" s="19"/>
      <c r="N765" s="19"/>
      <c r="O765" s="19"/>
      <c r="P765" s="19"/>
      <c r="Q765" s="19"/>
      <c r="R765" s="19"/>
      <c r="S765" s="19"/>
      <c r="T765" s="19"/>
      <c r="U765" s="19"/>
      <c r="V765" s="19"/>
      <c r="W765" s="19"/>
    </row>
    <row r="766" spans="1:23">
      <c r="A766" s="19"/>
      <c r="B766" s="19"/>
      <c r="C766" s="19"/>
      <c r="D766" s="22"/>
      <c r="E766" s="22"/>
      <c r="F766" s="19"/>
      <c r="G766" s="19"/>
      <c r="H766" s="19"/>
      <c r="I766" s="19"/>
      <c r="J766" s="19"/>
      <c r="K766" s="19"/>
      <c r="L766" s="19"/>
      <c r="M766" s="19"/>
      <c r="N766" s="19"/>
      <c r="O766" s="19"/>
      <c r="P766" s="19"/>
      <c r="Q766" s="19"/>
      <c r="R766" s="19"/>
      <c r="S766" s="19"/>
      <c r="T766" s="19"/>
      <c r="U766" s="19"/>
      <c r="V766" s="19"/>
      <c r="W766" s="19"/>
    </row>
    <row r="767" spans="1:23">
      <c r="A767" s="19"/>
      <c r="B767" s="19"/>
      <c r="C767" s="19"/>
      <c r="D767" s="22"/>
      <c r="E767" s="22"/>
      <c r="F767" s="19"/>
      <c r="G767" s="19"/>
      <c r="H767" s="19"/>
      <c r="I767" s="19"/>
      <c r="J767" s="19"/>
      <c r="K767" s="19"/>
      <c r="L767" s="19"/>
      <c r="M767" s="19"/>
      <c r="N767" s="19"/>
      <c r="O767" s="19"/>
      <c r="P767" s="19"/>
      <c r="Q767" s="19"/>
      <c r="R767" s="19"/>
      <c r="S767" s="19"/>
      <c r="T767" s="19"/>
      <c r="U767" s="19"/>
      <c r="V767" s="19"/>
      <c r="W767" s="19"/>
    </row>
    <row r="768" spans="1:23">
      <c r="A768" s="19"/>
      <c r="B768" s="19"/>
      <c r="C768" s="19"/>
      <c r="D768" s="22"/>
      <c r="E768" s="22"/>
      <c r="F768" s="19"/>
      <c r="G768" s="19"/>
      <c r="H768" s="19"/>
      <c r="I768" s="19"/>
      <c r="J768" s="19"/>
      <c r="K768" s="19"/>
      <c r="L768" s="19"/>
      <c r="M768" s="19"/>
      <c r="N768" s="19"/>
      <c r="O768" s="19"/>
      <c r="P768" s="19"/>
      <c r="Q768" s="19"/>
      <c r="R768" s="19"/>
      <c r="S768" s="19"/>
      <c r="T768" s="19"/>
      <c r="U768" s="19"/>
      <c r="V768" s="19"/>
      <c r="W768" s="19"/>
    </row>
    <row r="769" spans="1:23">
      <c r="A769" s="19"/>
      <c r="B769" s="19"/>
      <c r="C769" s="19"/>
      <c r="D769" s="22"/>
      <c r="E769" s="22"/>
      <c r="F769" s="19"/>
      <c r="G769" s="19"/>
      <c r="H769" s="19"/>
      <c r="I769" s="19"/>
      <c r="J769" s="19"/>
      <c r="K769" s="19"/>
      <c r="L769" s="19"/>
      <c r="M769" s="19"/>
      <c r="N769" s="19"/>
      <c r="O769" s="19"/>
      <c r="P769" s="19"/>
      <c r="Q769" s="19"/>
      <c r="R769" s="19"/>
      <c r="S769" s="19"/>
      <c r="T769" s="19"/>
      <c r="U769" s="19"/>
      <c r="V769" s="19"/>
      <c r="W769" s="19"/>
    </row>
    <row r="770" spans="1:23">
      <c r="A770" s="19"/>
      <c r="B770" s="19"/>
      <c r="C770" s="19"/>
      <c r="D770" s="22"/>
      <c r="E770" s="22"/>
      <c r="F770" s="19"/>
      <c r="G770" s="19"/>
      <c r="H770" s="19"/>
      <c r="I770" s="19"/>
      <c r="J770" s="19"/>
      <c r="K770" s="19"/>
      <c r="L770" s="19"/>
      <c r="M770" s="19"/>
      <c r="N770" s="19"/>
      <c r="O770" s="19"/>
      <c r="P770" s="19"/>
      <c r="Q770" s="19"/>
      <c r="R770" s="19"/>
      <c r="S770" s="19"/>
      <c r="T770" s="19"/>
      <c r="U770" s="19"/>
      <c r="V770" s="19"/>
      <c r="W770" s="19"/>
    </row>
  </sheetData>
  <phoneticPr fontId="102" type="noConversion"/>
  <hyperlinks>
    <hyperlink ref="F3" r:id="rId1" xr:uid="{00000000-0004-0000-0C00-000000000000}"/>
    <hyperlink ref="F4" r:id="rId2" xr:uid="{00000000-0004-0000-0C00-000001000000}"/>
    <hyperlink ref="F5" r:id="rId3" xr:uid="{00000000-0004-0000-0C00-000002000000}"/>
    <hyperlink ref="F6" r:id="rId4" xr:uid="{00000000-0004-0000-0C00-000003000000}"/>
    <hyperlink ref="F7" r:id="rId5" xr:uid="{00000000-0004-0000-0C00-000004000000}"/>
    <hyperlink ref="F8" r:id="rId6" xr:uid="{00000000-0004-0000-0C00-000005000000}"/>
    <hyperlink ref="F9" r:id="rId7" xr:uid="{00000000-0004-0000-0C00-000006000000}"/>
    <hyperlink ref="F10" r:id="rId8" xr:uid="{00000000-0004-0000-0C00-000007000000}"/>
    <hyperlink ref="F11" r:id="rId9" xr:uid="{00000000-0004-0000-0C00-000008000000}"/>
    <hyperlink ref="F12" r:id="rId10" xr:uid="{00000000-0004-0000-0C00-000009000000}"/>
    <hyperlink ref="F13" r:id="rId11" xr:uid="{00000000-0004-0000-0C00-00000A000000}"/>
    <hyperlink ref="F14" r:id="rId12" xr:uid="{00000000-0004-0000-0C00-00000B000000}"/>
    <hyperlink ref="F15" r:id="rId13" xr:uid="{00000000-0004-0000-0C00-00000D000000}"/>
    <hyperlink ref="F16" r:id="rId14" xr:uid="{00000000-0004-0000-0C00-00000E000000}"/>
    <hyperlink ref="F17" r:id="rId15" xr:uid="{00000000-0004-0000-0C00-00000F000000}"/>
    <hyperlink ref="F18" r:id="rId16" xr:uid="{00000000-0004-0000-0C00-000011000000}"/>
    <hyperlink ref="F19" r:id="rId17" xr:uid="{00000000-0004-0000-0C00-000012000000}"/>
    <hyperlink ref="F20" r:id="rId18" xr:uid="{00000000-0004-0000-0C00-000013000000}"/>
    <hyperlink ref="F21" r:id="rId19" xr:uid="{00000000-0004-0000-0C00-000014000000}"/>
    <hyperlink ref="F22" r:id="rId20" xr:uid="{00000000-0004-0000-0C00-000015000000}"/>
    <hyperlink ref="F23" r:id="rId21" xr:uid="{00000000-0004-0000-0C00-000016000000}"/>
    <hyperlink ref="F24" r:id="rId22" xr:uid="{00000000-0004-0000-0C00-000017000000}"/>
    <hyperlink ref="F25" r:id="rId23" xr:uid="{00000000-0004-0000-0C00-000018000000}"/>
    <hyperlink ref="F26" r:id="rId24" xr:uid="{00000000-0004-0000-0C00-000019000000}"/>
    <hyperlink ref="F27" r:id="rId25" xr:uid="{00000000-0004-0000-0C00-00001A000000}"/>
    <hyperlink ref="F28" r:id="rId26" xr:uid="{00000000-0004-0000-0C00-00001B000000}"/>
    <hyperlink ref="F29" r:id="rId27" xr:uid="{00000000-0004-0000-0C00-00001C000000}"/>
    <hyperlink ref="F30" r:id="rId28" xr:uid="{00000000-0004-0000-0C00-00001D000000}"/>
    <hyperlink ref="F31" r:id="rId29" xr:uid="{00000000-0004-0000-0C00-00001E000000}"/>
    <hyperlink ref="F32" r:id="rId30" xr:uid="{00000000-0004-0000-0C00-00001F000000}"/>
    <hyperlink ref="F33" r:id="rId31" xr:uid="{00000000-0004-0000-0C00-000020000000}"/>
    <hyperlink ref="F34" r:id="rId32" xr:uid="{00000000-0004-0000-0C00-000021000000}"/>
    <hyperlink ref="F35" r:id="rId33" xr:uid="{00000000-0004-0000-0C00-000022000000}"/>
    <hyperlink ref="F36" r:id="rId34" xr:uid="{00000000-0004-0000-0C00-000023000000}"/>
    <hyperlink ref="F37" r:id="rId35" xr:uid="{00000000-0004-0000-0C00-000024000000}"/>
    <hyperlink ref="F38" r:id="rId36" xr:uid="{00000000-0004-0000-0C00-000025000000}"/>
    <hyperlink ref="F39" r:id="rId37" xr:uid="{00000000-0004-0000-0C00-000026000000}"/>
    <hyperlink ref="F40" r:id="rId38" xr:uid="{00000000-0004-0000-0C00-000027000000}"/>
    <hyperlink ref="F41" r:id="rId39" xr:uid="{00000000-0004-0000-0C00-000028000000}"/>
    <hyperlink ref="F42" r:id="rId40" xr:uid="{00000000-0004-0000-0C00-000029000000}"/>
    <hyperlink ref="F43" r:id="rId41" xr:uid="{00000000-0004-0000-0C00-00002A000000}"/>
    <hyperlink ref="F44" r:id="rId42" xr:uid="{00000000-0004-0000-0C00-00002B000000}"/>
    <hyperlink ref="F45" r:id="rId43" xr:uid="{00000000-0004-0000-0C00-00002C000000}"/>
    <hyperlink ref="F46" r:id="rId44" xr:uid="{00000000-0004-0000-0C00-00002D000000}"/>
    <hyperlink ref="F47" r:id="rId45" xr:uid="{00000000-0004-0000-0C00-00002E000000}"/>
    <hyperlink ref="F48" r:id="rId46" xr:uid="{00000000-0004-0000-0C00-00002F000000}"/>
    <hyperlink ref="F49" r:id="rId47" xr:uid="{00000000-0004-0000-0C00-000030000000}"/>
    <hyperlink ref="F50" r:id="rId48" xr:uid="{00000000-0004-0000-0C00-000031000000}"/>
    <hyperlink ref="F51" r:id="rId49" xr:uid="{00000000-0004-0000-0C00-000032000000}"/>
    <hyperlink ref="F52" r:id="rId50" xr:uid="{00000000-0004-0000-0C00-000033000000}"/>
    <hyperlink ref="F53" r:id="rId51" xr:uid="{00000000-0004-0000-0C00-000034000000}"/>
    <hyperlink ref="F54" r:id="rId52" xr:uid="{00000000-0004-0000-0C00-000035000000}"/>
    <hyperlink ref="F55" r:id="rId53" xr:uid="{00000000-0004-0000-0C00-000036000000}"/>
    <hyperlink ref="F56" r:id="rId54" xr:uid="{00000000-0004-0000-0C00-000037000000}"/>
    <hyperlink ref="F57" r:id="rId55" xr:uid="{00000000-0004-0000-0C00-000038000000}"/>
    <hyperlink ref="F58" r:id="rId56" xr:uid="{00000000-0004-0000-0C00-000039000000}"/>
  </hyperlinks>
  <pageMargins left="0.7" right="0.7" top="0.75" bottom="0.75" header="0.3" footer="0.3"/>
  <tableParts count="1">
    <tablePart r:id="rId5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C5"/>
  <sheetViews>
    <sheetView workbookViewId="0"/>
  </sheetViews>
  <sheetFormatPr defaultColWidth="12.6640625" defaultRowHeight="15.75" customHeight="1"/>
  <cols>
    <col min="3" max="3" width="86" customWidth="1"/>
  </cols>
  <sheetData>
    <row r="2" spans="2:3">
      <c r="B2" s="1" t="s">
        <v>0</v>
      </c>
      <c r="C2" s="2" t="s">
        <v>1</v>
      </c>
    </row>
    <row r="3" spans="2:3">
      <c r="B3" s="3" t="s">
        <v>2</v>
      </c>
      <c r="C3" s="4" t="s">
        <v>3</v>
      </c>
    </row>
    <row r="4" spans="2:3">
      <c r="B4" s="3" t="s">
        <v>4</v>
      </c>
      <c r="C4" s="4" t="s">
        <v>5</v>
      </c>
    </row>
    <row r="5" spans="2:3">
      <c r="B5" s="5" t="s">
        <v>6</v>
      </c>
      <c r="C5" s="6"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election activeCell="B8" sqref="B8"/>
    </sheetView>
  </sheetViews>
  <sheetFormatPr defaultColWidth="12.6640625" defaultRowHeight="15.75" customHeight="1"/>
  <cols>
    <col min="1" max="1" width="4.5546875" bestFit="1" customWidth="1"/>
    <col min="2" max="2" width="94" bestFit="1" customWidth="1"/>
    <col min="3" max="3" width="77.33203125" customWidth="1"/>
  </cols>
  <sheetData>
    <row r="1" spans="1:3" ht="15.75" customHeight="1">
      <c r="A1" s="251"/>
    </row>
    <row r="2" spans="1:3" ht="26.4">
      <c r="A2" s="253" t="s">
        <v>5935</v>
      </c>
      <c r="B2" t="s">
        <v>5934</v>
      </c>
      <c r="C2" s="4"/>
    </row>
    <row r="3" spans="1:3" ht="13.2">
      <c r="A3" s="254" t="s">
        <v>5936</v>
      </c>
      <c r="B3" s="252" t="s">
        <v>5937</v>
      </c>
    </row>
    <row r="4" spans="1:3" ht="13.2">
      <c r="B4" s="3"/>
    </row>
    <row r="5" spans="1:3" ht="13.2">
      <c r="B5" s="3"/>
      <c r="C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election activeCell="B12" sqref="B12"/>
    </sheetView>
  </sheetViews>
  <sheetFormatPr defaultColWidth="12.6640625" defaultRowHeight="15.75" customHeight="1"/>
  <cols>
    <col min="2" max="2" width="51.88671875" customWidth="1"/>
  </cols>
  <sheetData>
    <row r="2" spans="1:2" ht="13.2">
      <c r="B2" s="4" t="s">
        <v>8</v>
      </c>
    </row>
    <row r="3" spans="1:2" ht="13.8">
      <c r="A3" s="7" t="s">
        <v>9</v>
      </c>
      <c r="B3" s="7" t="s">
        <v>10</v>
      </c>
    </row>
    <row r="4" spans="1:2" ht="13.8">
      <c r="A4" s="8" t="s">
        <v>11</v>
      </c>
      <c r="B4" s="8" t="s">
        <v>12</v>
      </c>
    </row>
    <row r="5" spans="1:2" ht="13.8">
      <c r="A5" s="8" t="s">
        <v>13</v>
      </c>
      <c r="B5" s="8" t="s">
        <v>14</v>
      </c>
    </row>
    <row r="6" spans="1:2" ht="55.2">
      <c r="A6" s="8" t="s">
        <v>15</v>
      </c>
      <c r="B6" s="8" t="s">
        <v>16</v>
      </c>
    </row>
    <row r="7" spans="1:2" ht="13.2">
      <c r="A7" s="9"/>
      <c r="B7" s="9"/>
    </row>
    <row r="15" spans="1:2" ht="13.2">
      <c r="B15" s="4" t="s">
        <v>17</v>
      </c>
    </row>
    <row r="16" spans="1:2" ht="13.8">
      <c r="A16" s="7" t="s">
        <v>9</v>
      </c>
      <c r="B16" s="7" t="s">
        <v>10</v>
      </c>
    </row>
    <row r="17" spans="1:2" ht="13.8">
      <c r="A17" s="8" t="s">
        <v>11</v>
      </c>
      <c r="B17" s="8" t="s">
        <v>12</v>
      </c>
    </row>
    <row r="18" spans="1:2" ht="13.8">
      <c r="A18" s="8" t="s">
        <v>13</v>
      </c>
      <c r="B18" s="8" t="s">
        <v>14</v>
      </c>
    </row>
    <row r="19" spans="1:2" ht="55.2">
      <c r="A19" s="8" t="s">
        <v>15</v>
      </c>
      <c r="B19" s="8" t="s">
        <v>16</v>
      </c>
    </row>
    <row r="20" spans="1:2" ht="13.8">
      <c r="A20" s="8" t="s">
        <v>18</v>
      </c>
      <c r="B20" s="8" t="s">
        <v>19</v>
      </c>
    </row>
    <row r="21" spans="1:2" ht="13.8">
      <c r="A21" s="8" t="s">
        <v>20</v>
      </c>
      <c r="B21" s="8" t="s">
        <v>21</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1"/>
  <sheetViews>
    <sheetView workbookViewId="0">
      <selection activeCell="C21" sqref="C21"/>
    </sheetView>
  </sheetViews>
  <sheetFormatPr defaultColWidth="12.6640625" defaultRowHeight="15.75" customHeight="1"/>
  <cols>
    <col min="1" max="2" width="9.88671875" customWidth="1"/>
    <col min="3" max="3" width="64.44140625" customWidth="1"/>
    <col min="4" max="4" width="6.6640625" customWidth="1"/>
    <col min="5" max="5" width="23.77734375" customWidth="1"/>
  </cols>
  <sheetData>
    <row r="1" spans="1:28">
      <c r="A1" s="4"/>
      <c r="B1" s="4"/>
      <c r="C1" s="4"/>
      <c r="D1" s="4"/>
      <c r="E1" s="4"/>
      <c r="F1" s="4"/>
    </row>
    <row r="2" spans="1:28">
      <c r="A2" s="4"/>
      <c r="B2" s="10" t="s">
        <v>22</v>
      </c>
      <c r="C2" s="11" t="s">
        <v>23</v>
      </c>
      <c r="D2" s="10" t="s">
        <v>24</v>
      </c>
      <c r="E2" s="10" t="s">
        <v>25</v>
      </c>
      <c r="F2" s="11" t="s">
        <v>26</v>
      </c>
      <c r="G2" s="12"/>
      <c r="H2" s="12"/>
      <c r="I2" s="12"/>
      <c r="J2" s="12"/>
      <c r="K2" s="12"/>
      <c r="L2" s="12"/>
      <c r="M2" s="12"/>
      <c r="N2" s="12"/>
      <c r="O2" s="12"/>
      <c r="P2" s="12"/>
      <c r="Q2" s="12"/>
      <c r="R2" s="12"/>
      <c r="S2" s="12"/>
      <c r="T2" s="12"/>
      <c r="U2" s="12"/>
      <c r="V2" s="12"/>
      <c r="W2" s="12"/>
      <c r="X2" s="12"/>
      <c r="Y2" s="12"/>
      <c r="Z2" s="12"/>
      <c r="AA2" s="12"/>
      <c r="AB2" s="12"/>
    </row>
    <row r="3" spans="1:28">
      <c r="A3" s="13"/>
      <c r="B3" s="14">
        <v>45606</v>
      </c>
      <c r="C3" s="15" t="s">
        <v>27</v>
      </c>
      <c r="D3" s="16" t="s">
        <v>28</v>
      </c>
      <c r="E3" s="17" t="s">
        <v>29</v>
      </c>
      <c r="F3" s="18"/>
      <c r="G3" s="19"/>
      <c r="H3" s="19"/>
      <c r="I3" s="19"/>
      <c r="J3" s="19"/>
      <c r="K3" s="19"/>
      <c r="L3" s="19"/>
      <c r="M3" s="19"/>
      <c r="N3" s="19"/>
      <c r="O3" s="19"/>
      <c r="P3" s="19"/>
      <c r="Q3" s="19"/>
      <c r="R3" s="19"/>
      <c r="S3" s="19"/>
      <c r="T3" s="19"/>
      <c r="U3" s="19"/>
      <c r="V3" s="19"/>
      <c r="W3" s="19"/>
      <c r="X3" s="19"/>
      <c r="Y3" s="19"/>
      <c r="Z3" s="19"/>
      <c r="AA3" s="19"/>
      <c r="AB3" s="19"/>
    </row>
    <row r="4" spans="1:28">
      <c r="A4" s="13"/>
      <c r="B4" s="14">
        <v>45606</v>
      </c>
      <c r="C4" s="20" t="s">
        <v>30</v>
      </c>
      <c r="D4" s="21" t="s">
        <v>31</v>
      </c>
      <c r="E4" s="17" t="s">
        <v>32</v>
      </c>
      <c r="F4" s="18" t="s">
        <v>33</v>
      </c>
      <c r="G4" s="19"/>
      <c r="H4" s="19"/>
      <c r="I4" s="19"/>
      <c r="J4" s="19"/>
      <c r="K4" s="19"/>
      <c r="L4" s="19"/>
      <c r="M4" s="19"/>
      <c r="N4" s="19"/>
      <c r="O4" s="19"/>
      <c r="P4" s="19"/>
      <c r="Q4" s="19"/>
      <c r="R4" s="19"/>
      <c r="S4" s="19"/>
      <c r="T4" s="19"/>
      <c r="U4" s="19"/>
      <c r="V4" s="19"/>
      <c r="W4" s="19"/>
      <c r="X4" s="19"/>
      <c r="Y4" s="19"/>
      <c r="Z4" s="19"/>
      <c r="AA4" s="19"/>
      <c r="AB4" s="19"/>
    </row>
    <row r="5" spans="1:28">
      <c r="A5" s="13"/>
      <c r="B5" s="14">
        <v>45606</v>
      </c>
      <c r="C5" s="20" t="s">
        <v>34</v>
      </c>
      <c r="D5" s="21" t="s">
        <v>31</v>
      </c>
      <c r="E5" s="17" t="s">
        <v>32</v>
      </c>
      <c r="F5" s="18" t="s">
        <v>35</v>
      </c>
      <c r="G5" s="19"/>
      <c r="H5" s="19"/>
      <c r="I5" s="19"/>
      <c r="J5" s="19"/>
      <c r="K5" s="19"/>
      <c r="L5" s="19"/>
      <c r="M5" s="19"/>
      <c r="N5" s="19"/>
      <c r="O5" s="19"/>
      <c r="P5" s="19"/>
      <c r="Q5" s="19"/>
      <c r="R5" s="19"/>
      <c r="S5" s="19"/>
      <c r="T5" s="19"/>
      <c r="U5" s="19"/>
      <c r="V5" s="19"/>
      <c r="W5" s="19"/>
      <c r="X5" s="19"/>
      <c r="Y5" s="19"/>
      <c r="Z5" s="19"/>
      <c r="AA5" s="19"/>
      <c r="AB5" s="19"/>
    </row>
    <row r="6" spans="1:28">
      <c r="A6" s="13"/>
      <c r="B6" s="14">
        <v>45606</v>
      </c>
      <c r="C6" s="20" t="s">
        <v>36</v>
      </c>
      <c r="D6" s="16" t="s">
        <v>37</v>
      </c>
      <c r="E6" s="17" t="s">
        <v>38</v>
      </c>
      <c r="F6" s="18" t="s">
        <v>39</v>
      </c>
      <c r="G6" s="19"/>
      <c r="H6" s="19"/>
      <c r="I6" s="19"/>
      <c r="J6" s="19"/>
      <c r="K6" s="19"/>
      <c r="L6" s="19"/>
      <c r="M6" s="19"/>
      <c r="N6" s="19"/>
      <c r="O6" s="19"/>
      <c r="P6" s="19"/>
      <c r="Q6" s="19"/>
      <c r="R6" s="19"/>
      <c r="S6" s="19"/>
      <c r="T6" s="19"/>
      <c r="U6" s="19"/>
      <c r="V6" s="19"/>
      <c r="W6" s="19"/>
      <c r="X6" s="19"/>
      <c r="Y6" s="19"/>
      <c r="Z6" s="19"/>
      <c r="AA6" s="19"/>
      <c r="AB6" s="19"/>
    </row>
    <row r="7" spans="1:28">
      <c r="A7" s="13"/>
      <c r="B7" s="14">
        <v>45606</v>
      </c>
      <c r="C7" s="20" t="s">
        <v>40</v>
      </c>
      <c r="D7" s="16" t="s">
        <v>41</v>
      </c>
      <c r="E7" s="17" t="s">
        <v>42</v>
      </c>
      <c r="F7" s="18"/>
      <c r="G7" s="19"/>
      <c r="H7" s="19"/>
      <c r="I7" s="19"/>
      <c r="J7" s="19"/>
      <c r="K7" s="19"/>
      <c r="L7" s="19"/>
      <c r="M7" s="19"/>
      <c r="N7" s="19"/>
      <c r="O7" s="19"/>
      <c r="P7" s="19"/>
      <c r="Q7" s="19"/>
      <c r="R7" s="19"/>
      <c r="S7" s="19"/>
      <c r="T7" s="19"/>
      <c r="U7" s="19"/>
      <c r="V7" s="19"/>
      <c r="W7" s="19"/>
      <c r="X7" s="19"/>
      <c r="Y7" s="19"/>
      <c r="Z7" s="19"/>
      <c r="AA7" s="19"/>
      <c r="AB7" s="19"/>
    </row>
    <row r="8" spans="1:28">
      <c r="B8" s="19"/>
      <c r="C8" s="22"/>
      <c r="D8" s="19"/>
      <c r="E8" s="19"/>
      <c r="F8" s="22"/>
      <c r="G8" s="19"/>
      <c r="H8" s="19"/>
      <c r="I8" s="19"/>
      <c r="J8" s="19"/>
      <c r="K8" s="19"/>
      <c r="L8" s="19"/>
      <c r="M8" s="19"/>
      <c r="N8" s="19"/>
      <c r="O8" s="19"/>
      <c r="P8" s="19"/>
      <c r="Q8" s="19"/>
      <c r="R8" s="19"/>
      <c r="S8" s="19"/>
      <c r="T8" s="19"/>
      <c r="U8" s="19"/>
      <c r="V8" s="19"/>
      <c r="W8" s="19"/>
      <c r="X8" s="19"/>
      <c r="Y8" s="19"/>
      <c r="Z8" s="19"/>
      <c r="AA8" s="19"/>
      <c r="AB8" s="19"/>
    </row>
    <row r="9" spans="1:28">
      <c r="B9" s="19"/>
      <c r="C9" s="22"/>
      <c r="D9" s="19"/>
      <c r="E9" s="19"/>
      <c r="F9" s="22"/>
      <c r="G9" s="19"/>
      <c r="H9" s="19"/>
      <c r="I9" s="19"/>
      <c r="J9" s="19"/>
      <c r="K9" s="19"/>
      <c r="L9" s="19"/>
      <c r="M9" s="19"/>
      <c r="N9" s="19"/>
      <c r="O9" s="19"/>
      <c r="P9" s="19"/>
      <c r="Q9" s="19"/>
      <c r="R9" s="19"/>
      <c r="S9" s="19"/>
      <c r="T9" s="19"/>
      <c r="U9" s="19"/>
      <c r="V9" s="19"/>
      <c r="W9" s="19"/>
      <c r="X9" s="19"/>
      <c r="Y9" s="19"/>
      <c r="Z9" s="19"/>
      <c r="AA9" s="19"/>
      <c r="AB9" s="19"/>
    </row>
    <row r="10" spans="1:28">
      <c r="B10" s="19"/>
      <c r="C10" s="22"/>
      <c r="D10" s="19"/>
      <c r="E10" s="19"/>
      <c r="F10" s="22"/>
      <c r="G10" s="19"/>
      <c r="H10" s="19"/>
      <c r="I10" s="19"/>
      <c r="J10" s="19"/>
      <c r="K10" s="19"/>
      <c r="L10" s="19"/>
      <c r="M10" s="19"/>
      <c r="N10" s="19"/>
      <c r="O10" s="19"/>
      <c r="P10" s="19"/>
      <c r="Q10" s="19"/>
      <c r="R10" s="19"/>
      <c r="S10" s="19"/>
      <c r="T10" s="19"/>
      <c r="U10" s="19"/>
      <c r="V10" s="19"/>
      <c r="W10" s="19"/>
      <c r="X10" s="19"/>
      <c r="Y10" s="19"/>
      <c r="Z10" s="19"/>
      <c r="AA10" s="19"/>
      <c r="AB10" s="19"/>
    </row>
    <row r="11" spans="1:28">
      <c r="B11" s="19"/>
      <c r="C11" s="22"/>
      <c r="D11" s="19"/>
      <c r="E11" s="19"/>
      <c r="F11" s="22"/>
      <c r="G11" s="19"/>
      <c r="H11" s="19"/>
      <c r="I11" s="19"/>
      <c r="J11" s="19"/>
      <c r="K11" s="19"/>
      <c r="L11" s="19"/>
      <c r="M11" s="19"/>
      <c r="N11" s="19"/>
      <c r="O11" s="19"/>
      <c r="P11" s="19"/>
      <c r="Q11" s="19"/>
      <c r="R11" s="19"/>
      <c r="S11" s="19"/>
      <c r="T11" s="19"/>
      <c r="U11" s="19"/>
      <c r="V11" s="19"/>
      <c r="W11" s="19"/>
      <c r="X11" s="19"/>
      <c r="Y11" s="19"/>
      <c r="Z11" s="19"/>
      <c r="AA11" s="19"/>
      <c r="AB11" s="19"/>
    </row>
    <row r="12" spans="1:28">
      <c r="B12" s="19"/>
      <c r="C12" s="22"/>
      <c r="D12" s="19"/>
      <c r="E12" s="19"/>
      <c r="F12" s="22"/>
      <c r="G12" s="19"/>
      <c r="H12" s="19"/>
      <c r="I12" s="19"/>
      <c r="J12" s="19"/>
      <c r="K12" s="19"/>
      <c r="L12" s="19"/>
      <c r="M12" s="19"/>
      <c r="N12" s="19"/>
      <c r="O12" s="19"/>
      <c r="P12" s="19"/>
      <c r="Q12" s="19"/>
      <c r="R12" s="19"/>
      <c r="S12" s="19"/>
      <c r="T12" s="19"/>
      <c r="U12" s="19"/>
      <c r="V12" s="19"/>
      <c r="W12" s="19"/>
      <c r="X12" s="19"/>
      <c r="Y12" s="19"/>
      <c r="Z12" s="19"/>
      <c r="AA12" s="19"/>
      <c r="AB12" s="19"/>
    </row>
    <row r="13" spans="1:28">
      <c r="B13" s="19"/>
      <c r="C13" s="22"/>
      <c r="D13" s="19"/>
      <c r="E13" s="19"/>
      <c r="F13" s="22"/>
      <c r="G13" s="19"/>
      <c r="H13" s="19"/>
      <c r="I13" s="19"/>
      <c r="J13" s="19"/>
      <c r="K13" s="19"/>
      <c r="L13" s="19"/>
      <c r="M13" s="19"/>
      <c r="N13" s="19"/>
      <c r="O13" s="19"/>
      <c r="P13" s="19"/>
      <c r="Q13" s="19"/>
      <c r="R13" s="19"/>
      <c r="S13" s="19"/>
      <c r="T13" s="19"/>
      <c r="U13" s="19"/>
      <c r="V13" s="19"/>
      <c r="W13" s="19"/>
      <c r="X13" s="19"/>
      <c r="Y13" s="19"/>
      <c r="Z13" s="19"/>
      <c r="AA13" s="19"/>
      <c r="AB13" s="19"/>
    </row>
    <row r="14" spans="1:28">
      <c r="B14" s="19"/>
      <c r="C14" s="22"/>
      <c r="D14" s="19"/>
      <c r="E14" s="19"/>
      <c r="F14" s="22"/>
      <c r="G14" s="19"/>
      <c r="H14" s="19"/>
      <c r="I14" s="19"/>
      <c r="J14" s="19"/>
      <c r="K14" s="19"/>
      <c r="L14" s="19"/>
      <c r="M14" s="19"/>
      <c r="N14" s="19"/>
      <c r="O14" s="19"/>
      <c r="P14" s="19"/>
      <c r="Q14" s="19"/>
      <c r="R14" s="19"/>
      <c r="S14" s="19"/>
      <c r="T14" s="19"/>
      <c r="U14" s="19"/>
      <c r="V14" s="19"/>
      <c r="W14" s="19"/>
      <c r="X14" s="19"/>
      <c r="Y14" s="19"/>
      <c r="Z14" s="19"/>
      <c r="AA14" s="19"/>
      <c r="AB14" s="19"/>
    </row>
    <row r="15" spans="1:28">
      <c r="B15" s="19"/>
      <c r="C15" s="22"/>
      <c r="D15" s="19"/>
      <c r="E15" s="19"/>
      <c r="F15" s="22"/>
      <c r="G15" s="19"/>
      <c r="H15" s="19"/>
      <c r="I15" s="19"/>
      <c r="J15" s="19"/>
      <c r="K15" s="19"/>
      <c r="L15" s="19"/>
      <c r="M15" s="19"/>
      <c r="N15" s="19"/>
      <c r="O15" s="19"/>
      <c r="P15" s="19"/>
      <c r="Q15" s="19"/>
      <c r="R15" s="19"/>
      <c r="S15" s="19"/>
      <c r="T15" s="19"/>
      <c r="U15" s="19"/>
      <c r="V15" s="19"/>
      <c r="W15" s="19"/>
      <c r="X15" s="19"/>
      <c r="Y15" s="19"/>
      <c r="Z15" s="19"/>
      <c r="AA15" s="19"/>
      <c r="AB15" s="19"/>
    </row>
    <row r="16" spans="1:28">
      <c r="B16" s="19"/>
      <c r="C16" s="22"/>
      <c r="D16" s="19"/>
      <c r="E16" s="19"/>
      <c r="F16" s="22"/>
      <c r="G16" s="19"/>
      <c r="H16" s="19"/>
      <c r="I16" s="19"/>
      <c r="J16" s="19"/>
      <c r="K16" s="19"/>
      <c r="L16" s="19"/>
      <c r="M16" s="19"/>
      <c r="N16" s="19"/>
      <c r="O16" s="19"/>
      <c r="P16" s="19"/>
      <c r="Q16" s="19"/>
      <c r="R16" s="19"/>
      <c r="S16" s="19"/>
      <c r="T16" s="19"/>
      <c r="U16" s="19"/>
      <c r="V16" s="19"/>
      <c r="W16" s="19"/>
      <c r="X16" s="19"/>
      <c r="Y16" s="19"/>
      <c r="Z16" s="19"/>
      <c r="AA16" s="19"/>
      <c r="AB16" s="19"/>
    </row>
    <row r="17" spans="2:28">
      <c r="B17" s="19"/>
      <c r="C17" s="22"/>
      <c r="D17" s="19"/>
      <c r="E17" s="19"/>
      <c r="F17" s="22"/>
      <c r="G17" s="19"/>
      <c r="H17" s="19"/>
      <c r="I17" s="19"/>
      <c r="J17" s="19"/>
      <c r="K17" s="19"/>
      <c r="L17" s="19"/>
      <c r="M17" s="19"/>
      <c r="N17" s="19"/>
      <c r="O17" s="19"/>
      <c r="P17" s="19"/>
      <c r="Q17" s="19"/>
      <c r="R17" s="19"/>
      <c r="S17" s="19"/>
      <c r="T17" s="19"/>
      <c r="U17" s="19"/>
      <c r="V17" s="19"/>
      <c r="W17" s="19"/>
      <c r="X17" s="19"/>
      <c r="Y17" s="19"/>
      <c r="Z17" s="19"/>
      <c r="AA17" s="19"/>
      <c r="AB17" s="19"/>
    </row>
    <row r="18" spans="2:28">
      <c r="B18" s="19"/>
      <c r="C18" s="22"/>
      <c r="D18" s="19"/>
      <c r="E18" s="19"/>
      <c r="F18" s="22"/>
      <c r="G18" s="19"/>
      <c r="H18" s="19"/>
      <c r="I18" s="19"/>
      <c r="J18" s="19"/>
      <c r="K18" s="19"/>
      <c r="L18" s="19"/>
      <c r="M18" s="19"/>
      <c r="N18" s="19"/>
      <c r="O18" s="19"/>
      <c r="P18" s="19"/>
      <c r="Q18" s="19"/>
      <c r="R18" s="19"/>
      <c r="S18" s="19"/>
      <c r="T18" s="19"/>
      <c r="U18" s="19"/>
      <c r="V18" s="19"/>
      <c r="W18" s="19"/>
      <c r="X18" s="19"/>
      <c r="Y18" s="19"/>
      <c r="Z18" s="19"/>
      <c r="AA18" s="19"/>
      <c r="AB18" s="19"/>
    </row>
    <row r="19" spans="2:28">
      <c r="B19" s="19"/>
      <c r="C19" s="22"/>
      <c r="D19" s="19"/>
      <c r="E19" s="19"/>
      <c r="F19" s="22"/>
      <c r="G19" s="19"/>
      <c r="H19" s="19"/>
      <c r="I19" s="19"/>
      <c r="J19" s="19"/>
      <c r="K19" s="19"/>
      <c r="L19" s="19"/>
      <c r="M19" s="19"/>
      <c r="N19" s="19"/>
      <c r="O19" s="19"/>
      <c r="P19" s="19"/>
      <c r="Q19" s="19"/>
      <c r="R19" s="19"/>
      <c r="S19" s="19"/>
      <c r="T19" s="19"/>
      <c r="U19" s="19"/>
      <c r="V19" s="19"/>
      <c r="W19" s="19"/>
      <c r="X19" s="19"/>
      <c r="Y19" s="19"/>
      <c r="Z19" s="19"/>
      <c r="AA19" s="19"/>
      <c r="AB19" s="19"/>
    </row>
    <row r="20" spans="2:28">
      <c r="B20" s="19"/>
      <c r="C20" s="22"/>
      <c r="D20" s="19"/>
      <c r="E20" s="19"/>
      <c r="F20" s="22"/>
      <c r="G20" s="19"/>
      <c r="H20" s="19"/>
      <c r="I20" s="19"/>
      <c r="J20" s="19"/>
      <c r="K20" s="19"/>
      <c r="L20" s="19"/>
      <c r="M20" s="19"/>
      <c r="N20" s="19"/>
      <c r="O20" s="19"/>
      <c r="P20" s="19"/>
      <c r="Q20" s="19"/>
      <c r="R20" s="19"/>
      <c r="S20" s="19"/>
      <c r="T20" s="19"/>
      <c r="U20" s="19"/>
      <c r="V20" s="19"/>
      <c r="W20" s="19"/>
      <c r="X20" s="19"/>
      <c r="Y20" s="19"/>
      <c r="Z20" s="19"/>
      <c r="AA20" s="19"/>
      <c r="AB20" s="19"/>
    </row>
    <row r="21" spans="2:28">
      <c r="B21" s="19"/>
      <c r="C21" s="22"/>
      <c r="D21" s="19"/>
      <c r="E21" s="19"/>
      <c r="F21" s="22"/>
      <c r="G21" s="19"/>
      <c r="H21" s="19"/>
      <c r="I21" s="19"/>
      <c r="J21" s="19"/>
      <c r="K21" s="19"/>
      <c r="L21" s="19"/>
      <c r="M21" s="19"/>
      <c r="N21" s="19"/>
      <c r="O21" s="19"/>
      <c r="P21" s="19"/>
      <c r="Q21" s="19"/>
      <c r="R21" s="19"/>
      <c r="S21" s="19"/>
      <c r="T21" s="19"/>
      <c r="U21" s="19"/>
      <c r="V21" s="19"/>
      <c r="W21" s="19"/>
      <c r="X21" s="19"/>
      <c r="Y21" s="19"/>
      <c r="Z21" s="19"/>
      <c r="AA21" s="19"/>
      <c r="AB21" s="19"/>
    </row>
    <row r="22" spans="2:28">
      <c r="B22" s="19"/>
      <c r="C22" s="22"/>
      <c r="D22" s="19"/>
      <c r="E22" s="19"/>
      <c r="F22" s="22"/>
      <c r="G22" s="19"/>
      <c r="H22" s="19"/>
      <c r="I22" s="19"/>
      <c r="J22" s="19"/>
      <c r="K22" s="19"/>
      <c r="L22" s="19"/>
      <c r="M22" s="19"/>
      <c r="N22" s="19"/>
      <c r="O22" s="19"/>
      <c r="P22" s="19"/>
      <c r="Q22" s="19"/>
      <c r="R22" s="19"/>
      <c r="S22" s="19"/>
      <c r="T22" s="19"/>
      <c r="U22" s="19"/>
      <c r="V22" s="19"/>
      <c r="W22" s="19"/>
      <c r="X22" s="19"/>
      <c r="Y22" s="19"/>
      <c r="Z22" s="19"/>
      <c r="AA22" s="19"/>
      <c r="AB22" s="19"/>
    </row>
    <row r="23" spans="2:28">
      <c r="B23" s="19"/>
      <c r="C23" s="22"/>
      <c r="D23" s="19"/>
      <c r="E23" s="19"/>
      <c r="F23" s="22"/>
      <c r="G23" s="19"/>
      <c r="H23" s="19"/>
      <c r="I23" s="19"/>
      <c r="J23" s="19"/>
      <c r="K23" s="19"/>
      <c r="L23" s="19"/>
      <c r="M23" s="19"/>
      <c r="N23" s="19"/>
      <c r="O23" s="19"/>
      <c r="P23" s="19"/>
      <c r="Q23" s="19"/>
      <c r="R23" s="19"/>
      <c r="S23" s="19"/>
      <c r="T23" s="19"/>
      <c r="U23" s="19"/>
      <c r="V23" s="19"/>
      <c r="W23" s="19"/>
      <c r="X23" s="19"/>
      <c r="Y23" s="19"/>
      <c r="Z23" s="19"/>
      <c r="AA23" s="19"/>
      <c r="AB23" s="19"/>
    </row>
    <row r="24" spans="2:28">
      <c r="B24" s="19"/>
      <c r="C24" s="22"/>
      <c r="D24" s="19"/>
      <c r="E24" s="19"/>
      <c r="F24" s="22"/>
      <c r="G24" s="19"/>
      <c r="H24" s="19"/>
      <c r="I24" s="19"/>
      <c r="J24" s="19"/>
      <c r="K24" s="19"/>
      <c r="L24" s="19"/>
      <c r="M24" s="19"/>
      <c r="N24" s="19"/>
      <c r="O24" s="19"/>
      <c r="P24" s="19"/>
      <c r="Q24" s="19"/>
      <c r="R24" s="19"/>
      <c r="S24" s="19"/>
      <c r="T24" s="19"/>
      <c r="U24" s="19"/>
      <c r="V24" s="19"/>
      <c r="W24" s="19"/>
      <c r="X24" s="19"/>
      <c r="Y24" s="19"/>
      <c r="Z24" s="19"/>
      <c r="AA24" s="19"/>
      <c r="AB24" s="19"/>
    </row>
    <row r="25" spans="2:28">
      <c r="B25" s="19"/>
      <c r="C25" s="22"/>
      <c r="D25" s="19"/>
      <c r="E25" s="19"/>
      <c r="F25" s="22"/>
      <c r="G25" s="19"/>
      <c r="H25" s="19"/>
      <c r="I25" s="19"/>
      <c r="J25" s="19"/>
      <c r="K25" s="19"/>
      <c r="L25" s="19"/>
      <c r="M25" s="19"/>
      <c r="N25" s="19"/>
      <c r="O25" s="19"/>
      <c r="P25" s="19"/>
      <c r="Q25" s="19"/>
      <c r="R25" s="19"/>
      <c r="S25" s="19"/>
      <c r="T25" s="19"/>
      <c r="U25" s="19"/>
      <c r="V25" s="19"/>
      <c r="W25" s="19"/>
      <c r="X25" s="19"/>
      <c r="Y25" s="19"/>
      <c r="Z25" s="19"/>
      <c r="AA25" s="19"/>
      <c r="AB25" s="19"/>
    </row>
    <row r="26" spans="2:28">
      <c r="B26" s="19"/>
      <c r="C26" s="22"/>
      <c r="D26" s="19"/>
      <c r="E26" s="19"/>
      <c r="F26" s="22"/>
      <c r="G26" s="19"/>
      <c r="H26" s="19"/>
      <c r="I26" s="19"/>
      <c r="J26" s="19"/>
      <c r="K26" s="19"/>
      <c r="L26" s="19"/>
      <c r="M26" s="19"/>
      <c r="N26" s="19"/>
      <c r="O26" s="19"/>
      <c r="P26" s="19"/>
      <c r="Q26" s="19"/>
      <c r="R26" s="19"/>
      <c r="S26" s="19"/>
      <c r="T26" s="19"/>
      <c r="U26" s="19"/>
      <c r="V26" s="19"/>
      <c r="W26" s="19"/>
      <c r="X26" s="19"/>
      <c r="Y26" s="19"/>
      <c r="Z26" s="19"/>
      <c r="AA26" s="19"/>
      <c r="AB26" s="19"/>
    </row>
    <row r="27" spans="2:28">
      <c r="B27" s="19"/>
      <c r="C27" s="22"/>
      <c r="D27" s="19"/>
      <c r="E27" s="19"/>
      <c r="F27" s="22"/>
      <c r="G27" s="19"/>
      <c r="H27" s="19"/>
      <c r="I27" s="19"/>
      <c r="J27" s="19"/>
      <c r="K27" s="19"/>
      <c r="L27" s="19"/>
      <c r="M27" s="19"/>
      <c r="N27" s="19"/>
      <c r="O27" s="19"/>
      <c r="P27" s="19"/>
      <c r="Q27" s="19"/>
      <c r="R27" s="19"/>
      <c r="S27" s="19"/>
      <c r="T27" s="19"/>
      <c r="U27" s="19"/>
      <c r="V27" s="19"/>
      <c r="W27" s="19"/>
      <c r="X27" s="19"/>
      <c r="Y27" s="19"/>
      <c r="Z27" s="19"/>
      <c r="AA27" s="19"/>
      <c r="AB27" s="19"/>
    </row>
    <row r="28" spans="2:28">
      <c r="B28" s="19"/>
      <c r="C28" s="22"/>
      <c r="D28" s="19"/>
      <c r="E28" s="19"/>
      <c r="F28" s="22"/>
      <c r="G28" s="19"/>
      <c r="H28" s="19"/>
      <c r="I28" s="19"/>
      <c r="J28" s="19"/>
      <c r="K28" s="19"/>
      <c r="L28" s="19"/>
      <c r="M28" s="19"/>
      <c r="N28" s="19"/>
      <c r="O28" s="19"/>
      <c r="P28" s="19"/>
      <c r="Q28" s="19"/>
      <c r="R28" s="19"/>
      <c r="S28" s="19"/>
      <c r="T28" s="19"/>
      <c r="U28" s="19"/>
      <c r="V28" s="19"/>
      <c r="W28" s="19"/>
      <c r="X28" s="19"/>
      <c r="Y28" s="19"/>
      <c r="Z28" s="19"/>
      <c r="AA28" s="19"/>
      <c r="AB28" s="19"/>
    </row>
    <row r="29" spans="2:28">
      <c r="B29" s="19"/>
      <c r="C29" s="22"/>
      <c r="D29" s="19"/>
      <c r="E29" s="19"/>
      <c r="F29" s="22"/>
      <c r="G29" s="19"/>
      <c r="H29" s="19"/>
      <c r="I29" s="19"/>
      <c r="J29" s="19"/>
      <c r="K29" s="19"/>
      <c r="L29" s="19"/>
      <c r="M29" s="19"/>
      <c r="N29" s="19"/>
      <c r="O29" s="19"/>
      <c r="P29" s="19"/>
      <c r="Q29" s="19"/>
      <c r="R29" s="19"/>
      <c r="S29" s="19"/>
      <c r="T29" s="19"/>
      <c r="U29" s="19"/>
      <c r="V29" s="19"/>
      <c r="W29" s="19"/>
      <c r="X29" s="19"/>
      <c r="Y29" s="19"/>
      <c r="Z29" s="19"/>
      <c r="AA29" s="19"/>
      <c r="AB29" s="19"/>
    </row>
    <row r="30" spans="2:28">
      <c r="B30" s="19"/>
      <c r="C30" s="22"/>
      <c r="D30" s="19"/>
      <c r="E30" s="19"/>
      <c r="F30" s="22"/>
      <c r="G30" s="19"/>
      <c r="H30" s="19"/>
      <c r="I30" s="19"/>
      <c r="J30" s="19"/>
      <c r="K30" s="19"/>
      <c r="L30" s="19"/>
      <c r="M30" s="19"/>
      <c r="N30" s="19"/>
      <c r="O30" s="19"/>
      <c r="P30" s="19"/>
      <c r="Q30" s="19"/>
      <c r="R30" s="19"/>
      <c r="S30" s="19"/>
      <c r="T30" s="19"/>
      <c r="U30" s="19"/>
      <c r="V30" s="19"/>
      <c r="W30" s="19"/>
      <c r="X30" s="19"/>
      <c r="Y30" s="19"/>
      <c r="Z30" s="19"/>
      <c r="AA30" s="19"/>
      <c r="AB30" s="19"/>
    </row>
    <row r="31" spans="2:28">
      <c r="B31" s="19"/>
      <c r="C31" s="22"/>
      <c r="D31" s="19"/>
      <c r="E31" s="19"/>
      <c r="F31" s="22"/>
      <c r="G31" s="19"/>
      <c r="H31" s="19"/>
      <c r="I31" s="19"/>
      <c r="J31" s="19"/>
      <c r="K31" s="19"/>
      <c r="L31" s="19"/>
      <c r="M31" s="19"/>
      <c r="N31" s="19"/>
      <c r="O31" s="19"/>
      <c r="P31" s="19"/>
      <c r="Q31" s="19"/>
      <c r="R31" s="19"/>
      <c r="S31" s="19"/>
      <c r="T31" s="19"/>
      <c r="U31" s="19"/>
      <c r="V31" s="19"/>
      <c r="W31" s="19"/>
      <c r="X31" s="19"/>
      <c r="Y31" s="19"/>
      <c r="Z31" s="19"/>
      <c r="AA31" s="19"/>
      <c r="AB31" s="19"/>
    </row>
    <row r="32" spans="2:28">
      <c r="B32" s="19"/>
      <c r="C32" s="22"/>
      <c r="D32" s="19"/>
      <c r="E32" s="19"/>
      <c r="F32" s="22"/>
      <c r="G32" s="19"/>
      <c r="H32" s="19"/>
      <c r="I32" s="19"/>
      <c r="J32" s="19"/>
      <c r="K32" s="19"/>
      <c r="L32" s="19"/>
      <c r="M32" s="19"/>
      <c r="N32" s="19"/>
      <c r="O32" s="19"/>
      <c r="P32" s="19"/>
      <c r="Q32" s="19"/>
      <c r="R32" s="19"/>
      <c r="S32" s="19"/>
      <c r="T32" s="19"/>
      <c r="U32" s="19"/>
      <c r="V32" s="19"/>
      <c r="W32" s="19"/>
      <c r="X32" s="19"/>
      <c r="Y32" s="19"/>
      <c r="Z32" s="19"/>
      <c r="AA32" s="19"/>
      <c r="AB32" s="19"/>
    </row>
    <row r="33" spans="2:28">
      <c r="B33" s="19"/>
      <c r="C33" s="22"/>
      <c r="D33" s="19"/>
      <c r="E33" s="19"/>
      <c r="F33" s="22"/>
      <c r="G33" s="19"/>
      <c r="H33" s="19"/>
      <c r="I33" s="19"/>
      <c r="J33" s="19"/>
      <c r="K33" s="19"/>
      <c r="L33" s="19"/>
      <c r="M33" s="19"/>
      <c r="N33" s="19"/>
      <c r="O33" s="19"/>
      <c r="P33" s="19"/>
      <c r="Q33" s="19"/>
      <c r="R33" s="19"/>
      <c r="S33" s="19"/>
      <c r="T33" s="19"/>
      <c r="U33" s="19"/>
      <c r="V33" s="19"/>
      <c r="W33" s="19"/>
      <c r="X33" s="19"/>
      <c r="Y33" s="19"/>
      <c r="Z33" s="19"/>
      <c r="AA33" s="19"/>
      <c r="AB33" s="19"/>
    </row>
    <row r="34" spans="2:28">
      <c r="B34" s="19"/>
      <c r="C34" s="22"/>
      <c r="D34" s="19"/>
      <c r="E34" s="19"/>
      <c r="F34" s="22"/>
      <c r="G34" s="19"/>
      <c r="H34" s="19"/>
      <c r="I34" s="19"/>
      <c r="J34" s="19"/>
      <c r="K34" s="19"/>
      <c r="L34" s="19"/>
      <c r="M34" s="19"/>
      <c r="N34" s="19"/>
      <c r="O34" s="19"/>
      <c r="P34" s="19"/>
      <c r="Q34" s="19"/>
      <c r="R34" s="19"/>
      <c r="S34" s="19"/>
      <c r="T34" s="19"/>
      <c r="U34" s="19"/>
      <c r="V34" s="19"/>
      <c r="W34" s="19"/>
      <c r="X34" s="19"/>
      <c r="Y34" s="19"/>
      <c r="Z34" s="19"/>
      <c r="AA34" s="19"/>
      <c r="AB34" s="19"/>
    </row>
    <row r="35" spans="2:28">
      <c r="B35" s="19"/>
      <c r="C35" s="22"/>
      <c r="D35" s="19"/>
      <c r="E35" s="19"/>
      <c r="F35" s="22"/>
      <c r="G35" s="19"/>
      <c r="H35" s="19"/>
      <c r="I35" s="19"/>
      <c r="J35" s="19"/>
      <c r="K35" s="19"/>
      <c r="L35" s="19"/>
      <c r="M35" s="19"/>
      <c r="N35" s="19"/>
      <c r="O35" s="19"/>
      <c r="P35" s="19"/>
      <c r="Q35" s="19"/>
      <c r="R35" s="19"/>
      <c r="S35" s="19"/>
      <c r="T35" s="19"/>
      <c r="U35" s="19"/>
      <c r="V35" s="19"/>
      <c r="W35" s="19"/>
      <c r="X35" s="19"/>
      <c r="Y35" s="19"/>
      <c r="Z35" s="19"/>
      <c r="AA35" s="19"/>
      <c r="AB35" s="19"/>
    </row>
    <row r="36" spans="2:28">
      <c r="B36" s="19"/>
      <c r="C36" s="22"/>
      <c r="D36" s="19"/>
      <c r="E36" s="19"/>
      <c r="F36" s="22"/>
      <c r="G36" s="19"/>
      <c r="H36" s="19"/>
      <c r="I36" s="19"/>
      <c r="J36" s="19"/>
      <c r="K36" s="19"/>
      <c r="L36" s="19"/>
      <c r="M36" s="19"/>
      <c r="N36" s="19"/>
      <c r="O36" s="19"/>
      <c r="P36" s="19"/>
      <c r="Q36" s="19"/>
      <c r="R36" s="19"/>
      <c r="S36" s="19"/>
      <c r="T36" s="19"/>
      <c r="U36" s="19"/>
      <c r="V36" s="19"/>
      <c r="W36" s="19"/>
      <c r="X36" s="19"/>
      <c r="Y36" s="19"/>
      <c r="Z36" s="19"/>
      <c r="AA36" s="19"/>
      <c r="AB36" s="19"/>
    </row>
    <row r="37" spans="2:28">
      <c r="B37" s="19"/>
      <c r="C37" s="22"/>
      <c r="D37" s="19"/>
      <c r="E37" s="19"/>
      <c r="F37" s="22"/>
      <c r="G37" s="19"/>
      <c r="H37" s="19"/>
      <c r="I37" s="19"/>
      <c r="J37" s="19"/>
      <c r="K37" s="19"/>
      <c r="L37" s="19"/>
      <c r="M37" s="19"/>
      <c r="N37" s="19"/>
      <c r="O37" s="19"/>
      <c r="P37" s="19"/>
      <c r="Q37" s="19"/>
      <c r="R37" s="19"/>
      <c r="S37" s="19"/>
      <c r="T37" s="19"/>
      <c r="U37" s="19"/>
      <c r="V37" s="19"/>
      <c r="W37" s="19"/>
      <c r="X37" s="19"/>
      <c r="Y37" s="19"/>
      <c r="Z37" s="19"/>
      <c r="AA37" s="19"/>
      <c r="AB37" s="19"/>
    </row>
    <row r="38" spans="2:28">
      <c r="B38" s="19"/>
      <c r="C38" s="22"/>
      <c r="D38" s="19"/>
      <c r="E38" s="19"/>
      <c r="F38" s="22"/>
      <c r="G38" s="19"/>
      <c r="H38" s="19"/>
      <c r="I38" s="19"/>
      <c r="J38" s="19"/>
      <c r="K38" s="19"/>
      <c r="L38" s="19"/>
      <c r="M38" s="19"/>
      <c r="N38" s="19"/>
      <c r="O38" s="19"/>
      <c r="P38" s="19"/>
      <c r="Q38" s="19"/>
      <c r="R38" s="19"/>
      <c r="S38" s="19"/>
      <c r="T38" s="19"/>
      <c r="U38" s="19"/>
      <c r="V38" s="19"/>
      <c r="W38" s="19"/>
      <c r="X38" s="19"/>
      <c r="Y38" s="19"/>
      <c r="Z38" s="19"/>
      <c r="AA38" s="19"/>
      <c r="AB38" s="19"/>
    </row>
    <row r="39" spans="2:28">
      <c r="B39" s="19"/>
      <c r="C39" s="22"/>
      <c r="D39" s="19"/>
      <c r="E39" s="19"/>
      <c r="F39" s="22"/>
      <c r="G39" s="19"/>
      <c r="H39" s="19"/>
      <c r="I39" s="19"/>
      <c r="J39" s="19"/>
      <c r="K39" s="19"/>
      <c r="L39" s="19"/>
      <c r="M39" s="19"/>
      <c r="N39" s="19"/>
      <c r="O39" s="19"/>
      <c r="P39" s="19"/>
      <c r="Q39" s="19"/>
      <c r="R39" s="19"/>
      <c r="S39" s="19"/>
      <c r="T39" s="19"/>
      <c r="U39" s="19"/>
      <c r="V39" s="19"/>
      <c r="W39" s="19"/>
      <c r="X39" s="19"/>
      <c r="Y39" s="19"/>
      <c r="Z39" s="19"/>
      <c r="AA39" s="19"/>
      <c r="AB39" s="19"/>
    </row>
    <row r="40" spans="2:28">
      <c r="B40" s="19"/>
      <c r="C40" s="22"/>
      <c r="D40" s="19"/>
      <c r="E40" s="19"/>
      <c r="F40" s="22"/>
      <c r="G40" s="19"/>
      <c r="H40" s="19"/>
      <c r="I40" s="19"/>
      <c r="J40" s="19"/>
      <c r="K40" s="19"/>
      <c r="L40" s="19"/>
      <c r="M40" s="19"/>
      <c r="N40" s="19"/>
      <c r="O40" s="19"/>
      <c r="P40" s="19"/>
      <c r="Q40" s="19"/>
      <c r="R40" s="19"/>
      <c r="S40" s="19"/>
      <c r="T40" s="19"/>
      <c r="U40" s="19"/>
      <c r="V40" s="19"/>
      <c r="W40" s="19"/>
      <c r="X40" s="19"/>
      <c r="Y40" s="19"/>
      <c r="Z40" s="19"/>
      <c r="AA40" s="19"/>
      <c r="AB40" s="19"/>
    </row>
    <row r="41" spans="2:28">
      <c r="B41" s="19"/>
      <c r="C41" s="22"/>
      <c r="D41" s="19"/>
      <c r="E41" s="19"/>
      <c r="F41" s="22"/>
      <c r="G41" s="19"/>
      <c r="H41" s="19"/>
      <c r="I41" s="19"/>
      <c r="J41" s="19"/>
      <c r="K41" s="19"/>
      <c r="L41" s="19"/>
      <c r="M41" s="19"/>
      <c r="N41" s="19"/>
      <c r="O41" s="19"/>
      <c r="P41" s="19"/>
      <c r="Q41" s="19"/>
      <c r="R41" s="19"/>
      <c r="S41" s="19"/>
      <c r="T41" s="19"/>
      <c r="U41" s="19"/>
      <c r="V41" s="19"/>
      <c r="W41" s="19"/>
      <c r="X41" s="19"/>
      <c r="Y41" s="19"/>
      <c r="Z41" s="19"/>
      <c r="AA41" s="19"/>
      <c r="AB41" s="19"/>
    </row>
    <row r="42" spans="2:28">
      <c r="B42" s="19"/>
      <c r="C42" s="22"/>
      <c r="D42" s="19"/>
      <c r="E42" s="19"/>
      <c r="F42" s="22"/>
      <c r="G42" s="19"/>
      <c r="H42" s="19"/>
      <c r="I42" s="19"/>
      <c r="J42" s="19"/>
      <c r="K42" s="19"/>
      <c r="L42" s="19"/>
      <c r="M42" s="19"/>
      <c r="N42" s="19"/>
      <c r="O42" s="19"/>
      <c r="P42" s="19"/>
      <c r="Q42" s="19"/>
      <c r="R42" s="19"/>
      <c r="S42" s="19"/>
      <c r="T42" s="19"/>
      <c r="U42" s="19"/>
      <c r="V42" s="19"/>
      <c r="W42" s="19"/>
      <c r="X42" s="19"/>
      <c r="Y42" s="19"/>
      <c r="Z42" s="19"/>
      <c r="AA42" s="19"/>
      <c r="AB42" s="19"/>
    </row>
    <row r="43" spans="2:28">
      <c r="B43" s="19"/>
      <c r="C43" s="22"/>
      <c r="D43" s="19"/>
      <c r="E43" s="19"/>
      <c r="F43" s="22"/>
      <c r="G43" s="19"/>
      <c r="H43" s="19"/>
      <c r="I43" s="19"/>
      <c r="J43" s="19"/>
      <c r="K43" s="19"/>
      <c r="L43" s="19"/>
      <c r="M43" s="19"/>
      <c r="N43" s="19"/>
      <c r="O43" s="19"/>
      <c r="P43" s="19"/>
      <c r="Q43" s="19"/>
      <c r="R43" s="19"/>
      <c r="S43" s="19"/>
      <c r="T43" s="19"/>
      <c r="U43" s="19"/>
      <c r="V43" s="19"/>
      <c r="W43" s="19"/>
      <c r="X43" s="19"/>
      <c r="Y43" s="19"/>
      <c r="Z43" s="19"/>
      <c r="AA43" s="19"/>
      <c r="AB43" s="19"/>
    </row>
    <row r="44" spans="2:28">
      <c r="B44" s="19"/>
      <c r="C44" s="22"/>
      <c r="D44" s="19"/>
      <c r="E44" s="19"/>
      <c r="F44" s="22"/>
      <c r="G44" s="19"/>
      <c r="H44" s="19"/>
      <c r="I44" s="19"/>
      <c r="J44" s="19"/>
      <c r="K44" s="19"/>
      <c r="L44" s="19"/>
      <c r="M44" s="19"/>
      <c r="N44" s="19"/>
      <c r="O44" s="19"/>
      <c r="P44" s="19"/>
      <c r="Q44" s="19"/>
      <c r="R44" s="19"/>
      <c r="S44" s="19"/>
      <c r="T44" s="19"/>
      <c r="U44" s="19"/>
      <c r="V44" s="19"/>
      <c r="W44" s="19"/>
      <c r="X44" s="19"/>
      <c r="Y44" s="19"/>
      <c r="Z44" s="19"/>
      <c r="AA44" s="19"/>
      <c r="AB44" s="19"/>
    </row>
    <row r="45" spans="2:28">
      <c r="B45" s="19"/>
      <c r="C45" s="22"/>
      <c r="D45" s="19"/>
      <c r="E45" s="19"/>
      <c r="F45" s="22"/>
      <c r="G45" s="19"/>
      <c r="H45" s="19"/>
      <c r="I45" s="19"/>
      <c r="J45" s="19"/>
      <c r="K45" s="19"/>
      <c r="L45" s="19"/>
      <c r="M45" s="19"/>
      <c r="N45" s="19"/>
      <c r="O45" s="19"/>
      <c r="P45" s="19"/>
      <c r="Q45" s="19"/>
      <c r="R45" s="19"/>
      <c r="S45" s="19"/>
      <c r="T45" s="19"/>
      <c r="U45" s="19"/>
      <c r="V45" s="19"/>
      <c r="W45" s="19"/>
      <c r="X45" s="19"/>
      <c r="Y45" s="19"/>
      <c r="Z45" s="19"/>
      <c r="AA45" s="19"/>
      <c r="AB45" s="19"/>
    </row>
    <row r="46" spans="2:28">
      <c r="B46" s="19"/>
      <c r="C46" s="22"/>
      <c r="D46" s="19"/>
      <c r="E46" s="19"/>
      <c r="F46" s="22"/>
      <c r="G46" s="19"/>
      <c r="H46" s="19"/>
      <c r="I46" s="19"/>
      <c r="J46" s="19"/>
      <c r="K46" s="19"/>
      <c r="L46" s="19"/>
      <c r="M46" s="19"/>
      <c r="N46" s="19"/>
      <c r="O46" s="19"/>
      <c r="P46" s="19"/>
      <c r="Q46" s="19"/>
      <c r="R46" s="19"/>
      <c r="S46" s="19"/>
      <c r="T46" s="19"/>
      <c r="U46" s="19"/>
      <c r="V46" s="19"/>
      <c r="W46" s="19"/>
      <c r="X46" s="19"/>
      <c r="Y46" s="19"/>
      <c r="Z46" s="19"/>
      <c r="AA46" s="19"/>
      <c r="AB46" s="19"/>
    </row>
    <row r="47" spans="2:28">
      <c r="B47" s="19"/>
      <c r="C47" s="22"/>
      <c r="D47" s="19"/>
      <c r="E47" s="19"/>
      <c r="F47" s="22"/>
      <c r="G47" s="19"/>
      <c r="H47" s="19"/>
      <c r="I47" s="19"/>
      <c r="J47" s="19"/>
      <c r="K47" s="19"/>
      <c r="L47" s="19"/>
      <c r="M47" s="19"/>
      <c r="N47" s="19"/>
      <c r="O47" s="19"/>
      <c r="P47" s="19"/>
      <c r="Q47" s="19"/>
      <c r="R47" s="19"/>
      <c r="S47" s="19"/>
      <c r="T47" s="19"/>
      <c r="U47" s="19"/>
      <c r="V47" s="19"/>
      <c r="W47" s="19"/>
      <c r="X47" s="19"/>
      <c r="Y47" s="19"/>
      <c r="Z47" s="19"/>
      <c r="AA47" s="19"/>
      <c r="AB47" s="19"/>
    </row>
    <row r="48" spans="2:28">
      <c r="B48" s="19"/>
      <c r="C48" s="22"/>
      <c r="D48" s="19"/>
      <c r="E48" s="19"/>
      <c r="F48" s="22"/>
      <c r="G48" s="19"/>
      <c r="H48" s="19"/>
      <c r="I48" s="19"/>
      <c r="J48" s="19"/>
      <c r="K48" s="19"/>
      <c r="L48" s="19"/>
      <c r="M48" s="19"/>
      <c r="N48" s="19"/>
      <c r="O48" s="19"/>
      <c r="P48" s="19"/>
      <c r="Q48" s="19"/>
      <c r="R48" s="19"/>
      <c r="S48" s="19"/>
      <c r="T48" s="19"/>
      <c r="U48" s="19"/>
      <c r="V48" s="19"/>
      <c r="W48" s="19"/>
      <c r="X48" s="19"/>
      <c r="Y48" s="19"/>
      <c r="Z48" s="19"/>
      <c r="AA48" s="19"/>
      <c r="AB48" s="19"/>
    </row>
    <row r="49" spans="2:28">
      <c r="B49" s="19"/>
      <c r="C49" s="22"/>
      <c r="D49" s="19"/>
      <c r="E49" s="19"/>
      <c r="F49" s="22"/>
      <c r="G49" s="19"/>
      <c r="H49" s="19"/>
      <c r="I49" s="19"/>
      <c r="J49" s="19"/>
      <c r="K49" s="19"/>
      <c r="L49" s="19"/>
      <c r="M49" s="19"/>
      <c r="N49" s="19"/>
      <c r="O49" s="19"/>
      <c r="P49" s="19"/>
      <c r="Q49" s="19"/>
      <c r="R49" s="19"/>
      <c r="S49" s="19"/>
      <c r="T49" s="19"/>
      <c r="U49" s="19"/>
      <c r="V49" s="19"/>
      <c r="W49" s="19"/>
      <c r="X49" s="19"/>
      <c r="Y49" s="19"/>
      <c r="Z49" s="19"/>
      <c r="AA49" s="19"/>
      <c r="AB49" s="19"/>
    </row>
    <row r="50" spans="2:28">
      <c r="B50" s="19"/>
      <c r="C50" s="22"/>
      <c r="D50" s="19"/>
      <c r="E50" s="19"/>
      <c r="F50" s="22"/>
      <c r="G50" s="19"/>
      <c r="H50" s="19"/>
      <c r="I50" s="19"/>
      <c r="J50" s="19"/>
      <c r="K50" s="19"/>
      <c r="L50" s="19"/>
      <c r="M50" s="19"/>
      <c r="N50" s="19"/>
      <c r="O50" s="19"/>
      <c r="P50" s="19"/>
      <c r="Q50" s="19"/>
      <c r="R50" s="19"/>
      <c r="S50" s="19"/>
      <c r="T50" s="19"/>
      <c r="U50" s="19"/>
      <c r="V50" s="19"/>
      <c r="W50" s="19"/>
      <c r="X50" s="19"/>
      <c r="Y50" s="19"/>
      <c r="Z50" s="19"/>
      <c r="AA50" s="19"/>
      <c r="AB50" s="19"/>
    </row>
    <row r="51" spans="2:28">
      <c r="B51" s="19"/>
      <c r="C51" s="22"/>
      <c r="D51" s="19"/>
      <c r="E51" s="19"/>
      <c r="F51" s="22"/>
      <c r="G51" s="19"/>
      <c r="H51" s="19"/>
      <c r="I51" s="19"/>
      <c r="J51" s="19"/>
      <c r="K51" s="19"/>
      <c r="L51" s="19"/>
      <c r="M51" s="19"/>
      <c r="N51" s="19"/>
      <c r="O51" s="19"/>
      <c r="P51" s="19"/>
      <c r="Q51" s="19"/>
      <c r="R51" s="19"/>
      <c r="S51" s="19"/>
      <c r="T51" s="19"/>
      <c r="U51" s="19"/>
      <c r="V51" s="19"/>
      <c r="W51" s="19"/>
      <c r="X51" s="19"/>
      <c r="Y51" s="19"/>
      <c r="Z51" s="19"/>
      <c r="AA51" s="19"/>
      <c r="AB51" s="19"/>
    </row>
    <row r="52" spans="2:28">
      <c r="B52" s="19"/>
      <c r="C52" s="22"/>
      <c r="D52" s="19"/>
      <c r="E52" s="19"/>
      <c r="F52" s="22"/>
      <c r="G52" s="19"/>
      <c r="H52" s="19"/>
      <c r="I52" s="19"/>
      <c r="J52" s="19"/>
      <c r="K52" s="19"/>
      <c r="L52" s="19"/>
      <c r="M52" s="19"/>
      <c r="N52" s="19"/>
      <c r="O52" s="19"/>
      <c r="P52" s="19"/>
      <c r="Q52" s="19"/>
      <c r="R52" s="19"/>
      <c r="S52" s="19"/>
      <c r="T52" s="19"/>
      <c r="U52" s="19"/>
      <c r="V52" s="19"/>
      <c r="W52" s="19"/>
      <c r="X52" s="19"/>
      <c r="Y52" s="19"/>
      <c r="Z52" s="19"/>
      <c r="AA52" s="19"/>
      <c r="AB52" s="19"/>
    </row>
    <row r="53" spans="2:28">
      <c r="B53" s="19"/>
      <c r="C53" s="22"/>
      <c r="D53" s="19"/>
      <c r="E53" s="19"/>
      <c r="F53" s="22"/>
      <c r="G53" s="19"/>
      <c r="H53" s="19"/>
      <c r="I53" s="19"/>
      <c r="J53" s="19"/>
      <c r="K53" s="19"/>
      <c r="L53" s="19"/>
      <c r="M53" s="19"/>
      <c r="N53" s="19"/>
      <c r="O53" s="19"/>
      <c r="P53" s="19"/>
      <c r="Q53" s="19"/>
      <c r="R53" s="19"/>
      <c r="S53" s="19"/>
      <c r="T53" s="19"/>
      <c r="U53" s="19"/>
      <c r="V53" s="19"/>
      <c r="W53" s="19"/>
      <c r="X53" s="19"/>
      <c r="Y53" s="19"/>
      <c r="Z53" s="19"/>
      <c r="AA53" s="19"/>
      <c r="AB53" s="19"/>
    </row>
    <row r="54" spans="2:28">
      <c r="B54" s="19"/>
      <c r="C54" s="22"/>
      <c r="D54" s="19"/>
      <c r="E54" s="19"/>
      <c r="F54" s="22"/>
      <c r="G54" s="19"/>
      <c r="H54" s="19"/>
      <c r="I54" s="19"/>
      <c r="J54" s="19"/>
      <c r="K54" s="19"/>
      <c r="L54" s="19"/>
      <c r="M54" s="19"/>
      <c r="N54" s="19"/>
      <c r="O54" s="19"/>
      <c r="P54" s="19"/>
      <c r="Q54" s="19"/>
      <c r="R54" s="19"/>
      <c r="S54" s="19"/>
      <c r="T54" s="19"/>
      <c r="U54" s="19"/>
      <c r="V54" s="19"/>
      <c r="W54" s="19"/>
      <c r="X54" s="19"/>
      <c r="Y54" s="19"/>
      <c r="Z54" s="19"/>
      <c r="AA54" s="19"/>
      <c r="AB54" s="19"/>
    </row>
    <row r="55" spans="2:28">
      <c r="B55" s="19"/>
      <c r="C55" s="22"/>
      <c r="D55" s="19"/>
      <c r="E55" s="19"/>
      <c r="F55" s="22"/>
      <c r="G55" s="19"/>
      <c r="H55" s="19"/>
      <c r="I55" s="19"/>
      <c r="J55" s="19"/>
      <c r="K55" s="19"/>
      <c r="L55" s="19"/>
      <c r="M55" s="19"/>
      <c r="N55" s="19"/>
      <c r="O55" s="19"/>
      <c r="P55" s="19"/>
      <c r="Q55" s="19"/>
      <c r="R55" s="19"/>
      <c r="S55" s="19"/>
      <c r="T55" s="19"/>
      <c r="U55" s="19"/>
      <c r="V55" s="19"/>
      <c r="W55" s="19"/>
      <c r="X55" s="19"/>
      <c r="Y55" s="19"/>
      <c r="Z55" s="19"/>
      <c r="AA55" s="19"/>
      <c r="AB55" s="19"/>
    </row>
    <row r="56" spans="2:28">
      <c r="B56" s="19"/>
      <c r="C56" s="22"/>
      <c r="D56" s="19"/>
      <c r="E56" s="19"/>
      <c r="F56" s="22"/>
      <c r="G56" s="19"/>
      <c r="H56" s="19"/>
      <c r="I56" s="19"/>
      <c r="J56" s="19"/>
      <c r="K56" s="19"/>
      <c r="L56" s="19"/>
      <c r="M56" s="19"/>
      <c r="N56" s="19"/>
      <c r="O56" s="19"/>
      <c r="P56" s="19"/>
      <c r="Q56" s="19"/>
      <c r="R56" s="19"/>
      <c r="S56" s="19"/>
      <c r="T56" s="19"/>
      <c r="U56" s="19"/>
      <c r="V56" s="19"/>
      <c r="W56" s="19"/>
      <c r="X56" s="19"/>
      <c r="Y56" s="19"/>
      <c r="Z56" s="19"/>
      <c r="AA56" s="19"/>
      <c r="AB56" s="19"/>
    </row>
    <row r="57" spans="2:28">
      <c r="B57" s="19"/>
      <c r="C57" s="22"/>
      <c r="D57" s="19"/>
      <c r="E57" s="19"/>
      <c r="F57" s="22"/>
      <c r="G57" s="19"/>
      <c r="H57" s="19"/>
      <c r="I57" s="19"/>
      <c r="J57" s="19"/>
      <c r="K57" s="19"/>
      <c r="L57" s="19"/>
      <c r="M57" s="19"/>
      <c r="N57" s="19"/>
      <c r="O57" s="19"/>
      <c r="P57" s="19"/>
      <c r="Q57" s="19"/>
      <c r="R57" s="19"/>
      <c r="S57" s="19"/>
      <c r="T57" s="19"/>
      <c r="U57" s="19"/>
      <c r="V57" s="19"/>
      <c r="W57" s="19"/>
      <c r="X57" s="19"/>
      <c r="Y57" s="19"/>
      <c r="Z57" s="19"/>
      <c r="AA57" s="19"/>
      <c r="AB57" s="19"/>
    </row>
    <row r="58" spans="2:28">
      <c r="B58" s="19"/>
      <c r="C58" s="22"/>
      <c r="D58" s="19"/>
      <c r="E58" s="19"/>
      <c r="F58" s="22"/>
      <c r="G58" s="19"/>
      <c r="H58" s="19"/>
      <c r="I58" s="19"/>
      <c r="J58" s="19"/>
      <c r="K58" s="19"/>
      <c r="L58" s="19"/>
      <c r="M58" s="19"/>
      <c r="N58" s="19"/>
      <c r="O58" s="19"/>
      <c r="P58" s="19"/>
      <c r="Q58" s="19"/>
      <c r="R58" s="19"/>
      <c r="S58" s="19"/>
      <c r="T58" s="19"/>
      <c r="U58" s="19"/>
      <c r="V58" s="19"/>
      <c r="W58" s="19"/>
      <c r="X58" s="19"/>
      <c r="Y58" s="19"/>
      <c r="Z58" s="19"/>
      <c r="AA58" s="19"/>
      <c r="AB58" s="19"/>
    </row>
    <row r="59" spans="2:28">
      <c r="B59" s="19"/>
      <c r="C59" s="22"/>
      <c r="D59" s="19"/>
      <c r="E59" s="19"/>
      <c r="F59" s="22"/>
      <c r="G59" s="19"/>
      <c r="H59" s="19"/>
      <c r="I59" s="19"/>
      <c r="J59" s="19"/>
      <c r="K59" s="19"/>
      <c r="L59" s="19"/>
      <c r="M59" s="19"/>
      <c r="N59" s="19"/>
      <c r="O59" s="19"/>
      <c r="P59" s="19"/>
      <c r="Q59" s="19"/>
      <c r="R59" s="19"/>
      <c r="S59" s="19"/>
      <c r="T59" s="19"/>
      <c r="U59" s="19"/>
      <c r="V59" s="19"/>
      <c r="W59" s="19"/>
      <c r="X59" s="19"/>
      <c r="Y59" s="19"/>
      <c r="Z59" s="19"/>
      <c r="AA59" s="19"/>
      <c r="AB59" s="19"/>
    </row>
    <row r="60" spans="2:28">
      <c r="B60" s="19"/>
      <c r="C60" s="22"/>
      <c r="D60" s="19"/>
      <c r="E60" s="19"/>
      <c r="F60" s="22"/>
      <c r="G60" s="19"/>
      <c r="H60" s="19"/>
      <c r="I60" s="19"/>
      <c r="J60" s="19"/>
      <c r="K60" s="19"/>
      <c r="L60" s="19"/>
      <c r="M60" s="19"/>
      <c r="N60" s="19"/>
      <c r="O60" s="19"/>
      <c r="P60" s="19"/>
      <c r="Q60" s="19"/>
      <c r="R60" s="19"/>
      <c r="S60" s="19"/>
      <c r="T60" s="19"/>
      <c r="U60" s="19"/>
      <c r="V60" s="19"/>
      <c r="W60" s="19"/>
      <c r="X60" s="19"/>
      <c r="Y60" s="19"/>
      <c r="Z60" s="19"/>
      <c r="AA60" s="19"/>
      <c r="AB60" s="19"/>
    </row>
    <row r="61" spans="2:28">
      <c r="B61" s="19"/>
      <c r="C61" s="22"/>
      <c r="D61" s="19"/>
      <c r="E61" s="19"/>
      <c r="F61" s="22"/>
      <c r="G61" s="19"/>
      <c r="H61" s="19"/>
      <c r="I61" s="19"/>
      <c r="J61" s="19"/>
      <c r="K61" s="19"/>
      <c r="L61" s="19"/>
      <c r="M61" s="19"/>
      <c r="N61" s="19"/>
      <c r="O61" s="19"/>
      <c r="P61" s="19"/>
      <c r="Q61" s="19"/>
      <c r="R61" s="19"/>
      <c r="S61" s="19"/>
      <c r="T61" s="19"/>
      <c r="U61" s="19"/>
      <c r="V61" s="19"/>
      <c r="W61" s="19"/>
      <c r="X61" s="19"/>
      <c r="Y61" s="19"/>
      <c r="Z61" s="19"/>
      <c r="AA61" s="19"/>
      <c r="AB61" s="19"/>
    </row>
    <row r="62" spans="2:28">
      <c r="B62" s="19"/>
      <c r="C62" s="22"/>
      <c r="D62" s="19"/>
      <c r="E62" s="19"/>
      <c r="F62" s="22"/>
      <c r="G62" s="19"/>
      <c r="H62" s="19"/>
      <c r="I62" s="19"/>
      <c r="J62" s="19"/>
      <c r="K62" s="19"/>
      <c r="L62" s="19"/>
      <c r="M62" s="19"/>
      <c r="N62" s="19"/>
      <c r="O62" s="19"/>
      <c r="P62" s="19"/>
      <c r="Q62" s="19"/>
      <c r="R62" s="19"/>
      <c r="S62" s="19"/>
      <c r="T62" s="19"/>
      <c r="U62" s="19"/>
      <c r="V62" s="19"/>
      <c r="W62" s="19"/>
      <c r="X62" s="19"/>
      <c r="Y62" s="19"/>
      <c r="Z62" s="19"/>
      <c r="AA62" s="19"/>
      <c r="AB62" s="19"/>
    </row>
    <row r="63" spans="2:28">
      <c r="B63" s="19"/>
      <c r="C63" s="22"/>
      <c r="D63" s="19"/>
      <c r="E63" s="19"/>
      <c r="F63" s="22"/>
      <c r="G63" s="19"/>
      <c r="H63" s="19"/>
      <c r="I63" s="19"/>
      <c r="J63" s="19"/>
      <c r="K63" s="19"/>
      <c r="L63" s="19"/>
      <c r="M63" s="19"/>
      <c r="N63" s="19"/>
      <c r="O63" s="19"/>
      <c r="P63" s="19"/>
      <c r="Q63" s="19"/>
      <c r="R63" s="19"/>
      <c r="S63" s="19"/>
      <c r="T63" s="19"/>
      <c r="U63" s="19"/>
      <c r="V63" s="19"/>
      <c r="W63" s="19"/>
      <c r="X63" s="19"/>
      <c r="Y63" s="19"/>
      <c r="Z63" s="19"/>
      <c r="AA63" s="19"/>
      <c r="AB63" s="19"/>
    </row>
    <row r="64" spans="2:28">
      <c r="B64" s="19"/>
      <c r="C64" s="22"/>
      <c r="D64" s="19"/>
      <c r="E64" s="19"/>
      <c r="F64" s="22"/>
      <c r="G64" s="19"/>
      <c r="H64" s="19"/>
      <c r="I64" s="19"/>
      <c r="J64" s="19"/>
      <c r="K64" s="19"/>
      <c r="L64" s="19"/>
      <c r="M64" s="19"/>
      <c r="N64" s="19"/>
      <c r="O64" s="19"/>
      <c r="P64" s="19"/>
      <c r="Q64" s="19"/>
      <c r="R64" s="19"/>
      <c r="S64" s="19"/>
      <c r="T64" s="19"/>
      <c r="U64" s="19"/>
      <c r="V64" s="19"/>
      <c r="W64" s="19"/>
      <c r="X64" s="19"/>
      <c r="Y64" s="19"/>
      <c r="Z64" s="19"/>
      <c r="AA64" s="19"/>
      <c r="AB64" s="19"/>
    </row>
    <row r="65" spans="2:28">
      <c r="B65" s="19"/>
      <c r="C65" s="22"/>
      <c r="D65" s="19"/>
      <c r="E65" s="19"/>
      <c r="F65" s="22"/>
      <c r="G65" s="19"/>
      <c r="H65" s="19"/>
      <c r="I65" s="19"/>
      <c r="J65" s="19"/>
      <c r="K65" s="19"/>
      <c r="L65" s="19"/>
      <c r="M65" s="19"/>
      <c r="N65" s="19"/>
      <c r="O65" s="19"/>
      <c r="P65" s="19"/>
      <c r="Q65" s="19"/>
      <c r="R65" s="19"/>
      <c r="S65" s="19"/>
      <c r="T65" s="19"/>
      <c r="U65" s="19"/>
      <c r="V65" s="19"/>
      <c r="W65" s="19"/>
      <c r="X65" s="19"/>
      <c r="Y65" s="19"/>
      <c r="Z65" s="19"/>
      <c r="AA65" s="19"/>
      <c r="AB65" s="19"/>
    </row>
    <row r="66" spans="2:28">
      <c r="B66" s="19"/>
      <c r="C66" s="22"/>
      <c r="D66" s="19"/>
      <c r="E66" s="19"/>
      <c r="F66" s="22"/>
      <c r="G66" s="19"/>
      <c r="H66" s="19"/>
      <c r="I66" s="19"/>
      <c r="J66" s="19"/>
      <c r="K66" s="19"/>
      <c r="L66" s="19"/>
      <c r="M66" s="19"/>
      <c r="N66" s="19"/>
      <c r="O66" s="19"/>
      <c r="P66" s="19"/>
      <c r="Q66" s="19"/>
      <c r="R66" s="19"/>
      <c r="S66" s="19"/>
      <c r="T66" s="19"/>
      <c r="U66" s="19"/>
      <c r="V66" s="19"/>
      <c r="W66" s="19"/>
      <c r="X66" s="19"/>
      <c r="Y66" s="19"/>
      <c r="Z66" s="19"/>
      <c r="AA66" s="19"/>
      <c r="AB66" s="19"/>
    </row>
    <row r="67" spans="2:28">
      <c r="B67" s="19"/>
      <c r="C67" s="22"/>
      <c r="D67" s="19"/>
      <c r="E67" s="19"/>
      <c r="F67" s="22"/>
      <c r="G67" s="19"/>
      <c r="H67" s="19"/>
      <c r="I67" s="19"/>
      <c r="J67" s="19"/>
      <c r="K67" s="19"/>
      <c r="L67" s="19"/>
      <c r="M67" s="19"/>
      <c r="N67" s="19"/>
      <c r="O67" s="19"/>
      <c r="P67" s="19"/>
      <c r="Q67" s="19"/>
      <c r="R67" s="19"/>
      <c r="S67" s="19"/>
      <c r="T67" s="19"/>
      <c r="U67" s="19"/>
      <c r="V67" s="19"/>
      <c r="W67" s="19"/>
      <c r="X67" s="19"/>
      <c r="Y67" s="19"/>
      <c r="Z67" s="19"/>
      <c r="AA67" s="19"/>
      <c r="AB67" s="19"/>
    </row>
    <row r="68" spans="2:28">
      <c r="B68" s="19"/>
      <c r="C68" s="22"/>
      <c r="D68" s="19"/>
      <c r="E68" s="19"/>
      <c r="F68" s="22"/>
      <c r="G68" s="19"/>
      <c r="H68" s="19"/>
      <c r="I68" s="19"/>
      <c r="J68" s="19"/>
      <c r="K68" s="19"/>
      <c r="L68" s="19"/>
      <c r="M68" s="19"/>
      <c r="N68" s="19"/>
      <c r="O68" s="19"/>
      <c r="P68" s="19"/>
      <c r="Q68" s="19"/>
      <c r="R68" s="19"/>
      <c r="S68" s="19"/>
      <c r="T68" s="19"/>
      <c r="U68" s="19"/>
      <c r="V68" s="19"/>
      <c r="W68" s="19"/>
      <c r="X68" s="19"/>
      <c r="Y68" s="19"/>
      <c r="Z68" s="19"/>
      <c r="AA68" s="19"/>
      <c r="AB68" s="19"/>
    </row>
    <row r="69" spans="2:28">
      <c r="B69" s="19"/>
      <c r="C69" s="22"/>
      <c r="D69" s="19"/>
      <c r="E69" s="19"/>
      <c r="F69" s="22"/>
      <c r="G69" s="19"/>
      <c r="H69" s="19"/>
      <c r="I69" s="19"/>
      <c r="J69" s="19"/>
      <c r="K69" s="19"/>
      <c r="L69" s="19"/>
      <c r="M69" s="19"/>
      <c r="N69" s="19"/>
      <c r="O69" s="19"/>
      <c r="P69" s="19"/>
      <c r="Q69" s="19"/>
      <c r="R69" s="19"/>
      <c r="S69" s="19"/>
      <c r="T69" s="19"/>
      <c r="U69" s="19"/>
      <c r="V69" s="19"/>
      <c r="W69" s="19"/>
      <c r="X69" s="19"/>
      <c r="Y69" s="19"/>
      <c r="Z69" s="19"/>
      <c r="AA69" s="19"/>
      <c r="AB69" s="19"/>
    </row>
    <row r="70" spans="2:28">
      <c r="B70" s="19"/>
      <c r="C70" s="22"/>
      <c r="D70" s="19"/>
      <c r="E70" s="19"/>
      <c r="F70" s="22"/>
      <c r="G70" s="19"/>
      <c r="H70" s="19"/>
      <c r="I70" s="19"/>
      <c r="J70" s="19"/>
      <c r="K70" s="19"/>
      <c r="L70" s="19"/>
      <c r="M70" s="19"/>
      <c r="N70" s="19"/>
      <c r="O70" s="19"/>
      <c r="P70" s="19"/>
      <c r="Q70" s="19"/>
      <c r="R70" s="19"/>
      <c r="S70" s="19"/>
      <c r="T70" s="19"/>
      <c r="U70" s="19"/>
      <c r="V70" s="19"/>
      <c r="W70" s="19"/>
      <c r="X70" s="19"/>
      <c r="Y70" s="19"/>
      <c r="Z70" s="19"/>
      <c r="AA70" s="19"/>
      <c r="AB70" s="19"/>
    </row>
    <row r="71" spans="2:28">
      <c r="B71" s="19"/>
      <c r="C71" s="22"/>
      <c r="D71" s="19"/>
      <c r="E71" s="19"/>
      <c r="F71" s="22"/>
      <c r="G71" s="19"/>
      <c r="H71" s="19"/>
      <c r="I71" s="19"/>
      <c r="J71" s="19"/>
      <c r="K71" s="19"/>
      <c r="L71" s="19"/>
      <c r="M71" s="19"/>
      <c r="N71" s="19"/>
      <c r="O71" s="19"/>
      <c r="P71" s="19"/>
      <c r="Q71" s="19"/>
      <c r="R71" s="19"/>
      <c r="S71" s="19"/>
      <c r="T71" s="19"/>
      <c r="U71" s="19"/>
      <c r="V71" s="19"/>
      <c r="W71" s="19"/>
      <c r="X71" s="19"/>
      <c r="Y71" s="19"/>
      <c r="Z71" s="19"/>
      <c r="AA71" s="19"/>
      <c r="AB71" s="19"/>
    </row>
    <row r="72" spans="2:28">
      <c r="B72" s="19"/>
      <c r="C72" s="22"/>
      <c r="D72" s="19"/>
      <c r="E72" s="19"/>
      <c r="F72" s="22"/>
      <c r="G72" s="19"/>
      <c r="H72" s="19"/>
      <c r="I72" s="19"/>
      <c r="J72" s="19"/>
      <c r="K72" s="19"/>
      <c r="L72" s="19"/>
      <c r="M72" s="19"/>
      <c r="N72" s="19"/>
      <c r="O72" s="19"/>
      <c r="P72" s="19"/>
      <c r="Q72" s="19"/>
      <c r="R72" s="19"/>
      <c r="S72" s="19"/>
      <c r="T72" s="19"/>
      <c r="U72" s="19"/>
      <c r="V72" s="19"/>
      <c r="W72" s="19"/>
      <c r="X72" s="19"/>
      <c r="Y72" s="19"/>
      <c r="Z72" s="19"/>
      <c r="AA72" s="19"/>
      <c r="AB72" s="19"/>
    </row>
    <row r="73" spans="2:28">
      <c r="B73" s="19"/>
      <c r="C73" s="22"/>
      <c r="D73" s="19"/>
      <c r="E73" s="19"/>
      <c r="F73" s="22"/>
      <c r="G73" s="19"/>
      <c r="H73" s="19"/>
      <c r="I73" s="19"/>
      <c r="J73" s="19"/>
      <c r="K73" s="19"/>
      <c r="L73" s="19"/>
      <c r="M73" s="19"/>
      <c r="N73" s="19"/>
      <c r="O73" s="19"/>
      <c r="P73" s="19"/>
      <c r="Q73" s="19"/>
      <c r="R73" s="19"/>
      <c r="S73" s="19"/>
      <c r="T73" s="19"/>
      <c r="U73" s="19"/>
      <c r="V73" s="19"/>
      <c r="W73" s="19"/>
      <c r="X73" s="19"/>
      <c r="Y73" s="19"/>
      <c r="Z73" s="19"/>
      <c r="AA73" s="19"/>
      <c r="AB73" s="19"/>
    </row>
    <row r="74" spans="2:28">
      <c r="B74" s="19"/>
      <c r="C74" s="22"/>
      <c r="D74" s="19"/>
      <c r="E74" s="19"/>
      <c r="F74" s="22"/>
      <c r="G74" s="19"/>
      <c r="H74" s="19"/>
      <c r="I74" s="19"/>
      <c r="J74" s="19"/>
      <c r="K74" s="19"/>
      <c r="L74" s="19"/>
      <c r="M74" s="19"/>
      <c r="N74" s="19"/>
      <c r="O74" s="19"/>
      <c r="P74" s="19"/>
      <c r="Q74" s="19"/>
      <c r="R74" s="19"/>
      <c r="S74" s="19"/>
      <c r="T74" s="19"/>
      <c r="U74" s="19"/>
      <c r="V74" s="19"/>
      <c r="W74" s="19"/>
      <c r="X74" s="19"/>
      <c r="Y74" s="19"/>
      <c r="Z74" s="19"/>
      <c r="AA74" s="19"/>
      <c r="AB74" s="19"/>
    </row>
    <row r="75" spans="2:28">
      <c r="B75" s="19"/>
      <c r="C75" s="22"/>
      <c r="D75" s="19"/>
      <c r="E75" s="19"/>
      <c r="F75" s="22"/>
      <c r="G75" s="19"/>
      <c r="H75" s="19"/>
      <c r="I75" s="19"/>
      <c r="J75" s="19"/>
      <c r="K75" s="19"/>
      <c r="L75" s="19"/>
      <c r="M75" s="19"/>
      <c r="N75" s="19"/>
      <c r="O75" s="19"/>
      <c r="P75" s="19"/>
      <c r="Q75" s="19"/>
      <c r="R75" s="19"/>
      <c r="S75" s="19"/>
      <c r="T75" s="19"/>
      <c r="U75" s="19"/>
      <c r="V75" s="19"/>
      <c r="W75" s="19"/>
      <c r="X75" s="19"/>
      <c r="Y75" s="19"/>
      <c r="Z75" s="19"/>
      <c r="AA75" s="19"/>
      <c r="AB75" s="19"/>
    </row>
    <row r="76" spans="2:28">
      <c r="B76" s="19"/>
      <c r="C76" s="22"/>
      <c r="D76" s="19"/>
      <c r="E76" s="19"/>
      <c r="F76" s="22"/>
      <c r="G76" s="19"/>
      <c r="H76" s="19"/>
      <c r="I76" s="19"/>
      <c r="J76" s="19"/>
      <c r="K76" s="19"/>
      <c r="L76" s="19"/>
      <c r="M76" s="19"/>
      <c r="N76" s="19"/>
      <c r="O76" s="19"/>
      <c r="P76" s="19"/>
      <c r="Q76" s="19"/>
      <c r="R76" s="19"/>
      <c r="S76" s="19"/>
      <c r="T76" s="19"/>
      <c r="U76" s="19"/>
      <c r="V76" s="19"/>
      <c r="W76" s="19"/>
      <c r="X76" s="19"/>
      <c r="Y76" s="19"/>
      <c r="Z76" s="19"/>
      <c r="AA76" s="19"/>
      <c r="AB76" s="19"/>
    </row>
    <row r="77" spans="2:28">
      <c r="B77" s="19"/>
      <c r="C77" s="22"/>
      <c r="D77" s="19"/>
      <c r="E77" s="19"/>
      <c r="F77" s="22"/>
      <c r="G77" s="19"/>
      <c r="H77" s="19"/>
      <c r="I77" s="19"/>
      <c r="J77" s="19"/>
      <c r="K77" s="19"/>
      <c r="L77" s="19"/>
      <c r="M77" s="19"/>
      <c r="N77" s="19"/>
      <c r="O77" s="19"/>
      <c r="P77" s="19"/>
      <c r="Q77" s="19"/>
      <c r="R77" s="19"/>
      <c r="S77" s="19"/>
      <c r="T77" s="19"/>
      <c r="U77" s="19"/>
      <c r="V77" s="19"/>
      <c r="W77" s="19"/>
      <c r="X77" s="19"/>
      <c r="Y77" s="19"/>
      <c r="Z77" s="19"/>
      <c r="AA77" s="19"/>
      <c r="AB77" s="19"/>
    </row>
    <row r="78" spans="2:28">
      <c r="B78" s="19"/>
      <c r="C78" s="22"/>
      <c r="D78" s="19"/>
      <c r="E78" s="19"/>
      <c r="F78" s="22"/>
      <c r="G78" s="19"/>
      <c r="H78" s="19"/>
      <c r="I78" s="19"/>
      <c r="J78" s="19"/>
      <c r="K78" s="19"/>
      <c r="L78" s="19"/>
      <c r="M78" s="19"/>
      <c r="N78" s="19"/>
      <c r="O78" s="19"/>
      <c r="P78" s="19"/>
      <c r="Q78" s="19"/>
      <c r="R78" s="19"/>
      <c r="S78" s="19"/>
      <c r="T78" s="19"/>
      <c r="U78" s="19"/>
      <c r="V78" s="19"/>
      <c r="W78" s="19"/>
      <c r="X78" s="19"/>
      <c r="Y78" s="19"/>
      <c r="Z78" s="19"/>
      <c r="AA78" s="19"/>
      <c r="AB78" s="19"/>
    </row>
    <row r="79" spans="2:28">
      <c r="B79" s="19"/>
      <c r="C79" s="22"/>
      <c r="D79" s="19"/>
      <c r="E79" s="19"/>
      <c r="F79" s="22"/>
      <c r="G79" s="19"/>
      <c r="H79" s="19"/>
      <c r="I79" s="19"/>
      <c r="J79" s="19"/>
      <c r="K79" s="19"/>
      <c r="L79" s="19"/>
      <c r="M79" s="19"/>
      <c r="N79" s="19"/>
      <c r="O79" s="19"/>
      <c r="P79" s="19"/>
      <c r="Q79" s="19"/>
      <c r="R79" s="19"/>
      <c r="S79" s="19"/>
      <c r="T79" s="19"/>
      <c r="U79" s="19"/>
      <c r="V79" s="19"/>
      <c r="W79" s="19"/>
      <c r="X79" s="19"/>
      <c r="Y79" s="19"/>
      <c r="Z79" s="19"/>
      <c r="AA79" s="19"/>
      <c r="AB79" s="19"/>
    </row>
    <row r="80" spans="2:28">
      <c r="B80" s="19"/>
      <c r="C80" s="22"/>
      <c r="D80" s="19"/>
      <c r="E80" s="19"/>
      <c r="F80" s="22"/>
      <c r="G80" s="19"/>
      <c r="H80" s="19"/>
      <c r="I80" s="19"/>
      <c r="J80" s="19"/>
      <c r="K80" s="19"/>
      <c r="L80" s="19"/>
      <c r="M80" s="19"/>
      <c r="N80" s="19"/>
      <c r="O80" s="19"/>
      <c r="P80" s="19"/>
      <c r="Q80" s="19"/>
      <c r="R80" s="19"/>
      <c r="S80" s="19"/>
      <c r="T80" s="19"/>
      <c r="U80" s="19"/>
      <c r="V80" s="19"/>
      <c r="W80" s="19"/>
      <c r="X80" s="19"/>
      <c r="Y80" s="19"/>
      <c r="Z80" s="19"/>
      <c r="AA80" s="19"/>
      <c r="AB80" s="19"/>
    </row>
    <row r="81" spans="2:28">
      <c r="B81" s="19"/>
      <c r="C81" s="22"/>
      <c r="D81" s="19"/>
      <c r="E81" s="19"/>
      <c r="F81" s="22"/>
      <c r="G81" s="19"/>
      <c r="H81" s="19"/>
      <c r="I81" s="19"/>
      <c r="J81" s="19"/>
      <c r="K81" s="19"/>
      <c r="L81" s="19"/>
      <c r="M81" s="19"/>
      <c r="N81" s="19"/>
      <c r="O81" s="19"/>
      <c r="P81" s="19"/>
      <c r="Q81" s="19"/>
      <c r="R81" s="19"/>
      <c r="S81" s="19"/>
      <c r="T81" s="19"/>
      <c r="U81" s="19"/>
      <c r="V81" s="19"/>
      <c r="W81" s="19"/>
      <c r="X81" s="19"/>
      <c r="Y81" s="19"/>
      <c r="Z81" s="19"/>
      <c r="AA81" s="19"/>
      <c r="AB81" s="19"/>
    </row>
    <row r="82" spans="2:28">
      <c r="B82" s="19"/>
      <c r="C82" s="22"/>
      <c r="D82" s="19"/>
      <c r="E82" s="19"/>
      <c r="F82" s="22"/>
      <c r="G82" s="19"/>
      <c r="H82" s="19"/>
      <c r="I82" s="19"/>
      <c r="J82" s="19"/>
      <c r="K82" s="19"/>
      <c r="L82" s="19"/>
      <c r="M82" s="19"/>
      <c r="N82" s="19"/>
      <c r="O82" s="19"/>
      <c r="P82" s="19"/>
      <c r="Q82" s="19"/>
      <c r="R82" s="19"/>
      <c r="S82" s="19"/>
      <c r="T82" s="19"/>
      <c r="U82" s="19"/>
      <c r="V82" s="19"/>
      <c r="W82" s="19"/>
      <c r="X82" s="19"/>
      <c r="Y82" s="19"/>
      <c r="Z82" s="19"/>
      <c r="AA82" s="19"/>
      <c r="AB82" s="19"/>
    </row>
    <row r="83" spans="2:28">
      <c r="B83" s="19"/>
      <c r="C83" s="22"/>
      <c r="D83" s="19"/>
      <c r="E83" s="19"/>
      <c r="F83" s="22"/>
      <c r="G83" s="19"/>
      <c r="H83" s="19"/>
      <c r="I83" s="19"/>
      <c r="J83" s="19"/>
      <c r="K83" s="19"/>
      <c r="L83" s="19"/>
      <c r="M83" s="19"/>
      <c r="N83" s="19"/>
      <c r="O83" s="19"/>
      <c r="P83" s="19"/>
      <c r="Q83" s="19"/>
      <c r="R83" s="19"/>
      <c r="S83" s="19"/>
      <c r="T83" s="19"/>
      <c r="U83" s="19"/>
      <c r="V83" s="19"/>
      <c r="W83" s="19"/>
      <c r="X83" s="19"/>
      <c r="Y83" s="19"/>
      <c r="Z83" s="19"/>
      <c r="AA83" s="19"/>
      <c r="AB83" s="19"/>
    </row>
    <row r="84" spans="2:28">
      <c r="B84" s="19"/>
      <c r="C84" s="22"/>
      <c r="D84" s="19"/>
      <c r="E84" s="19"/>
      <c r="F84" s="22"/>
      <c r="G84" s="19"/>
      <c r="H84" s="19"/>
      <c r="I84" s="19"/>
      <c r="J84" s="19"/>
      <c r="K84" s="19"/>
      <c r="L84" s="19"/>
      <c r="M84" s="19"/>
      <c r="N84" s="19"/>
      <c r="O84" s="19"/>
      <c r="P84" s="19"/>
      <c r="Q84" s="19"/>
      <c r="R84" s="19"/>
      <c r="S84" s="19"/>
      <c r="T84" s="19"/>
      <c r="U84" s="19"/>
      <c r="V84" s="19"/>
      <c r="W84" s="19"/>
      <c r="X84" s="19"/>
      <c r="Y84" s="19"/>
      <c r="Z84" s="19"/>
      <c r="AA84" s="19"/>
      <c r="AB84" s="19"/>
    </row>
    <row r="85" spans="2:28">
      <c r="B85" s="19"/>
      <c r="C85" s="22"/>
      <c r="D85" s="19"/>
      <c r="E85" s="19"/>
      <c r="F85" s="22"/>
      <c r="G85" s="19"/>
      <c r="H85" s="19"/>
      <c r="I85" s="19"/>
      <c r="J85" s="19"/>
      <c r="K85" s="19"/>
      <c r="L85" s="19"/>
      <c r="M85" s="19"/>
      <c r="N85" s="19"/>
      <c r="O85" s="19"/>
      <c r="P85" s="19"/>
      <c r="Q85" s="19"/>
      <c r="R85" s="19"/>
      <c r="S85" s="19"/>
      <c r="T85" s="19"/>
      <c r="U85" s="19"/>
      <c r="V85" s="19"/>
      <c r="W85" s="19"/>
      <c r="X85" s="19"/>
      <c r="Y85" s="19"/>
      <c r="Z85" s="19"/>
      <c r="AA85" s="19"/>
      <c r="AB85" s="19"/>
    </row>
    <row r="86" spans="2:28">
      <c r="B86" s="19"/>
      <c r="C86" s="22"/>
      <c r="D86" s="19"/>
      <c r="E86" s="19"/>
      <c r="F86" s="22"/>
      <c r="G86" s="19"/>
      <c r="H86" s="19"/>
      <c r="I86" s="19"/>
      <c r="J86" s="19"/>
      <c r="K86" s="19"/>
      <c r="L86" s="19"/>
      <c r="M86" s="19"/>
      <c r="N86" s="19"/>
      <c r="O86" s="19"/>
      <c r="P86" s="19"/>
      <c r="Q86" s="19"/>
      <c r="R86" s="19"/>
      <c r="S86" s="19"/>
      <c r="T86" s="19"/>
      <c r="U86" s="19"/>
      <c r="V86" s="19"/>
      <c r="W86" s="19"/>
      <c r="X86" s="19"/>
      <c r="Y86" s="19"/>
      <c r="Z86" s="19"/>
      <c r="AA86" s="19"/>
      <c r="AB86" s="19"/>
    </row>
    <row r="87" spans="2:28">
      <c r="B87" s="19"/>
      <c r="C87" s="22"/>
      <c r="D87" s="19"/>
      <c r="E87" s="19"/>
      <c r="F87" s="22"/>
      <c r="G87" s="19"/>
      <c r="H87" s="19"/>
      <c r="I87" s="19"/>
      <c r="J87" s="19"/>
      <c r="K87" s="19"/>
      <c r="L87" s="19"/>
      <c r="M87" s="19"/>
      <c r="N87" s="19"/>
      <c r="O87" s="19"/>
      <c r="P87" s="19"/>
      <c r="Q87" s="19"/>
      <c r="R87" s="19"/>
      <c r="S87" s="19"/>
      <c r="T87" s="19"/>
      <c r="U87" s="19"/>
      <c r="V87" s="19"/>
      <c r="W87" s="19"/>
      <c r="X87" s="19"/>
      <c r="Y87" s="19"/>
      <c r="Z87" s="19"/>
      <c r="AA87" s="19"/>
      <c r="AB87" s="19"/>
    </row>
    <row r="88" spans="2:28">
      <c r="B88" s="19"/>
      <c r="C88" s="22"/>
      <c r="D88" s="19"/>
      <c r="E88" s="19"/>
      <c r="F88" s="22"/>
      <c r="G88" s="19"/>
      <c r="H88" s="19"/>
      <c r="I88" s="19"/>
      <c r="J88" s="19"/>
      <c r="K88" s="19"/>
      <c r="L88" s="19"/>
      <c r="M88" s="19"/>
      <c r="N88" s="19"/>
      <c r="O88" s="19"/>
      <c r="P88" s="19"/>
      <c r="Q88" s="19"/>
      <c r="R88" s="19"/>
      <c r="S88" s="19"/>
      <c r="T88" s="19"/>
      <c r="U88" s="19"/>
      <c r="V88" s="19"/>
      <c r="W88" s="19"/>
      <c r="X88" s="19"/>
      <c r="Y88" s="19"/>
      <c r="Z88" s="19"/>
      <c r="AA88" s="19"/>
      <c r="AB88" s="19"/>
    </row>
    <row r="89" spans="2:28">
      <c r="B89" s="19"/>
      <c r="C89" s="22"/>
      <c r="D89" s="19"/>
      <c r="E89" s="19"/>
      <c r="F89" s="22"/>
      <c r="G89" s="19"/>
      <c r="H89" s="19"/>
      <c r="I89" s="19"/>
      <c r="J89" s="19"/>
      <c r="K89" s="19"/>
      <c r="L89" s="19"/>
      <c r="M89" s="19"/>
      <c r="N89" s="19"/>
      <c r="O89" s="19"/>
      <c r="P89" s="19"/>
      <c r="Q89" s="19"/>
      <c r="R89" s="19"/>
      <c r="S89" s="19"/>
      <c r="T89" s="19"/>
      <c r="U89" s="19"/>
      <c r="V89" s="19"/>
      <c r="W89" s="19"/>
      <c r="X89" s="19"/>
      <c r="Y89" s="19"/>
      <c r="Z89" s="19"/>
      <c r="AA89" s="19"/>
      <c r="AB89" s="19"/>
    </row>
    <row r="90" spans="2:28">
      <c r="B90" s="19"/>
      <c r="C90" s="22"/>
      <c r="D90" s="19"/>
      <c r="E90" s="19"/>
      <c r="F90" s="22"/>
      <c r="G90" s="19"/>
      <c r="H90" s="19"/>
      <c r="I90" s="19"/>
      <c r="J90" s="19"/>
      <c r="K90" s="19"/>
      <c r="L90" s="19"/>
      <c r="M90" s="19"/>
      <c r="N90" s="19"/>
      <c r="O90" s="19"/>
      <c r="P90" s="19"/>
      <c r="Q90" s="19"/>
      <c r="R90" s="19"/>
      <c r="S90" s="19"/>
      <c r="T90" s="19"/>
      <c r="U90" s="19"/>
      <c r="V90" s="19"/>
      <c r="W90" s="19"/>
      <c r="X90" s="19"/>
      <c r="Y90" s="19"/>
      <c r="Z90" s="19"/>
      <c r="AA90" s="19"/>
      <c r="AB90" s="19"/>
    </row>
    <row r="91" spans="2:28">
      <c r="B91" s="19"/>
      <c r="C91" s="22"/>
      <c r="D91" s="19"/>
      <c r="E91" s="19"/>
      <c r="F91" s="22"/>
      <c r="G91" s="19"/>
      <c r="H91" s="19"/>
      <c r="I91" s="19"/>
      <c r="J91" s="19"/>
      <c r="K91" s="19"/>
      <c r="L91" s="19"/>
      <c r="M91" s="19"/>
      <c r="N91" s="19"/>
      <c r="O91" s="19"/>
      <c r="P91" s="19"/>
      <c r="Q91" s="19"/>
      <c r="R91" s="19"/>
      <c r="S91" s="19"/>
      <c r="T91" s="19"/>
      <c r="U91" s="19"/>
      <c r="V91" s="19"/>
      <c r="W91" s="19"/>
      <c r="X91" s="19"/>
      <c r="Y91" s="19"/>
      <c r="Z91" s="19"/>
      <c r="AA91" s="19"/>
      <c r="AB91" s="19"/>
    </row>
    <row r="92" spans="2:28">
      <c r="B92" s="19"/>
      <c r="C92" s="22"/>
      <c r="D92" s="19"/>
      <c r="E92" s="19"/>
      <c r="F92" s="22"/>
      <c r="G92" s="19"/>
      <c r="H92" s="19"/>
      <c r="I92" s="19"/>
      <c r="J92" s="19"/>
      <c r="K92" s="19"/>
      <c r="L92" s="19"/>
      <c r="M92" s="19"/>
      <c r="N92" s="19"/>
      <c r="O92" s="19"/>
      <c r="P92" s="19"/>
      <c r="Q92" s="19"/>
      <c r="R92" s="19"/>
      <c r="S92" s="19"/>
      <c r="T92" s="19"/>
      <c r="U92" s="19"/>
      <c r="V92" s="19"/>
      <c r="W92" s="19"/>
      <c r="X92" s="19"/>
      <c r="Y92" s="19"/>
      <c r="Z92" s="19"/>
      <c r="AA92" s="19"/>
      <c r="AB92" s="19"/>
    </row>
    <row r="93" spans="2:28">
      <c r="B93" s="19"/>
      <c r="C93" s="22"/>
      <c r="D93" s="19"/>
      <c r="E93" s="19"/>
      <c r="F93" s="22"/>
      <c r="G93" s="19"/>
      <c r="H93" s="19"/>
      <c r="I93" s="19"/>
      <c r="J93" s="19"/>
      <c r="K93" s="19"/>
      <c r="L93" s="19"/>
      <c r="M93" s="19"/>
      <c r="N93" s="19"/>
      <c r="O93" s="19"/>
      <c r="P93" s="19"/>
      <c r="Q93" s="19"/>
      <c r="R93" s="19"/>
      <c r="S93" s="19"/>
      <c r="T93" s="19"/>
      <c r="U93" s="19"/>
      <c r="V93" s="19"/>
      <c r="W93" s="19"/>
      <c r="X93" s="19"/>
      <c r="Y93" s="19"/>
      <c r="Z93" s="19"/>
      <c r="AA93" s="19"/>
      <c r="AB93" s="19"/>
    </row>
    <row r="94" spans="2:28">
      <c r="B94" s="19"/>
      <c r="C94" s="22"/>
      <c r="D94" s="19"/>
      <c r="E94" s="19"/>
      <c r="F94" s="22"/>
      <c r="G94" s="19"/>
      <c r="H94" s="19"/>
      <c r="I94" s="19"/>
      <c r="J94" s="19"/>
      <c r="K94" s="19"/>
      <c r="L94" s="19"/>
      <c r="M94" s="19"/>
      <c r="N94" s="19"/>
      <c r="O94" s="19"/>
      <c r="P94" s="19"/>
      <c r="Q94" s="19"/>
      <c r="R94" s="19"/>
      <c r="S94" s="19"/>
      <c r="T94" s="19"/>
      <c r="U94" s="19"/>
      <c r="V94" s="19"/>
      <c r="W94" s="19"/>
      <c r="X94" s="19"/>
      <c r="Y94" s="19"/>
      <c r="Z94" s="19"/>
      <c r="AA94" s="19"/>
      <c r="AB94" s="19"/>
    </row>
    <row r="95" spans="2:28">
      <c r="B95" s="19"/>
      <c r="C95" s="22"/>
      <c r="D95" s="19"/>
      <c r="E95" s="19"/>
      <c r="F95" s="22"/>
      <c r="G95" s="19"/>
      <c r="H95" s="19"/>
      <c r="I95" s="19"/>
      <c r="J95" s="19"/>
      <c r="K95" s="19"/>
      <c r="L95" s="19"/>
      <c r="M95" s="19"/>
      <c r="N95" s="19"/>
      <c r="O95" s="19"/>
      <c r="P95" s="19"/>
      <c r="Q95" s="19"/>
      <c r="R95" s="19"/>
      <c r="S95" s="19"/>
      <c r="T95" s="19"/>
      <c r="U95" s="19"/>
      <c r="V95" s="19"/>
      <c r="W95" s="19"/>
      <c r="X95" s="19"/>
      <c r="Y95" s="19"/>
      <c r="Z95" s="19"/>
      <c r="AA95" s="19"/>
      <c r="AB95" s="19"/>
    </row>
    <row r="96" spans="2:28">
      <c r="B96" s="19"/>
      <c r="C96" s="22"/>
      <c r="D96" s="19"/>
      <c r="E96" s="19"/>
      <c r="F96" s="22"/>
      <c r="G96" s="19"/>
      <c r="H96" s="19"/>
      <c r="I96" s="19"/>
      <c r="J96" s="19"/>
      <c r="K96" s="19"/>
      <c r="L96" s="19"/>
      <c r="M96" s="19"/>
      <c r="N96" s="19"/>
      <c r="O96" s="19"/>
      <c r="P96" s="19"/>
      <c r="Q96" s="19"/>
      <c r="R96" s="19"/>
      <c r="S96" s="19"/>
      <c r="T96" s="19"/>
      <c r="U96" s="19"/>
      <c r="V96" s="19"/>
      <c r="W96" s="19"/>
      <c r="X96" s="19"/>
      <c r="Y96" s="19"/>
      <c r="Z96" s="19"/>
      <c r="AA96" s="19"/>
      <c r="AB96" s="19"/>
    </row>
    <row r="97" spans="2:28">
      <c r="B97" s="19"/>
      <c r="C97" s="22"/>
      <c r="D97" s="19"/>
      <c r="E97" s="19"/>
      <c r="F97" s="22"/>
      <c r="G97" s="19"/>
      <c r="H97" s="19"/>
      <c r="I97" s="19"/>
      <c r="J97" s="19"/>
      <c r="K97" s="19"/>
      <c r="L97" s="19"/>
      <c r="M97" s="19"/>
      <c r="N97" s="19"/>
      <c r="O97" s="19"/>
      <c r="P97" s="19"/>
      <c r="Q97" s="19"/>
      <c r="R97" s="19"/>
      <c r="S97" s="19"/>
      <c r="T97" s="19"/>
      <c r="U97" s="19"/>
      <c r="V97" s="19"/>
      <c r="W97" s="19"/>
      <c r="X97" s="19"/>
      <c r="Y97" s="19"/>
      <c r="Z97" s="19"/>
      <c r="AA97" s="19"/>
      <c r="AB97" s="19"/>
    </row>
    <row r="98" spans="2:28">
      <c r="B98" s="19"/>
      <c r="C98" s="22"/>
      <c r="D98" s="19"/>
      <c r="E98" s="19"/>
      <c r="F98" s="22"/>
      <c r="G98" s="19"/>
      <c r="H98" s="19"/>
      <c r="I98" s="19"/>
      <c r="J98" s="19"/>
      <c r="K98" s="19"/>
      <c r="L98" s="19"/>
      <c r="M98" s="19"/>
      <c r="N98" s="19"/>
      <c r="O98" s="19"/>
      <c r="P98" s="19"/>
      <c r="Q98" s="19"/>
      <c r="R98" s="19"/>
      <c r="S98" s="19"/>
      <c r="T98" s="19"/>
      <c r="U98" s="19"/>
      <c r="V98" s="19"/>
      <c r="W98" s="19"/>
      <c r="X98" s="19"/>
      <c r="Y98" s="19"/>
      <c r="Z98" s="19"/>
      <c r="AA98" s="19"/>
      <c r="AB98" s="19"/>
    </row>
    <row r="99" spans="2:28">
      <c r="B99" s="19"/>
      <c r="C99" s="22"/>
      <c r="D99" s="19"/>
      <c r="E99" s="19"/>
      <c r="F99" s="22"/>
      <c r="G99" s="19"/>
      <c r="H99" s="19"/>
      <c r="I99" s="19"/>
      <c r="J99" s="19"/>
      <c r="K99" s="19"/>
      <c r="L99" s="19"/>
      <c r="M99" s="19"/>
      <c r="N99" s="19"/>
      <c r="O99" s="19"/>
      <c r="P99" s="19"/>
      <c r="Q99" s="19"/>
      <c r="R99" s="19"/>
      <c r="S99" s="19"/>
      <c r="T99" s="19"/>
      <c r="U99" s="19"/>
      <c r="V99" s="19"/>
      <c r="W99" s="19"/>
      <c r="X99" s="19"/>
      <c r="Y99" s="19"/>
      <c r="Z99" s="19"/>
      <c r="AA99" s="19"/>
      <c r="AB99" s="19"/>
    </row>
    <row r="100" spans="2:28">
      <c r="B100" s="19"/>
      <c r="C100" s="22"/>
      <c r="D100" s="19"/>
      <c r="E100" s="19"/>
      <c r="F100" s="22"/>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spans="2:28">
      <c r="B101" s="19"/>
      <c r="C101" s="22"/>
      <c r="D101" s="19"/>
      <c r="E101" s="19"/>
      <c r="F101" s="22"/>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spans="2:28">
      <c r="B102" s="19"/>
      <c r="C102" s="22"/>
      <c r="D102" s="19"/>
      <c r="E102" s="19"/>
      <c r="F102" s="22"/>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spans="2:28">
      <c r="B103" s="19"/>
      <c r="C103" s="22"/>
      <c r="D103" s="19"/>
      <c r="E103" s="19"/>
      <c r="F103" s="22"/>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spans="2:28">
      <c r="B104" s="19"/>
      <c r="C104" s="22"/>
      <c r="D104" s="19"/>
      <c r="E104" s="19"/>
      <c r="F104" s="22"/>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spans="2:28">
      <c r="B105" s="19"/>
      <c r="C105" s="22"/>
      <c r="D105" s="19"/>
      <c r="E105" s="19"/>
      <c r="F105" s="22"/>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2:28">
      <c r="B106" s="19"/>
      <c r="C106" s="22"/>
      <c r="D106" s="19"/>
      <c r="E106" s="19"/>
      <c r="F106" s="22"/>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spans="2:28">
      <c r="B107" s="19"/>
      <c r="C107" s="22"/>
      <c r="D107" s="19"/>
      <c r="E107" s="19"/>
      <c r="F107" s="22"/>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spans="2:28">
      <c r="B108" s="19"/>
      <c r="C108" s="22"/>
      <c r="D108" s="19"/>
      <c r="E108" s="19"/>
      <c r="F108" s="22"/>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spans="2:28">
      <c r="B109" s="19"/>
      <c r="C109" s="22"/>
      <c r="D109" s="19"/>
      <c r="E109" s="19"/>
      <c r="F109" s="22"/>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spans="2:28">
      <c r="B110" s="19"/>
      <c r="C110" s="22"/>
      <c r="D110" s="19"/>
      <c r="E110" s="19"/>
      <c r="F110" s="22"/>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spans="2:28">
      <c r="B111" s="19"/>
      <c r="C111" s="22"/>
      <c r="D111" s="19"/>
      <c r="E111" s="19"/>
      <c r="F111" s="22"/>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spans="2:28">
      <c r="B112" s="19"/>
      <c r="C112" s="22"/>
      <c r="D112" s="19"/>
      <c r="E112" s="19"/>
      <c r="F112" s="22"/>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spans="2:28">
      <c r="B113" s="19"/>
      <c r="C113" s="22"/>
      <c r="D113" s="19"/>
      <c r="E113" s="19"/>
      <c r="F113" s="22"/>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spans="2:28">
      <c r="B114" s="19"/>
      <c r="C114" s="22"/>
      <c r="D114" s="19"/>
      <c r="E114" s="19"/>
      <c r="F114" s="22"/>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2:28">
      <c r="B115" s="19"/>
      <c r="C115" s="22"/>
      <c r="D115" s="19"/>
      <c r="E115" s="19"/>
      <c r="F115" s="22"/>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spans="2:28">
      <c r="B116" s="19"/>
      <c r="C116" s="22"/>
      <c r="D116" s="19"/>
      <c r="E116" s="19"/>
      <c r="F116" s="22"/>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2:28">
      <c r="B117" s="19"/>
      <c r="C117" s="22"/>
      <c r="D117" s="19"/>
      <c r="E117" s="19"/>
      <c r="F117" s="22"/>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spans="2:28">
      <c r="B118" s="19"/>
      <c r="C118" s="22"/>
      <c r="D118" s="19"/>
      <c r="E118" s="19"/>
      <c r="F118" s="22"/>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spans="2:28">
      <c r="B119" s="19"/>
      <c r="C119" s="22"/>
      <c r="D119" s="19"/>
      <c r="E119" s="19"/>
      <c r="F119" s="22"/>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spans="2:28">
      <c r="B120" s="19"/>
      <c r="C120" s="22"/>
      <c r="D120" s="19"/>
      <c r="E120" s="19"/>
      <c r="F120" s="22"/>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spans="2:28">
      <c r="B121" s="19"/>
      <c r="C121" s="22"/>
      <c r="D121" s="19"/>
      <c r="E121" s="19"/>
      <c r="F121" s="22"/>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spans="2:28">
      <c r="B122" s="19"/>
      <c r="C122" s="22"/>
      <c r="D122" s="19"/>
      <c r="E122" s="19"/>
      <c r="F122" s="22"/>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spans="2:28">
      <c r="B123" s="19"/>
      <c r="C123" s="22"/>
      <c r="D123" s="19"/>
      <c r="E123" s="19"/>
      <c r="F123" s="22"/>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spans="2:28">
      <c r="B124" s="19"/>
      <c r="C124" s="22"/>
      <c r="D124" s="19"/>
      <c r="E124" s="19"/>
      <c r="F124" s="22"/>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spans="2:28">
      <c r="B125" s="19"/>
      <c r="C125" s="22"/>
      <c r="D125" s="19"/>
      <c r="E125" s="19"/>
      <c r="F125" s="22"/>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spans="2:28">
      <c r="B126" s="19"/>
      <c r="C126" s="22"/>
      <c r="D126" s="19"/>
      <c r="E126" s="19"/>
      <c r="F126" s="22"/>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spans="2:28">
      <c r="B127" s="19"/>
      <c r="C127" s="22"/>
      <c r="D127" s="19"/>
      <c r="E127" s="19"/>
      <c r="F127" s="22"/>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2:28">
      <c r="B128" s="19"/>
      <c r="C128" s="22"/>
      <c r="D128" s="19"/>
      <c r="E128" s="19"/>
      <c r="F128" s="22"/>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spans="2:28">
      <c r="B129" s="19"/>
      <c r="C129" s="22"/>
      <c r="D129" s="19"/>
      <c r="E129" s="19"/>
      <c r="F129" s="22"/>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spans="2:28">
      <c r="B130" s="19"/>
      <c r="C130" s="22"/>
      <c r="D130" s="19"/>
      <c r="E130" s="19"/>
      <c r="F130" s="22"/>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spans="2:28">
      <c r="B131" s="19"/>
      <c r="C131" s="22"/>
      <c r="D131" s="19"/>
      <c r="E131" s="19"/>
      <c r="F131" s="22"/>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spans="2:28">
      <c r="B132" s="19"/>
      <c r="C132" s="22"/>
      <c r="D132" s="19"/>
      <c r="E132" s="19"/>
      <c r="F132" s="22"/>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spans="2:28">
      <c r="B133" s="19"/>
      <c r="C133" s="22"/>
      <c r="D133" s="19"/>
      <c r="E133" s="19"/>
      <c r="F133" s="22"/>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spans="2:28">
      <c r="B134" s="19"/>
      <c r="C134" s="22"/>
      <c r="D134" s="19"/>
      <c r="E134" s="19"/>
      <c r="F134" s="22"/>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spans="2:28">
      <c r="B135" s="19"/>
      <c r="C135" s="22"/>
      <c r="D135" s="19"/>
      <c r="E135" s="19"/>
      <c r="F135" s="22"/>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spans="2:28">
      <c r="B136" s="19"/>
      <c r="C136" s="22"/>
      <c r="D136" s="19"/>
      <c r="E136" s="19"/>
      <c r="F136" s="22"/>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2:28">
      <c r="B137" s="19"/>
      <c r="C137" s="22"/>
      <c r="D137" s="19"/>
      <c r="E137" s="19"/>
      <c r="F137" s="22"/>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spans="2:28">
      <c r="B138" s="19"/>
      <c r="C138" s="22"/>
      <c r="D138" s="19"/>
      <c r="E138" s="19"/>
      <c r="F138" s="22"/>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2:28">
      <c r="B139" s="19"/>
      <c r="C139" s="22"/>
      <c r="D139" s="19"/>
      <c r="E139" s="19"/>
      <c r="F139" s="22"/>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spans="2:28">
      <c r="B140" s="19"/>
      <c r="C140" s="22"/>
      <c r="D140" s="19"/>
      <c r="E140" s="19"/>
      <c r="F140" s="22"/>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2:28">
      <c r="B141" s="19"/>
      <c r="C141" s="22"/>
      <c r="D141" s="19"/>
      <c r="E141" s="19"/>
      <c r="F141" s="22"/>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spans="2:28">
      <c r="B142" s="19"/>
      <c r="C142" s="22"/>
      <c r="D142" s="19"/>
      <c r="E142" s="19"/>
      <c r="F142" s="22"/>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2:28">
      <c r="B143" s="19"/>
      <c r="C143" s="22"/>
      <c r="D143" s="19"/>
      <c r="E143" s="19"/>
      <c r="F143" s="22"/>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spans="2:28">
      <c r="B144" s="19"/>
      <c r="C144" s="22"/>
      <c r="D144" s="19"/>
      <c r="E144" s="19"/>
      <c r="F144" s="22"/>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spans="2:28">
      <c r="B145" s="19"/>
      <c r="C145" s="22"/>
      <c r="D145" s="19"/>
      <c r="E145" s="19"/>
      <c r="F145" s="22"/>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spans="2:28">
      <c r="B146" s="19"/>
      <c r="C146" s="22"/>
      <c r="D146" s="19"/>
      <c r="E146" s="19"/>
      <c r="F146" s="22"/>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spans="2:28">
      <c r="B147" s="19"/>
      <c r="C147" s="22"/>
      <c r="D147" s="19"/>
      <c r="E147" s="19"/>
      <c r="F147" s="22"/>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spans="2:28">
      <c r="B148" s="19"/>
      <c r="C148" s="22"/>
      <c r="D148" s="19"/>
      <c r="E148" s="19"/>
      <c r="F148" s="22"/>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spans="2:28">
      <c r="B149" s="19"/>
      <c r="C149" s="22"/>
      <c r="D149" s="19"/>
      <c r="E149" s="19"/>
      <c r="F149" s="22"/>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spans="2:28">
      <c r="B150" s="19"/>
      <c r="C150" s="22"/>
      <c r="D150" s="19"/>
      <c r="E150" s="19"/>
      <c r="F150" s="22"/>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spans="2:28">
      <c r="B151" s="19"/>
      <c r="C151" s="22"/>
      <c r="D151" s="19"/>
      <c r="E151" s="19"/>
      <c r="F151" s="22"/>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spans="2:28">
      <c r="B152" s="19"/>
      <c r="C152" s="22"/>
      <c r="D152" s="19"/>
      <c r="E152" s="19"/>
      <c r="F152" s="22"/>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spans="2:28">
      <c r="B153" s="19"/>
      <c r="C153" s="22"/>
      <c r="D153" s="19"/>
      <c r="E153" s="19"/>
      <c r="F153" s="22"/>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spans="2:28">
      <c r="B154" s="19"/>
      <c r="C154" s="22"/>
      <c r="D154" s="19"/>
      <c r="E154" s="19"/>
      <c r="F154" s="22"/>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spans="2:28">
      <c r="B155" s="19"/>
      <c r="C155" s="22"/>
      <c r="D155" s="19"/>
      <c r="E155" s="19"/>
      <c r="F155" s="22"/>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spans="2:28">
      <c r="B156" s="19"/>
      <c r="C156" s="22"/>
      <c r="D156" s="19"/>
      <c r="E156" s="19"/>
      <c r="F156" s="22"/>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spans="2:28">
      <c r="B157" s="19"/>
      <c r="C157" s="22"/>
      <c r="D157" s="19"/>
      <c r="E157" s="19"/>
      <c r="F157" s="22"/>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spans="2:28">
      <c r="B158" s="19"/>
      <c r="C158" s="22"/>
      <c r="D158" s="19"/>
      <c r="E158" s="19"/>
      <c r="F158" s="22"/>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spans="2:28">
      <c r="B159" s="19"/>
      <c r="C159" s="22"/>
      <c r="D159" s="19"/>
      <c r="E159" s="19"/>
      <c r="F159" s="22"/>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spans="2:28">
      <c r="B160" s="19"/>
      <c r="C160" s="22"/>
      <c r="D160" s="19"/>
      <c r="E160" s="19"/>
      <c r="F160" s="22"/>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spans="2:28">
      <c r="B161" s="19"/>
      <c r="C161" s="22"/>
      <c r="D161" s="19"/>
      <c r="E161" s="19"/>
      <c r="F161" s="22"/>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spans="2:28">
      <c r="B162" s="19"/>
      <c r="C162" s="22"/>
      <c r="D162" s="19"/>
      <c r="E162" s="19"/>
      <c r="F162" s="22"/>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spans="2:28">
      <c r="B163" s="19"/>
      <c r="C163" s="22"/>
      <c r="D163" s="19"/>
      <c r="E163" s="19"/>
      <c r="F163" s="22"/>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spans="2:28">
      <c r="B164" s="19"/>
      <c r="C164" s="22"/>
      <c r="D164" s="19"/>
      <c r="E164" s="19"/>
      <c r="F164" s="22"/>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spans="2:28">
      <c r="B165" s="19"/>
      <c r="C165" s="22"/>
      <c r="D165" s="19"/>
      <c r="E165" s="19"/>
      <c r="F165" s="22"/>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spans="2:28">
      <c r="B166" s="19"/>
      <c r="C166" s="22"/>
      <c r="D166" s="19"/>
      <c r="E166" s="19"/>
      <c r="F166" s="22"/>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spans="2:28">
      <c r="B167" s="19"/>
      <c r="C167" s="22"/>
      <c r="D167" s="19"/>
      <c r="E167" s="19"/>
      <c r="F167" s="22"/>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spans="2:28">
      <c r="B168" s="19"/>
      <c r="C168" s="22"/>
      <c r="D168" s="19"/>
      <c r="E168" s="19"/>
      <c r="F168" s="22"/>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spans="2:28">
      <c r="B169" s="19"/>
      <c r="C169" s="22"/>
      <c r="D169" s="19"/>
      <c r="E169" s="19"/>
      <c r="F169" s="22"/>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spans="2:28">
      <c r="B170" s="19"/>
      <c r="C170" s="22"/>
      <c r="D170" s="19"/>
      <c r="E170" s="19"/>
      <c r="F170" s="22"/>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spans="2:28">
      <c r="B171" s="19"/>
      <c r="C171" s="22"/>
      <c r="D171" s="19"/>
      <c r="E171" s="19"/>
      <c r="F171" s="22"/>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spans="2:28">
      <c r="B172" s="19"/>
      <c r="C172" s="22"/>
      <c r="D172" s="19"/>
      <c r="E172" s="19"/>
      <c r="F172" s="22"/>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spans="2:28">
      <c r="B173" s="19"/>
      <c r="C173" s="22"/>
      <c r="D173" s="19"/>
      <c r="E173" s="19"/>
      <c r="F173" s="22"/>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spans="2:28">
      <c r="B174" s="19"/>
      <c r="C174" s="22"/>
      <c r="D174" s="19"/>
      <c r="E174" s="19"/>
      <c r="F174" s="22"/>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spans="2:28">
      <c r="B175" s="19"/>
      <c r="C175" s="22"/>
      <c r="D175" s="19"/>
      <c r="E175" s="19"/>
      <c r="F175" s="22"/>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spans="2:28">
      <c r="B176" s="19"/>
      <c r="C176" s="22"/>
      <c r="D176" s="19"/>
      <c r="E176" s="19"/>
      <c r="F176" s="22"/>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spans="2:28">
      <c r="B177" s="19"/>
      <c r="C177" s="22"/>
      <c r="D177" s="19"/>
      <c r="E177" s="19"/>
      <c r="F177" s="22"/>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spans="2:28">
      <c r="B178" s="19"/>
      <c r="C178" s="22"/>
      <c r="D178" s="19"/>
      <c r="E178" s="19"/>
      <c r="F178" s="22"/>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spans="2:28">
      <c r="B179" s="19"/>
      <c r="C179" s="22"/>
      <c r="D179" s="19"/>
      <c r="E179" s="19"/>
      <c r="F179" s="22"/>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spans="2:28">
      <c r="B180" s="19"/>
      <c r="C180" s="22"/>
      <c r="D180" s="19"/>
      <c r="E180" s="19"/>
      <c r="F180" s="22"/>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spans="2:28">
      <c r="B181" s="19"/>
      <c r="C181" s="22"/>
      <c r="D181" s="19"/>
      <c r="E181" s="19"/>
      <c r="F181" s="22"/>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spans="2:28">
      <c r="B182" s="19"/>
      <c r="C182" s="22"/>
      <c r="D182" s="19"/>
      <c r="E182" s="19"/>
      <c r="F182" s="22"/>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spans="2:28">
      <c r="B183" s="19"/>
      <c r="C183" s="22"/>
      <c r="D183" s="19"/>
      <c r="E183" s="19"/>
      <c r="F183" s="22"/>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spans="2:28">
      <c r="B184" s="19"/>
      <c r="C184" s="22"/>
      <c r="D184" s="19"/>
      <c r="E184" s="19"/>
      <c r="F184" s="22"/>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spans="2:28">
      <c r="B185" s="19"/>
      <c r="C185" s="22"/>
      <c r="D185" s="19"/>
      <c r="E185" s="19"/>
      <c r="F185" s="22"/>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spans="2:28">
      <c r="B186" s="19"/>
      <c r="C186" s="22"/>
      <c r="D186" s="19"/>
      <c r="E186" s="19"/>
      <c r="F186" s="22"/>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spans="2:28">
      <c r="B187" s="19"/>
      <c r="C187" s="22"/>
      <c r="D187" s="19"/>
      <c r="E187" s="19"/>
      <c r="F187" s="22"/>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spans="2:28">
      <c r="B188" s="19"/>
      <c r="C188" s="22"/>
      <c r="D188" s="19"/>
      <c r="E188" s="19"/>
      <c r="F188" s="22"/>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spans="2:28">
      <c r="B189" s="19"/>
      <c r="C189" s="22"/>
      <c r="D189" s="19"/>
      <c r="E189" s="19"/>
      <c r="F189" s="22"/>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spans="2:28">
      <c r="B190" s="19"/>
      <c r="C190" s="22"/>
      <c r="D190" s="19"/>
      <c r="E190" s="19"/>
      <c r="F190" s="22"/>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spans="2:28">
      <c r="B191" s="19"/>
      <c r="C191" s="22"/>
      <c r="D191" s="19"/>
      <c r="E191" s="19"/>
      <c r="F191" s="22"/>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spans="2:28">
      <c r="B192" s="19"/>
      <c r="C192" s="22"/>
      <c r="D192" s="19"/>
      <c r="E192" s="19"/>
      <c r="F192" s="22"/>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spans="2:28">
      <c r="B193" s="19"/>
      <c r="C193" s="22"/>
      <c r="D193" s="19"/>
      <c r="E193" s="19"/>
      <c r="F193" s="22"/>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spans="2:28">
      <c r="B194" s="19"/>
      <c r="C194" s="22"/>
      <c r="D194" s="19"/>
      <c r="E194" s="19"/>
      <c r="F194" s="22"/>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spans="2:28">
      <c r="B195" s="19"/>
      <c r="C195" s="22"/>
      <c r="D195" s="19"/>
      <c r="E195" s="19"/>
      <c r="F195" s="22"/>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spans="2:28">
      <c r="B196" s="19"/>
      <c r="C196" s="22"/>
      <c r="D196" s="19"/>
      <c r="E196" s="19"/>
      <c r="F196" s="22"/>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spans="2:28">
      <c r="B197" s="19"/>
      <c r="C197" s="22"/>
      <c r="D197" s="19"/>
      <c r="E197" s="19"/>
      <c r="F197" s="22"/>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spans="2:28">
      <c r="B198" s="19"/>
      <c r="C198" s="22"/>
      <c r="D198" s="19"/>
      <c r="E198" s="19"/>
      <c r="F198" s="22"/>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spans="2:28">
      <c r="B199" s="19"/>
      <c r="C199" s="22"/>
      <c r="D199" s="19"/>
      <c r="E199" s="19"/>
      <c r="F199" s="22"/>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spans="2:28">
      <c r="B200" s="19"/>
      <c r="C200" s="22"/>
      <c r="D200" s="19"/>
      <c r="E200" s="19"/>
      <c r="F200" s="22"/>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spans="2:28">
      <c r="B201" s="19"/>
      <c r="C201" s="22"/>
      <c r="D201" s="19"/>
      <c r="E201" s="19"/>
      <c r="F201" s="22"/>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spans="2:28">
      <c r="B202" s="19"/>
      <c r="C202" s="22"/>
      <c r="D202" s="19"/>
      <c r="E202" s="19"/>
      <c r="F202" s="22"/>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spans="2:28">
      <c r="B203" s="19"/>
      <c r="C203" s="22"/>
      <c r="D203" s="19"/>
      <c r="E203" s="19"/>
      <c r="F203" s="22"/>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spans="2:28">
      <c r="B204" s="19"/>
      <c r="C204" s="22"/>
      <c r="D204" s="19"/>
      <c r="E204" s="19"/>
      <c r="F204" s="22"/>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spans="2:28">
      <c r="B205" s="19"/>
      <c r="C205" s="22"/>
      <c r="D205" s="19"/>
      <c r="E205" s="19"/>
      <c r="F205" s="22"/>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spans="2:28">
      <c r="B206" s="19"/>
      <c r="C206" s="22"/>
      <c r="D206" s="19"/>
      <c r="E206" s="19"/>
      <c r="F206" s="22"/>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spans="2:28">
      <c r="B207" s="19"/>
      <c r="C207" s="22"/>
      <c r="D207" s="19"/>
      <c r="E207" s="19"/>
      <c r="F207" s="22"/>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spans="2:28">
      <c r="B208" s="19"/>
      <c r="C208" s="22"/>
      <c r="D208" s="19"/>
      <c r="E208" s="19"/>
      <c r="F208" s="22"/>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spans="2:28">
      <c r="B209" s="19"/>
      <c r="C209" s="22"/>
      <c r="D209" s="19"/>
      <c r="E209" s="19"/>
      <c r="F209" s="22"/>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spans="2:28">
      <c r="B210" s="19"/>
      <c r="C210" s="22"/>
      <c r="D210" s="19"/>
      <c r="E210" s="19"/>
      <c r="F210" s="22"/>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spans="2:28">
      <c r="B211" s="19"/>
      <c r="C211" s="22"/>
      <c r="D211" s="19"/>
      <c r="E211" s="19"/>
      <c r="F211" s="22"/>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spans="2:28">
      <c r="B212" s="19"/>
      <c r="C212" s="22"/>
      <c r="D212" s="19"/>
      <c r="E212" s="19"/>
      <c r="F212" s="22"/>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spans="2:28">
      <c r="B213" s="19"/>
      <c r="C213" s="22"/>
      <c r="D213" s="19"/>
      <c r="E213" s="19"/>
      <c r="F213" s="22"/>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spans="2:28">
      <c r="B214" s="19"/>
      <c r="C214" s="22"/>
      <c r="D214" s="19"/>
      <c r="E214" s="19"/>
      <c r="F214" s="22"/>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spans="2:28">
      <c r="B215" s="19"/>
      <c r="C215" s="22"/>
      <c r="D215" s="19"/>
      <c r="E215" s="19"/>
      <c r="F215" s="22"/>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spans="2:28">
      <c r="B216" s="19"/>
      <c r="C216" s="22"/>
      <c r="D216" s="19"/>
      <c r="E216" s="19"/>
      <c r="F216" s="22"/>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spans="2:28">
      <c r="B217" s="19"/>
      <c r="C217" s="22"/>
      <c r="D217" s="19"/>
      <c r="E217" s="19"/>
      <c r="F217" s="22"/>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spans="2:28">
      <c r="B218" s="19"/>
      <c r="C218" s="22"/>
      <c r="D218" s="19"/>
      <c r="E218" s="19"/>
      <c r="F218" s="22"/>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spans="2:28">
      <c r="B219" s="19"/>
      <c r="C219" s="22"/>
      <c r="D219" s="19"/>
      <c r="E219" s="19"/>
      <c r="F219" s="22"/>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spans="2:28">
      <c r="B220" s="19"/>
      <c r="C220" s="22"/>
      <c r="D220" s="19"/>
      <c r="E220" s="19"/>
      <c r="F220" s="22"/>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spans="2:28">
      <c r="B221" s="19"/>
      <c r="C221" s="22"/>
      <c r="D221" s="19"/>
      <c r="E221" s="19"/>
      <c r="F221" s="22"/>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spans="2:28">
      <c r="B222" s="19"/>
      <c r="C222" s="22"/>
      <c r="D222" s="19"/>
      <c r="E222" s="19"/>
      <c r="F222" s="22"/>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spans="2:28">
      <c r="B223" s="19"/>
      <c r="C223" s="22"/>
      <c r="D223" s="19"/>
      <c r="E223" s="19"/>
      <c r="F223" s="22"/>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spans="2:28">
      <c r="B224" s="19"/>
      <c r="C224" s="22"/>
      <c r="D224" s="19"/>
      <c r="E224" s="19"/>
      <c r="F224" s="22"/>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spans="2:28">
      <c r="B225" s="19"/>
      <c r="C225" s="22"/>
      <c r="D225" s="19"/>
      <c r="E225" s="19"/>
      <c r="F225" s="22"/>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spans="2:28">
      <c r="B226" s="19"/>
      <c r="C226" s="22"/>
      <c r="D226" s="19"/>
      <c r="E226" s="19"/>
      <c r="F226" s="22"/>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spans="2:28">
      <c r="B227" s="19"/>
      <c r="C227" s="22"/>
      <c r="D227" s="19"/>
      <c r="E227" s="19"/>
      <c r="F227" s="22"/>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spans="2:28">
      <c r="B228" s="19"/>
      <c r="C228" s="22"/>
      <c r="D228" s="19"/>
      <c r="E228" s="19"/>
      <c r="F228" s="22"/>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spans="2:28">
      <c r="B229" s="19"/>
      <c r="C229" s="22"/>
      <c r="D229" s="19"/>
      <c r="E229" s="19"/>
      <c r="F229" s="22"/>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spans="2:28">
      <c r="B230" s="19"/>
      <c r="C230" s="22"/>
      <c r="D230" s="19"/>
      <c r="E230" s="19"/>
      <c r="F230" s="22"/>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spans="2:28">
      <c r="B231" s="19"/>
      <c r="C231" s="22"/>
      <c r="D231" s="19"/>
      <c r="E231" s="19"/>
      <c r="F231" s="22"/>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spans="2:28">
      <c r="B232" s="19"/>
      <c r="C232" s="22"/>
      <c r="D232" s="19"/>
      <c r="E232" s="19"/>
      <c r="F232" s="22"/>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spans="2:28">
      <c r="B233" s="19"/>
      <c r="C233" s="22"/>
      <c r="D233" s="19"/>
      <c r="E233" s="19"/>
      <c r="F233" s="22"/>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spans="2:28">
      <c r="B234" s="19"/>
      <c r="C234" s="22"/>
      <c r="D234" s="19"/>
      <c r="E234" s="19"/>
      <c r="F234" s="22"/>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spans="2:28">
      <c r="B235" s="19"/>
      <c r="C235" s="22"/>
      <c r="D235" s="19"/>
      <c r="E235" s="19"/>
      <c r="F235" s="22"/>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spans="2:28">
      <c r="B236" s="19"/>
      <c r="C236" s="22"/>
      <c r="D236" s="19"/>
      <c r="E236" s="19"/>
      <c r="F236" s="22"/>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spans="2:28">
      <c r="B237" s="19"/>
      <c r="C237" s="22"/>
      <c r="D237" s="19"/>
      <c r="E237" s="19"/>
      <c r="F237" s="22"/>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spans="2:28">
      <c r="B238" s="19"/>
      <c r="C238" s="22"/>
      <c r="D238" s="19"/>
      <c r="E238" s="19"/>
      <c r="F238" s="22"/>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spans="2:28">
      <c r="B239" s="19"/>
      <c r="C239" s="22"/>
      <c r="D239" s="19"/>
      <c r="E239" s="19"/>
      <c r="F239" s="22"/>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spans="2:28">
      <c r="B240" s="19"/>
      <c r="C240" s="22"/>
      <c r="D240" s="19"/>
      <c r="E240" s="19"/>
      <c r="F240" s="22"/>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spans="2:28">
      <c r="B241" s="19"/>
      <c r="C241" s="22"/>
      <c r="D241" s="19"/>
      <c r="E241" s="19"/>
      <c r="F241" s="22"/>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spans="2:28">
      <c r="B242" s="19"/>
      <c r="C242" s="22"/>
      <c r="D242" s="19"/>
      <c r="E242" s="19"/>
      <c r="F242" s="22"/>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spans="2:28">
      <c r="B243" s="19"/>
      <c r="C243" s="22"/>
      <c r="D243" s="19"/>
      <c r="E243" s="19"/>
      <c r="F243" s="22"/>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spans="2:28">
      <c r="B244" s="19"/>
      <c r="C244" s="22"/>
      <c r="D244" s="19"/>
      <c r="E244" s="19"/>
      <c r="F244" s="22"/>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spans="2:28">
      <c r="B245" s="19"/>
      <c r="C245" s="22"/>
      <c r="D245" s="19"/>
      <c r="E245" s="19"/>
      <c r="F245" s="22"/>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spans="2:28">
      <c r="B246" s="19"/>
      <c r="C246" s="22"/>
      <c r="D246" s="19"/>
      <c r="E246" s="19"/>
      <c r="F246" s="22"/>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spans="2:28">
      <c r="B247" s="19"/>
      <c r="C247" s="22"/>
      <c r="D247" s="19"/>
      <c r="E247" s="19"/>
      <c r="F247" s="22"/>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spans="2:28">
      <c r="B248" s="19"/>
      <c r="C248" s="22"/>
      <c r="D248" s="19"/>
      <c r="E248" s="19"/>
      <c r="F248" s="22"/>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spans="2:28">
      <c r="B249" s="19"/>
      <c r="C249" s="22"/>
      <c r="D249" s="19"/>
      <c r="E249" s="19"/>
      <c r="F249" s="22"/>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spans="2:28">
      <c r="B250" s="19"/>
      <c r="C250" s="22"/>
      <c r="D250" s="19"/>
      <c r="E250" s="19"/>
      <c r="F250" s="22"/>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spans="2:28">
      <c r="B251" s="19"/>
      <c r="C251" s="22"/>
      <c r="D251" s="19"/>
      <c r="E251" s="19"/>
      <c r="F251" s="22"/>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spans="2:28">
      <c r="B252" s="19"/>
      <c r="C252" s="22"/>
      <c r="D252" s="19"/>
      <c r="E252" s="19"/>
      <c r="F252" s="22"/>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spans="2:28">
      <c r="B253" s="19"/>
      <c r="C253" s="22"/>
      <c r="D253" s="19"/>
      <c r="E253" s="19"/>
      <c r="F253" s="22"/>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spans="2:28">
      <c r="B254" s="19"/>
      <c r="C254" s="22"/>
      <c r="D254" s="19"/>
      <c r="E254" s="19"/>
      <c r="F254" s="22"/>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spans="2:28">
      <c r="B255" s="19"/>
      <c r="C255" s="22"/>
      <c r="D255" s="19"/>
      <c r="E255" s="19"/>
      <c r="F255" s="22"/>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spans="2:28">
      <c r="B256" s="19"/>
      <c r="C256" s="22"/>
      <c r="D256" s="19"/>
      <c r="E256" s="19"/>
      <c r="F256" s="22"/>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spans="2:28">
      <c r="B257" s="19"/>
      <c r="C257" s="22"/>
      <c r="D257" s="19"/>
      <c r="E257" s="19"/>
      <c r="F257" s="22"/>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spans="2:28">
      <c r="B258" s="19"/>
      <c r="C258" s="22"/>
      <c r="D258" s="19"/>
      <c r="E258" s="19"/>
      <c r="F258" s="22"/>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spans="2:28">
      <c r="B259" s="19"/>
      <c r="C259" s="22"/>
      <c r="D259" s="19"/>
      <c r="E259" s="19"/>
      <c r="F259" s="22"/>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spans="2:28">
      <c r="B260" s="19"/>
      <c r="C260" s="22"/>
      <c r="D260" s="19"/>
      <c r="E260" s="19"/>
      <c r="F260" s="22"/>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spans="2:28">
      <c r="B261" s="19"/>
      <c r="C261" s="22"/>
      <c r="D261" s="19"/>
      <c r="E261" s="19"/>
      <c r="F261" s="22"/>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spans="2:28">
      <c r="B262" s="19"/>
      <c r="C262" s="22"/>
      <c r="D262" s="19"/>
      <c r="E262" s="19"/>
      <c r="F262" s="22"/>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spans="2:28">
      <c r="B263" s="19"/>
      <c r="C263" s="22"/>
      <c r="D263" s="19"/>
      <c r="E263" s="19"/>
      <c r="F263" s="22"/>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spans="2:28">
      <c r="B264" s="19"/>
      <c r="C264" s="22"/>
      <c r="D264" s="19"/>
      <c r="E264" s="19"/>
      <c r="F264" s="22"/>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spans="2:28">
      <c r="B265" s="19"/>
      <c r="C265" s="22"/>
      <c r="D265" s="19"/>
      <c r="E265" s="19"/>
      <c r="F265" s="22"/>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spans="2:28">
      <c r="B266" s="19"/>
      <c r="C266" s="22"/>
      <c r="D266" s="19"/>
      <c r="E266" s="19"/>
      <c r="F266" s="22"/>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spans="2:28">
      <c r="B267" s="19"/>
      <c r="C267" s="22"/>
      <c r="D267" s="19"/>
      <c r="E267" s="19"/>
      <c r="F267" s="22"/>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spans="2:28">
      <c r="B268" s="19"/>
      <c r="C268" s="22"/>
      <c r="D268" s="19"/>
      <c r="E268" s="19"/>
      <c r="F268" s="22"/>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spans="2:28">
      <c r="B269" s="19"/>
      <c r="C269" s="22"/>
      <c r="D269" s="19"/>
      <c r="E269" s="19"/>
      <c r="F269" s="22"/>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spans="2:28">
      <c r="B270" s="19"/>
      <c r="C270" s="22"/>
      <c r="D270" s="19"/>
      <c r="E270" s="19"/>
      <c r="F270" s="22"/>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spans="2:28">
      <c r="B271" s="19"/>
      <c r="C271" s="22"/>
      <c r="D271" s="19"/>
      <c r="E271" s="19"/>
      <c r="F271" s="22"/>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spans="2:28">
      <c r="B272" s="19"/>
      <c r="C272" s="22"/>
      <c r="D272" s="19"/>
      <c r="E272" s="19"/>
      <c r="F272" s="22"/>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spans="2:28">
      <c r="B273" s="19"/>
      <c r="C273" s="22"/>
      <c r="D273" s="19"/>
      <c r="E273" s="19"/>
      <c r="F273" s="22"/>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spans="2:28">
      <c r="B274" s="19"/>
      <c r="C274" s="22"/>
      <c r="D274" s="19"/>
      <c r="E274" s="19"/>
      <c r="F274" s="22"/>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spans="2:28">
      <c r="B275" s="19"/>
      <c r="C275" s="22"/>
      <c r="D275" s="19"/>
      <c r="E275" s="19"/>
      <c r="F275" s="22"/>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spans="2:28">
      <c r="B276" s="19"/>
      <c r="C276" s="22"/>
      <c r="D276" s="19"/>
      <c r="E276" s="19"/>
      <c r="F276" s="22"/>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spans="2:28">
      <c r="B277" s="19"/>
      <c r="C277" s="22"/>
      <c r="D277" s="19"/>
      <c r="E277" s="19"/>
      <c r="F277" s="22"/>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spans="2:28">
      <c r="B278" s="19"/>
      <c r="C278" s="22"/>
      <c r="D278" s="19"/>
      <c r="E278" s="19"/>
      <c r="F278" s="22"/>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spans="2:28">
      <c r="B279" s="19"/>
      <c r="C279" s="22"/>
      <c r="D279" s="19"/>
      <c r="E279" s="19"/>
      <c r="F279" s="22"/>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spans="2:28">
      <c r="B280" s="19"/>
      <c r="C280" s="22"/>
      <c r="D280" s="19"/>
      <c r="E280" s="19"/>
      <c r="F280" s="22"/>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spans="2:28">
      <c r="B281" s="19"/>
      <c r="C281" s="22"/>
      <c r="D281" s="19"/>
      <c r="E281" s="19"/>
      <c r="F281" s="22"/>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spans="2:28">
      <c r="B282" s="19"/>
      <c r="C282" s="22"/>
      <c r="D282" s="19"/>
      <c r="E282" s="19"/>
      <c r="F282" s="22"/>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spans="2:28">
      <c r="B283" s="19"/>
      <c r="C283" s="22"/>
      <c r="D283" s="19"/>
      <c r="E283" s="19"/>
      <c r="F283" s="22"/>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spans="2:28">
      <c r="B284" s="19"/>
      <c r="C284" s="22"/>
      <c r="D284" s="19"/>
      <c r="E284" s="19"/>
      <c r="F284" s="22"/>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spans="2:28">
      <c r="B285" s="19"/>
      <c r="C285" s="22"/>
      <c r="D285" s="19"/>
      <c r="E285" s="19"/>
      <c r="F285" s="22"/>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spans="2:28">
      <c r="B286" s="19"/>
      <c r="C286" s="22"/>
      <c r="D286" s="19"/>
      <c r="E286" s="19"/>
      <c r="F286" s="22"/>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spans="2:28">
      <c r="B287" s="19"/>
      <c r="C287" s="22"/>
      <c r="D287" s="19"/>
      <c r="E287" s="19"/>
      <c r="F287" s="22"/>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spans="2:28">
      <c r="B288" s="19"/>
      <c r="C288" s="22"/>
      <c r="D288" s="19"/>
      <c r="E288" s="19"/>
      <c r="F288" s="22"/>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spans="2:28">
      <c r="B289" s="19"/>
      <c r="C289" s="22"/>
      <c r="D289" s="19"/>
      <c r="E289" s="19"/>
      <c r="F289" s="22"/>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spans="2:28">
      <c r="B290" s="19"/>
      <c r="C290" s="22"/>
      <c r="D290" s="19"/>
      <c r="E290" s="19"/>
      <c r="F290" s="22"/>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spans="2:28">
      <c r="B291" s="19"/>
      <c r="C291" s="22"/>
      <c r="D291" s="19"/>
      <c r="E291" s="19"/>
      <c r="F291" s="22"/>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spans="2:28">
      <c r="B292" s="19"/>
      <c r="C292" s="22"/>
      <c r="D292" s="19"/>
      <c r="E292" s="19"/>
      <c r="F292" s="22"/>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spans="2:28">
      <c r="B293" s="19"/>
      <c r="C293" s="22"/>
      <c r="D293" s="19"/>
      <c r="E293" s="19"/>
      <c r="F293" s="22"/>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spans="2:28">
      <c r="B294" s="19"/>
      <c r="C294" s="22"/>
      <c r="D294" s="19"/>
      <c r="E294" s="19"/>
      <c r="F294" s="22"/>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spans="2:28">
      <c r="B295" s="19"/>
      <c r="C295" s="22"/>
      <c r="D295" s="19"/>
      <c r="E295" s="19"/>
      <c r="F295" s="22"/>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spans="2:28">
      <c r="B296" s="19"/>
      <c r="C296" s="22"/>
      <c r="D296" s="19"/>
      <c r="E296" s="19"/>
      <c r="F296" s="22"/>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spans="2:28">
      <c r="B297" s="19"/>
      <c r="C297" s="22"/>
      <c r="D297" s="19"/>
      <c r="E297" s="19"/>
      <c r="F297" s="22"/>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spans="2:28">
      <c r="B298" s="19"/>
      <c r="C298" s="22"/>
      <c r="D298" s="19"/>
      <c r="E298" s="19"/>
      <c r="F298" s="22"/>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spans="2:28">
      <c r="B299" s="19"/>
      <c r="C299" s="22"/>
      <c r="D299" s="19"/>
      <c r="E299" s="19"/>
      <c r="F299" s="22"/>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spans="2:28">
      <c r="B300" s="19"/>
      <c r="C300" s="22"/>
      <c r="D300" s="19"/>
      <c r="E300" s="19"/>
      <c r="F300" s="22"/>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spans="2:28">
      <c r="B301" s="19"/>
      <c r="C301" s="22"/>
      <c r="D301" s="19"/>
      <c r="E301" s="19"/>
      <c r="F301" s="22"/>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spans="2:28">
      <c r="B302" s="19"/>
      <c r="C302" s="22"/>
      <c r="D302" s="19"/>
      <c r="E302" s="19"/>
      <c r="F302" s="22"/>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spans="2:28">
      <c r="B303" s="19"/>
      <c r="C303" s="22"/>
      <c r="D303" s="19"/>
      <c r="E303" s="19"/>
      <c r="F303" s="22"/>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spans="2:28">
      <c r="B304" s="19"/>
      <c r="C304" s="22"/>
      <c r="D304" s="19"/>
      <c r="E304" s="19"/>
      <c r="F304" s="22"/>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spans="2:28">
      <c r="B305" s="19"/>
      <c r="C305" s="22"/>
      <c r="D305" s="19"/>
      <c r="E305" s="19"/>
      <c r="F305" s="22"/>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spans="2:28">
      <c r="B306" s="19"/>
      <c r="C306" s="22"/>
      <c r="D306" s="19"/>
      <c r="E306" s="19"/>
      <c r="F306" s="22"/>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spans="2:28">
      <c r="B307" s="19"/>
      <c r="C307" s="22"/>
      <c r="D307" s="19"/>
      <c r="E307" s="19"/>
      <c r="F307" s="22"/>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spans="2:28">
      <c r="B308" s="19"/>
      <c r="C308" s="22"/>
      <c r="D308" s="19"/>
      <c r="E308" s="19"/>
      <c r="F308" s="22"/>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spans="2:28">
      <c r="B309" s="19"/>
      <c r="C309" s="22"/>
      <c r="D309" s="19"/>
      <c r="E309" s="19"/>
      <c r="F309" s="22"/>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spans="2:28">
      <c r="B310" s="19"/>
      <c r="C310" s="22"/>
      <c r="D310" s="19"/>
      <c r="E310" s="19"/>
      <c r="F310" s="22"/>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spans="2:28">
      <c r="B311" s="19"/>
      <c r="C311" s="22"/>
      <c r="D311" s="19"/>
      <c r="E311" s="19"/>
      <c r="F311" s="22"/>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spans="2:28">
      <c r="B312" s="19"/>
      <c r="C312" s="22"/>
      <c r="D312" s="19"/>
      <c r="E312" s="19"/>
      <c r="F312" s="22"/>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spans="2:28">
      <c r="B313" s="19"/>
      <c r="C313" s="22"/>
      <c r="D313" s="19"/>
      <c r="E313" s="19"/>
      <c r="F313" s="22"/>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spans="2:28">
      <c r="B314" s="19"/>
      <c r="C314" s="22"/>
      <c r="D314" s="19"/>
      <c r="E314" s="19"/>
      <c r="F314" s="22"/>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spans="2:28">
      <c r="B315" s="19"/>
      <c r="C315" s="22"/>
      <c r="D315" s="19"/>
      <c r="E315" s="19"/>
      <c r="F315" s="22"/>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spans="2:28">
      <c r="B316" s="19"/>
      <c r="C316" s="22"/>
      <c r="D316" s="19"/>
      <c r="E316" s="19"/>
      <c r="F316" s="22"/>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spans="2:28">
      <c r="B317" s="19"/>
      <c r="C317" s="22"/>
      <c r="D317" s="19"/>
      <c r="E317" s="19"/>
      <c r="F317" s="22"/>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spans="2:28">
      <c r="B318" s="19"/>
      <c r="C318" s="22"/>
      <c r="D318" s="19"/>
      <c r="E318" s="19"/>
      <c r="F318" s="22"/>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spans="2:28">
      <c r="B319" s="19"/>
      <c r="C319" s="22"/>
      <c r="D319" s="19"/>
      <c r="E319" s="19"/>
      <c r="F319" s="22"/>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spans="2:28">
      <c r="B320" s="19"/>
      <c r="C320" s="22"/>
      <c r="D320" s="19"/>
      <c r="E320" s="19"/>
      <c r="F320" s="22"/>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spans="2:28">
      <c r="B321" s="19"/>
      <c r="C321" s="22"/>
      <c r="D321" s="19"/>
      <c r="E321" s="19"/>
      <c r="F321" s="22"/>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spans="2:28">
      <c r="B322" s="19"/>
      <c r="C322" s="22"/>
      <c r="D322" s="19"/>
      <c r="E322" s="19"/>
      <c r="F322" s="22"/>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spans="2:28">
      <c r="B323" s="19"/>
      <c r="C323" s="22"/>
      <c r="D323" s="19"/>
      <c r="E323" s="19"/>
      <c r="F323" s="22"/>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spans="2:28">
      <c r="B324" s="19"/>
      <c r="C324" s="22"/>
      <c r="D324" s="19"/>
      <c r="E324" s="19"/>
      <c r="F324" s="22"/>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spans="2:28">
      <c r="B325" s="19"/>
      <c r="C325" s="22"/>
      <c r="D325" s="19"/>
      <c r="E325" s="19"/>
      <c r="F325" s="22"/>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spans="2:28">
      <c r="B326" s="19"/>
      <c r="C326" s="22"/>
      <c r="D326" s="19"/>
      <c r="E326" s="19"/>
      <c r="F326" s="22"/>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spans="2:28">
      <c r="B327" s="19"/>
      <c r="C327" s="22"/>
      <c r="D327" s="19"/>
      <c r="E327" s="19"/>
      <c r="F327" s="22"/>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spans="2:28">
      <c r="B328" s="19"/>
      <c r="C328" s="22"/>
      <c r="D328" s="19"/>
      <c r="E328" s="19"/>
      <c r="F328" s="22"/>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spans="2:28">
      <c r="B329" s="19"/>
      <c r="C329" s="22"/>
      <c r="D329" s="19"/>
      <c r="E329" s="19"/>
      <c r="F329" s="22"/>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spans="2:28">
      <c r="B330" s="19"/>
      <c r="C330" s="22"/>
      <c r="D330" s="19"/>
      <c r="E330" s="19"/>
      <c r="F330" s="22"/>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spans="2:28">
      <c r="B331" s="19"/>
      <c r="C331" s="22"/>
      <c r="D331" s="19"/>
      <c r="E331" s="19"/>
      <c r="F331" s="22"/>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spans="2:28">
      <c r="B332" s="19"/>
      <c r="C332" s="22"/>
      <c r="D332" s="19"/>
      <c r="E332" s="19"/>
      <c r="F332" s="22"/>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spans="2:28">
      <c r="B333" s="19"/>
      <c r="C333" s="22"/>
      <c r="D333" s="19"/>
      <c r="E333" s="19"/>
      <c r="F333" s="22"/>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spans="2:28">
      <c r="B334" s="19"/>
      <c r="C334" s="22"/>
      <c r="D334" s="19"/>
      <c r="E334" s="19"/>
      <c r="F334" s="22"/>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spans="2:28">
      <c r="B335" s="19"/>
      <c r="C335" s="22"/>
      <c r="D335" s="19"/>
      <c r="E335" s="19"/>
      <c r="F335" s="22"/>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spans="2:28">
      <c r="B336" s="19"/>
      <c r="C336" s="22"/>
      <c r="D336" s="19"/>
      <c r="E336" s="19"/>
      <c r="F336" s="22"/>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spans="2:28">
      <c r="B337" s="19"/>
      <c r="C337" s="22"/>
      <c r="D337" s="19"/>
      <c r="E337" s="19"/>
      <c r="F337" s="22"/>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spans="2:28">
      <c r="B338" s="19"/>
      <c r="C338" s="22"/>
      <c r="D338" s="19"/>
      <c r="E338" s="19"/>
      <c r="F338" s="22"/>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spans="2:28">
      <c r="B339" s="19"/>
      <c r="C339" s="22"/>
      <c r="D339" s="19"/>
      <c r="E339" s="19"/>
      <c r="F339" s="22"/>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spans="2:28">
      <c r="B340" s="19"/>
      <c r="C340" s="22"/>
      <c r="D340" s="19"/>
      <c r="E340" s="19"/>
      <c r="F340" s="22"/>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spans="2:28">
      <c r="B341" s="19"/>
      <c r="C341" s="22"/>
      <c r="D341" s="19"/>
      <c r="E341" s="19"/>
      <c r="F341" s="22"/>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spans="2:28">
      <c r="B342" s="19"/>
      <c r="C342" s="22"/>
      <c r="D342" s="19"/>
      <c r="E342" s="19"/>
      <c r="F342" s="22"/>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spans="2:28">
      <c r="B343" s="19"/>
      <c r="C343" s="22"/>
      <c r="D343" s="19"/>
      <c r="E343" s="19"/>
      <c r="F343" s="22"/>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2:28">
      <c r="B344" s="19"/>
      <c r="C344" s="22"/>
      <c r="D344" s="19"/>
      <c r="E344" s="19"/>
      <c r="F344" s="22"/>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2:28">
      <c r="B345" s="19"/>
      <c r="C345" s="22"/>
      <c r="D345" s="19"/>
      <c r="E345" s="19"/>
      <c r="F345" s="22"/>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2:28">
      <c r="B346" s="19"/>
      <c r="C346" s="22"/>
      <c r="D346" s="19"/>
      <c r="E346" s="19"/>
      <c r="F346" s="22"/>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2:28">
      <c r="B347" s="19"/>
      <c r="C347" s="22"/>
      <c r="D347" s="19"/>
      <c r="E347" s="19"/>
      <c r="F347" s="22"/>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2:28">
      <c r="B348" s="19"/>
      <c r="C348" s="22"/>
      <c r="D348" s="19"/>
      <c r="E348" s="19"/>
      <c r="F348" s="22"/>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2:28">
      <c r="B349" s="19"/>
      <c r="C349" s="22"/>
      <c r="D349" s="19"/>
      <c r="E349" s="19"/>
      <c r="F349" s="22"/>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2:28">
      <c r="B350" s="19"/>
      <c r="C350" s="22"/>
      <c r="D350" s="19"/>
      <c r="E350" s="19"/>
      <c r="F350" s="22"/>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2:28">
      <c r="B351" s="19"/>
      <c r="C351" s="22"/>
      <c r="D351" s="19"/>
      <c r="E351" s="19"/>
      <c r="F351" s="22"/>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2:28">
      <c r="B352" s="19"/>
      <c r="C352" s="22"/>
      <c r="D352" s="19"/>
      <c r="E352" s="19"/>
      <c r="F352" s="22"/>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2:28">
      <c r="B353" s="19"/>
      <c r="C353" s="22"/>
      <c r="D353" s="19"/>
      <c r="E353" s="19"/>
      <c r="F353" s="22"/>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2:28">
      <c r="B354" s="19"/>
      <c r="C354" s="22"/>
      <c r="D354" s="19"/>
      <c r="E354" s="19"/>
      <c r="F354" s="22"/>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2:28">
      <c r="B355" s="19"/>
      <c r="C355" s="22"/>
      <c r="D355" s="19"/>
      <c r="E355" s="19"/>
      <c r="F355" s="22"/>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2:28">
      <c r="B356" s="19"/>
      <c r="C356" s="22"/>
      <c r="D356" s="19"/>
      <c r="E356" s="19"/>
      <c r="F356" s="22"/>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2:28">
      <c r="B357" s="19"/>
      <c r="C357" s="22"/>
      <c r="D357" s="19"/>
      <c r="E357" s="19"/>
      <c r="F357" s="22"/>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2:28">
      <c r="B358" s="19"/>
      <c r="C358" s="22"/>
      <c r="D358" s="19"/>
      <c r="E358" s="19"/>
      <c r="F358" s="22"/>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2:28">
      <c r="B359" s="19"/>
      <c r="C359" s="22"/>
      <c r="D359" s="19"/>
      <c r="E359" s="19"/>
      <c r="F359" s="22"/>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2:28">
      <c r="B360" s="19"/>
      <c r="C360" s="22"/>
      <c r="D360" s="19"/>
      <c r="E360" s="19"/>
      <c r="F360" s="22"/>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2:28">
      <c r="B361" s="19"/>
      <c r="C361" s="22"/>
      <c r="D361" s="19"/>
      <c r="E361" s="19"/>
      <c r="F361" s="22"/>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2:28">
      <c r="B362" s="19"/>
      <c r="C362" s="22"/>
      <c r="D362" s="19"/>
      <c r="E362" s="19"/>
      <c r="F362" s="22"/>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2:28">
      <c r="B363" s="19"/>
      <c r="C363" s="22"/>
      <c r="D363" s="19"/>
      <c r="E363" s="19"/>
      <c r="F363" s="22"/>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2:28">
      <c r="B364" s="19"/>
      <c r="C364" s="22"/>
      <c r="D364" s="19"/>
      <c r="E364" s="19"/>
      <c r="F364" s="22"/>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2:28">
      <c r="B365" s="19"/>
      <c r="C365" s="22"/>
      <c r="D365" s="19"/>
      <c r="E365" s="19"/>
      <c r="F365" s="22"/>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2:28">
      <c r="B366" s="19"/>
      <c r="C366" s="22"/>
      <c r="D366" s="19"/>
      <c r="E366" s="19"/>
      <c r="F366" s="22"/>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2:28">
      <c r="B367" s="19"/>
      <c r="C367" s="22"/>
      <c r="D367" s="19"/>
      <c r="E367" s="19"/>
      <c r="F367" s="22"/>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2:28">
      <c r="B368" s="19"/>
      <c r="C368" s="22"/>
      <c r="D368" s="19"/>
      <c r="E368" s="19"/>
      <c r="F368" s="22"/>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2:28">
      <c r="B369" s="19"/>
      <c r="C369" s="22"/>
      <c r="D369" s="19"/>
      <c r="E369" s="19"/>
      <c r="F369" s="22"/>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2:28">
      <c r="B370" s="19"/>
      <c r="C370" s="22"/>
      <c r="D370" s="19"/>
      <c r="E370" s="19"/>
      <c r="F370" s="22"/>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2:28">
      <c r="B371" s="19"/>
      <c r="C371" s="22"/>
      <c r="D371" s="19"/>
      <c r="E371" s="19"/>
      <c r="F371" s="22"/>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2:28">
      <c r="B372" s="19"/>
      <c r="C372" s="22"/>
      <c r="D372" s="19"/>
      <c r="E372" s="19"/>
      <c r="F372" s="22"/>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2:28">
      <c r="B373" s="19"/>
      <c r="C373" s="22"/>
      <c r="D373" s="19"/>
      <c r="E373" s="19"/>
      <c r="F373" s="22"/>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2:28">
      <c r="B374" s="19"/>
      <c r="C374" s="22"/>
      <c r="D374" s="19"/>
      <c r="E374" s="19"/>
      <c r="F374" s="22"/>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2:28">
      <c r="B375" s="19"/>
      <c r="C375" s="22"/>
      <c r="D375" s="19"/>
      <c r="E375" s="19"/>
      <c r="F375" s="22"/>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2:28">
      <c r="B376" s="19"/>
      <c r="C376" s="22"/>
      <c r="D376" s="19"/>
      <c r="E376" s="19"/>
      <c r="F376" s="22"/>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2:28">
      <c r="B377" s="19"/>
      <c r="C377" s="22"/>
      <c r="D377" s="19"/>
      <c r="E377" s="19"/>
      <c r="F377" s="22"/>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2:28">
      <c r="B378" s="19"/>
      <c r="C378" s="22"/>
      <c r="D378" s="19"/>
      <c r="E378" s="19"/>
      <c r="F378" s="22"/>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2:28">
      <c r="B379" s="19"/>
      <c r="C379" s="22"/>
      <c r="D379" s="19"/>
      <c r="E379" s="19"/>
      <c r="F379" s="22"/>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2:28">
      <c r="B380" s="19"/>
      <c r="C380" s="22"/>
      <c r="D380" s="19"/>
      <c r="E380" s="19"/>
      <c r="F380" s="22"/>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2:28">
      <c r="B381" s="19"/>
      <c r="C381" s="22"/>
      <c r="D381" s="19"/>
      <c r="E381" s="19"/>
      <c r="F381" s="22"/>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2:28">
      <c r="B382" s="19"/>
      <c r="C382" s="22"/>
      <c r="D382" s="19"/>
      <c r="E382" s="19"/>
      <c r="F382" s="22"/>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2:28">
      <c r="B383" s="19"/>
      <c r="C383" s="22"/>
      <c r="D383" s="19"/>
      <c r="E383" s="19"/>
      <c r="F383" s="22"/>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2:28">
      <c r="B384" s="19"/>
      <c r="C384" s="22"/>
      <c r="D384" s="19"/>
      <c r="E384" s="19"/>
      <c r="F384" s="22"/>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2:28">
      <c r="B385" s="19"/>
      <c r="C385" s="22"/>
      <c r="D385" s="19"/>
      <c r="E385" s="19"/>
      <c r="F385" s="22"/>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2:28">
      <c r="B386" s="19"/>
      <c r="C386" s="22"/>
      <c r="D386" s="19"/>
      <c r="E386" s="19"/>
      <c r="F386" s="22"/>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2:28">
      <c r="B387" s="19"/>
      <c r="C387" s="22"/>
      <c r="D387" s="19"/>
      <c r="E387" s="19"/>
      <c r="F387" s="22"/>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2:28">
      <c r="B388" s="19"/>
      <c r="C388" s="22"/>
      <c r="D388" s="19"/>
      <c r="E388" s="19"/>
      <c r="F388" s="22"/>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2:28">
      <c r="B389" s="19"/>
      <c r="C389" s="22"/>
      <c r="D389" s="19"/>
      <c r="E389" s="19"/>
      <c r="F389" s="22"/>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2:28">
      <c r="B390" s="19"/>
      <c r="C390" s="22"/>
      <c r="D390" s="19"/>
      <c r="E390" s="19"/>
      <c r="F390" s="22"/>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2:28">
      <c r="B391" s="19"/>
      <c r="C391" s="22"/>
      <c r="D391" s="19"/>
      <c r="E391" s="19"/>
      <c r="F391" s="22"/>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2:28">
      <c r="B392" s="19"/>
      <c r="C392" s="22"/>
      <c r="D392" s="19"/>
      <c r="E392" s="19"/>
      <c r="F392" s="22"/>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2:28">
      <c r="B393" s="19"/>
      <c r="C393" s="22"/>
      <c r="D393" s="19"/>
      <c r="E393" s="19"/>
      <c r="F393" s="22"/>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2:28">
      <c r="B394" s="19"/>
      <c r="C394" s="22"/>
      <c r="D394" s="19"/>
      <c r="E394" s="19"/>
      <c r="F394" s="22"/>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2:28">
      <c r="B395" s="19"/>
      <c r="C395" s="22"/>
      <c r="D395" s="19"/>
      <c r="E395" s="19"/>
      <c r="F395" s="22"/>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2:28">
      <c r="B396" s="19"/>
      <c r="C396" s="22"/>
      <c r="D396" s="19"/>
      <c r="E396" s="19"/>
      <c r="F396" s="22"/>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2:28">
      <c r="B397" s="19"/>
      <c r="C397" s="22"/>
      <c r="D397" s="19"/>
      <c r="E397" s="19"/>
      <c r="F397" s="22"/>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2:28">
      <c r="B398" s="19"/>
      <c r="C398" s="22"/>
      <c r="D398" s="19"/>
      <c r="E398" s="19"/>
      <c r="F398" s="22"/>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2:28">
      <c r="B399" s="19"/>
      <c r="C399" s="22"/>
      <c r="D399" s="19"/>
      <c r="E399" s="19"/>
      <c r="F399" s="22"/>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2:28">
      <c r="B400" s="19"/>
      <c r="C400" s="22"/>
      <c r="D400" s="19"/>
      <c r="E400" s="19"/>
      <c r="F400" s="22"/>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2:28">
      <c r="B401" s="19"/>
      <c r="C401" s="22"/>
      <c r="D401" s="19"/>
      <c r="E401" s="19"/>
      <c r="F401" s="22"/>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2:28">
      <c r="B402" s="19"/>
      <c r="C402" s="22"/>
      <c r="D402" s="19"/>
      <c r="E402" s="19"/>
      <c r="F402" s="22"/>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2:28">
      <c r="B403" s="19"/>
      <c r="C403" s="22"/>
      <c r="D403" s="19"/>
      <c r="E403" s="19"/>
      <c r="F403" s="22"/>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2:28">
      <c r="B404" s="19"/>
      <c r="C404" s="22"/>
      <c r="D404" s="19"/>
      <c r="E404" s="19"/>
      <c r="F404" s="22"/>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2:28">
      <c r="B405" s="19"/>
      <c r="C405" s="22"/>
      <c r="D405" s="19"/>
      <c r="E405" s="19"/>
      <c r="F405" s="22"/>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2:28">
      <c r="B406" s="19"/>
      <c r="C406" s="22"/>
      <c r="D406" s="19"/>
      <c r="E406" s="19"/>
      <c r="F406" s="22"/>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2:28">
      <c r="B407" s="19"/>
      <c r="C407" s="22"/>
      <c r="D407" s="19"/>
      <c r="E407" s="19"/>
      <c r="F407" s="22"/>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2:28">
      <c r="B408" s="19"/>
      <c r="C408" s="22"/>
      <c r="D408" s="19"/>
      <c r="E408" s="19"/>
      <c r="F408" s="22"/>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2:28">
      <c r="B409" s="19"/>
      <c r="C409" s="22"/>
      <c r="D409" s="19"/>
      <c r="E409" s="19"/>
      <c r="F409" s="22"/>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2:28">
      <c r="B410" s="19"/>
      <c r="C410" s="22"/>
      <c r="D410" s="19"/>
      <c r="E410" s="19"/>
      <c r="F410" s="22"/>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2:28">
      <c r="B411" s="19"/>
      <c r="C411" s="22"/>
      <c r="D411" s="19"/>
      <c r="E411" s="19"/>
      <c r="F411" s="22"/>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2:28">
      <c r="B412" s="19"/>
      <c r="C412" s="22"/>
      <c r="D412" s="19"/>
      <c r="E412" s="19"/>
      <c r="F412" s="22"/>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2:28">
      <c r="B413" s="19"/>
      <c r="C413" s="22"/>
      <c r="D413" s="19"/>
      <c r="E413" s="19"/>
      <c r="F413" s="22"/>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2:28">
      <c r="B414" s="19"/>
      <c r="C414" s="22"/>
      <c r="D414" s="19"/>
      <c r="E414" s="19"/>
      <c r="F414" s="22"/>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2:28">
      <c r="B415" s="19"/>
      <c r="C415" s="22"/>
      <c r="D415" s="19"/>
      <c r="E415" s="19"/>
      <c r="F415" s="22"/>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2:28">
      <c r="B416" s="19"/>
      <c r="C416" s="22"/>
      <c r="D416" s="19"/>
      <c r="E416" s="19"/>
      <c r="F416" s="22"/>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2:28">
      <c r="B417" s="19"/>
      <c r="C417" s="22"/>
      <c r="D417" s="19"/>
      <c r="E417" s="19"/>
      <c r="F417" s="22"/>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2:28">
      <c r="B418" s="19"/>
      <c r="C418" s="22"/>
      <c r="D418" s="19"/>
      <c r="E418" s="19"/>
      <c r="F418" s="22"/>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2:28">
      <c r="B419" s="19"/>
      <c r="C419" s="22"/>
      <c r="D419" s="19"/>
      <c r="E419" s="19"/>
      <c r="F419" s="22"/>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2:28">
      <c r="B420" s="19"/>
      <c r="C420" s="22"/>
      <c r="D420" s="19"/>
      <c r="E420" s="19"/>
      <c r="F420" s="22"/>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2:28">
      <c r="B421" s="19"/>
      <c r="C421" s="22"/>
      <c r="D421" s="19"/>
      <c r="E421" s="19"/>
      <c r="F421" s="22"/>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2:28">
      <c r="B422" s="19"/>
      <c r="C422" s="22"/>
      <c r="D422" s="19"/>
      <c r="E422" s="19"/>
      <c r="F422" s="22"/>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2:28">
      <c r="B423" s="19"/>
      <c r="C423" s="22"/>
      <c r="D423" s="19"/>
      <c r="E423" s="19"/>
      <c r="F423" s="22"/>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2:28">
      <c r="B424" s="19"/>
      <c r="C424" s="22"/>
      <c r="D424" s="19"/>
      <c r="E424" s="19"/>
      <c r="F424" s="22"/>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2:28">
      <c r="B425" s="19"/>
      <c r="C425" s="22"/>
      <c r="D425" s="19"/>
      <c r="E425" s="19"/>
      <c r="F425" s="22"/>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2:28">
      <c r="B426" s="19"/>
      <c r="C426" s="22"/>
      <c r="D426" s="19"/>
      <c r="E426" s="19"/>
      <c r="F426" s="22"/>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2:28">
      <c r="B427" s="19"/>
      <c r="C427" s="22"/>
      <c r="D427" s="19"/>
      <c r="E427" s="19"/>
      <c r="F427" s="22"/>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2:28">
      <c r="B428" s="19"/>
      <c r="C428" s="22"/>
      <c r="D428" s="19"/>
      <c r="E428" s="19"/>
      <c r="F428" s="22"/>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2:28">
      <c r="B429" s="19"/>
      <c r="C429" s="22"/>
      <c r="D429" s="19"/>
      <c r="E429" s="19"/>
      <c r="F429" s="22"/>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2:28">
      <c r="B430" s="19"/>
      <c r="C430" s="22"/>
      <c r="D430" s="19"/>
      <c r="E430" s="19"/>
      <c r="F430" s="22"/>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2:28">
      <c r="B431" s="19"/>
      <c r="C431" s="22"/>
      <c r="D431" s="19"/>
      <c r="E431" s="19"/>
      <c r="F431" s="22"/>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2:28">
      <c r="B432" s="19"/>
      <c r="C432" s="22"/>
      <c r="D432" s="19"/>
      <c r="E432" s="19"/>
      <c r="F432" s="22"/>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2:28">
      <c r="B433" s="19"/>
      <c r="C433" s="22"/>
      <c r="D433" s="19"/>
      <c r="E433" s="19"/>
      <c r="F433" s="22"/>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2:28">
      <c r="B434" s="19"/>
      <c r="C434" s="22"/>
      <c r="D434" s="19"/>
      <c r="E434" s="19"/>
      <c r="F434" s="22"/>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2:28">
      <c r="B435" s="19"/>
      <c r="C435" s="22"/>
      <c r="D435" s="19"/>
      <c r="E435" s="19"/>
      <c r="F435" s="22"/>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2:28">
      <c r="B436" s="19"/>
      <c r="C436" s="22"/>
      <c r="D436" s="19"/>
      <c r="E436" s="19"/>
      <c r="F436" s="22"/>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2:28">
      <c r="B437" s="19"/>
      <c r="C437" s="22"/>
      <c r="D437" s="19"/>
      <c r="E437" s="19"/>
      <c r="F437" s="22"/>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2:28">
      <c r="B438" s="19"/>
      <c r="C438" s="22"/>
      <c r="D438" s="19"/>
      <c r="E438" s="19"/>
      <c r="F438" s="22"/>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2:28">
      <c r="B439" s="19"/>
      <c r="C439" s="22"/>
      <c r="D439" s="19"/>
      <c r="E439" s="19"/>
      <c r="F439" s="22"/>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2:28">
      <c r="B440" s="19"/>
      <c r="C440" s="22"/>
      <c r="D440" s="19"/>
      <c r="E440" s="19"/>
      <c r="F440" s="22"/>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2:28">
      <c r="B441" s="19"/>
      <c r="C441" s="22"/>
      <c r="D441" s="19"/>
      <c r="E441" s="19"/>
      <c r="F441" s="22"/>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2:28">
      <c r="B442" s="19"/>
      <c r="C442" s="22"/>
      <c r="D442" s="19"/>
      <c r="E442" s="19"/>
      <c r="F442" s="22"/>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2:28">
      <c r="B443" s="19"/>
      <c r="C443" s="22"/>
      <c r="D443" s="19"/>
      <c r="E443" s="19"/>
      <c r="F443" s="22"/>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2:28">
      <c r="B444" s="19"/>
      <c r="C444" s="22"/>
      <c r="D444" s="19"/>
      <c r="E444" s="19"/>
      <c r="F444" s="22"/>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2:28">
      <c r="B445" s="19"/>
      <c r="C445" s="22"/>
      <c r="D445" s="19"/>
      <c r="E445" s="19"/>
      <c r="F445" s="22"/>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2:28">
      <c r="B446" s="19"/>
      <c r="C446" s="22"/>
      <c r="D446" s="19"/>
      <c r="E446" s="19"/>
      <c r="F446" s="22"/>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2:28">
      <c r="B447" s="19"/>
      <c r="C447" s="22"/>
      <c r="D447" s="19"/>
      <c r="E447" s="19"/>
      <c r="F447" s="22"/>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2:28">
      <c r="B448" s="19"/>
      <c r="C448" s="22"/>
      <c r="D448" s="19"/>
      <c r="E448" s="19"/>
      <c r="F448" s="22"/>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2:28">
      <c r="B449" s="19"/>
      <c r="C449" s="22"/>
      <c r="D449" s="19"/>
      <c r="E449" s="19"/>
      <c r="F449" s="22"/>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2:28">
      <c r="B450" s="19"/>
      <c r="C450" s="22"/>
      <c r="D450" s="19"/>
      <c r="E450" s="19"/>
      <c r="F450" s="22"/>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2:28">
      <c r="B451" s="19"/>
      <c r="C451" s="22"/>
      <c r="D451" s="19"/>
      <c r="E451" s="19"/>
      <c r="F451" s="22"/>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2:28">
      <c r="B452" s="19"/>
      <c r="C452" s="22"/>
      <c r="D452" s="19"/>
      <c r="E452" s="19"/>
      <c r="F452" s="22"/>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2:28">
      <c r="B453" s="19"/>
      <c r="C453" s="22"/>
      <c r="D453" s="19"/>
      <c r="E453" s="19"/>
      <c r="F453" s="22"/>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2:28">
      <c r="B454" s="19"/>
      <c r="C454" s="22"/>
      <c r="D454" s="19"/>
      <c r="E454" s="19"/>
      <c r="F454" s="22"/>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2:28">
      <c r="B455" s="19"/>
      <c r="C455" s="22"/>
      <c r="D455" s="19"/>
      <c r="E455" s="19"/>
      <c r="F455" s="22"/>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2:28">
      <c r="B456" s="19"/>
      <c r="C456" s="22"/>
      <c r="D456" s="19"/>
      <c r="E456" s="19"/>
      <c r="F456" s="22"/>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2:28">
      <c r="B457" s="19"/>
      <c r="C457" s="22"/>
      <c r="D457" s="19"/>
      <c r="E457" s="19"/>
      <c r="F457" s="22"/>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2:28">
      <c r="B458" s="19"/>
      <c r="C458" s="22"/>
      <c r="D458" s="19"/>
      <c r="E458" s="19"/>
      <c r="F458" s="22"/>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2:28">
      <c r="B459" s="19"/>
      <c r="C459" s="22"/>
      <c r="D459" s="19"/>
      <c r="E459" s="19"/>
      <c r="F459" s="22"/>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2:28">
      <c r="B460" s="19"/>
      <c r="C460" s="22"/>
      <c r="D460" s="19"/>
      <c r="E460" s="19"/>
      <c r="F460" s="22"/>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2:28">
      <c r="B461" s="19"/>
      <c r="C461" s="22"/>
      <c r="D461" s="19"/>
      <c r="E461" s="19"/>
      <c r="F461" s="22"/>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2:28">
      <c r="B462" s="19"/>
      <c r="C462" s="22"/>
      <c r="D462" s="19"/>
      <c r="E462" s="19"/>
      <c r="F462" s="22"/>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2:28">
      <c r="B463" s="19"/>
      <c r="C463" s="22"/>
      <c r="D463" s="19"/>
      <c r="E463" s="19"/>
      <c r="F463" s="22"/>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2:28">
      <c r="B464" s="19"/>
      <c r="C464" s="22"/>
      <c r="D464" s="19"/>
      <c r="E464" s="19"/>
      <c r="F464" s="22"/>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2:28">
      <c r="B465" s="19"/>
      <c r="C465" s="22"/>
      <c r="D465" s="19"/>
      <c r="E465" s="19"/>
      <c r="F465" s="22"/>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2:28">
      <c r="B466" s="19"/>
      <c r="C466" s="22"/>
      <c r="D466" s="19"/>
      <c r="E466" s="19"/>
      <c r="F466" s="22"/>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2:28">
      <c r="B467" s="19"/>
      <c r="C467" s="22"/>
      <c r="D467" s="19"/>
      <c r="E467" s="19"/>
      <c r="F467" s="22"/>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2:28">
      <c r="B468" s="19"/>
      <c r="C468" s="22"/>
      <c r="D468" s="19"/>
      <c r="E468" s="19"/>
      <c r="F468" s="22"/>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2:28">
      <c r="B469" s="19"/>
      <c r="C469" s="22"/>
      <c r="D469" s="19"/>
      <c r="E469" s="19"/>
      <c r="F469" s="22"/>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2:28">
      <c r="B470" s="19"/>
      <c r="C470" s="22"/>
      <c r="D470" s="19"/>
      <c r="E470" s="19"/>
      <c r="F470" s="22"/>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2:28">
      <c r="B471" s="19"/>
      <c r="C471" s="22"/>
      <c r="D471" s="19"/>
      <c r="E471" s="19"/>
      <c r="F471" s="22"/>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2:28">
      <c r="B472" s="19"/>
      <c r="C472" s="22"/>
      <c r="D472" s="19"/>
      <c r="E472" s="19"/>
      <c r="F472" s="22"/>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2:28">
      <c r="B473" s="19"/>
      <c r="C473" s="22"/>
      <c r="D473" s="19"/>
      <c r="E473" s="19"/>
      <c r="F473" s="22"/>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2:28">
      <c r="B474" s="19"/>
      <c r="C474" s="22"/>
      <c r="D474" s="19"/>
      <c r="E474" s="19"/>
      <c r="F474" s="22"/>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2:28">
      <c r="B475" s="19"/>
      <c r="C475" s="22"/>
      <c r="D475" s="19"/>
      <c r="E475" s="19"/>
      <c r="F475" s="22"/>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2:28">
      <c r="B476" s="19"/>
      <c r="C476" s="22"/>
      <c r="D476" s="19"/>
      <c r="E476" s="19"/>
      <c r="F476" s="22"/>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2:28">
      <c r="B477" s="19"/>
      <c r="C477" s="22"/>
      <c r="D477" s="19"/>
      <c r="E477" s="19"/>
      <c r="F477" s="22"/>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2:28">
      <c r="B478" s="19"/>
      <c r="C478" s="22"/>
      <c r="D478" s="19"/>
      <c r="E478" s="19"/>
      <c r="F478" s="22"/>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2:28">
      <c r="B479" s="19"/>
      <c r="C479" s="22"/>
      <c r="D479" s="19"/>
      <c r="E479" s="19"/>
      <c r="F479" s="22"/>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2:28">
      <c r="B480" s="19"/>
      <c r="C480" s="22"/>
      <c r="D480" s="19"/>
      <c r="E480" s="19"/>
      <c r="F480" s="22"/>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2:28">
      <c r="B481" s="19"/>
      <c r="C481" s="22"/>
      <c r="D481" s="19"/>
      <c r="E481" s="19"/>
      <c r="F481" s="22"/>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2:28">
      <c r="B482" s="19"/>
      <c r="C482" s="22"/>
      <c r="D482" s="19"/>
      <c r="E482" s="19"/>
      <c r="F482" s="22"/>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2:28">
      <c r="B483" s="19"/>
      <c r="C483" s="22"/>
      <c r="D483" s="19"/>
      <c r="E483" s="19"/>
      <c r="F483" s="22"/>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2:28">
      <c r="B484" s="19"/>
      <c r="C484" s="22"/>
      <c r="D484" s="19"/>
      <c r="E484" s="19"/>
      <c r="F484" s="22"/>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2:28">
      <c r="B485" s="19"/>
      <c r="C485" s="22"/>
      <c r="D485" s="19"/>
      <c r="E485" s="19"/>
      <c r="F485" s="22"/>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2:28">
      <c r="B486" s="19"/>
      <c r="C486" s="22"/>
      <c r="D486" s="19"/>
      <c r="E486" s="19"/>
      <c r="F486" s="22"/>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2:28">
      <c r="B487" s="19"/>
      <c r="C487" s="22"/>
      <c r="D487" s="19"/>
      <c r="E487" s="19"/>
      <c r="F487" s="22"/>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2:28">
      <c r="B488" s="19"/>
      <c r="C488" s="22"/>
      <c r="D488" s="19"/>
      <c r="E488" s="19"/>
      <c r="F488" s="22"/>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2:28">
      <c r="B489" s="19"/>
      <c r="C489" s="22"/>
      <c r="D489" s="19"/>
      <c r="E489" s="19"/>
      <c r="F489" s="22"/>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2:28">
      <c r="B490" s="19"/>
      <c r="C490" s="22"/>
      <c r="D490" s="19"/>
      <c r="E490" s="19"/>
      <c r="F490" s="22"/>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2:28">
      <c r="B491" s="19"/>
      <c r="C491" s="22"/>
      <c r="D491" s="19"/>
      <c r="E491" s="19"/>
      <c r="F491" s="22"/>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2:28">
      <c r="B492" s="19"/>
      <c r="C492" s="22"/>
      <c r="D492" s="19"/>
      <c r="E492" s="19"/>
      <c r="F492" s="22"/>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2:28">
      <c r="B493" s="19"/>
      <c r="C493" s="22"/>
      <c r="D493" s="19"/>
      <c r="E493" s="19"/>
      <c r="F493" s="22"/>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2:28">
      <c r="B494" s="19"/>
      <c r="C494" s="22"/>
      <c r="D494" s="19"/>
      <c r="E494" s="19"/>
      <c r="F494" s="22"/>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2:28">
      <c r="B495" s="19"/>
      <c r="C495" s="22"/>
      <c r="D495" s="19"/>
      <c r="E495" s="19"/>
      <c r="F495" s="22"/>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2:28">
      <c r="B496" s="19"/>
      <c r="C496" s="22"/>
      <c r="D496" s="19"/>
      <c r="E496" s="19"/>
      <c r="F496" s="22"/>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2:28">
      <c r="B497" s="19"/>
      <c r="C497" s="22"/>
      <c r="D497" s="19"/>
      <c r="E497" s="19"/>
      <c r="F497" s="22"/>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2:28">
      <c r="B498" s="19"/>
      <c r="C498" s="22"/>
      <c r="D498" s="19"/>
      <c r="E498" s="19"/>
      <c r="F498" s="22"/>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2:28">
      <c r="B499" s="19"/>
      <c r="C499" s="22"/>
      <c r="D499" s="19"/>
      <c r="E499" s="19"/>
      <c r="F499" s="22"/>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2:28">
      <c r="B500" s="19"/>
      <c r="C500" s="22"/>
      <c r="D500" s="19"/>
      <c r="E500" s="19"/>
      <c r="F500" s="22"/>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2:28">
      <c r="B501" s="19"/>
      <c r="C501" s="22"/>
      <c r="D501" s="19"/>
      <c r="E501" s="19"/>
      <c r="F501" s="22"/>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2:28">
      <c r="B502" s="19"/>
      <c r="C502" s="22"/>
      <c r="D502" s="19"/>
      <c r="E502" s="19"/>
      <c r="F502" s="22"/>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2:28">
      <c r="B503" s="19"/>
      <c r="C503" s="22"/>
      <c r="D503" s="19"/>
      <c r="E503" s="19"/>
      <c r="F503" s="22"/>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2:28">
      <c r="B504" s="19"/>
      <c r="C504" s="22"/>
      <c r="D504" s="19"/>
      <c r="E504" s="19"/>
      <c r="F504" s="22"/>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2:28">
      <c r="B505" s="19"/>
      <c r="C505" s="22"/>
      <c r="D505" s="19"/>
      <c r="E505" s="19"/>
      <c r="F505" s="22"/>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2:28">
      <c r="B506" s="19"/>
      <c r="C506" s="22"/>
      <c r="D506" s="19"/>
      <c r="E506" s="19"/>
      <c r="F506" s="22"/>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2:28">
      <c r="B507" s="19"/>
      <c r="C507" s="22"/>
      <c r="D507" s="19"/>
      <c r="E507" s="19"/>
      <c r="F507" s="22"/>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2:28">
      <c r="B508" s="19"/>
      <c r="C508" s="22"/>
      <c r="D508" s="19"/>
      <c r="E508" s="19"/>
      <c r="F508" s="22"/>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2:28">
      <c r="B509" s="19"/>
      <c r="C509" s="22"/>
      <c r="D509" s="19"/>
      <c r="E509" s="19"/>
      <c r="F509" s="22"/>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2:28">
      <c r="B510" s="19"/>
      <c r="C510" s="22"/>
      <c r="D510" s="19"/>
      <c r="E510" s="19"/>
      <c r="F510" s="22"/>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2:28">
      <c r="B511" s="19"/>
      <c r="C511" s="22"/>
      <c r="D511" s="19"/>
      <c r="E511" s="19"/>
      <c r="F511" s="22"/>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2:28">
      <c r="B512" s="19"/>
      <c r="C512" s="22"/>
      <c r="D512" s="19"/>
      <c r="E512" s="19"/>
      <c r="F512" s="22"/>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2:28">
      <c r="B513" s="19"/>
      <c r="C513" s="22"/>
      <c r="D513" s="19"/>
      <c r="E513" s="19"/>
      <c r="F513" s="22"/>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2:28">
      <c r="B514" s="19"/>
      <c r="C514" s="22"/>
      <c r="D514" s="19"/>
      <c r="E514" s="19"/>
      <c r="F514" s="22"/>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2:28">
      <c r="B515" s="19"/>
      <c r="C515" s="22"/>
      <c r="D515" s="19"/>
      <c r="E515" s="19"/>
      <c r="F515" s="22"/>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2:28">
      <c r="B516" s="19"/>
      <c r="C516" s="22"/>
      <c r="D516" s="19"/>
      <c r="E516" s="19"/>
      <c r="F516" s="22"/>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2:28">
      <c r="B517" s="19"/>
      <c r="C517" s="22"/>
      <c r="D517" s="19"/>
      <c r="E517" s="19"/>
      <c r="F517" s="22"/>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2:28">
      <c r="B518" s="19"/>
      <c r="C518" s="22"/>
      <c r="D518" s="19"/>
      <c r="E518" s="19"/>
      <c r="F518" s="22"/>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2:28">
      <c r="B519" s="19"/>
      <c r="C519" s="22"/>
      <c r="D519" s="19"/>
      <c r="E519" s="19"/>
      <c r="F519" s="22"/>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2:28">
      <c r="B520" s="19"/>
      <c r="C520" s="22"/>
      <c r="D520" s="19"/>
      <c r="E520" s="19"/>
      <c r="F520" s="22"/>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2:28">
      <c r="B521" s="19"/>
      <c r="C521" s="22"/>
      <c r="D521" s="19"/>
      <c r="E521" s="19"/>
      <c r="F521" s="22"/>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2:28">
      <c r="B522" s="19"/>
      <c r="C522" s="22"/>
      <c r="D522" s="19"/>
      <c r="E522" s="19"/>
      <c r="F522" s="22"/>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2:28">
      <c r="B523" s="19"/>
      <c r="C523" s="22"/>
      <c r="D523" s="19"/>
      <c r="E523" s="19"/>
      <c r="F523" s="22"/>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2:28">
      <c r="B524" s="19"/>
      <c r="C524" s="22"/>
      <c r="D524" s="19"/>
      <c r="E524" s="19"/>
      <c r="F524" s="22"/>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2:28">
      <c r="B525" s="19"/>
      <c r="C525" s="22"/>
      <c r="D525" s="19"/>
      <c r="E525" s="19"/>
      <c r="F525" s="22"/>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2:28">
      <c r="B526" s="19"/>
      <c r="C526" s="22"/>
      <c r="D526" s="19"/>
      <c r="E526" s="19"/>
      <c r="F526" s="22"/>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2:28">
      <c r="B527" s="19"/>
      <c r="C527" s="22"/>
      <c r="D527" s="19"/>
      <c r="E527" s="19"/>
      <c r="F527" s="22"/>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2:28">
      <c r="B528" s="19"/>
      <c r="C528" s="22"/>
      <c r="D528" s="19"/>
      <c r="E528" s="19"/>
      <c r="F528" s="22"/>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2:28">
      <c r="B529" s="19"/>
      <c r="C529" s="22"/>
      <c r="D529" s="19"/>
      <c r="E529" s="19"/>
      <c r="F529" s="22"/>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2:28">
      <c r="B530" s="19"/>
      <c r="C530" s="22"/>
      <c r="D530" s="19"/>
      <c r="E530" s="19"/>
      <c r="F530" s="22"/>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2:28">
      <c r="B531" s="19"/>
      <c r="C531" s="22"/>
      <c r="D531" s="19"/>
      <c r="E531" s="19"/>
      <c r="F531" s="22"/>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2:28">
      <c r="B532" s="19"/>
      <c r="C532" s="22"/>
      <c r="D532" s="19"/>
      <c r="E532" s="19"/>
      <c r="F532" s="22"/>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2:28">
      <c r="B533" s="19"/>
      <c r="C533" s="22"/>
      <c r="D533" s="19"/>
      <c r="E533" s="19"/>
      <c r="F533" s="22"/>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2:28">
      <c r="B534" s="19"/>
      <c r="C534" s="22"/>
      <c r="D534" s="19"/>
      <c r="E534" s="19"/>
      <c r="F534" s="22"/>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2:28">
      <c r="B535" s="19"/>
      <c r="C535" s="22"/>
      <c r="D535" s="19"/>
      <c r="E535" s="19"/>
      <c r="F535" s="22"/>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2:28">
      <c r="B536" s="19"/>
      <c r="C536" s="22"/>
      <c r="D536" s="19"/>
      <c r="E536" s="19"/>
      <c r="F536" s="22"/>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2:28">
      <c r="B537" s="19"/>
      <c r="C537" s="22"/>
      <c r="D537" s="19"/>
      <c r="E537" s="19"/>
      <c r="F537" s="22"/>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2:28">
      <c r="B538" s="19"/>
      <c r="C538" s="22"/>
      <c r="D538" s="19"/>
      <c r="E538" s="19"/>
      <c r="F538" s="22"/>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2:28">
      <c r="B539" s="19"/>
      <c r="C539" s="22"/>
      <c r="D539" s="19"/>
      <c r="E539" s="19"/>
      <c r="F539" s="22"/>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2:28">
      <c r="B540" s="19"/>
      <c r="C540" s="22"/>
      <c r="D540" s="19"/>
      <c r="E540" s="19"/>
      <c r="F540" s="22"/>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2:28">
      <c r="B541" s="19"/>
      <c r="C541" s="22"/>
      <c r="D541" s="19"/>
      <c r="E541" s="19"/>
      <c r="F541" s="22"/>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2:28">
      <c r="B542" s="19"/>
      <c r="C542" s="22"/>
      <c r="D542" s="19"/>
      <c r="E542" s="19"/>
      <c r="F542" s="22"/>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2:28">
      <c r="B543" s="19"/>
      <c r="C543" s="22"/>
      <c r="D543" s="19"/>
      <c r="E543" s="19"/>
      <c r="F543" s="22"/>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spans="2:28">
      <c r="B544" s="19"/>
      <c r="C544" s="22"/>
      <c r="D544" s="19"/>
      <c r="E544" s="19"/>
      <c r="F544" s="22"/>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spans="2:28">
      <c r="B545" s="19"/>
      <c r="C545" s="22"/>
      <c r="D545" s="19"/>
      <c r="E545" s="19"/>
      <c r="F545" s="22"/>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spans="2:28">
      <c r="B546" s="19"/>
      <c r="C546" s="22"/>
      <c r="D546" s="19"/>
      <c r="E546" s="19"/>
      <c r="F546" s="22"/>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spans="2:28">
      <c r="B547" s="19"/>
      <c r="C547" s="22"/>
      <c r="D547" s="19"/>
      <c r="E547" s="19"/>
      <c r="F547" s="22"/>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spans="2:28">
      <c r="B548" s="19"/>
      <c r="C548" s="22"/>
      <c r="D548" s="19"/>
      <c r="E548" s="19"/>
      <c r="F548" s="22"/>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spans="2:28">
      <c r="B549" s="19"/>
      <c r="C549" s="22"/>
      <c r="D549" s="19"/>
      <c r="E549" s="19"/>
      <c r="F549" s="22"/>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spans="2:28">
      <c r="B550" s="19"/>
      <c r="C550" s="22"/>
      <c r="D550" s="19"/>
      <c r="E550" s="19"/>
      <c r="F550" s="22"/>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spans="2:28">
      <c r="B551" s="19"/>
      <c r="C551" s="22"/>
      <c r="D551" s="19"/>
      <c r="E551" s="19"/>
      <c r="F551" s="22"/>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spans="2:28">
      <c r="B552" s="19"/>
      <c r="C552" s="22"/>
      <c r="D552" s="19"/>
      <c r="E552" s="19"/>
      <c r="F552" s="22"/>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spans="2:28">
      <c r="B553" s="19"/>
      <c r="C553" s="22"/>
      <c r="D553" s="19"/>
      <c r="E553" s="19"/>
      <c r="F553" s="22"/>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spans="2:28">
      <c r="B554" s="19"/>
      <c r="C554" s="22"/>
      <c r="D554" s="19"/>
      <c r="E554" s="19"/>
      <c r="F554" s="22"/>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spans="2:28">
      <c r="B555" s="19"/>
      <c r="C555" s="22"/>
      <c r="D555" s="19"/>
      <c r="E555" s="19"/>
      <c r="F555" s="22"/>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spans="2:28">
      <c r="B556" s="19"/>
      <c r="C556" s="22"/>
      <c r="D556" s="19"/>
      <c r="E556" s="19"/>
      <c r="F556" s="22"/>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spans="2:28">
      <c r="B557" s="19"/>
      <c r="C557" s="22"/>
      <c r="D557" s="19"/>
      <c r="E557" s="19"/>
      <c r="F557" s="22"/>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spans="2:28">
      <c r="B558" s="19"/>
      <c r="C558" s="22"/>
      <c r="D558" s="19"/>
      <c r="E558" s="19"/>
      <c r="F558" s="22"/>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spans="2:28">
      <c r="B559" s="19"/>
      <c r="C559" s="22"/>
      <c r="D559" s="19"/>
      <c r="E559" s="19"/>
      <c r="F559" s="22"/>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spans="2:28">
      <c r="B560" s="19"/>
      <c r="C560" s="22"/>
      <c r="D560" s="19"/>
      <c r="E560" s="19"/>
      <c r="F560" s="22"/>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spans="2:28">
      <c r="B561" s="19"/>
      <c r="C561" s="22"/>
      <c r="D561" s="19"/>
      <c r="E561" s="19"/>
      <c r="F561" s="22"/>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spans="2:28">
      <c r="B562" s="19"/>
      <c r="C562" s="22"/>
      <c r="D562" s="19"/>
      <c r="E562" s="19"/>
      <c r="F562" s="22"/>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spans="2:28">
      <c r="B563" s="19"/>
      <c r="C563" s="22"/>
      <c r="D563" s="19"/>
      <c r="E563" s="19"/>
      <c r="F563" s="22"/>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spans="2:28">
      <c r="B564" s="19"/>
      <c r="C564" s="22"/>
      <c r="D564" s="19"/>
      <c r="E564" s="19"/>
      <c r="F564" s="22"/>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spans="2:28">
      <c r="B565" s="19"/>
      <c r="C565" s="22"/>
      <c r="D565" s="19"/>
      <c r="E565" s="19"/>
      <c r="F565" s="22"/>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spans="2:28">
      <c r="B566" s="19"/>
      <c r="C566" s="22"/>
      <c r="D566" s="19"/>
      <c r="E566" s="19"/>
      <c r="F566" s="22"/>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spans="2:28">
      <c r="B567" s="19"/>
      <c r="C567" s="22"/>
      <c r="D567" s="19"/>
      <c r="E567" s="19"/>
      <c r="F567" s="22"/>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spans="2:28">
      <c r="B568" s="19"/>
      <c r="C568" s="22"/>
      <c r="D568" s="19"/>
      <c r="E568" s="19"/>
      <c r="F568" s="22"/>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spans="2:28">
      <c r="B569" s="19"/>
      <c r="C569" s="22"/>
      <c r="D569" s="19"/>
      <c r="E569" s="19"/>
      <c r="F569" s="22"/>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spans="2:28">
      <c r="B570" s="19"/>
      <c r="C570" s="22"/>
      <c r="D570" s="19"/>
      <c r="E570" s="19"/>
      <c r="F570" s="22"/>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spans="2:28">
      <c r="B571" s="19"/>
      <c r="C571" s="22"/>
      <c r="D571" s="19"/>
      <c r="E571" s="19"/>
      <c r="F571" s="22"/>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spans="2:28">
      <c r="B572" s="19"/>
      <c r="C572" s="22"/>
      <c r="D572" s="19"/>
      <c r="E572" s="19"/>
      <c r="F572" s="22"/>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spans="2:28">
      <c r="B573" s="19"/>
      <c r="C573" s="22"/>
      <c r="D573" s="19"/>
      <c r="E573" s="19"/>
      <c r="F573" s="22"/>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spans="2:28">
      <c r="B574" s="19"/>
      <c r="C574" s="22"/>
      <c r="D574" s="19"/>
      <c r="E574" s="19"/>
      <c r="F574" s="22"/>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spans="2:28">
      <c r="B575" s="19"/>
      <c r="C575" s="22"/>
      <c r="D575" s="19"/>
      <c r="E575" s="19"/>
      <c r="F575" s="22"/>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spans="2:28">
      <c r="B576" s="19"/>
      <c r="C576" s="22"/>
      <c r="D576" s="19"/>
      <c r="E576" s="19"/>
      <c r="F576" s="22"/>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spans="2:28">
      <c r="B577" s="19"/>
      <c r="C577" s="22"/>
      <c r="D577" s="19"/>
      <c r="E577" s="19"/>
      <c r="F577" s="22"/>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spans="2:28">
      <c r="B578" s="19"/>
      <c r="C578" s="22"/>
      <c r="D578" s="19"/>
      <c r="E578" s="19"/>
      <c r="F578" s="22"/>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spans="2:28">
      <c r="B579" s="19"/>
      <c r="C579" s="22"/>
      <c r="D579" s="19"/>
      <c r="E579" s="19"/>
      <c r="F579" s="22"/>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spans="2:28">
      <c r="B580" s="19"/>
      <c r="C580" s="22"/>
      <c r="D580" s="19"/>
      <c r="E580" s="19"/>
      <c r="F580" s="22"/>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spans="2:28">
      <c r="B581" s="19"/>
      <c r="C581" s="22"/>
      <c r="D581" s="19"/>
      <c r="E581" s="19"/>
      <c r="F581" s="22"/>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spans="2:28">
      <c r="B582" s="19"/>
      <c r="C582" s="22"/>
      <c r="D582" s="19"/>
      <c r="E582" s="19"/>
      <c r="F582" s="22"/>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spans="2:28">
      <c r="B583" s="19"/>
      <c r="C583" s="22"/>
      <c r="D583" s="19"/>
      <c r="E583" s="19"/>
      <c r="F583" s="22"/>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spans="2:28">
      <c r="B584" s="19"/>
      <c r="C584" s="22"/>
      <c r="D584" s="19"/>
      <c r="E584" s="19"/>
      <c r="F584" s="22"/>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spans="2:28">
      <c r="B585" s="19"/>
      <c r="C585" s="22"/>
      <c r="D585" s="19"/>
      <c r="E585" s="19"/>
      <c r="F585" s="22"/>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spans="2:28">
      <c r="B586" s="19"/>
      <c r="C586" s="22"/>
      <c r="D586" s="19"/>
      <c r="E586" s="19"/>
      <c r="F586" s="22"/>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spans="2:28">
      <c r="B587" s="19"/>
      <c r="C587" s="22"/>
      <c r="D587" s="19"/>
      <c r="E587" s="19"/>
      <c r="F587" s="22"/>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spans="2:28">
      <c r="B588" s="19"/>
      <c r="C588" s="22"/>
      <c r="D588" s="19"/>
      <c r="E588" s="19"/>
      <c r="F588" s="22"/>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spans="2:28">
      <c r="B589" s="19"/>
      <c r="C589" s="22"/>
      <c r="D589" s="19"/>
      <c r="E589" s="19"/>
      <c r="F589" s="22"/>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spans="2:28">
      <c r="B590" s="19"/>
      <c r="C590" s="22"/>
      <c r="D590" s="19"/>
      <c r="E590" s="19"/>
      <c r="F590" s="22"/>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spans="2:28">
      <c r="B591" s="19"/>
      <c r="C591" s="22"/>
      <c r="D591" s="19"/>
      <c r="E591" s="19"/>
      <c r="F591" s="22"/>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spans="2:28">
      <c r="B592" s="19"/>
      <c r="C592" s="22"/>
      <c r="D592" s="19"/>
      <c r="E592" s="19"/>
      <c r="F592" s="22"/>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spans="2:28">
      <c r="B593" s="19"/>
      <c r="C593" s="22"/>
      <c r="D593" s="19"/>
      <c r="E593" s="19"/>
      <c r="F593" s="22"/>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spans="2:28">
      <c r="B594" s="19"/>
      <c r="C594" s="22"/>
      <c r="D594" s="19"/>
      <c r="E594" s="19"/>
      <c r="F594" s="22"/>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spans="2:28">
      <c r="B595" s="19"/>
      <c r="C595" s="22"/>
      <c r="D595" s="19"/>
      <c r="E595" s="19"/>
      <c r="F595" s="22"/>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spans="2:28">
      <c r="B596" s="19"/>
      <c r="C596" s="22"/>
      <c r="D596" s="19"/>
      <c r="E596" s="19"/>
      <c r="F596" s="22"/>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spans="2:28">
      <c r="B597" s="19"/>
      <c r="C597" s="22"/>
      <c r="D597" s="19"/>
      <c r="E597" s="19"/>
      <c r="F597" s="22"/>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spans="2:28">
      <c r="B598" s="19"/>
      <c r="C598" s="22"/>
      <c r="D598" s="19"/>
      <c r="E598" s="19"/>
      <c r="F598" s="22"/>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spans="2:28">
      <c r="B599" s="19"/>
      <c r="C599" s="22"/>
      <c r="D599" s="19"/>
      <c r="E599" s="19"/>
      <c r="F599" s="22"/>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spans="2:28">
      <c r="B600" s="19"/>
      <c r="C600" s="22"/>
      <c r="D600" s="19"/>
      <c r="E600" s="19"/>
      <c r="F600" s="22"/>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spans="2:28">
      <c r="B601" s="19"/>
      <c r="C601" s="22"/>
      <c r="D601" s="19"/>
      <c r="E601" s="19"/>
      <c r="F601" s="22"/>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spans="2:28">
      <c r="B602" s="19"/>
      <c r="C602" s="22"/>
      <c r="D602" s="19"/>
      <c r="E602" s="19"/>
      <c r="F602" s="22"/>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spans="2:28">
      <c r="B603" s="19"/>
      <c r="C603" s="22"/>
      <c r="D603" s="19"/>
      <c r="E603" s="19"/>
      <c r="F603" s="22"/>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spans="2:28">
      <c r="B604" s="19"/>
      <c r="C604" s="22"/>
      <c r="D604" s="19"/>
      <c r="E604" s="19"/>
      <c r="F604" s="22"/>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spans="2:28">
      <c r="B605" s="19"/>
      <c r="C605" s="22"/>
      <c r="D605" s="19"/>
      <c r="E605" s="19"/>
      <c r="F605" s="22"/>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spans="2:28">
      <c r="B606" s="19"/>
      <c r="C606" s="22"/>
      <c r="D606" s="19"/>
      <c r="E606" s="19"/>
      <c r="F606" s="22"/>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spans="2:28">
      <c r="B607" s="19"/>
      <c r="C607" s="22"/>
      <c r="D607" s="19"/>
      <c r="E607" s="19"/>
      <c r="F607" s="22"/>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spans="2:28">
      <c r="B608" s="19"/>
      <c r="C608" s="22"/>
      <c r="D608" s="19"/>
      <c r="E608" s="19"/>
      <c r="F608" s="22"/>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spans="2:28">
      <c r="B609" s="19"/>
      <c r="C609" s="22"/>
      <c r="D609" s="19"/>
      <c r="E609" s="19"/>
      <c r="F609" s="22"/>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spans="2:28">
      <c r="B610" s="19"/>
      <c r="C610" s="22"/>
      <c r="D610" s="19"/>
      <c r="E610" s="19"/>
      <c r="F610" s="22"/>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spans="2:28">
      <c r="B611" s="19"/>
      <c r="C611" s="22"/>
      <c r="D611" s="19"/>
      <c r="E611" s="19"/>
      <c r="F611" s="22"/>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spans="2:28">
      <c r="B612" s="19"/>
      <c r="C612" s="22"/>
      <c r="D612" s="19"/>
      <c r="E612" s="19"/>
      <c r="F612" s="22"/>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spans="2:28">
      <c r="B613" s="19"/>
      <c r="C613" s="22"/>
      <c r="D613" s="19"/>
      <c r="E613" s="19"/>
      <c r="F613" s="22"/>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spans="2:28">
      <c r="B614" s="19"/>
      <c r="C614" s="22"/>
      <c r="D614" s="19"/>
      <c r="E614" s="19"/>
      <c r="F614" s="22"/>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spans="2:28">
      <c r="B615" s="19"/>
      <c r="C615" s="22"/>
      <c r="D615" s="19"/>
      <c r="E615" s="19"/>
      <c r="F615" s="22"/>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spans="2:28">
      <c r="B616" s="19"/>
      <c r="C616" s="22"/>
      <c r="D616" s="19"/>
      <c r="E616" s="19"/>
      <c r="F616" s="22"/>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spans="2:28">
      <c r="B617" s="19"/>
      <c r="C617" s="22"/>
      <c r="D617" s="19"/>
      <c r="E617" s="19"/>
      <c r="F617" s="22"/>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spans="2:28">
      <c r="B618" s="19"/>
      <c r="C618" s="22"/>
      <c r="D618" s="19"/>
      <c r="E618" s="19"/>
      <c r="F618" s="22"/>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spans="2:28">
      <c r="B619" s="19"/>
      <c r="C619" s="22"/>
      <c r="D619" s="19"/>
      <c r="E619" s="19"/>
      <c r="F619" s="22"/>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spans="2:28">
      <c r="B620" s="19"/>
      <c r="C620" s="22"/>
      <c r="D620" s="19"/>
      <c r="E620" s="19"/>
      <c r="F620" s="22"/>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spans="2:28">
      <c r="B621" s="19"/>
      <c r="C621" s="22"/>
      <c r="D621" s="19"/>
      <c r="E621" s="19"/>
      <c r="F621" s="22"/>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spans="2:28">
      <c r="B622" s="19"/>
      <c r="C622" s="22"/>
      <c r="D622" s="19"/>
      <c r="E622" s="19"/>
      <c r="F622" s="22"/>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spans="2:28">
      <c r="B623" s="19"/>
      <c r="C623" s="22"/>
      <c r="D623" s="19"/>
      <c r="E623" s="19"/>
      <c r="F623" s="22"/>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spans="2:28">
      <c r="B624" s="19"/>
      <c r="C624" s="22"/>
      <c r="D624" s="19"/>
      <c r="E624" s="19"/>
      <c r="F624" s="22"/>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spans="2:28">
      <c r="B625" s="19"/>
      <c r="C625" s="22"/>
      <c r="D625" s="19"/>
      <c r="E625" s="19"/>
      <c r="F625" s="22"/>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spans="2:28">
      <c r="B626" s="19"/>
      <c r="C626" s="22"/>
      <c r="D626" s="19"/>
      <c r="E626" s="19"/>
      <c r="F626" s="22"/>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spans="2:28">
      <c r="B627" s="19"/>
      <c r="C627" s="22"/>
      <c r="D627" s="19"/>
      <c r="E627" s="19"/>
      <c r="F627" s="22"/>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spans="2:28">
      <c r="B628" s="19"/>
      <c r="C628" s="22"/>
      <c r="D628" s="19"/>
      <c r="E628" s="19"/>
      <c r="F628" s="22"/>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spans="2:28">
      <c r="B629" s="19"/>
      <c r="C629" s="22"/>
      <c r="D629" s="19"/>
      <c r="E629" s="19"/>
      <c r="F629" s="22"/>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spans="2:28">
      <c r="B630" s="19"/>
      <c r="C630" s="22"/>
      <c r="D630" s="19"/>
      <c r="E630" s="19"/>
      <c r="F630" s="22"/>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spans="2:28">
      <c r="B631" s="19"/>
      <c r="C631" s="22"/>
      <c r="D631" s="19"/>
      <c r="E631" s="19"/>
      <c r="F631" s="22"/>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spans="2:28">
      <c r="B632" s="19"/>
      <c r="C632" s="22"/>
      <c r="D632" s="19"/>
      <c r="E632" s="19"/>
      <c r="F632" s="22"/>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spans="2:28">
      <c r="B633" s="19"/>
      <c r="C633" s="22"/>
      <c r="D633" s="19"/>
      <c r="E633" s="19"/>
      <c r="F633" s="22"/>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spans="2:28">
      <c r="B634" s="19"/>
      <c r="C634" s="22"/>
      <c r="D634" s="19"/>
      <c r="E634" s="19"/>
      <c r="F634" s="22"/>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spans="2:28">
      <c r="B635" s="19"/>
      <c r="C635" s="22"/>
      <c r="D635" s="19"/>
      <c r="E635" s="19"/>
      <c r="F635" s="22"/>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spans="2:28">
      <c r="B636" s="19"/>
      <c r="C636" s="22"/>
      <c r="D636" s="19"/>
      <c r="E636" s="19"/>
      <c r="F636" s="22"/>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spans="2:28">
      <c r="B637" s="19"/>
      <c r="C637" s="22"/>
      <c r="D637" s="19"/>
      <c r="E637" s="19"/>
      <c r="F637" s="22"/>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spans="2:28">
      <c r="B638" s="19"/>
      <c r="C638" s="22"/>
      <c r="D638" s="19"/>
      <c r="E638" s="19"/>
      <c r="F638" s="22"/>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spans="2:28">
      <c r="B639" s="19"/>
      <c r="C639" s="22"/>
      <c r="D639" s="19"/>
      <c r="E639" s="19"/>
      <c r="F639" s="22"/>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spans="2:28">
      <c r="B640" s="19"/>
      <c r="C640" s="22"/>
      <c r="D640" s="19"/>
      <c r="E640" s="19"/>
      <c r="F640" s="22"/>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spans="2:28">
      <c r="B641" s="19"/>
      <c r="C641" s="22"/>
      <c r="D641" s="19"/>
      <c r="E641" s="19"/>
      <c r="F641" s="22"/>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spans="2:28">
      <c r="B642" s="19"/>
      <c r="C642" s="22"/>
      <c r="D642" s="19"/>
      <c r="E642" s="19"/>
      <c r="F642" s="22"/>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spans="2:28">
      <c r="B643" s="19"/>
      <c r="C643" s="22"/>
      <c r="D643" s="19"/>
      <c r="E643" s="19"/>
      <c r="F643" s="22"/>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spans="2:28">
      <c r="B644" s="19"/>
      <c r="C644" s="22"/>
      <c r="D644" s="19"/>
      <c r="E644" s="19"/>
      <c r="F644" s="22"/>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spans="2:28">
      <c r="B645" s="19"/>
      <c r="C645" s="22"/>
      <c r="D645" s="19"/>
      <c r="E645" s="19"/>
      <c r="F645" s="22"/>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spans="2:28">
      <c r="B646" s="19"/>
      <c r="C646" s="22"/>
      <c r="D646" s="19"/>
      <c r="E646" s="19"/>
      <c r="F646" s="22"/>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spans="2:28">
      <c r="B647" s="19"/>
      <c r="C647" s="22"/>
      <c r="D647" s="19"/>
      <c r="E647" s="19"/>
      <c r="F647" s="22"/>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spans="2:28">
      <c r="B648" s="19"/>
      <c r="C648" s="22"/>
      <c r="D648" s="19"/>
      <c r="E648" s="19"/>
      <c r="F648" s="22"/>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spans="2:28">
      <c r="B649" s="19"/>
      <c r="C649" s="22"/>
      <c r="D649" s="19"/>
      <c r="E649" s="19"/>
      <c r="F649" s="22"/>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spans="2:28">
      <c r="B650" s="19"/>
      <c r="C650" s="22"/>
      <c r="D650" s="19"/>
      <c r="E650" s="19"/>
      <c r="F650" s="22"/>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spans="2:28">
      <c r="B651" s="19"/>
      <c r="C651" s="22"/>
      <c r="D651" s="19"/>
      <c r="E651" s="19"/>
      <c r="F651" s="22"/>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spans="2:28">
      <c r="B652" s="19"/>
      <c r="C652" s="22"/>
      <c r="D652" s="19"/>
      <c r="E652" s="19"/>
      <c r="F652" s="22"/>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spans="2:28">
      <c r="B653" s="19"/>
      <c r="C653" s="22"/>
      <c r="D653" s="19"/>
      <c r="E653" s="19"/>
      <c r="F653" s="22"/>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spans="2:28">
      <c r="B654" s="19"/>
      <c r="C654" s="22"/>
      <c r="D654" s="19"/>
      <c r="E654" s="19"/>
      <c r="F654" s="22"/>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spans="2:28">
      <c r="B655" s="19"/>
      <c r="C655" s="22"/>
      <c r="D655" s="19"/>
      <c r="E655" s="19"/>
      <c r="F655" s="22"/>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spans="2:28">
      <c r="B656" s="19"/>
      <c r="C656" s="22"/>
      <c r="D656" s="19"/>
      <c r="E656" s="19"/>
      <c r="F656" s="22"/>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spans="2:28">
      <c r="B657" s="19"/>
      <c r="C657" s="22"/>
      <c r="D657" s="19"/>
      <c r="E657" s="19"/>
      <c r="F657" s="22"/>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spans="2:28">
      <c r="B658" s="19"/>
      <c r="C658" s="22"/>
      <c r="D658" s="19"/>
      <c r="E658" s="19"/>
      <c r="F658" s="22"/>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spans="2:28">
      <c r="B659" s="19"/>
      <c r="C659" s="22"/>
      <c r="D659" s="19"/>
      <c r="E659" s="19"/>
      <c r="F659" s="22"/>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spans="2:28">
      <c r="B660" s="19"/>
      <c r="C660" s="22"/>
      <c r="D660" s="19"/>
      <c r="E660" s="19"/>
      <c r="F660" s="22"/>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spans="2:28">
      <c r="B661" s="19"/>
      <c r="C661" s="22"/>
      <c r="D661" s="19"/>
      <c r="E661" s="19"/>
      <c r="F661" s="22"/>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spans="2:28">
      <c r="B662" s="19"/>
      <c r="C662" s="22"/>
      <c r="D662" s="19"/>
      <c r="E662" s="19"/>
      <c r="F662" s="22"/>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spans="2:28">
      <c r="B663" s="19"/>
      <c r="C663" s="22"/>
      <c r="D663" s="19"/>
      <c r="E663" s="19"/>
      <c r="F663" s="22"/>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spans="2:28">
      <c r="B664" s="19"/>
      <c r="C664" s="22"/>
      <c r="D664" s="19"/>
      <c r="E664" s="19"/>
      <c r="F664" s="22"/>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spans="2:28">
      <c r="B665" s="19"/>
      <c r="C665" s="22"/>
      <c r="D665" s="19"/>
      <c r="E665" s="19"/>
      <c r="F665" s="22"/>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spans="2:28">
      <c r="B666" s="19"/>
      <c r="C666" s="22"/>
      <c r="D666" s="19"/>
      <c r="E666" s="19"/>
      <c r="F666" s="22"/>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spans="2:28">
      <c r="B667" s="19"/>
      <c r="C667" s="22"/>
      <c r="D667" s="19"/>
      <c r="E667" s="19"/>
      <c r="F667" s="22"/>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spans="2:28">
      <c r="B668" s="19"/>
      <c r="C668" s="22"/>
      <c r="D668" s="19"/>
      <c r="E668" s="19"/>
      <c r="F668" s="22"/>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spans="2:28">
      <c r="B669" s="19"/>
      <c r="C669" s="22"/>
      <c r="D669" s="19"/>
      <c r="E669" s="19"/>
      <c r="F669" s="22"/>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spans="2:28">
      <c r="B670" s="19"/>
      <c r="C670" s="22"/>
      <c r="D670" s="19"/>
      <c r="E670" s="19"/>
      <c r="F670" s="22"/>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spans="2:28">
      <c r="B671" s="19"/>
      <c r="C671" s="22"/>
      <c r="D671" s="19"/>
      <c r="E671" s="19"/>
      <c r="F671" s="22"/>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spans="2:28">
      <c r="B672" s="19"/>
      <c r="C672" s="22"/>
      <c r="D672" s="19"/>
      <c r="E672" s="19"/>
      <c r="F672" s="22"/>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spans="2:28">
      <c r="B673" s="19"/>
      <c r="C673" s="22"/>
      <c r="D673" s="19"/>
      <c r="E673" s="19"/>
      <c r="F673" s="22"/>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spans="2:28">
      <c r="B674" s="19"/>
      <c r="C674" s="22"/>
      <c r="D674" s="19"/>
      <c r="E674" s="19"/>
      <c r="F674" s="22"/>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spans="2:28">
      <c r="B675" s="19"/>
      <c r="C675" s="22"/>
      <c r="D675" s="19"/>
      <c r="E675" s="19"/>
      <c r="F675" s="22"/>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spans="2:28">
      <c r="B676" s="19"/>
      <c r="C676" s="22"/>
      <c r="D676" s="19"/>
      <c r="E676" s="19"/>
      <c r="F676" s="22"/>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spans="2:28">
      <c r="B677" s="19"/>
      <c r="C677" s="22"/>
      <c r="D677" s="19"/>
      <c r="E677" s="19"/>
      <c r="F677" s="22"/>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spans="2:28">
      <c r="B678" s="19"/>
      <c r="C678" s="22"/>
      <c r="D678" s="19"/>
      <c r="E678" s="19"/>
      <c r="F678" s="22"/>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spans="2:28">
      <c r="B679" s="19"/>
      <c r="C679" s="22"/>
      <c r="D679" s="19"/>
      <c r="E679" s="19"/>
      <c r="F679" s="22"/>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spans="2:28">
      <c r="B680" s="19"/>
      <c r="C680" s="22"/>
      <c r="D680" s="19"/>
      <c r="E680" s="19"/>
      <c r="F680" s="22"/>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spans="2:28">
      <c r="B681" s="19"/>
      <c r="C681" s="22"/>
      <c r="D681" s="19"/>
      <c r="E681" s="19"/>
      <c r="F681" s="22"/>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spans="2:28">
      <c r="B682" s="19"/>
      <c r="C682" s="22"/>
      <c r="D682" s="19"/>
      <c r="E682" s="19"/>
      <c r="F682" s="22"/>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spans="2:28">
      <c r="B683" s="19"/>
      <c r="C683" s="22"/>
      <c r="D683" s="19"/>
      <c r="E683" s="19"/>
      <c r="F683" s="22"/>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spans="2:28">
      <c r="B684" s="19"/>
      <c r="C684" s="22"/>
      <c r="D684" s="19"/>
      <c r="E684" s="19"/>
      <c r="F684" s="22"/>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spans="2:28">
      <c r="B685" s="19"/>
      <c r="C685" s="22"/>
      <c r="D685" s="19"/>
      <c r="E685" s="19"/>
      <c r="F685" s="22"/>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spans="2:28">
      <c r="B686" s="19"/>
      <c r="C686" s="22"/>
      <c r="D686" s="19"/>
      <c r="E686" s="19"/>
      <c r="F686" s="22"/>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spans="2:28">
      <c r="B687" s="19"/>
      <c r="C687" s="22"/>
      <c r="D687" s="19"/>
      <c r="E687" s="19"/>
      <c r="F687" s="22"/>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spans="2:28">
      <c r="B688" s="19"/>
      <c r="C688" s="22"/>
      <c r="D688" s="19"/>
      <c r="E688" s="19"/>
      <c r="F688" s="22"/>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spans="2:28">
      <c r="B689" s="19"/>
      <c r="C689" s="22"/>
      <c r="D689" s="19"/>
      <c r="E689" s="19"/>
      <c r="F689" s="22"/>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spans="2:28">
      <c r="B690" s="19"/>
      <c r="C690" s="22"/>
      <c r="D690" s="19"/>
      <c r="E690" s="19"/>
      <c r="F690" s="22"/>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spans="2:28">
      <c r="B691" s="19"/>
      <c r="C691" s="22"/>
      <c r="D691" s="19"/>
      <c r="E691" s="19"/>
      <c r="F691" s="22"/>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spans="2:28">
      <c r="B692" s="19"/>
      <c r="C692" s="22"/>
      <c r="D692" s="19"/>
      <c r="E692" s="19"/>
      <c r="F692" s="22"/>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spans="2:28">
      <c r="B693" s="19"/>
      <c r="C693" s="22"/>
      <c r="D693" s="19"/>
      <c r="E693" s="19"/>
      <c r="F693" s="22"/>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spans="2:28">
      <c r="B694" s="19"/>
      <c r="C694" s="22"/>
      <c r="D694" s="19"/>
      <c r="E694" s="19"/>
      <c r="F694" s="22"/>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spans="2:28">
      <c r="B695" s="19"/>
      <c r="C695" s="22"/>
      <c r="D695" s="19"/>
      <c r="E695" s="19"/>
      <c r="F695" s="22"/>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spans="2:28">
      <c r="B696" s="19"/>
      <c r="C696" s="22"/>
      <c r="D696" s="19"/>
      <c r="E696" s="19"/>
      <c r="F696" s="22"/>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spans="2:28">
      <c r="B697" s="19"/>
      <c r="C697" s="22"/>
      <c r="D697" s="19"/>
      <c r="E697" s="19"/>
      <c r="F697" s="22"/>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spans="2:28">
      <c r="B698" s="19"/>
      <c r="C698" s="22"/>
      <c r="D698" s="19"/>
      <c r="E698" s="19"/>
      <c r="F698" s="22"/>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spans="2:28">
      <c r="B699" s="19"/>
      <c r="C699" s="22"/>
      <c r="D699" s="19"/>
      <c r="E699" s="19"/>
      <c r="F699" s="22"/>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spans="2:28">
      <c r="B700" s="19"/>
      <c r="C700" s="22"/>
      <c r="D700" s="19"/>
      <c r="E700" s="19"/>
      <c r="F700" s="22"/>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spans="2:28">
      <c r="B701" s="19"/>
      <c r="C701" s="22"/>
      <c r="D701" s="19"/>
      <c r="E701" s="19"/>
      <c r="F701" s="22"/>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spans="2:28">
      <c r="B702" s="19"/>
      <c r="C702" s="22"/>
      <c r="D702" s="19"/>
      <c r="E702" s="19"/>
      <c r="F702" s="22"/>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spans="2:28">
      <c r="B703" s="19"/>
      <c r="C703" s="22"/>
      <c r="D703" s="19"/>
      <c r="E703" s="19"/>
      <c r="F703" s="22"/>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spans="2:28">
      <c r="B704" s="19"/>
      <c r="C704" s="22"/>
      <c r="D704" s="19"/>
      <c r="E704" s="19"/>
      <c r="F704" s="22"/>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spans="2:28">
      <c r="B705" s="19"/>
      <c r="C705" s="22"/>
      <c r="D705" s="19"/>
      <c r="E705" s="19"/>
      <c r="F705" s="22"/>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spans="2:28">
      <c r="B706" s="19"/>
      <c r="C706" s="22"/>
      <c r="D706" s="19"/>
      <c r="E706" s="19"/>
      <c r="F706" s="22"/>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spans="2:28">
      <c r="B707" s="19"/>
      <c r="C707" s="22"/>
      <c r="D707" s="19"/>
      <c r="E707" s="19"/>
      <c r="F707" s="22"/>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spans="2:28">
      <c r="B708" s="19"/>
      <c r="C708" s="22"/>
      <c r="D708" s="19"/>
      <c r="E708" s="19"/>
      <c r="F708" s="22"/>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spans="2:28">
      <c r="B709" s="19"/>
      <c r="C709" s="22"/>
      <c r="D709" s="19"/>
      <c r="E709" s="19"/>
      <c r="F709" s="22"/>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spans="2:28">
      <c r="B710" s="19"/>
      <c r="C710" s="22"/>
      <c r="D710" s="19"/>
      <c r="E710" s="19"/>
      <c r="F710" s="22"/>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spans="2:28">
      <c r="B711" s="19"/>
      <c r="C711" s="22"/>
      <c r="D711" s="19"/>
      <c r="E711" s="19"/>
      <c r="F711" s="22"/>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spans="2:28">
      <c r="B712" s="19"/>
      <c r="C712" s="22"/>
      <c r="D712" s="19"/>
      <c r="E712" s="19"/>
      <c r="F712" s="22"/>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spans="2:28">
      <c r="B713" s="19"/>
      <c r="C713" s="22"/>
      <c r="D713" s="19"/>
      <c r="E713" s="19"/>
      <c r="F713" s="22"/>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spans="2:28">
      <c r="B714" s="19"/>
      <c r="C714" s="22"/>
      <c r="D714" s="19"/>
      <c r="E714" s="19"/>
      <c r="F714" s="22"/>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spans="2:28">
      <c r="B715" s="19"/>
      <c r="C715" s="22"/>
      <c r="D715" s="19"/>
      <c r="E715" s="19"/>
      <c r="F715" s="22"/>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spans="2:28">
      <c r="B716" s="19"/>
      <c r="C716" s="22"/>
      <c r="D716" s="19"/>
      <c r="E716" s="19"/>
      <c r="F716" s="22"/>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spans="2:28">
      <c r="B717" s="19"/>
      <c r="C717" s="22"/>
      <c r="D717" s="19"/>
      <c r="E717" s="19"/>
      <c r="F717" s="22"/>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spans="2:28">
      <c r="B718" s="19"/>
      <c r="C718" s="22"/>
      <c r="D718" s="19"/>
      <c r="E718" s="19"/>
      <c r="F718" s="22"/>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spans="2:28">
      <c r="B719" s="19"/>
      <c r="C719" s="22"/>
      <c r="D719" s="19"/>
      <c r="E719" s="19"/>
      <c r="F719" s="22"/>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spans="2:28">
      <c r="B720" s="19"/>
      <c r="C720" s="22"/>
      <c r="D720" s="19"/>
      <c r="E720" s="19"/>
      <c r="F720" s="22"/>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spans="2:28">
      <c r="B721" s="19"/>
      <c r="C721" s="22"/>
      <c r="D721" s="19"/>
      <c r="E721" s="19"/>
      <c r="F721" s="22"/>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spans="2:28">
      <c r="B722" s="19"/>
      <c r="C722" s="22"/>
      <c r="D722" s="19"/>
      <c r="E722" s="19"/>
      <c r="F722" s="22"/>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spans="2:28">
      <c r="B723" s="19"/>
      <c r="C723" s="22"/>
      <c r="D723" s="19"/>
      <c r="E723" s="19"/>
      <c r="F723" s="22"/>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spans="2:28">
      <c r="B724" s="19"/>
      <c r="C724" s="22"/>
      <c r="D724" s="19"/>
      <c r="E724" s="19"/>
      <c r="F724" s="22"/>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spans="2:28">
      <c r="B725" s="19"/>
      <c r="C725" s="22"/>
      <c r="D725" s="19"/>
      <c r="E725" s="19"/>
      <c r="F725" s="22"/>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spans="2:28">
      <c r="B726" s="19"/>
      <c r="C726" s="22"/>
      <c r="D726" s="19"/>
      <c r="E726" s="19"/>
      <c r="F726" s="22"/>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spans="2:28">
      <c r="B727" s="19"/>
      <c r="C727" s="22"/>
      <c r="D727" s="19"/>
      <c r="E727" s="19"/>
      <c r="F727" s="22"/>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spans="2:28">
      <c r="B728" s="19"/>
      <c r="C728" s="22"/>
      <c r="D728" s="19"/>
      <c r="E728" s="19"/>
      <c r="F728" s="22"/>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spans="2:28">
      <c r="B729" s="19"/>
      <c r="C729" s="22"/>
      <c r="D729" s="19"/>
      <c r="E729" s="19"/>
      <c r="F729" s="22"/>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spans="2:28">
      <c r="B730" s="19"/>
      <c r="C730" s="22"/>
      <c r="D730" s="19"/>
      <c r="E730" s="19"/>
      <c r="F730" s="22"/>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spans="2:28">
      <c r="B731" s="19"/>
      <c r="C731" s="22"/>
      <c r="D731" s="19"/>
      <c r="E731" s="19"/>
      <c r="F731" s="22"/>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spans="2:28">
      <c r="B732" s="19"/>
      <c r="C732" s="22"/>
      <c r="D732" s="19"/>
      <c r="E732" s="19"/>
      <c r="F732" s="22"/>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spans="2:28">
      <c r="B733" s="19"/>
      <c r="C733" s="22"/>
      <c r="D733" s="19"/>
      <c r="E733" s="19"/>
      <c r="F733" s="22"/>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spans="2:28">
      <c r="B734" s="19"/>
      <c r="C734" s="22"/>
      <c r="D734" s="19"/>
      <c r="E734" s="19"/>
      <c r="F734" s="22"/>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spans="2:28">
      <c r="B735" s="19"/>
      <c r="C735" s="22"/>
      <c r="D735" s="19"/>
      <c r="E735" s="19"/>
      <c r="F735" s="22"/>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spans="2:28">
      <c r="B736" s="19"/>
      <c r="C736" s="22"/>
      <c r="D736" s="19"/>
      <c r="E736" s="19"/>
      <c r="F736" s="22"/>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spans="2:28">
      <c r="B737" s="19"/>
      <c r="C737" s="22"/>
      <c r="D737" s="19"/>
      <c r="E737" s="19"/>
      <c r="F737" s="22"/>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spans="2:28">
      <c r="B738" s="19"/>
      <c r="C738" s="22"/>
      <c r="D738" s="19"/>
      <c r="E738" s="19"/>
      <c r="F738" s="22"/>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spans="2:28">
      <c r="B739" s="19"/>
      <c r="C739" s="22"/>
      <c r="D739" s="19"/>
      <c r="E739" s="19"/>
      <c r="F739" s="22"/>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spans="2:28">
      <c r="B740" s="19"/>
      <c r="C740" s="22"/>
      <c r="D740" s="19"/>
      <c r="E740" s="19"/>
      <c r="F740" s="22"/>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spans="2:28">
      <c r="B741" s="19"/>
      <c r="C741" s="22"/>
      <c r="D741" s="19"/>
      <c r="E741" s="19"/>
      <c r="F741" s="22"/>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spans="2:28">
      <c r="B742" s="19"/>
      <c r="C742" s="22"/>
      <c r="D742" s="19"/>
      <c r="E742" s="19"/>
      <c r="F742" s="22"/>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spans="2:28">
      <c r="B743" s="19"/>
      <c r="C743" s="22"/>
      <c r="D743" s="19"/>
      <c r="E743" s="19"/>
      <c r="F743" s="22"/>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spans="2:28">
      <c r="B744" s="19"/>
      <c r="C744" s="22"/>
      <c r="D744" s="19"/>
      <c r="E744" s="19"/>
      <c r="F744" s="22"/>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spans="2:28">
      <c r="B745" s="19"/>
      <c r="C745" s="22"/>
      <c r="D745" s="19"/>
      <c r="E745" s="19"/>
      <c r="F745" s="22"/>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spans="2:28">
      <c r="B746" s="19"/>
      <c r="C746" s="22"/>
      <c r="D746" s="19"/>
      <c r="E746" s="19"/>
      <c r="F746" s="22"/>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spans="2:28">
      <c r="B747" s="19"/>
      <c r="C747" s="22"/>
      <c r="D747" s="19"/>
      <c r="E747" s="19"/>
      <c r="F747" s="22"/>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spans="2:28">
      <c r="B748" s="19"/>
      <c r="C748" s="22"/>
      <c r="D748" s="19"/>
      <c r="E748" s="19"/>
      <c r="F748" s="22"/>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spans="2:28">
      <c r="B749" s="19"/>
      <c r="C749" s="22"/>
      <c r="D749" s="19"/>
      <c r="E749" s="19"/>
      <c r="F749" s="22"/>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spans="2:28">
      <c r="B750" s="19"/>
      <c r="C750" s="22"/>
      <c r="D750" s="19"/>
      <c r="E750" s="19"/>
      <c r="F750" s="22"/>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spans="2:28">
      <c r="B751" s="19"/>
      <c r="C751" s="22"/>
      <c r="D751" s="19"/>
      <c r="E751" s="19"/>
      <c r="F751" s="22"/>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spans="2:28">
      <c r="B752" s="19"/>
      <c r="C752" s="22"/>
      <c r="D752" s="19"/>
      <c r="E752" s="19"/>
      <c r="F752" s="22"/>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spans="2:28">
      <c r="B753" s="19"/>
      <c r="C753" s="22"/>
      <c r="D753" s="19"/>
      <c r="E753" s="19"/>
      <c r="F753" s="22"/>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spans="2:28">
      <c r="B754" s="19"/>
      <c r="C754" s="22"/>
      <c r="D754" s="19"/>
      <c r="E754" s="19"/>
      <c r="F754" s="22"/>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spans="2:28">
      <c r="B755" s="19"/>
      <c r="C755" s="22"/>
      <c r="D755" s="19"/>
      <c r="E755" s="19"/>
      <c r="F755" s="22"/>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spans="2:28">
      <c r="B756" s="19"/>
      <c r="C756" s="22"/>
      <c r="D756" s="19"/>
      <c r="E756" s="19"/>
      <c r="F756" s="22"/>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spans="2:28">
      <c r="B757" s="19"/>
      <c r="C757" s="22"/>
      <c r="D757" s="19"/>
      <c r="E757" s="19"/>
      <c r="F757" s="22"/>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spans="2:28">
      <c r="B758" s="19"/>
      <c r="C758" s="22"/>
      <c r="D758" s="19"/>
      <c r="E758" s="19"/>
      <c r="F758" s="22"/>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spans="2:28">
      <c r="B759" s="19"/>
      <c r="C759" s="22"/>
      <c r="D759" s="19"/>
      <c r="E759" s="19"/>
      <c r="F759" s="22"/>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spans="2:28">
      <c r="B760" s="19"/>
      <c r="C760" s="22"/>
      <c r="D760" s="19"/>
      <c r="E760" s="19"/>
      <c r="F760" s="22"/>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spans="2:28">
      <c r="B761" s="19"/>
      <c r="C761" s="22"/>
      <c r="D761" s="19"/>
      <c r="E761" s="19"/>
      <c r="F761" s="22"/>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spans="2:28">
      <c r="B762" s="19"/>
      <c r="C762" s="22"/>
      <c r="D762" s="19"/>
      <c r="E762" s="19"/>
      <c r="F762" s="22"/>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spans="2:28">
      <c r="B763" s="19"/>
      <c r="C763" s="22"/>
      <c r="D763" s="19"/>
      <c r="E763" s="19"/>
      <c r="F763" s="22"/>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spans="2:28">
      <c r="B764" s="19"/>
      <c r="C764" s="22"/>
      <c r="D764" s="19"/>
      <c r="E764" s="19"/>
      <c r="F764" s="22"/>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spans="2:28">
      <c r="B765" s="19"/>
      <c r="C765" s="22"/>
      <c r="D765" s="19"/>
      <c r="E765" s="19"/>
      <c r="F765" s="22"/>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spans="2:28">
      <c r="B766" s="19"/>
      <c r="C766" s="22"/>
      <c r="D766" s="19"/>
      <c r="E766" s="19"/>
      <c r="F766" s="22"/>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spans="2:28">
      <c r="B767" s="19"/>
      <c r="C767" s="22"/>
      <c r="D767" s="19"/>
      <c r="E767" s="19"/>
      <c r="F767" s="22"/>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spans="2:28">
      <c r="B768" s="19"/>
      <c r="C768" s="22"/>
      <c r="D768" s="19"/>
      <c r="E768" s="19"/>
      <c r="F768" s="22"/>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spans="2:28">
      <c r="B769" s="19"/>
      <c r="C769" s="22"/>
      <c r="D769" s="19"/>
      <c r="E769" s="19"/>
      <c r="F769" s="22"/>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spans="2:28">
      <c r="B770" s="19"/>
      <c r="C770" s="22"/>
      <c r="D770" s="19"/>
      <c r="E770" s="19"/>
      <c r="F770" s="22"/>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spans="2:28">
      <c r="B771" s="19"/>
      <c r="C771" s="22"/>
      <c r="D771" s="19"/>
      <c r="E771" s="19"/>
      <c r="F771" s="22"/>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spans="2:28">
      <c r="B772" s="19"/>
      <c r="C772" s="22"/>
      <c r="D772" s="19"/>
      <c r="E772" s="19"/>
      <c r="F772" s="22"/>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spans="2:28">
      <c r="B773" s="19"/>
      <c r="C773" s="22"/>
      <c r="D773" s="19"/>
      <c r="E773" s="19"/>
      <c r="F773" s="22"/>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spans="2:28">
      <c r="B774" s="19"/>
      <c r="C774" s="22"/>
      <c r="D774" s="19"/>
      <c r="E774" s="19"/>
      <c r="F774" s="22"/>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spans="2:28">
      <c r="B775" s="19"/>
      <c r="C775" s="22"/>
      <c r="D775" s="19"/>
      <c r="E775" s="19"/>
      <c r="F775" s="22"/>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spans="2:28">
      <c r="B776" s="19"/>
      <c r="C776" s="22"/>
      <c r="D776" s="19"/>
      <c r="E776" s="19"/>
      <c r="F776" s="22"/>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spans="2:28">
      <c r="B777" s="19"/>
      <c r="C777" s="22"/>
      <c r="D777" s="19"/>
      <c r="E777" s="19"/>
      <c r="F777" s="22"/>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spans="2:28">
      <c r="B778" s="19"/>
      <c r="C778" s="22"/>
      <c r="D778" s="19"/>
      <c r="E778" s="19"/>
      <c r="F778" s="22"/>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spans="2:28">
      <c r="B779" s="19"/>
      <c r="C779" s="22"/>
      <c r="D779" s="19"/>
      <c r="E779" s="19"/>
      <c r="F779" s="22"/>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spans="2:28">
      <c r="B780" s="19"/>
      <c r="C780" s="22"/>
      <c r="D780" s="19"/>
      <c r="E780" s="19"/>
      <c r="F780" s="22"/>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spans="2:28">
      <c r="B781" s="19"/>
      <c r="C781" s="22"/>
      <c r="D781" s="19"/>
      <c r="E781" s="19"/>
      <c r="F781" s="22"/>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spans="2:28">
      <c r="B782" s="19"/>
      <c r="C782" s="22"/>
      <c r="D782" s="19"/>
      <c r="E782" s="19"/>
      <c r="F782" s="22"/>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spans="2:28">
      <c r="B783" s="19"/>
      <c r="C783" s="22"/>
      <c r="D783" s="19"/>
      <c r="E783" s="19"/>
      <c r="F783" s="22"/>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spans="2:28">
      <c r="B784" s="19"/>
      <c r="C784" s="22"/>
      <c r="D784" s="19"/>
      <c r="E784" s="19"/>
      <c r="F784" s="22"/>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spans="2:28">
      <c r="B785" s="19"/>
      <c r="C785" s="22"/>
      <c r="D785" s="19"/>
      <c r="E785" s="19"/>
      <c r="F785" s="22"/>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spans="2:28">
      <c r="B786" s="19"/>
      <c r="C786" s="22"/>
      <c r="D786" s="19"/>
      <c r="E786" s="19"/>
      <c r="F786" s="22"/>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spans="2:28">
      <c r="B787" s="19"/>
      <c r="C787" s="22"/>
      <c r="D787" s="19"/>
      <c r="E787" s="19"/>
      <c r="F787" s="22"/>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spans="2:28">
      <c r="B788" s="19"/>
      <c r="C788" s="22"/>
      <c r="D788" s="19"/>
      <c r="E788" s="19"/>
      <c r="F788" s="22"/>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spans="2:28">
      <c r="B789" s="19"/>
      <c r="C789" s="22"/>
      <c r="D789" s="19"/>
      <c r="E789" s="19"/>
      <c r="F789" s="22"/>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spans="2:28">
      <c r="B790" s="19"/>
      <c r="C790" s="22"/>
      <c r="D790" s="19"/>
      <c r="E790" s="19"/>
      <c r="F790" s="22"/>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spans="2:28">
      <c r="B791" s="19"/>
      <c r="C791" s="22"/>
      <c r="D791" s="19"/>
      <c r="E791" s="19"/>
      <c r="F791" s="22"/>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spans="2:28">
      <c r="B792" s="19"/>
      <c r="C792" s="22"/>
      <c r="D792" s="19"/>
      <c r="E792" s="19"/>
      <c r="F792" s="22"/>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spans="2:28">
      <c r="B793" s="19"/>
      <c r="C793" s="22"/>
      <c r="D793" s="19"/>
      <c r="E793" s="19"/>
      <c r="F793" s="22"/>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spans="2:28">
      <c r="B794" s="19"/>
      <c r="C794" s="22"/>
      <c r="D794" s="19"/>
      <c r="E794" s="19"/>
      <c r="F794" s="22"/>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spans="2:28">
      <c r="B795" s="19"/>
      <c r="C795" s="22"/>
      <c r="D795" s="19"/>
      <c r="E795" s="19"/>
      <c r="F795" s="22"/>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spans="2:28">
      <c r="B796" s="19"/>
      <c r="C796" s="22"/>
      <c r="D796" s="19"/>
      <c r="E796" s="19"/>
      <c r="F796" s="22"/>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spans="2:28">
      <c r="B797" s="19"/>
      <c r="C797" s="22"/>
      <c r="D797" s="19"/>
      <c r="E797" s="19"/>
      <c r="F797" s="22"/>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spans="2:28">
      <c r="B798" s="19"/>
      <c r="C798" s="22"/>
      <c r="D798" s="19"/>
      <c r="E798" s="19"/>
      <c r="F798" s="22"/>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spans="2:28">
      <c r="B799" s="19"/>
      <c r="C799" s="22"/>
      <c r="D799" s="19"/>
      <c r="E799" s="19"/>
      <c r="F799" s="22"/>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spans="2:28">
      <c r="B800" s="19"/>
      <c r="C800" s="22"/>
      <c r="D800" s="19"/>
      <c r="E800" s="19"/>
      <c r="F800" s="22"/>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spans="2:28">
      <c r="B801" s="19"/>
      <c r="C801" s="22"/>
      <c r="D801" s="19"/>
      <c r="E801" s="19"/>
      <c r="F801" s="22"/>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spans="2:28">
      <c r="B802" s="19"/>
      <c r="C802" s="22"/>
      <c r="D802" s="19"/>
      <c r="E802" s="19"/>
      <c r="F802" s="22"/>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spans="2:28">
      <c r="B803" s="19"/>
      <c r="C803" s="22"/>
      <c r="D803" s="19"/>
      <c r="E803" s="19"/>
      <c r="F803" s="22"/>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spans="2:28">
      <c r="B804" s="19"/>
      <c r="C804" s="22"/>
      <c r="D804" s="19"/>
      <c r="E804" s="19"/>
      <c r="F804" s="22"/>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spans="2:28">
      <c r="B805" s="19"/>
      <c r="C805" s="22"/>
      <c r="D805" s="19"/>
      <c r="E805" s="19"/>
      <c r="F805" s="22"/>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spans="2:28">
      <c r="B806" s="19"/>
      <c r="C806" s="22"/>
      <c r="D806" s="19"/>
      <c r="E806" s="19"/>
      <c r="F806" s="22"/>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spans="2:28">
      <c r="B807" s="19"/>
      <c r="C807" s="22"/>
      <c r="D807" s="19"/>
      <c r="E807" s="19"/>
      <c r="F807" s="22"/>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spans="2:28">
      <c r="B808" s="19"/>
      <c r="C808" s="22"/>
      <c r="D808" s="19"/>
      <c r="E808" s="19"/>
      <c r="F808" s="22"/>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spans="2:28">
      <c r="B809" s="19"/>
      <c r="C809" s="22"/>
      <c r="D809" s="19"/>
      <c r="E809" s="19"/>
      <c r="F809" s="22"/>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spans="2:28">
      <c r="B810" s="19"/>
      <c r="C810" s="22"/>
      <c r="D810" s="19"/>
      <c r="E810" s="19"/>
      <c r="F810" s="22"/>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spans="2:28">
      <c r="B811" s="19"/>
      <c r="C811" s="22"/>
      <c r="D811" s="19"/>
      <c r="E811" s="19"/>
      <c r="F811" s="22"/>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spans="2:28">
      <c r="B812" s="19"/>
      <c r="C812" s="22"/>
      <c r="D812" s="19"/>
      <c r="E812" s="19"/>
      <c r="F812" s="22"/>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spans="2:28">
      <c r="B813" s="19"/>
      <c r="C813" s="22"/>
      <c r="D813" s="19"/>
      <c r="E813" s="19"/>
      <c r="F813" s="22"/>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spans="2:28">
      <c r="B814" s="19"/>
      <c r="C814" s="22"/>
      <c r="D814" s="19"/>
      <c r="E814" s="19"/>
      <c r="F814" s="22"/>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spans="2:28">
      <c r="B815" s="19"/>
      <c r="C815" s="22"/>
      <c r="D815" s="19"/>
      <c r="E815" s="19"/>
      <c r="F815" s="22"/>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spans="2:28">
      <c r="B816" s="19"/>
      <c r="C816" s="22"/>
      <c r="D816" s="19"/>
      <c r="E816" s="19"/>
      <c r="F816" s="22"/>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spans="2:28">
      <c r="B817" s="19"/>
      <c r="C817" s="22"/>
      <c r="D817" s="19"/>
      <c r="E817" s="19"/>
      <c r="F817" s="22"/>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spans="2:28">
      <c r="B818" s="19"/>
      <c r="C818" s="22"/>
      <c r="D818" s="19"/>
      <c r="E818" s="19"/>
      <c r="F818" s="22"/>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spans="2:28">
      <c r="B819" s="19"/>
      <c r="C819" s="22"/>
      <c r="D819" s="19"/>
      <c r="E819" s="19"/>
      <c r="F819" s="22"/>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spans="2:28">
      <c r="B820" s="19"/>
      <c r="C820" s="22"/>
      <c r="D820" s="19"/>
      <c r="E820" s="19"/>
      <c r="F820" s="22"/>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spans="2:28">
      <c r="B821" s="19"/>
      <c r="C821" s="22"/>
      <c r="D821" s="19"/>
      <c r="E821" s="19"/>
      <c r="F821" s="22"/>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spans="2:28">
      <c r="B822" s="19"/>
      <c r="C822" s="22"/>
      <c r="D822" s="19"/>
      <c r="E822" s="19"/>
      <c r="F822" s="22"/>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spans="2:28">
      <c r="B823" s="19"/>
      <c r="C823" s="22"/>
      <c r="D823" s="19"/>
      <c r="E823" s="19"/>
      <c r="F823" s="22"/>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spans="2:28">
      <c r="B824" s="19"/>
      <c r="C824" s="22"/>
      <c r="D824" s="19"/>
      <c r="E824" s="19"/>
      <c r="F824" s="22"/>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spans="2:28">
      <c r="B825" s="19"/>
      <c r="C825" s="22"/>
      <c r="D825" s="19"/>
      <c r="E825" s="19"/>
      <c r="F825" s="22"/>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spans="2:28">
      <c r="B826" s="19"/>
      <c r="C826" s="22"/>
      <c r="D826" s="19"/>
      <c r="E826" s="19"/>
      <c r="F826" s="22"/>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spans="2:28">
      <c r="B827" s="19"/>
      <c r="C827" s="22"/>
      <c r="D827" s="19"/>
      <c r="E827" s="19"/>
      <c r="F827" s="22"/>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spans="2:28">
      <c r="B828" s="19"/>
      <c r="C828" s="22"/>
      <c r="D828" s="19"/>
      <c r="E828" s="19"/>
      <c r="F828" s="22"/>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spans="2:28">
      <c r="B829" s="19"/>
      <c r="C829" s="22"/>
      <c r="D829" s="19"/>
      <c r="E829" s="19"/>
      <c r="F829" s="22"/>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spans="2:28">
      <c r="B830" s="19"/>
      <c r="C830" s="22"/>
      <c r="D830" s="19"/>
      <c r="E830" s="19"/>
      <c r="F830" s="22"/>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spans="2:28">
      <c r="B831" s="19"/>
      <c r="C831" s="22"/>
      <c r="D831" s="19"/>
      <c r="E831" s="19"/>
      <c r="F831" s="22"/>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spans="2:28">
      <c r="B832" s="19"/>
      <c r="C832" s="22"/>
      <c r="D832" s="19"/>
      <c r="E832" s="19"/>
      <c r="F832" s="22"/>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spans="2:28">
      <c r="B833" s="19"/>
      <c r="C833" s="22"/>
      <c r="D833" s="19"/>
      <c r="E833" s="19"/>
      <c r="F833" s="22"/>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spans="2:28">
      <c r="B834" s="19"/>
      <c r="C834" s="22"/>
      <c r="D834" s="19"/>
      <c r="E834" s="19"/>
      <c r="F834" s="22"/>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spans="2:28">
      <c r="B835" s="19"/>
      <c r="C835" s="22"/>
      <c r="D835" s="19"/>
      <c r="E835" s="19"/>
      <c r="F835" s="22"/>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spans="2:28">
      <c r="B836" s="19"/>
      <c r="C836" s="22"/>
      <c r="D836" s="19"/>
      <c r="E836" s="19"/>
      <c r="F836" s="22"/>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spans="2:28">
      <c r="B837" s="19"/>
      <c r="C837" s="22"/>
      <c r="D837" s="19"/>
      <c r="E837" s="19"/>
      <c r="F837" s="22"/>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spans="2:28">
      <c r="B838" s="19"/>
      <c r="C838" s="22"/>
      <c r="D838" s="19"/>
      <c r="E838" s="19"/>
      <c r="F838" s="22"/>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spans="2:28">
      <c r="B839" s="19"/>
      <c r="C839" s="22"/>
      <c r="D839" s="19"/>
      <c r="E839" s="19"/>
      <c r="F839" s="22"/>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spans="2:28">
      <c r="B840" s="19"/>
      <c r="C840" s="22"/>
      <c r="D840" s="19"/>
      <c r="E840" s="19"/>
      <c r="F840" s="22"/>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spans="2:28">
      <c r="B841" s="19"/>
      <c r="C841" s="22"/>
      <c r="D841" s="19"/>
      <c r="E841" s="19"/>
      <c r="F841" s="22"/>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spans="2:28">
      <c r="B842" s="19"/>
      <c r="C842" s="22"/>
      <c r="D842" s="19"/>
      <c r="E842" s="19"/>
      <c r="F842" s="22"/>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spans="2:28">
      <c r="B843" s="19"/>
      <c r="C843" s="22"/>
      <c r="D843" s="19"/>
      <c r="E843" s="19"/>
      <c r="F843" s="22"/>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spans="2:28">
      <c r="B844" s="19"/>
      <c r="C844" s="22"/>
      <c r="D844" s="19"/>
      <c r="E844" s="19"/>
      <c r="F844" s="22"/>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spans="2:28">
      <c r="B845" s="19"/>
      <c r="C845" s="22"/>
      <c r="D845" s="19"/>
      <c r="E845" s="19"/>
      <c r="F845" s="22"/>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spans="2:28">
      <c r="B846" s="19"/>
      <c r="C846" s="22"/>
      <c r="D846" s="19"/>
      <c r="E846" s="19"/>
      <c r="F846" s="22"/>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spans="2:28">
      <c r="B847" s="19"/>
      <c r="C847" s="22"/>
      <c r="D847" s="19"/>
      <c r="E847" s="19"/>
      <c r="F847" s="22"/>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spans="2:28">
      <c r="B848" s="19"/>
      <c r="C848" s="22"/>
      <c r="D848" s="19"/>
      <c r="E848" s="19"/>
      <c r="F848" s="22"/>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spans="2:28">
      <c r="B849" s="19"/>
      <c r="C849" s="22"/>
      <c r="D849" s="19"/>
      <c r="E849" s="19"/>
      <c r="F849" s="22"/>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spans="2:28">
      <c r="B850" s="19"/>
      <c r="C850" s="22"/>
      <c r="D850" s="19"/>
      <c r="E850" s="19"/>
      <c r="F850" s="22"/>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spans="2:28">
      <c r="B851" s="19"/>
      <c r="C851" s="22"/>
      <c r="D851" s="19"/>
      <c r="E851" s="19"/>
      <c r="F851" s="22"/>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spans="2:28">
      <c r="B852" s="19"/>
      <c r="C852" s="22"/>
      <c r="D852" s="19"/>
      <c r="E852" s="19"/>
      <c r="F852" s="22"/>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spans="2:28">
      <c r="B853" s="19"/>
      <c r="C853" s="22"/>
      <c r="D853" s="19"/>
      <c r="E853" s="19"/>
      <c r="F853" s="22"/>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spans="2:28">
      <c r="B854" s="19"/>
      <c r="C854" s="22"/>
      <c r="D854" s="19"/>
      <c r="E854" s="19"/>
      <c r="F854" s="22"/>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spans="2:28">
      <c r="B855" s="19"/>
      <c r="C855" s="22"/>
      <c r="D855" s="19"/>
      <c r="E855" s="19"/>
      <c r="F855" s="22"/>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spans="2:28">
      <c r="B856" s="19"/>
      <c r="C856" s="22"/>
      <c r="D856" s="19"/>
      <c r="E856" s="19"/>
      <c r="F856" s="22"/>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spans="2:28">
      <c r="B857" s="19"/>
      <c r="C857" s="22"/>
      <c r="D857" s="19"/>
      <c r="E857" s="19"/>
      <c r="F857" s="22"/>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spans="2:28">
      <c r="B858" s="19"/>
      <c r="C858" s="22"/>
      <c r="D858" s="19"/>
      <c r="E858" s="19"/>
      <c r="F858" s="22"/>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spans="2:28">
      <c r="B859" s="19"/>
      <c r="C859" s="22"/>
      <c r="D859" s="19"/>
      <c r="E859" s="19"/>
      <c r="F859" s="22"/>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spans="2:28">
      <c r="B860" s="19"/>
      <c r="C860" s="22"/>
      <c r="D860" s="19"/>
      <c r="E860" s="19"/>
      <c r="F860" s="22"/>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spans="2:28">
      <c r="B861" s="19"/>
      <c r="C861" s="22"/>
      <c r="D861" s="19"/>
      <c r="E861" s="19"/>
      <c r="F861" s="22"/>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spans="2:28">
      <c r="B862" s="19"/>
      <c r="C862" s="22"/>
      <c r="D862" s="19"/>
      <c r="E862" s="19"/>
      <c r="F862" s="22"/>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spans="2:28">
      <c r="B863" s="19"/>
      <c r="C863" s="22"/>
      <c r="D863" s="19"/>
      <c r="E863" s="19"/>
      <c r="F863" s="22"/>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spans="2:28">
      <c r="B864" s="19"/>
      <c r="C864" s="22"/>
      <c r="D864" s="19"/>
      <c r="E864" s="19"/>
      <c r="F864" s="22"/>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spans="2:28">
      <c r="B865" s="19"/>
      <c r="C865" s="22"/>
      <c r="D865" s="19"/>
      <c r="E865" s="19"/>
      <c r="F865" s="22"/>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spans="2:28">
      <c r="B866" s="19"/>
      <c r="C866" s="22"/>
      <c r="D866" s="19"/>
      <c r="E866" s="19"/>
      <c r="F866" s="22"/>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spans="2:28">
      <c r="B867" s="19"/>
      <c r="C867" s="22"/>
      <c r="D867" s="19"/>
      <c r="E867" s="19"/>
      <c r="F867" s="22"/>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spans="2:28">
      <c r="B868" s="19"/>
      <c r="C868" s="22"/>
      <c r="D868" s="19"/>
      <c r="E868" s="19"/>
      <c r="F868" s="22"/>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spans="2:28">
      <c r="B869" s="19"/>
      <c r="C869" s="22"/>
      <c r="D869" s="19"/>
      <c r="E869" s="19"/>
      <c r="F869" s="22"/>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spans="2:28">
      <c r="B870" s="19"/>
      <c r="C870" s="22"/>
      <c r="D870" s="19"/>
      <c r="E870" s="19"/>
      <c r="F870" s="22"/>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spans="2:28">
      <c r="B871" s="19"/>
      <c r="C871" s="22"/>
      <c r="D871" s="19"/>
      <c r="E871" s="19"/>
      <c r="F871" s="22"/>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spans="2:28">
      <c r="B872" s="19"/>
      <c r="C872" s="22"/>
      <c r="D872" s="19"/>
      <c r="E872" s="19"/>
      <c r="F872" s="22"/>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spans="2:28">
      <c r="B873" s="19"/>
      <c r="C873" s="22"/>
      <c r="D873" s="19"/>
      <c r="E873" s="19"/>
      <c r="F873" s="22"/>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spans="2:28">
      <c r="B874" s="19"/>
      <c r="C874" s="22"/>
      <c r="D874" s="19"/>
      <c r="E874" s="19"/>
      <c r="F874" s="22"/>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spans="2:28">
      <c r="B875" s="19"/>
      <c r="C875" s="22"/>
      <c r="D875" s="19"/>
      <c r="E875" s="19"/>
      <c r="F875" s="22"/>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spans="2:28">
      <c r="B876" s="19"/>
      <c r="C876" s="22"/>
      <c r="D876" s="19"/>
      <c r="E876" s="19"/>
      <c r="F876" s="22"/>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spans="2:28">
      <c r="B877" s="19"/>
      <c r="C877" s="22"/>
      <c r="D877" s="19"/>
      <c r="E877" s="19"/>
      <c r="F877" s="22"/>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spans="2:28">
      <c r="B878" s="19"/>
      <c r="C878" s="22"/>
      <c r="D878" s="19"/>
      <c r="E878" s="19"/>
      <c r="F878" s="22"/>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spans="2:28">
      <c r="B879" s="19"/>
      <c r="C879" s="22"/>
      <c r="D879" s="19"/>
      <c r="E879" s="19"/>
      <c r="F879" s="22"/>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spans="2:28">
      <c r="B880" s="19"/>
      <c r="C880" s="22"/>
      <c r="D880" s="19"/>
      <c r="E880" s="19"/>
      <c r="F880" s="22"/>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spans="2:28">
      <c r="B881" s="19"/>
      <c r="C881" s="22"/>
      <c r="D881" s="19"/>
      <c r="E881" s="19"/>
      <c r="F881" s="22"/>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spans="2:28">
      <c r="B882" s="19"/>
      <c r="C882" s="22"/>
      <c r="D882" s="19"/>
      <c r="E882" s="19"/>
      <c r="F882" s="22"/>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spans="2:28">
      <c r="B883" s="19"/>
      <c r="C883" s="22"/>
      <c r="D883" s="19"/>
      <c r="E883" s="19"/>
      <c r="F883" s="22"/>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spans="2:28">
      <c r="B884" s="19"/>
      <c r="C884" s="22"/>
      <c r="D884" s="19"/>
      <c r="E884" s="19"/>
      <c r="F884" s="22"/>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spans="2:28">
      <c r="B885" s="19"/>
      <c r="C885" s="22"/>
      <c r="D885" s="19"/>
      <c r="E885" s="19"/>
      <c r="F885" s="22"/>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spans="2:28">
      <c r="B886" s="19"/>
      <c r="C886" s="22"/>
      <c r="D886" s="19"/>
      <c r="E886" s="19"/>
      <c r="F886" s="22"/>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spans="2:28">
      <c r="B887" s="19"/>
      <c r="C887" s="22"/>
      <c r="D887" s="19"/>
      <c r="E887" s="19"/>
      <c r="F887" s="22"/>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spans="2:28">
      <c r="B888" s="19"/>
      <c r="C888" s="22"/>
      <c r="D888" s="19"/>
      <c r="E888" s="19"/>
      <c r="F888" s="22"/>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spans="2:28">
      <c r="B889" s="19"/>
      <c r="C889" s="22"/>
      <c r="D889" s="19"/>
      <c r="E889" s="19"/>
      <c r="F889" s="22"/>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spans="2:28">
      <c r="B890" s="19"/>
      <c r="C890" s="22"/>
      <c r="D890" s="19"/>
      <c r="E890" s="19"/>
      <c r="F890" s="22"/>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spans="2:28">
      <c r="B891" s="19"/>
      <c r="C891" s="22"/>
      <c r="D891" s="19"/>
      <c r="E891" s="19"/>
      <c r="F891" s="22"/>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spans="2:28">
      <c r="B892" s="19"/>
      <c r="C892" s="22"/>
      <c r="D892" s="19"/>
      <c r="E892" s="19"/>
      <c r="F892" s="22"/>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spans="2:28">
      <c r="B893" s="19"/>
      <c r="C893" s="22"/>
      <c r="D893" s="19"/>
      <c r="E893" s="19"/>
      <c r="F893" s="22"/>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spans="2:28">
      <c r="B894" s="19"/>
      <c r="C894" s="22"/>
      <c r="D894" s="19"/>
      <c r="E894" s="19"/>
      <c r="F894" s="22"/>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spans="2:28">
      <c r="B895" s="19"/>
      <c r="C895" s="22"/>
      <c r="D895" s="19"/>
      <c r="E895" s="19"/>
      <c r="F895" s="22"/>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spans="2:28">
      <c r="B896" s="19"/>
      <c r="C896" s="22"/>
      <c r="D896" s="19"/>
      <c r="E896" s="19"/>
      <c r="F896" s="22"/>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spans="2:28">
      <c r="B897" s="19"/>
      <c r="C897" s="22"/>
      <c r="D897" s="19"/>
      <c r="E897" s="19"/>
      <c r="F897" s="22"/>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spans="2:28">
      <c r="B898" s="19"/>
      <c r="C898" s="22"/>
      <c r="D898" s="19"/>
      <c r="E898" s="19"/>
      <c r="F898" s="22"/>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spans="2:28">
      <c r="B899" s="19"/>
      <c r="C899" s="22"/>
      <c r="D899" s="19"/>
      <c r="E899" s="19"/>
      <c r="F899" s="22"/>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spans="2:28">
      <c r="B900" s="19"/>
      <c r="C900" s="22"/>
      <c r="D900" s="19"/>
      <c r="E900" s="19"/>
      <c r="F900" s="22"/>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spans="2:28">
      <c r="B901" s="19"/>
      <c r="C901" s="22"/>
      <c r="D901" s="19"/>
      <c r="E901" s="19"/>
      <c r="F901" s="22"/>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spans="2:28">
      <c r="B902" s="19"/>
      <c r="C902" s="22"/>
      <c r="D902" s="19"/>
      <c r="E902" s="19"/>
      <c r="F902" s="22"/>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spans="2:28">
      <c r="B903" s="19"/>
      <c r="C903" s="22"/>
      <c r="D903" s="19"/>
      <c r="E903" s="19"/>
      <c r="F903" s="22"/>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spans="2:28">
      <c r="B904" s="19"/>
      <c r="C904" s="22"/>
      <c r="D904" s="19"/>
      <c r="E904" s="19"/>
      <c r="F904" s="22"/>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spans="2:28">
      <c r="B905" s="19"/>
      <c r="C905" s="22"/>
      <c r="D905" s="19"/>
      <c r="E905" s="19"/>
      <c r="F905" s="22"/>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spans="2:28">
      <c r="B906" s="19"/>
      <c r="C906" s="22"/>
      <c r="D906" s="19"/>
      <c r="E906" s="19"/>
      <c r="F906" s="22"/>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spans="2:28">
      <c r="B907" s="19"/>
      <c r="C907" s="22"/>
      <c r="D907" s="19"/>
      <c r="E907" s="19"/>
      <c r="F907" s="22"/>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spans="2:28">
      <c r="B908" s="19"/>
      <c r="C908" s="22"/>
      <c r="D908" s="19"/>
      <c r="E908" s="19"/>
      <c r="F908" s="22"/>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spans="2:28">
      <c r="B909" s="19"/>
      <c r="C909" s="22"/>
      <c r="D909" s="19"/>
      <c r="E909" s="19"/>
      <c r="F909" s="22"/>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spans="2:28">
      <c r="B910" s="19"/>
      <c r="C910" s="22"/>
      <c r="D910" s="19"/>
      <c r="E910" s="19"/>
      <c r="F910" s="22"/>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spans="2:28">
      <c r="B911" s="19"/>
      <c r="C911" s="22"/>
      <c r="D911" s="19"/>
      <c r="E911" s="19"/>
      <c r="F911" s="22"/>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spans="2:28">
      <c r="B912" s="19"/>
      <c r="C912" s="22"/>
      <c r="D912" s="19"/>
      <c r="E912" s="19"/>
      <c r="F912" s="22"/>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spans="2:28">
      <c r="B913" s="19"/>
      <c r="C913" s="22"/>
      <c r="D913" s="19"/>
      <c r="E913" s="19"/>
      <c r="F913" s="22"/>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spans="2:28">
      <c r="B914" s="19"/>
      <c r="C914" s="22"/>
      <c r="D914" s="19"/>
      <c r="E914" s="19"/>
      <c r="F914" s="22"/>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spans="2:28">
      <c r="B915" s="19"/>
      <c r="C915" s="22"/>
      <c r="D915" s="19"/>
      <c r="E915" s="19"/>
      <c r="F915" s="22"/>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spans="2:28">
      <c r="B916" s="19"/>
      <c r="C916" s="22"/>
      <c r="D916" s="19"/>
      <c r="E916" s="19"/>
      <c r="F916" s="22"/>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spans="2:28">
      <c r="B917" s="19"/>
      <c r="C917" s="22"/>
      <c r="D917" s="19"/>
      <c r="E917" s="19"/>
      <c r="F917" s="22"/>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spans="2:28">
      <c r="B918" s="19"/>
      <c r="C918" s="22"/>
      <c r="D918" s="19"/>
      <c r="E918" s="19"/>
      <c r="F918" s="22"/>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spans="2:28">
      <c r="B919" s="19"/>
      <c r="C919" s="22"/>
      <c r="D919" s="19"/>
      <c r="E919" s="19"/>
      <c r="F919" s="22"/>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spans="2:28">
      <c r="B920" s="19"/>
      <c r="C920" s="22"/>
      <c r="D920" s="19"/>
      <c r="E920" s="19"/>
      <c r="F920" s="22"/>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spans="2:28">
      <c r="B921" s="19"/>
      <c r="C921" s="22"/>
      <c r="D921" s="19"/>
      <c r="E921" s="19"/>
      <c r="F921" s="22"/>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spans="2:28">
      <c r="B922" s="19"/>
      <c r="C922" s="22"/>
      <c r="D922" s="19"/>
      <c r="E922" s="19"/>
      <c r="F922" s="22"/>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spans="2:28">
      <c r="B923" s="19"/>
      <c r="C923" s="22"/>
      <c r="D923" s="19"/>
      <c r="E923" s="19"/>
      <c r="F923" s="22"/>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spans="2:28">
      <c r="B924" s="19"/>
      <c r="C924" s="22"/>
      <c r="D924" s="19"/>
      <c r="E924" s="19"/>
      <c r="F924" s="22"/>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spans="2:28">
      <c r="B925" s="19"/>
      <c r="C925" s="22"/>
      <c r="D925" s="19"/>
      <c r="E925" s="19"/>
      <c r="F925" s="22"/>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spans="2:28">
      <c r="B926" s="19"/>
      <c r="C926" s="22"/>
      <c r="D926" s="19"/>
      <c r="E926" s="19"/>
      <c r="F926" s="22"/>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spans="2:28">
      <c r="B927" s="19"/>
      <c r="C927" s="22"/>
      <c r="D927" s="19"/>
      <c r="E927" s="19"/>
      <c r="F927" s="22"/>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spans="2:28">
      <c r="B928" s="19"/>
      <c r="C928" s="22"/>
      <c r="D928" s="19"/>
      <c r="E928" s="19"/>
      <c r="F928" s="22"/>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spans="2:28">
      <c r="B929" s="19"/>
      <c r="C929" s="22"/>
      <c r="D929" s="19"/>
      <c r="E929" s="19"/>
      <c r="F929" s="22"/>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spans="2:28">
      <c r="B930" s="19"/>
      <c r="C930" s="22"/>
      <c r="D930" s="19"/>
      <c r="E930" s="19"/>
      <c r="F930" s="22"/>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spans="2:28">
      <c r="B931" s="19"/>
      <c r="C931" s="22"/>
      <c r="D931" s="19"/>
      <c r="E931" s="19"/>
      <c r="F931" s="22"/>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spans="2:28">
      <c r="B932" s="19"/>
      <c r="C932" s="22"/>
      <c r="D932" s="19"/>
      <c r="E932" s="19"/>
      <c r="F932" s="22"/>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spans="2:28">
      <c r="B933" s="19"/>
      <c r="C933" s="22"/>
      <c r="D933" s="19"/>
      <c r="E933" s="19"/>
      <c r="F933" s="22"/>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spans="2:28">
      <c r="B934" s="19"/>
      <c r="C934" s="22"/>
      <c r="D934" s="19"/>
      <c r="E934" s="19"/>
      <c r="F934" s="22"/>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spans="2:28">
      <c r="B935" s="19"/>
      <c r="C935" s="22"/>
      <c r="D935" s="19"/>
      <c r="E935" s="19"/>
      <c r="F935" s="22"/>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spans="2:28">
      <c r="B936" s="19"/>
      <c r="C936" s="22"/>
      <c r="D936" s="19"/>
      <c r="E936" s="19"/>
      <c r="F936" s="22"/>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spans="2:28">
      <c r="B937" s="19"/>
      <c r="C937" s="22"/>
      <c r="D937" s="19"/>
      <c r="E937" s="19"/>
      <c r="F937" s="22"/>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spans="2:28">
      <c r="B938" s="19"/>
      <c r="C938" s="22"/>
      <c r="D938" s="19"/>
      <c r="E938" s="19"/>
      <c r="F938" s="22"/>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spans="2:28">
      <c r="B939" s="19"/>
      <c r="C939" s="22"/>
      <c r="D939" s="19"/>
      <c r="E939" s="19"/>
      <c r="F939" s="22"/>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spans="2:28">
      <c r="B940" s="19"/>
      <c r="C940" s="22"/>
      <c r="D940" s="19"/>
      <c r="E940" s="19"/>
      <c r="F940" s="22"/>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spans="2:28">
      <c r="B941" s="19"/>
      <c r="C941" s="22"/>
      <c r="D941" s="19"/>
      <c r="E941" s="19"/>
      <c r="F941" s="22"/>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spans="2:28">
      <c r="B942" s="19"/>
      <c r="C942" s="22"/>
      <c r="D942" s="19"/>
      <c r="E942" s="19"/>
      <c r="F942" s="22"/>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spans="2:28">
      <c r="B943" s="19"/>
      <c r="C943" s="22"/>
      <c r="D943" s="19"/>
      <c r="E943" s="19"/>
      <c r="F943" s="22"/>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spans="2:28">
      <c r="B944" s="19"/>
      <c r="C944" s="22"/>
      <c r="D944" s="19"/>
      <c r="E944" s="19"/>
      <c r="F944" s="22"/>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spans="2:28">
      <c r="B945" s="19"/>
      <c r="C945" s="22"/>
      <c r="D945" s="19"/>
      <c r="E945" s="19"/>
      <c r="F945" s="22"/>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spans="2:28">
      <c r="B946" s="19"/>
      <c r="C946" s="22"/>
      <c r="D946" s="19"/>
      <c r="E946" s="19"/>
      <c r="F946" s="22"/>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spans="2:28">
      <c r="B947" s="19"/>
      <c r="C947" s="22"/>
      <c r="D947" s="19"/>
      <c r="E947" s="19"/>
      <c r="F947" s="22"/>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spans="2:28">
      <c r="B948" s="19"/>
      <c r="C948" s="22"/>
      <c r="D948" s="19"/>
      <c r="E948" s="19"/>
      <c r="F948" s="22"/>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spans="2:28">
      <c r="B949" s="19"/>
      <c r="C949" s="22"/>
      <c r="D949" s="19"/>
      <c r="E949" s="19"/>
      <c r="F949" s="22"/>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spans="2:28">
      <c r="B950" s="19"/>
      <c r="C950" s="22"/>
      <c r="D950" s="19"/>
      <c r="E950" s="19"/>
      <c r="F950" s="22"/>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spans="2:28">
      <c r="B951" s="19"/>
      <c r="C951" s="22"/>
      <c r="D951" s="19"/>
      <c r="E951" s="19"/>
      <c r="F951" s="22"/>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spans="2:28">
      <c r="B952" s="19"/>
      <c r="C952" s="22"/>
      <c r="D952" s="19"/>
      <c r="E952" s="19"/>
      <c r="F952" s="22"/>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spans="2:28">
      <c r="B953" s="19"/>
      <c r="C953" s="22"/>
      <c r="D953" s="19"/>
      <c r="E953" s="19"/>
      <c r="F953" s="22"/>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spans="2:28">
      <c r="B954" s="19"/>
      <c r="C954" s="22"/>
      <c r="D954" s="19"/>
      <c r="E954" s="19"/>
      <c r="F954" s="22"/>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spans="2:28">
      <c r="B955" s="19"/>
      <c r="C955" s="22"/>
      <c r="D955" s="19"/>
      <c r="E955" s="19"/>
      <c r="F955" s="22"/>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spans="2:28">
      <c r="B956" s="19"/>
      <c r="C956" s="22"/>
      <c r="D956" s="19"/>
      <c r="E956" s="19"/>
      <c r="F956" s="22"/>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spans="2:28">
      <c r="B957" s="19"/>
      <c r="C957" s="22"/>
      <c r="D957" s="19"/>
      <c r="E957" s="19"/>
      <c r="F957" s="22"/>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spans="2:28">
      <c r="B958" s="19"/>
      <c r="C958" s="22"/>
      <c r="D958" s="19"/>
      <c r="E958" s="19"/>
      <c r="F958" s="22"/>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spans="2:28">
      <c r="B959" s="19"/>
      <c r="C959" s="22"/>
      <c r="D959" s="19"/>
      <c r="E959" s="19"/>
      <c r="F959" s="22"/>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spans="2:28">
      <c r="B960" s="19"/>
      <c r="C960" s="22"/>
      <c r="D960" s="19"/>
      <c r="E960" s="19"/>
      <c r="F960" s="22"/>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spans="2:28">
      <c r="B961" s="19"/>
      <c r="C961" s="22"/>
      <c r="D961" s="19"/>
      <c r="E961" s="19"/>
      <c r="F961" s="22"/>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spans="2:28">
      <c r="B962" s="19"/>
      <c r="C962" s="22"/>
      <c r="D962" s="19"/>
      <c r="E962" s="19"/>
      <c r="F962" s="22"/>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spans="2:28">
      <c r="B963" s="19"/>
      <c r="C963" s="22"/>
      <c r="D963" s="19"/>
      <c r="E963" s="19"/>
      <c r="F963" s="22"/>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spans="2:28">
      <c r="B964" s="19"/>
      <c r="C964" s="22"/>
      <c r="D964" s="19"/>
      <c r="E964" s="19"/>
      <c r="F964" s="22"/>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spans="2:28">
      <c r="B965" s="19"/>
      <c r="C965" s="22"/>
      <c r="D965" s="19"/>
      <c r="E965" s="19"/>
      <c r="F965" s="22"/>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spans="2:28">
      <c r="B966" s="19"/>
      <c r="C966" s="22"/>
      <c r="D966" s="19"/>
      <c r="E966" s="19"/>
      <c r="F966" s="22"/>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spans="2:28">
      <c r="B967" s="19"/>
      <c r="C967" s="22"/>
      <c r="D967" s="19"/>
      <c r="E967" s="19"/>
      <c r="F967" s="22"/>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spans="2:28">
      <c r="B968" s="19"/>
      <c r="C968" s="22"/>
      <c r="D968" s="19"/>
      <c r="E968" s="19"/>
      <c r="F968" s="22"/>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spans="2:28">
      <c r="B969" s="19"/>
      <c r="C969" s="22"/>
      <c r="D969" s="19"/>
      <c r="E969" s="19"/>
      <c r="F969" s="22"/>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spans="2:28">
      <c r="B970" s="19"/>
      <c r="C970" s="22"/>
      <c r="D970" s="19"/>
      <c r="E970" s="19"/>
      <c r="F970" s="22"/>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spans="2:28">
      <c r="B971" s="19"/>
      <c r="C971" s="22"/>
      <c r="D971" s="19"/>
      <c r="E971" s="19"/>
      <c r="F971" s="22"/>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spans="2:28">
      <c r="B972" s="19"/>
      <c r="C972" s="22"/>
      <c r="D972" s="19"/>
      <c r="E972" s="19"/>
      <c r="F972" s="22"/>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spans="2:28">
      <c r="B973" s="19"/>
      <c r="C973" s="22"/>
      <c r="D973" s="19"/>
      <c r="E973" s="19"/>
      <c r="F973" s="22"/>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spans="2:28">
      <c r="B974" s="19"/>
      <c r="C974" s="22"/>
      <c r="D974" s="19"/>
      <c r="E974" s="19"/>
      <c r="F974" s="22"/>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spans="2:28">
      <c r="B975" s="19"/>
      <c r="C975" s="22"/>
      <c r="D975" s="19"/>
      <c r="E975" s="19"/>
      <c r="F975" s="22"/>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spans="2:28">
      <c r="B976" s="19"/>
      <c r="C976" s="22"/>
      <c r="D976" s="19"/>
      <c r="E976" s="19"/>
      <c r="F976" s="22"/>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spans="2:28">
      <c r="B977" s="19"/>
      <c r="C977" s="22"/>
      <c r="D977" s="19"/>
      <c r="E977" s="19"/>
      <c r="F977" s="22"/>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spans="2:28">
      <c r="B978" s="19"/>
      <c r="C978" s="22"/>
      <c r="D978" s="19"/>
      <c r="E978" s="19"/>
      <c r="F978" s="22"/>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spans="2:28">
      <c r="B979" s="19"/>
      <c r="C979" s="22"/>
      <c r="D979" s="19"/>
      <c r="E979" s="19"/>
      <c r="F979" s="22"/>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spans="2:28">
      <c r="B980" s="19"/>
      <c r="C980" s="22"/>
      <c r="D980" s="19"/>
      <c r="E980" s="19"/>
      <c r="F980" s="22"/>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spans="2:28">
      <c r="B981" s="19"/>
      <c r="C981" s="22"/>
      <c r="D981" s="19"/>
      <c r="E981" s="19"/>
      <c r="F981" s="22"/>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spans="2:28">
      <c r="B982" s="19"/>
      <c r="C982" s="22"/>
      <c r="D982" s="19"/>
      <c r="E982" s="19"/>
      <c r="F982" s="22"/>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spans="2:28">
      <c r="B983" s="19"/>
      <c r="C983" s="22"/>
      <c r="D983" s="19"/>
      <c r="E983" s="19"/>
      <c r="F983" s="22"/>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spans="2:28">
      <c r="B984" s="19"/>
      <c r="C984" s="22"/>
      <c r="D984" s="19"/>
      <c r="E984" s="19"/>
      <c r="F984" s="22"/>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spans="2:28">
      <c r="B985" s="19"/>
      <c r="C985" s="22"/>
      <c r="D985" s="19"/>
      <c r="E985" s="19"/>
      <c r="F985" s="22"/>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spans="2:28">
      <c r="B986" s="19"/>
      <c r="C986" s="22"/>
      <c r="D986" s="19"/>
      <c r="E986" s="19"/>
      <c r="F986" s="22"/>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spans="2:28">
      <c r="B987" s="19"/>
      <c r="C987" s="22"/>
      <c r="D987" s="19"/>
      <c r="E987" s="19"/>
      <c r="F987" s="22"/>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spans="2:28">
      <c r="B988" s="19"/>
      <c r="C988" s="22"/>
      <c r="D988" s="19"/>
      <c r="E988" s="19"/>
      <c r="F988" s="22"/>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spans="2:28">
      <c r="B989" s="19"/>
      <c r="C989" s="22"/>
      <c r="D989" s="19"/>
      <c r="E989" s="19"/>
      <c r="F989" s="22"/>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spans="2:28">
      <c r="B990" s="19"/>
      <c r="C990" s="22"/>
      <c r="D990" s="19"/>
      <c r="E990" s="19"/>
      <c r="F990" s="22"/>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spans="2:28">
      <c r="B991" s="19"/>
      <c r="C991" s="22"/>
      <c r="D991" s="19"/>
      <c r="E991" s="19"/>
      <c r="F991" s="22"/>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spans="2:28">
      <c r="B992" s="19"/>
      <c r="C992" s="22"/>
      <c r="D992" s="19"/>
      <c r="E992" s="19"/>
      <c r="F992" s="22"/>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spans="2:28">
      <c r="B993" s="19"/>
      <c r="C993" s="22"/>
      <c r="D993" s="19"/>
      <c r="E993" s="19"/>
      <c r="F993" s="22"/>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spans="2:28">
      <c r="B994" s="19"/>
      <c r="C994" s="22"/>
      <c r="D994" s="19"/>
      <c r="E994" s="19"/>
      <c r="F994" s="22"/>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spans="2:28">
      <c r="B995" s="19"/>
      <c r="C995" s="22"/>
      <c r="D995" s="19"/>
      <c r="E995" s="19"/>
      <c r="F995" s="22"/>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spans="2:28">
      <c r="B996" s="19"/>
      <c r="C996" s="22"/>
      <c r="D996" s="19"/>
      <c r="E996" s="19"/>
      <c r="F996" s="22"/>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spans="2:28">
      <c r="B997" s="19"/>
      <c r="C997" s="22"/>
      <c r="D997" s="19"/>
      <c r="E997" s="19"/>
      <c r="F997" s="22"/>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spans="2:28">
      <c r="B998" s="19"/>
      <c r="C998" s="22"/>
      <c r="D998" s="19"/>
      <c r="E998" s="19"/>
      <c r="F998" s="22"/>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spans="2:28">
      <c r="B999" s="19"/>
      <c r="C999" s="22"/>
      <c r="D999" s="19"/>
      <c r="E999" s="19"/>
      <c r="F999" s="22"/>
      <c r="G999" s="19"/>
      <c r="H999" s="19"/>
      <c r="I999" s="19"/>
      <c r="J999" s="19"/>
      <c r="K999" s="19"/>
      <c r="L999" s="19"/>
      <c r="M999" s="19"/>
      <c r="N999" s="19"/>
      <c r="O999" s="19"/>
      <c r="P999" s="19"/>
      <c r="Q999" s="19"/>
      <c r="R999" s="19"/>
      <c r="S999" s="19"/>
      <c r="T999" s="19"/>
      <c r="U999" s="19"/>
      <c r="V999" s="19"/>
      <c r="W999" s="19"/>
      <c r="X999" s="19"/>
      <c r="Y999" s="19"/>
      <c r="Z999" s="19"/>
      <c r="AA999" s="19"/>
      <c r="AB999" s="19"/>
    </row>
    <row r="1000" spans="2:28">
      <c r="B1000" s="19"/>
      <c r="C1000" s="22"/>
      <c r="D1000" s="19"/>
      <c r="E1000" s="19"/>
      <c r="F1000" s="22"/>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row>
    <row r="1001" spans="2:28">
      <c r="B1001" s="19"/>
      <c r="C1001" s="22"/>
      <c r="D1001" s="19"/>
      <c r="E1001" s="19"/>
      <c r="F1001" s="22"/>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row>
  </sheetData>
  <autoFilter ref="B2:F7" xr:uid="{00000000-0009-0000-0000-000004000000}"/>
  <hyperlinks>
    <hyperlink ref="E3" r:id="rId1" xr:uid="{00000000-0004-0000-0400-000000000000}"/>
    <hyperlink ref="E4" r:id="rId2" xr:uid="{00000000-0004-0000-0400-000001000000}"/>
    <hyperlink ref="E5" r:id="rId3" xr:uid="{00000000-0004-0000-0400-000002000000}"/>
    <hyperlink ref="E6" r:id="rId4" xr:uid="{00000000-0004-0000-0400-000003000000}"/>
    <hyperlink ref="E7"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2:C20"/>
  <sheetViews>
    <sheetView workbookViewId="0">
      <selection activeCell="C25" sqref="C25"/>
    </sheetView>
  </sheetViews>
  <sheetFormatPr defaultColWidth="12.6640625" defaultRowHeight="15.75" customHeight="1"/>
  <cols>
    <col min="2" max="2" width="5.6640625" customWidth="1"/>
    <col min="3" max="3" width="93.21875" customWidth="1"/>
  </cols>
  <sheetData>
    <row r="2" spans="1:3">
      <c r="A2" s="279" t="s">
        <v>43</v>
      </c>
      <c r="B2" s="280"/>
      <c r="C2" s="281"/>
    </row>
    <row r="3" spans="1:3">
      <c r="A3" s="275" t="s">
        <v>44</v>
      </c>
      <c r="B3" s="23">
        <v>1</v>
      </c>
      <c r="C3" s="24" t="s">
        <v>45</v>
      </c>
    </row>
    <row r="4" spans="1:3">
      <c r="A4" s="276"/>
      <c r="B4" s="25">
        <v>2</v>
      </c>
      <c r="C4" s="26" t="s">
        <v>46</v>
      </c>
    </row>
    <row r="5" spans="1:3">
      <c r="A5" s="282"/>
      <c r="B5" s="23">
        <v>3</v>
      </c>
      <c r="C5" s="24" t="s">
        <v>47</v>
      </c>
    </row>
    <row r="6" spans="1:3">
      <c r="A6" s="283" t="s">
        <v>48</v>
      </c>
      <c r="B6" s="25">
        <v>1</v>
      </c>
      <c r="C6" s="26" t="s">
        <v>49</v>
      </c>
    </row>
    <row r="7" spans="1:3">
      <c r="A7" s="277"/>
      <c r="B7" s="23">
        <v>2</v>
      </c>
      <c r="C7" s="24" t="s">
        <v>50</v>
      </c>
    </row>
    <row r="8" spans="1:3">
      <c r="A8" s="276"/>
      <c r="B8" s="25">
        <v>3</v>
      </c>
      <c r="C8" s="26" t="s">
        <v>51</v>
      </c>
    </row>
    <row r="9" spans="1:3">
      <c r="A9" s="277"/>
      <c r="B9" s="23">
        <v>4</v>
      </c>
      <c r="C9" s="24" t="s">
        <v>52</v>
      </c>
    </row>
    <row r="10" spans="1:3">
      <c r="A10" s="278"/>
      <c r="B10" s="25">
        <v>5</v>
      </c>
      <c r="C10" s="26" t="s">
        <v>53</v>
      </c>
    </row>
    <row r="12" spans="1:3">
      <c r="A12" s="279" t="s">
        <v>54</v>
      </c>
      <c r="B12" s="280"/>
      <c r="C12" s="281"/>
    </row>
    <row r="13" spans="1:3">
      <c r="A13" s="275" t="s">
        <v>44</v>
      </c>
      <c r="B13" s="23">
        <v>1</v>
      </c>
      <c r="C13" s="24" t="s">
        <v>55</v>
      </c>
    </row>
    <row r="14" spans="1:3">
      <c r="A14" s="276"/>
      <c r="B14" s="25">
        <v>2</v>
      </c>
      <c r="C14" s="26" t="s">
        <v>56</v>
      </c>
    </row>
    <row r="15" spans="1:3">
      <c r="A15" s="277"/>
      <c r="B15" s="23">
        <v>3</v>
      </c>
      <c r="C15" s="24" t="s">
        <v>57</v>
      </c>
    </row>
    <row r="16" spans="1:3">
      <c r="A16" s="278"/>
      <c r="B16" s="25">
        <v>4</v>
      </c>
      <c r="C16" s="26" t="s">
        <v>58</v>
      </c>
    </row>
    <row r="17" spans="1:3">
      <c r="A17" s="275" t="s">
        <v>48</v>
      </c>
      <c r="B17" s="23">
        <v>1</v>
      </c>
      <c r="C17" s="24" t="s">
        <v>59</v>
      </c>
    </row>
    <row r="18" spans="1:3">
      <c r="A18" s="276"/>
      <c r="B18" s="25">
        <v>2</v>
      </c>
      <c r="C18" s="26" t="s">
        <v>60</v>
      </c>
    </row>
    <row r="19" spans="1:3">
      <c r="A19" s="277"/>
      <c r="B19" s="23">
        <v>3</v>
      </c>
      <c r="C19" s="24" t="s">
        <v>61</v>
      </c>
    </row>
    <row r="20" spans="1:3">
      <c r="A20" s="278"/>
      <c r="B20" s="25">
        <v>5</v>
      </c>
      <c r="C20" s="26" t="s">
        <v>53</v>
      </c>
    </row>
  </sheetData>
  <mergeCells count="6">
    <mergeCell ref="A17:A20"/>
    <mergeCell ref="A2:C2"/>
    <mergeCell ref="A3:A5"/>
    <mergeCell ref="A6:A10"/>
    <mergeCell ref="A12:C12"/>
    <mergeCell ref="A13:A16"/>
  </mergeCells>
  <printOptions horizontalCentered="1" gridLines="1"/>
  <pageMargins left="0.7" right="0.7" top="0.75" bottom="0.75" header="0" footer="0"/>
  <pageSetup paperSize="9"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M362"/>
  <sheetViews>
    <sheetView topLeftCell="V1" workbookViewId="0">
      <pane ySplit="2" topLeftCell="A323" activePane="bottomLeft" state="frozen"/>
      <selection pane="bottomLeft" activeCell="AH72" sqref="AH72"/>
    </sheetView>
  </sheetViews>
  <sheetFormatPr defaultColWidth="12.6640625" defaultRowHeight="15.75" customHeight="1"/>
  <cols>
    <col min="1" max="1" width="16" customWidth="1"/>
    <col min="2" max="2" width="3.44140625" bestFit="1" customWidth="1"/>
    <col min="3" max="3" width="63.33203125" customWidth="1"/>
    <col min="4" max="4" width="5.5546875" customWidth="1"/>
    <col min="5" max="5" width="14.21875" customWidth="1"/>
    <col min="6" max="6" width="27.88671875" customWidth="1"/>
    <col min="7" max="8" width="3.33203125" bestFit="1" customWidth="1"/>
    <col min="9" max="9" width="67.44140625" customWidth="1"/>
    <col min="10" max="10" width="34.88671875" customWidth="1"/>
    <col min="11" max="11" width="6.5546875" bestFit="1" customWidth="1"/>
    <col min="12" max="12" width="39" bestFit="1" customWidth="1"/>
    <col min="13" max="13" width="51.33203125" customWidth="1"/>
    <col min="14" max="14" width="42.6640625" customWidth="1"/>
    <col min="15" max="15" width="46.88671875" customWidth="1"/>
    <col min="16" max="16" width="43.33203125" customWidth="1"/>
    <col min="17" max="17" width="38.6640625" customWidth="1"/>
    <col min="18" max="18" width="36" customWidth="1"/>
    <col min="19" max="19" width="12.21875" bestFit="1" customWidth="1"/>
    <col min="20" max="20" width="8.44140625" bestFit="1" customWidth="1"/>
    <col min="21" max="21" width="7.33203125" bestFit="1" customWidth="1"/>
    <col min="22" max="22" width="11.5546875" bestFit="1" customWidth="1"/>
    <col min="23" max="23" width="15.109375" bestFit="1" customWidth="1"/>
    <col min="24" max="24" width="2" customWidth="1"/>
    <col min="25" max="25" width="7.6640625" bestFit="1" customWidth="1"/>
    <col min="26" max="26" width="8.33203125" bestFit="1" customWidth="1"/>
    <col min="27" max="27" width="4" bestFit="1" customWidth="1"/>
    <col min="28" max="32" width="3" bestFit="1" customWidth="1"/>
    <col min="33" max="33" width="4" bestFit="1" customWidth="1"/>
    <col min="34" max="34" width="5.21875" bestFit="1" customWidth="1"/>
    <col min="35" max="35" width="3" bestFit="1" customWidth="1"/>
    <col min="36" max="36" width="14.88671875" bestFit="1" customWidth="1"/>
    <col min="37" max="37" width="7.77734375" bestFit="1" customWidth="1"/>
    <col min="38" max="38" width="8.33203125" bestFit="1" customWidth="1"/>
    <col min="39" max="44" width="3" bestFit="1" customWidth="1"/>
    <col min="45" max="45" width="4" bestFit="1" customWidth="1"/>
    <col min="46" max="46" width="5.21875" bestFit="1" customWidth="1"/>
    <col min="47" max="47" width="4" bestFit="1" customWidth="1"/>
    <col min="48" max="48" width="3" bestFit="1" customWidth="1"/>
    <col min="49" max="49" width="9.6640625" bestFit="1" customWidth="1"/>
    <col min="50" max="50" width="2" customWidth="1"/>
    <col min="51" max="51" width="6.44140625" customWidth="1"/>
    <col min="52" max="52" width="3" bestFit="1" customWidth="1"/>
    <col min="53" max="53" width="6.44140625" bestFit="1" customWidth="1"/>
    <col min="54" max="54" width="8.33203125" bestFit="1" customWidth="1"/>
    <col min="55" max="55" width="5.77734375" bestFit="1" customWidth="1"/>
    <col min="56" max="56" width="3.88671875" bestFit="1" customWidth="1"/>
    <col min="57" max="57" width="5.77734375" bestFit="1" customWidth="1"/>
    <col min="58" max="58" width="3" bestFit="1" customWidth="1"/>
    <col min="59" max="59" width="6.88671875" bestFit="1" customWidth="1"/>
    <col min="60" max="60" width="3.33203125" bestFit="1" customWidth="1"/>
    <col min="61" max="62" width="6.88671875" bestFit="1" customWidth="1"/>
  </cols>
  <sheetData>
    <row r="1" spans="1:65" ht="17.25" customHeight="1" thickBot="1">
      <c r="AW1" s="262"/>
      <c r="BB1" s="262"/>
    </row>
    <row r="2" spans="1:65" ht="132.6" thickBot="1">
      <c r="A2" s="31" t="s">
        <v>62</v>
      </c>
      <c r="B2" s="31" t="s">
        <v>63</v>
      </c>
      <c r="C2" s="31" t="s">
        <v>64</v>
      </c>
      <c r="D2" s="31" t="s">
        <v>65</v>
      </c>
      <c r="E2" s="32" t="s">
        <v>66</v>
      </c>
      <c r="F2" s="31" t="s">
        <v>67</v>
      </c>
      <c r="G2" s="33" t="s">
        <v>68</v>
      </c>
      <c r="H2" s="32" t="s">
        <v>69</v>
      </c>
      <c r="I2" s="32" t="s">
        <v>70</v>
      </c>
      <c r="J2" s="31" t="s">
        <v>71</v>
      </c>
      <c r="K2" s="31" t="s">
        <v>72</v>
      </c>
      <c r="L2" s="31" t="s">
        <v>73</v>
      </c>
      <c r="M2" s="31" t="s">
        <v>25</v>
      </c>
      <c r="N2" s="31" t="s">
        <v>74</v>
      </c>
      <c r="O2" s="31" t="s">
        <v>75</v>
      </c>
      <c r="P2" s="31" t="s">
        <v>76</v>
      </c>
      <c r="Q2" s="31" t="s">
        <v>77</v>
      </c>
      <c r="R2" s="31" t="s">
        <v>66</v>
      </c>
      <c r="S2" s="31" t="s">
        <v>78</v>
      </c>
      <c r="T2" s="31" t="s">
        <v>79</v>
      </c>
      <c r="U2" s="31" t="s">
        <v>80</v>
      </c>
      <c r="V2" s="31" t="s">
        <v>81</v>
      </c>
      <c r="W2" s="31" t="s">
        <v>82</v>
      </c>
      <c r="X2" s="34"/>
      <c r="Y2" s="35" t="s">
        <v>83</v>
      </c>
      <c r="Z2" s="35" t="s">
        <v>84</v>
      </c>
      <c r="AA2" s="35" t="s">
        <v>85</v>
      </c>
      <c r="AB2" s="35" t="s">
        <v>86</v>
      </c>
      <c r="AC2" s="35" t="s">
        <v>87</v>
      </c>
      <c r="AD2" s="35" t="s">
        <v>88</v>
      </c>
      <c r="AE2" s="35" t="s">
        <v>89</v>
      </c>
      <c r="AF2" s="35" t="s">
        <v>90</v>
      </c>
      <c r="AG2" s="35" t="s">
        <v>91</v>
      </c>
      <c r="AH2" s="35" t="s">
        <v>92</v>
      </c>
      <c r="AI2" s="35" t="s">
        <v>93</v>
      </c>
      <c r="AJ2" s="263" t="s">
        <v>94</v>
      </c>
      <c r="AK2" s="34"/>
      <c r="AL2" s="35" t="s">
        <v>95</v>
      </c>
      <c r="AM2" s="35" t="s">
        <v>84</v>
      </c>
      <c r="AN2" s="35" t="s">
        <v>85</v>
      </c>
      <c r="AO2" s="35" t="s">
        <v>86</v>
      </c>
      <c r="AP2" s="35" t="s">
        <v>87</v>
      </c>
      <c r="AQ2" s="35" t="s">
        <v>88</v>
      </c>
      <c r="AR2" s="35" t="s">
        <v>89</v>
      </c>
      <c r="AS2" s="35" t="s">
        <v>90</v>
      </c>
      <c r="AT2" s="35" t="s">
        <v>91</v>
      </c>
      <c r="AU2" s="35" t="s">
        <v>92</v>
      </c>
      <c r="AV2" s="35" t="s">
        <v>93</v>
      </c>
      <c r="AW2" s="263" t="s">
        <v>96</v>
      </c>
      <c r="AX2" s="34"/>
      <c r="AY2" s="37" t="s">
        <v>97</v>
      </c>
      <c r="AZ2" s="34"/>
      <c r="BA2" s="38" t="s">
        <v>98</v>
      </c>
      <c r="BB2" s="263" t="s">
        <v>84</v>
      </c>
      <c r="BC2" s="35" t="s">
        <v>99</v>
      </c>
      <c r="BD2" s="35" t="s">
        <v>100</v>
      </c>
      <c r="BE2" s="34"/>
      <c r="BF2" s="39" t="s">
        <v>101</v>
      </c>
      <c r="BG2" s="39">
        <v>3</v>
      </c>
      <c r="BH2" s="40" t="s">
        <v>102</v>
      </c>
      <c r="BI2" s="41" t="s">
        <v>103</v>
      </c>
      <c r="BJ2" s="42" t="s">
        <v>104</v>
      </c>
      <c r="BK2" s="39" t="s">
        <v>105</v>
      </c>
      <c r="BL2" s="39"/>
      <c r="BM2" s="37"/>
    </row>
    <row r="3" spans="1:65" ht="27.6" thickBot="1">
      <c r="A3" s="43" t="s">
        <v>106</v>
      </c>
      <c r="B3" s="43">
        <v>1</v>
      </c>
      <c r="C3" s="43" t="s">
        <v>107</v>
      </c>
      <c r="D3" s="43">
        <v>2024</v>
      </c>
      <c r="E3" s="44" t="s">
        <v>28</v>
      </c>
      <c r="F3" s="44" t="s">
        <v>108</v>
      </c>
      <c r="G3" s="27">
        <f t="shared" ref="G3:G257" si="0">IF(OR(BF3,BG3),1,0)</f>
        <v>1</v>
      </c>
      <c r="H3" s="44" t="s">
        <v>109</v>
      </c>
      <c r="I3" s="45" t="s">
        <v>110</v>
      </c>
      <c r="J3" s="43" t="s">
        <v>108</v>
      </c>
      <c r="K3" s="43">
        <v>4</v>
      </c>
      <c r="L3" s="43" t="s">
        <v>111</v>
      </c>
      <c r="M3" s="46" t="s">
        <v>112</v>
      </c>
      <c r="N3" s="43" t="s">
        <v>113</v>
      </c>
      <c r="O3" s="43" t="s">
        <v>114</v>
      </c>
      <c r="P3" s="43" t="s">
        <v>115</v>
      </c>
      <c r="Q3" s="43" t="s">
        <v>116</v>
      </c>
      <c r="R3" s="43" t="s">
        <v>117</v>
      </c>
      <c r="S3" s="43" t="s">
        <v>118</v>
      </c>
      <c r="T3" s="43"/>
      <c r="U3" s="43" t="s">
        <v>119</v>
      </c>
      <c r="V3" s="43" t="s">
        <v>120</v>
      </c>
      <c r="W3" s="43" t="s">
        <v>121</v>
      </c>
      <c r="X3" s="47"/>
      <c r="Y3" s="48" t="s">
        <v>122</v>
      </c>
      <c r="Z3" s="43" t="s">
        <v>123</v>
      </c>
      <c r="AA3" s="49" t="b">
        <v>1</v>
      </c>
      <c r="AB3" s="49" t="b">
        <v>0</v>
      </c>
      <c r="AC3" s="49" t="b">
        <v>0</v>
      </c>
      <c r="AD3" s="50" t="b">
        <v>0</v>
      </c>
      <c r="AE3" s="50" t="b">
        <v>0</v>
      </c>
      <c r="AF3" s="50" t="b">
        <v>0</v>
      </c>
      <c r="AG3" s="50" t="b">
        <v>0</v>
      </c>
      <c r="AH3" s="50" t="b">
        <v>0</v>
      </c>
      <c r="AI3" s="43">
        <f t="shared" ref="AI3:AI257" si="1">IF(COUNTIF(AD3:AH3,TRUE)&gt;0,0,1)</f>
        <v>1</v>
      </c>
      <c r="AJ3" s="264"/>
      <c r="AK3" s="47"/>
      <c r="AL3" s="261" t="s">
        <v>124</v>
      </c>
      <c r="AM3" s="43" t="s">
        <v>125</v>
      </c>
      <c r="AN3" s="49" t="b">
        <v>1</v>
      </c>
      <c r="AO3" s="49" t="b">
        <v>0</v>
      </c>
      <c r="AP3" s="49" t="b">
        <v>0</v>
      </c>
      <c r="AQ3" s="50" t="b">
        <v>0</v>
      </c>
      <c r="AR3" s="50" t="b">
        <v>0</v>
      </c>
      <c r="AS3" s="50" t="b">
        <v>0</v>
      </c>
      <c r="AT3" s="50" t="b">
        <v>0</v>
      </c>
      <c r="AU3" s="50" t="b">
        <v>0</v>
      </c>
      <c r="AV3" s="43">
        <f t="shared" ref="AV3:AV257" si="2">IF(COUNTIF(AQ3:AU3,TRUE)&gt;0,0,1)</f>
        <v>1</v>
      </c>
      <c r="AW3" s="264"/>
      <c r="AX3" s="47"/>
      <c r="AY3" s="27">
        <f t="shared" ref="AY3:AY66" si="3">IF(AI3&lt;&gt;AV3, 1, 0)</f>
        <v>0</v>
      </c>
      <c r="AZ3" s="47"/>
      <c r="BA3" s="48" t="s">
        <v>126</v>
      </c>
      <c r="BB3" s="264"/>
      <c r="BC3" s="49" t="b">
        <v>0</v>
      </c>
      <c r="BD3" s="50" t="b">
        <v>0</v>
      </c>
      <c r="BE3" s="47"/>
      <c r="BF3" s="27">
        <f t="shared" ref="BF3:BF66" si="4">IF(AND(AI3,AV3),1,0)</f>
        <v>1</v>
      </c>
      <c r="BG3" s="27">
        <f t="shared" ref="BG3:BG257" si="5">IF(BC3,1,0)</f>
        <v>0</v>
      </c>
      <c r="BH3" s="51">
        <f t="shared" ref="BH3:BH257" si="6">BF3+BG3</f>
        <v>1</v>
      </c>
      <c r="BI3" s="52" t="b">
        <v>1</v>
      </c>
      <c r="BJ3" s="27" t="b">
        <f t="shared" ref="BJ3:BJ257" si="7">AND(BH3,NOT(BI3))</f>
        <v>0</v>
      </c>
      <c r="BK3" s="27"/>
      <c r="BL3" s="27"/>
      <c r="BM3" s="27"/>
    </row>
    <row r="4" spans="1:65" ht="27.6" thickBot="1">
      <c r="A4" s="43" t="s">
        <v>127</v>
      </c>
      <c r="B4" s="43">
        <f t="shared" ref="B4:B258" si="8">B3+1</f>
        <v>2</v>
      </c>
      <c r="C4" s="43" t="s">
        <v>128</v>
      </c>
      <c r="D4" s="43">
        <v>2024</v>
      </c>
      <c r="E4" s="43"/>
      <c r="F4" s="43"/>
      <c r="G4" s="27">
        <f t="shared" si="0"/>
        <v>0</v>
      </c>
      <c r="H4" s="43"/>
      <c r="I4" s="43"/>
      <c r="J4" s="43" t="s">
        <v>129</v>
      </c>
      <c r="K4" s="43">
        <v>9</v>
      </c>
      <c r="L4" s="43" t="s">
        <v>130</v>
      </c>
      <c r="M4" s="46" t="s">
        <v>131</v>
      </c>
      <c r="N4" s="43" t="s">
        <v>132</v>
      </c>
      <c r="O4" s="43" t="s">
        <v>133</v>
      </c>
      <c r="P4" s="43" t="s">
        <v>134</v>
      </c>
      <c r="Q4" s="43" t="s">
        <v>135</v>
      </c>
      <c r="R4" s="43" t="s">
        <v>117</v>
      </c>
      <c r="S4" s="43" t="s">
        <v>136</v>
      </c>
      <c r="T4" s="43"/>
      <c r="U4" s="43" t="s">
        <v>119</v>
      </c>
      <c r="V4" s="43" t="s">
        <v>120</v>
      </c>
      <c r="W4" s="43" t="s">
        <v>137</v>
      </c>
      <c r="X4" s="53"/>
      <c r="Y4" s="48" t="s">
        <v>138</v>
      </c>
      <c r="Z4" s="43" t="s">
        <v>139</v>
      </c>
      <c r="AA4" s="49" t="b">
        <v>0</v>
      </c>
      <c r="AB4" s="49" t="b">
        <v>0</v>
      </c>
      <c r="AC4" s="49" t="b">
        <v>0</v>
      </c>
      <c r="AD4" s="50" t="b">
        <v>0</v>
      </c>
      <c r="AE4" s="50" t="b">
        <v>0</v>
      </c>
      <c r="AF4" s="50" t="b">
        <v>0</v>
      </c>
      <c r="AG4" s="50" t="b">
        <v>0</v>
      </c>
      <c r="AH4" s="50" t="b">
        <v>1</v>
      </c>
      <c r="AI4" s="43">
        <f t="shared" si="1"/>
        <v>0</v>
      </c>
      <c r="AJ4" s="265"/>
      <c r="AK4" s="53"/>
      <c r="AL4" s="48" t="s">
        <v>124</v>
      </c>
      <c r="AM4" s="43" t="s">
        <v>125</v>
      </c>
      <c r="AN4" s="49" t="b">
        <v>0</v>
      </c>
      <c r="AO4" s="49" t="b">
        <v>0</v>
      </c>
      <c r="AP4" s="49" t="b">
        <v>0</v>
      </c>
      <c r="AQ4" s="50" t="b">
        <v>0</v>
      </c>
      <c r="AR4" s="50" t="b">
        <v>0</v>
      </c>
      <c r="AS4" s="50" t="b">
        <v>0</v>
      </c>
      <c r="AT4" s="50" t="b">
        <v>0</v>
      </c>
      <c r="AU4" s="50" t="b">
        <v>1</v>
      </c>
      <c r="AV4" s="43">
        <f t="shared" si="2"/>
        <v>0</v>
      </c>
      <c r="AW4" s="267" t="s">
        <v>140</v>
      </c>
      <c r="AX4" s="53"/>
      <c r="AY4" s="27">
        <f t="shared" si="3"/>
        <v>0</v>
      </c>
      <c r="AZ4" s="53"/>
      <c r="BA4" s="48"/>
      <c r="BB4" s="265"/>
      <c r="BC4" s="49" t="b">
        <v>0</v>
      </c>
      <c r="BD4" s="50" t="b">
        <v>0</v>
      </c>
      <c r="BE4" s="53"/>
      <c r="BF4" s="27">
        <f t="shared" si="4"/>
        <v>0</v>
      </c>
      <c r="BG4" s="27">
        <f t="shared" si="5"/>
        <v>0</v>
      </c>
      <c r="BH4" s="51">
        <f t="shared" si="6"/>
        <v>0</v>
      </c>
      <c r="BI4" s="52" t="b">
        <v>0</v>
      </c>
      <c r="BJ4" s="27" t="b">
        <f t="shared" si="7"/>
        <v>0</v>
      </c>
      <c r="BK4" s="27"/>
      <c r="BL4" s="27"/>
      <c r="BM4" s="27"/>
    </row>
    <row r="5" spans="1:65" ht="27.6" thickBot="1">
      <c r="A5" s="43" t="s">
        <v>141</v>
      </c>
      <c r="B5" s="43">
        <f t="shared" si="8"/>
        <v>3</v>
      </c>
      <c r="C5" s="43" t="s">
        <v>142</v>
      </c>
      <c r="D5" s="43">
        <v>2024</v>
      </c>
      <c r="E5" s="43"/>
      <c r="F5" s="43"/>
      <c r="G5" s="27">
        <f t="shared" si="0"/>
        <v>0</v>
      </c>
      <c r="H5" s="43"/>
      <c r="I5" s="43"/>
      <c r="J5" s="43" t="s">
        <v>143</v>
      </c>
      <c r="K5" s="43">
        <v>5</v>
      </c>
      <c r="L5" s="43" t="s">
        <v>144</v>
      </c>
      <c r="M5" s="46" t="s">
        <v>145</v>
      </c>
      <c r="N5" s="43" t="s">
        <v>146</v>
      </c>
      <c r="O5" s="43" t="s">
        <v>147</v>
      </c>
      <c r="P5" s="43" t="s">
        <v>148</v>
      </c>
      <c r="Q5" s="43" t="s">
        <v>149</v>
      </c>
      <c r="R5" s="43" t="s">
        <v>117</v>
      </c>
      <c r="S5" s="43" t="s">
        <v>118</v>
      </c>
      <c r="T5" s="43"/>
      <c r="U5" s="43" t="s">
        <v>119</v>
      </c>
      <c r="V5" s="43" t="s">
        <v>120</v>
      </c>
      <c r="W5" s="43" t="s">
        <v>150</v>
      </c>
      <c r="X5" s="53"/>
      <c r="Y5" s="48" t="s">
        <v>122</v>
      </c>
      <c r="Z5" s="43" t="s">
        <v>123</v>
      </c>
      <c r="AA5" s="49" t="b">
        <v>1</v>
      </c>
      <c r="AB5" s="49" t="b">
        <v>0</v>
      </c>
      <c r="AC5" s="49" t="b">
        <v>0</v>
      </c>
      <c r="AD5" s="50" t="b">
        <v>0</v>
      </c>
      <c r="AE5" s="50" t="b">
        <v>0</v>
      </c>
      <c r="AF5" s="50" t="b">
        <v>0</v>
      </c>
      <c r="AG5" s="50" t="b">
        <v>0</v>
      </c>
      <c r="AH5" s="50" t="b">
        <v>1</v>
      </c>
      <c r="AI5" s="43">
        <f t="shared" si="1"/>
        <v>0</v>
      </c>
      <c r="AJ5" s="264"/>
      <c r="AK5" s="53"/>
      <c r="AL5" s="48" t="s">
        <v>124</v>
      </c>
      <c r="AM5" s="43" t="s">
        <v>125</v>
      </c>
      <c r="AN5" s="49" t="b">
        <v>0</v>
      </c>
      <c r="AO5" s="49" t="b">
        <v>0</v>
      </c>
      <c r="AP5" s="49" t="b">
        <v>0</v>
      </c>
      <c r="AQ5" s="50" t="b">
        <v>0</v>
      </c>
      <c r="AR5" s="50" t="b">
        <v>0</v>
      </c>
      <c r="AS5" s="50" t="b">
        <v>0</v>
      </c>
      <c r="AT5" s="50" t="b">
        <v>0</v>
      </c>
      <c r="AU5" s="50" t="b">
        <v>1</v>
      </c>
      <c r="AV5" s="43">
        <f t="shared" si="2"/>
        <v>0</v>
      </c>
      <c r="AW5" s="266" t="s">
        <v>140</v>
      </c>
      <c r="AX5" s="53"/>
      <c r="AY5" s="27">
        <f t="shared" si="3"/>
        <v>0</v>
      </c>
      <c r="AZ5" s="53"/>
      <c r="BA5" s="48"/>
      <c r="BB5" s="264"/>
      <c r="BC5" s="49" t="b">
        <v>0</v>
      </c>
      <c r="BD5" s="50" t="b">
        <v>0</v>
      </c>
      <c r="BE5" s="53"/>
      <c r="BF5" s="27">
        <f t="shared" si="4"/>
        <v>0</v>
      </c>
      <c r="BG5" s="27">
        <f t="shared" si="5"/>
        <v>0</v>
      </c>
      <c r="BH5" s="51">
        <f t="shared" si="6"/>
        <v>0</v>
      </c>
      <c r="BI5" s="52" t="b">
        <v>0</v>
      </c>
      <c r="BJ5" s="27" t="b">
        <f t="shared" si="7"/>
        <v>0</v>
      </c>
      <c r="BK5" s="27"/>
      <c r="BL5" s="27"/>
      <c r="BM5" s="27"/>
    </row>
    <row r="6" spans="1:65" ht="27.6" thickBot="1">
      <c r="A6" s="43" t="s">
        <v>151</v>
      </c>
      <c r="B6" s="43">
        <f t="shared" si="8"/>
        <v>4</v>
      </c>
      <c r="C6" s="43" t="s">
        <v>152</v>
      </c>
      <c r="D6" s="43">
        <v>2024</v>
      </c>
      <c r="E6" s="43"/>
      <c r="F6" s="43"/>
      <c r="G6" s="27">
        <f t="shared" si="0"/>
        <v>0</v>
      </c>
      <c r="H6" s="43"/>
      <c r="I6" s="43"/>
      <c r="J6" s="43" t="s">
        <v>153</v>
      </c>
      <c r="K6" s="43">
        <v>6</v>
      </c>
      <c r="L6" s="43" t="s">
        <v>154</v>
      </c>
      <c r="M6" s="46" t="s">
        <v>155</v>
      </c>
      <c r="N6" s="43" t="s">
        <v>156</v>
      </c>
      <c r="O6" s="43" t="s">
        <v>157</v>
      </c>
      <c r="P6" s="43" t="s">
        <v>158</v>
      </c>
      <c r="Q6" s="43" t="s">
        <v>159</v>
      </c>
      <c r="R6" s="43" t="s">
        <v>160</v>
      </c>
      <c r="S6" s="43" t="s">
        <v>161</v>
      </c>
      <c r="T6" s="43"/>
      <c r="U6" s="43" t="s">
        <v>119</v>
      </c>
      <c r="V6" s="43" t="s">
        <v>120</v>
      </c>
      <c r="W6" s="43" t="s">
        <v>162</v>
      </c>
      <c r="X6" s="53"/>
      <c r="Y6" s="48" t="s">
        <v>122</v>
      </c>
      <c r="Z6" s="43" t="s">
        <v>123</v>
      </c>
      <c r="AA6" s="49" t="b">
        <v>0</v>
      </c>
      <c r="AB6" s="49" t="b">
        <v>0</v>
      </c>
      <c r="AC6" s="49" t="b">
        <v>0</v>
      </c>
      <c r="AD6" s="50" t="b">
        <v>0</v>
      </c>
      <c r="AE6" s="50" t="b">
        <v>0</v>
      </c>
      <c r="AF6" s="50" t="b">
        <v>0</v>
      </c>
      <c r="AG6" s="50" t="b">
        <v>1</v>
      </c>
      <c r="AH6" s="50" t="b">
        <v>0</v>
      </c>
      <c r="AI6" s="43">
        <f t="shared" si="1"/>
        <v>0</v>
      </c>
      <c r="AJ6" s="265"/>
      <c r="AK6" s="53"/>
      <c r="AL6" s="48" t="s">
        <v>124</v>
      </c>
      <c r="AM6" s="43" t="s">
        <v>125</v>
      </c>
      <c r="AN6" s="49" t="b">
        <v>0</v>
      </c>
      <c r="AO6" s="49" t="b">
        <v>0</v>
      </c>
      <c r="AP6" s="49" t="b">
        <v>0</v>
      </c>
      <c r="AQ6" s="50" t="b">
        <v>0</v>
      </c>
      <c r="AR6" s="50" t="b">
        <v>0</v>
      </c>
      <c r="AS6" s="50" t="b">
        <v>0</v>
      </c>
      <c r="AT6" s="50" t="b">
        <v>1</v>
      </c>
      <c r="AU6" s="50" t="b">
        <v>0</v>
      </c>
      <c r="AV6" s="43">
        <f t="shared" si="2"/>
        <v>0</v>
      </c>
      <c r="AW6" s="265"/>
      <c r="AX6" s="53"/>
      <c r="AY6" s="27">
        <f t="shared" si="3"/>
        <v>0</v>
      </c>
      <c r="AZ6" s="53"/>
      <c r="BA6" s="48"/>
      <c r="BB6" s="265"/>
      <c r="BC6" s="49" t="b">
        <v>0</v>
      </c>
      <c r="BD6" s="50" t="b">
        <v>0</v>
      </c>
      <c r="BE6" s="53"/>
      <c r="BF6" s="27">
        <f t="shared" si="4"/>
        <v>0</v>
      </c>
      <c r="BG6" s="27">
        <f t="shared" si="5"/>
        <v>0</v>
      </c>
      <c r="BH6" s="51">
        <f t="shared" si="6"/>
        <v>0</v>
      </c>
      <c r="BI6" s="52" t="b">
        <v>0</v>
      </c>
      <c r="BJ6" s="27" t="b">
        <f t="shared" si="7"/>
        <v>0</v>
      </c>
      <c r="BK6" s="27"/>
      <c r="BL6" s="27"/>
      <c r="BM6" s="27"/>
    </row>
    <row r="7" spans="1:65" ht="27.6" thickBot="1">
      <c r="A7" s="43" t="s">
        <v>163</v>
      </c>
      <c r="B7" s="43">
        <f t="shared" si="8"/>
        <v>5</v>
      </c>
      <c r="C7" s="43" t="s">
        <v>164</v>
      </c>
      <c r="D7" s="43">
        <v>2024</v>
      </c>
      <c r="E7" s="43"/>
      <c r="F7" s="43"/>
      <c r="G7" s="27">
        <f t="shared" si="0"/>
        <v>0</v>
      </c>
      <c r="H7" s="43"/>
      <c r="I7" s="43"/>
      <c r="J7" s="43" t="s">
        <v>165</v>
      </c>
      <c r="K7" s="43">
        <v>7</v>
      </c>
      <c r="L7" s="43" t="s">
        <v>166</v>
      </c>
      <c r="M7" s="46" t="s">
        <v>167</v>
      </c>
      <c r="N7" s="43" t="s">
        <v>168</v>
      </c>
      <c r="O7" s="43" t="s">
        <v>169</v>
      </c>
      <c r="P7" s="43" t="s">
        <v>170</v>
      </c>
      <c r="Q7" s="43" t="s">
        <v>171</v>
      </c>
      <c r="R7" s="43" t="s">
        <v>117</v>
      </c>
      <c r="S7" s="43" t="s">
        <v>118</v>
      </c>
      <c r="T7" s="43"/>
      <c r="U7" s="43" t="s">
        <v>119</v>
      </c>
      <c r="V7" s="43" t="s">
        <v>120</v>
      </c>
      <c r="W7" s="43" t="s">
        <v>172</v>
      </c>
      <c r="X7" s="53"/>
      <c r="Y7" s="48" t="s">
        <v>124</v>
      </c>
      <c r="Z7" s="43" t="s">
        <v>173</v>
      </c>
      <c r="AA7" s="49" t="b">
        <v>1</v>
      </c>
      <c r="AB7" s="49" t="b">
        <v>0</v>
      </c>
      <c r="AC7" s="49" t="b">
        <v>0</v>
      </c>
      <c r="AD7" s="50" t="b">
        <v>0</v>
      </c>
      <c r="AE7" s="50" t="b">
        <v>0</v>
      </c>
      <c r="AF7" s="50" t="b">
        <v>0</v>
      </c>
      <c r="AG7" s="50" t="b">
        <v>1</v>
      </c>
      <c r="AH7" s="50" t="b">
        <v>1</v>
      </c>
      <c r="AI7" s="43">
        <f t="shared" si="1"/>
        <v>0</v>
      </c>
      <c r="AJ7" s="266" t="s">
        <v>140</v>
      </c>
      <c r="AK7" s="53"/>
      <c r="AL7" s="48" t="s">
        <v>124</v>
      </c>
      <c r="AM7" s="43" t="s">
        <v>125</v>
      </c>
      <c r="AN7" s="49" t="b">
        <v>0</v>
      </c>
      <c r="AO7" s="49" t="b">
        <v>0</v>
      </c>
      <c r="AP7" s="49" t="b">
        <v>0</v>
      </c>
      <c r="AQ7" s="50" t="b">
        <v>0</v>
      </c>
      <c r="AR7" s="50" t="b">
        <v>0</v>
      </c>
      <c r="AS7" s="50" t="b">
        <v>0</v>
      </c>
      <c r="AT7" s="50" t="b">
        <v>0</v>
      </c>
      <c r="AU7" s="50" t="b">
        <v>1</v>
      </c>
      <c r="AV7" s="43">
        <f t="shared" si="2"/>
        <v>0</v>
      </c>
      <c r="AW7" s="266" t="s">
        <v>140</v>
      </c>
      <c r="AX7" s="53"/>
      <c r="AY7" s="27">
        <f t="shared" si="3"/>
        <v>0</v>
      </c>
      <c r="AZ7" s="53"/>
      <c r="BA7" s="48"/>
      <c r="BB7" s="264"/>
      <c r="BC7" s="49" t="b">
        <v>0</v>
      </c>
      <c r="BD7" s="50" t="b">
        <v>1</v>
      </c>
      <c r="BE7" s="53"/>
      <c r="BF7" s="27">
        <f t="shared" si="4"/>
        <v>0</v>
      </c>
      <c r="BG7" s="27">
        <f t="shared" si="5"/>
        <v>0</v>
      </c>
      <c r="BH7" s="51">
        <f t="shared" si="6"/>
        <v>0</v>
      </c>
      <c r="BI7" s="52" t="b">
        <v>0</v>
      </c>
      <c r="BJ7" s="27" t="b">
        <f t="shared" si="7"/>
        <v>0</v>
      </c>
      <c r="BK7" s="27"/>
      <c r="BL7" s="27"/>
      <c r="BM7" s="27"/>
    </row>
    <row r="8" spans="1:65" ht="27.6" thickBot="1">
      <c r="A8" s="43" t="s">
        <v>174</v>
      </c>
      <c r="B8" s="43">
        <f t="shared" si="8"/>
        <v>6</v>
      </c>
      <c r="C8" s="43" t="s">
        <v>175</v>
      </c>
      <c r="D8" s="43">
        <v>2024</v>
      </c>
      <c r="E8" s="44" t="s">
        <v>176</v>
      </c>
      <c r="F8" s="44" t="s">
        <v>177</v>
      </c>
      <c r="G8" s="27">
        <f t="shared" si="0"/>
        <v>1</v>
      </c>
      <c r="H8" s="44" t="s">
        <v>178</v>
      </c>
      <c r="I8" s="45" t="s">
        <v>179</v>
      </c>
      <c r="J8" s="43" t="s">
        <v>177</v>
      </c>
      <c r="K8" s="43">
        <v>1</v>
      </c>
      <c r="L8" s="43" t="s">
        <v>180</v>
      </c>
      <c r="M8" s="46" t="s">
        <v>181</v>
      </c>
      <c r="N8" s="43" t="s">
        <v>182</v>
      </c>
      <c r="O8" s="43" t="s">
        <v>183</v>
      </c>
      <c r="P8" s="43" t="s">
        <v>184</v>
      </c>
      <c r="Q8" s="43" t="s">
        <v>185</v>
      </c>
      <c r="R8" s="43" t="s">
        <v>186</v>
      </c>
      <c r="S8" s="43" t="s">
        <v>187</v>
      </c>
      <c r="T8" s="43"/>
      <c r="U8" s="43" t="s">
        <v>119</v>
      </c>
      <c r="V8" s="43" t="s">
        <v>120</v>
      </c>
      <c r="W8" s="43" t="s">
        <v>188</v>
      </c>
      <c r="X8" s="47"/>
      <c r="Y8" s="48" t="s">
        <v>122</v>
      </c>
      <c r="Z8" s="43" t="s">
        <v>123</v>
      </c>
      <c r="AA8" s="49" t="b">
        <v>1</v>
      </c>
      <c r="AB8" s="49" t="b">
        <v>1</v>
      </c>
      <c r="AC8" s="49" t="b">
        <v>1</v>
      </c>
      <c r="AD8" s="50" t="b">
        <v>0</v>
      </c>
      <c r="AE8" s="50" t="b">
        <v>0</v>
      </c>
      <c r="AF8" s="50" t="b">
        <v>0</v>
      </c>
      <c r="AG8" s="50" t="b">
        <v>0</v>
      </c>
      <c r="AH8" s="50" t="b">
        <v>0</v>
      </c>
      <c r="AI8" s="43">
        <f t="shared" si="1"/>
        <v>1</v>
      </c>
      <c r="AJ8" s="265"/>
      <c r="AK8" s="47"/>
      <c r="AL8" s="48" t="s">
        <v>124</v>
      </c>
      <c r="AM8" s="43" t="s">
        <v>125</v>
      </c>
      <c r="AN8" s="49" t="b">
        <v>1</v>
      </c>
      <c r="AO8" s="49" t="b">
        <v>1</v>
      </c>
      <c r="AP8" s="49" t="b">
        <v>1</v>
      </c>
      <c r="AQ8" s="50" t="b">
        <v>0</v>
      </c>
      <c r="AR8" s="50" t="b">
        <v>0</v>
      </c>
      <c r="AS8" s="50" t="b">
        <v>0</v>
      </c>
      <c r="AT8" s="50" t="b">
        <v>0</v>
      </c>
      <c r="AU8" s="50" t="b">
        <v>0</v>
      </c>
      <c r="AV8" s="43">
        <f t="shared" si="2"/>
        <v>1</v>
      </c>
      <c r="AW8" s="265"/>
      <c r="AX8" s="47"/>
      <c r="AY8" s="27">
        <f t="shared" si="3"/>
        <v>0</v>
      </c>
      <c r="AZ8" s="47"/>
      <c r="BA8" s="48" t="s">
        <v>126</v>
      </c>
      <c r="BB8" s="265"/>
      <c r="BC8" s="49" t="b">
        <v>0</v>
      </c>
      <c r="BD8" s="50" t="b">
        <v>0</v>
      </c>
      <c r="BE8" s="47"/>
      <c r="BF8" s="27">
        <f t="shared" si="4"/>
        <v>1</v>
      </c>
      <c r="BG8" s="27">
        <f t="shared" si="5"/>
        <v>0</v>
      </c>
      <c r="BH8" s="54">
        <f t="shared" si="6"/>
        <v>1</v>
      </c>
      <c r="BI8" s="52" t="b">
        <v>0</v>
      </c>
      <c r="BJ8" s="55" t="b">
        <f t="shared" si="7"/>
        <v>1</v>
      </c>
      <c r="BK8" s="27"/>
      <c r="BL8" s="27"/>
      <c r="BM8" s="27"/>
    </row>
    <row r="9" spans="1:65" ht="27.6" thickBot="1">
      <c r="A9" s="43" t="s">
        <v>189</v>
      </c>
      <c r="B9" s="43">
        <f t="shared" si="8"/>
        <v>7</v>
      </c>
      <c r="C9" s="43" t="s">
        <v>190</v>
      </c>
      <c r="D9" s="43">
        <v>2024</v>
      </c>
      <c r="E9" s="43"/>
      <c r="F9" s="43"/>
      <c r="G9" s="27">
        <f t="shared" si="0"/>
        <v>0</v>
      </c>
      <c r="H9" s="43"/>
      <c r="I9" s="43"/>
      <c r="J9" s="43" t="s">
        <v>191</v>
      </c>
      <c r="K9" s="43">
        <v>0</v>
      </c>
      <c r="L9" s="43" t="s">
        <v>192</v>
      </c>
      <c r="M9" s="46" t="s">
        <v>193</v>
      </c>
      <c r="N9" s="43" t="s">
        <v>194</v>
      </c>
      <c r="O9" s="43" t="s">
        <v>195</v>
      </c>
      <c r="P9" s="43" t="s">
        <v>196</v>
      </c>
      <c r="Q9" s="43" t="s">
        <v>197</v>
      </c>
      <c r="R9" s="43" t="s">
        <v>198</v>
      </c>
      <c r="S9" s="43" t="s">
        <v>199</v>
      </c>
      <c r="T9" s="43"/>
      <c r="U9" s="43" t="s">
        <v>119</v>
      </c>
      <c r="V9" s="43" t="s">
        <v>120</v>
      </c>
      <c r="W9" s="43" t="s">
        <v>200</v>
      </c>
      <c r="X9" s="53"/>
      <c r="Y9" s="48" t="s">
        <v>122</v>
      </c>
      <c r="Z9" s="43" t="s">
        <v>123</v>
      </c>
      <c r="AA9" s="49" t="b">
        <v>0</v>
      </c>
      <c r="AB9" s="49" t="b">
        <v>0</v>
      </c>
      <c r="AC9" s="49" t="b">
        <v>0</v>
      </c>
      <c r="AD9" s="50" t="b">
        <v>0</v>
      </c>
      <c r="AE9" s="50" t="b">
        <v>0</v>
      </c>
      <c r="AF9" s="50" t="b">
        <v>0</v>
      </c>
      <c r="AG9" s="50" t="b">
        <v>1</v>
      </c>
      <c r="AH9" s="50" t="b">
        <v>0</v>
      </c>
      <c r="AI9" s="43">
        <f t="shared" si="1"/>
        <v>0</v>
      </c>
      <c r="AJ9" s="264"/>
      <c r="AK9" s="53"/>
      <c r="AL9" s="48" t="s">
        <v>124</v>
      </c>
      <c r="AM9" s="43" t="s">
        <v>125</v>
      </c>
      <c r="AN9" s="49" t="b">
        <v>0</v>
      </c>
      <c r="AO9" s="49" t="b">
        <v>0</v>
      </c>
      <c r="AP9" s="49" t="b">
        <v>0</v>
      </c>
      <c r="AQ9" s="50" t="b">
        <v>0</v>
      </c>
      <c r="AR9" s="50" t="b">
        <v>0</v>
      </c>
      <c r="AS9" s="50" t="b">
        <v>0</v>
      </c>
      <c r="AT9" s="50" t="b">
        <v>1</v>
      </c>
      <c r="AU9" s="50" t="b">
        <v>0</v>
      </c>
      <c r="AV9" s="43">
        <f t="shared" si="2"/>
        <v>0</v>
      </c>
      <c r="AW9" s="264"/>
      <c r="AX9" s="53"/>
      <c r="AY9" s="27">
        <f t="shared" si="3"/>
        <v>0</v>
      </c>
      <c r="AZ9" s="53"/>
      <c r="BA9" s="48"/>
      <c r="BB9" s="264"/>
      <c r="BC9" s="49" t="b">
        <v>0</v>
      </c>
      <c r="BD9" s="50" t="b">
        <v>1</v>
      </c>
      <c r="BE9" s="53"/>
      <c r="BF9" s="27">
        <f t="shared" si="4"/>
        <v>0</v>
      </c>
      <c r="BG9" s="27">
        <f t="shared" si="5"/>
        <v>0</v>
      </c>
      <c r="BH9" s="51">
        <f t="shared" si="6"/>
        <v>0</v>
      </c>
      <c r="BI9" s="52" t="b">
        <v>0</v>
      </c>
      <c r="BJ9" s="27" t="b">
        <f t="shared" si="7"/>
        <v>0</v>
      </c>
      <c r="BK9" s="27"/>
      <c r="BL9" s="27"/>
      <c r="BM9" s="27"/>
    </row>
    <row r="10" spans="1:65" ht="27.6" thickBot="1">
      <c r="A10" s="43" t="s">
        <v>201</v>
      </c>
      <c r="B10" s="43">
        <f t="shared" si="8"/>
        <v>8</v>
      </c>
      <c r="C10" s="43" t="s">
        <v>202</v>
      </c>
      <c r="D10" s="43">
        <v>2024</v>
      </c>
      <c r="E10" s="43"/>
      <c r="F10" s="43"/>
      <c r="G10" s="27">
        <f t="shared" si="0"/>
        <v>0</v>
      </c>
      <c r="H10" s="43"/>
      <c r="I10" s="43"/>
      <c r="J10" s="43" t="s">
        <v>203</v>
      </c>
      <c r="K10" s="43">
        <v>15</v>
      </c>
      <c r="L10" s="43" t="s">
        <v>204</v>
      </c>
      <c r="M10" s="46" t="s">
        <v>205</v>
      </c>
      <c r="N10" s="43" t="s">
        <v>206</v>
      </c>
      <c r="O10" s="43" t="s">
        <v>207</v>
      </c>
      <c r="P10" s="43" t="s">
        <v>208</v>
      </c>
      <c r="Q10" s="43" t="s">
        <v>209</v>
      </c>
      <c r="R10" s="43" t="s">
        <v>210</v>
      </c>
      <c r="S10" s="43" t="s">
        <v>118</v>
      </c>
      <c r="T10" s="43"/>
      <c r="U10" s="43" t="s">
        <v>119</v>
      </c>
      <c r="V10" s="43" t="s">
        <v>120</v>
      </c>
      <c r="W10" s="43" t="s">
        <v>211</v>
      </c>
      <c r="X10" s="53"/>
      <c r="Y10" s="48" t="s">
        <v>122</v>
      </c>
      <c r="Z10" s="43" t="s">
        <v>123</v>
      </c>
      <c r="AA10" s="49" t="b">
        <v>1</v>
      </c>
      <c r="AB10" s="49" t="b">
        <v>0</v>
      </c>
      <c r="AC10" s="49" t="b">
        <v>0</v>
      </c>
      <c r="AD10" s="50" t="b">
        <v>0</v>
      </c>
      <c r="AE10" s="50" t="b">
        <v>0</v>
      </c>
      <c r="AF10" s="50" t="b">
        <v>0</v>
      </c>
      <c r="AG10" s="50" t="b">
        <v>0</v>
      </c>
      <c r="AH10" s="50" t="b">
        <v>0</v>
      </c>
      <c r="AI10" s="43">
        <f t="shared" si="1"/>
        <v>1</v>
      </c>
      <c r="AJ10" s="265"/>
      <c r="AK10" s="53"/>
      <c r="AL10" s="48" t="s">
        <v>124</v>
      </c>
      <c r="AM10" s="43" t="s">
        <v>125</v>
      </c>
      <c r="AN10" s="49" t="b">
        <v>1</v>
      </c>
      <c r="AO10" s="49" t="b">
        <v>0</v>
      </c>
      <c r="AP10" s="49" t="b">
        <v>0</v>
      </c>
      <c r="AQ10" s="50" t="b">
        <v>0</v>
      </c>
      <c r="AR10" s="50" t="b">
        <v>0</v>
      </c>
      <c r="AS10" s="50" t="b">
        <v>0</v>
      </c>
      <c r="AT10" s="50" t="b">
        <v>0</v>
      </c>
      <c r="AU10" s="50" t="b">
        <v>1</v>
      </c>
      <c r="AV10" s="43">
        <f t="shared" si="2"/>
        <v>0</v>
      </c>
      <c r="AW10" s="265"/>
      <c r="AX10" s="53"/>
      <c r="AY10" s="27">
        <f t="shared" si="3"/>
        <v>1</v>
      </c>
      <c r="AZ10" s="53"/>
      <c r="BA10" s="48"/>
      <c r="BB10" s="265"/>
      <c r="BC10" s="49" t="b">
        <v>0</v>
      </c>
      <c r="BD10" s="50" t="b">
        <v>0</v>
      </c>
      <c r="BE10" s="53"/>
      <c r="BF10" s="27">
        <f t="shared" si="4"/>
        <v>0</v>
      </c>
      <c r="BG10" s="27">
        <f t="shared" si="5"/>
        <v>0</v>
      </c>
      <c r="BH10" s="51">
        <f t="shared" si="6"/>
        <v>0</v>
      </c>
      <c r="BI10" s="52" t="b">
        <v>0</v>
      </c>
      <c r="BJ10" s="27" t="b">
        <f t="shared" si="7"/>
        <v>0</v>
      </c>
      <c r="BK10" s="27"/>
      <c r="BL10" s="27"/>
      <c r="BM10" s="27"/>
    </row>
    <row r="11" spans="1:65" ht="27.6" thickBot="1">
      <c r="A11" s="43" t="s">
        <v>212</v>
      </c>
      <c r="B11" s="43">
        <f t="shared" si="8"/>
        <v>9</v>
      </c>
      <c r="C11" s="43" t="s">
        <v>213</v>
      </c>
      <c r="D11" s="43">
        <v>2024</v>
      </c>
      <c r="E11" s="43"/>
      <c r="F11" s="43"/>
      <c r="G11" s="27">
        <f t="shared" si="0"/>
        <v>0</v>
      </c>
      <c r="H11" s="43"/>
      <c r="I11" s="43"/>
      <c r="J11" s="43" t="s">
        <v>214</v>
      </c>
      <c r="K11" s="43">
        <v>0</v>
      </c>
      <c r="L11" s="43" t="s">
        <v>215</v>
      </c>
      <c r="M11" s="46" t="s">
        <v>216</v>
      </c>
      <c r="N11" s="43" t="s">
        <v>217</v>
      </c>
      <c r="O11" s="43" t="s">
        <v>218</v>
      </c>
      <c r="P11" s="43" t="s">
        <v>219</v>
      </c>
      <c r="Q11" s="43" t="s">
        <v>220</v>
      </c>
      <c r="R11" s="43" t="s">
        <v>117</v>
      </c>
      <c r="S11" s="43" t="s">
        <v>118</v>
      </c>
      <c r="T11" s="43"/>
      <c r="U11" s="43" t="s">
        <v>119</v>
      </c>
      <c r="V11" s="43" t="s">
        <v>120</v>
      </c>
      <c r="W11" s="43" t="s">
        <v>221</v>
      </c>
      <c r="X11" s="53"/>
      <c r="Y11" s="48" t="s">
        <v>124</v>
      </c>
      <c r="Z11" s="43" t="s">
        <v>173</v>
      </c>
      <c r="AA11" s="49" t="b">
        <v>0</v>
      </c>
      <c r="AB11" s="49" t="b">
        <v>0</v>
      </c>
      <c r="AC11" s="49" t="b">
        <v>0</v>
      </c>
      <c r="AD11" s="50" t="b">
        <v>0</v>
      </c>
      <c r="AE11" s="50" t="b">
        <v>0</v>
      </c>
      <c r="AF11" s="50" t="b">
        <v>0</v>
      </c>
      <c r="AG11" s="50" t="b">
        <v>1</v>
      </c>
      <c r="AH11" s="50" t="b">
        <v>1</v>
      </c>
      <c r="AI11" s="43">
        <f t="shared" si="1"/>
        <v>0</v>
      </c>
      <c r="AJ11" s="266" t="s">
        <v>140</v>
      </c>
      <c r="AK11" s="53"/>
      <c r="AL11" s="48" t="s">
        <v>124</v>
      </c>
      <c r="AM11" s="43" t="s">
        <v>125</v>
      </c>
      <c r="AN11" s="49" t="b">
        <v>0</v>
      </c>
      <c r="AO11" s="49" t="b">
        <v>0</v>
      </c>
      <c r="AP11" s="49" t="b">
        <v>0</v>
      </c>
      <c r="AQ11" s="50" t="b">
        <v>0</v>
      </c>
      <c r="AR11" s="50" t="b">
        <v>0</v>
      </c>
      <c r="AS11" s="50" t="b">
        <v>0</v>
      </c>
      <c r="AT11" s="50" t="b">
        <v>1</v>
      </c>
      <c r="AU11" s="50" t="b">
        <v>1</v>
      </c>
      <c r="AV11" s="43">
        <f t="shared" si="2"/>
        <v>0</v>
      </c>
      <c r="AW11" s="266" t="s">
        <v>140</v>
      </c>
      <c r="AX11" s="53"/>
      <c r="AY11" s="27">
        <f t="shared" si="3"/>
        <v>0</v>
      </c>
      <c r="AZ11" s="53"/>
      <c r="BA11" s="48"/>
      <c r="BB11" s="264"/>
      <c r="BC11" s="49" t="b">
        <v>0</v>
      </c>
      <c r="BD11" s="50" t="b">
        <v>0</v>
      </c>
      <c r="BE11" s="53"/>
      <c r="BF11" s="27">
        <f t="shared" si="4"/>
        <v>0</v>
      </c>
      <c r="BG11" s="27">
        <f t="shared" si="5"/>
        <v>0</v>
      </c>
      <c r="BH11" s="51">
        <f t="shared" si="6"/>
        <v>0</v>
      </c>
      <c r="BI11" s="52" t="b">
        <v>0</v>
      </c>
      <c r="BJ11" s="27" t="b">
        <f t="shared" si="7"/>
        <v>0</v>
      </c>
      <c r="BK11" s="27"/>
      <c r="BL11" s="27"/>
      <c r="BM11" s="27"/>
    </row>
    <row r="12" spans="1:65" ht="27.6" thickBot="1">
      <c r="A12" s="43" t="s">
        <v>222</v>
      </c>
      <c r="B12" s="43">
        <f t="shared" si="8"/>
        <v>10</v>
      </c>
      <c r="C12" s="43" t="s">
        <v>223</v>
      </c>
      <c r="D12" s="43">
        <v>2024</v>
      </c>
      <c r="E12" s="43"/>
      <c r="F12" s="43"/>
      <c r="G12" s="27">
        <f t="shared" si="0"/>
        <v>0</v>
      </c>
      <c r="H12" s="43"/>
      <c r="I12" s="43"/>
      <c r="J12" s="43" t="s">
        <v>224</v>
      </c>
      <c r="K12" s="43">
        <v>0</v>
      </c>
      <c r="L12" s="43" t="s">
        <v>225</v>
      </c>
      <c r="M12" s="46" t="s">
        <v>226</v>
      </c>
      <c r="N12" s="43" t="s">
        <v>227</v>
      </c>
      <c r="O12" s="43" t="s">
        <v>228</v>
      </c>
      <c r="P12" s="43" t="s">
        <v>229</v>
      </c>
      <c r="Q12" s="43" t="s">
        <v>230</v>
      </c>
      <c r="R12" s="43" t="s">
        <v>231</v>
      </c>
      <c r="S12" s="43" t="s">
        <v>232</v>
      </c>
      <c r="T12" s="43">
        <v>39181958</v>
      </c>
      <c r="U12" s="43" t="s">
        <v>119</v>
      </c>
      <c r="V12" s="43" t="s">
        <v>120</v>
      </c>
      <c r="W12" s="43" t="s">
        <v>233</v>
      </c>
      <c r="X12" s="53"/>
      <c r="Y12" s="48" t="s">
        <v>124</v>
      </c>
      <c r="Z12" s="43" t="s">
        <v>173</v>
      </c>
      <c r="AA12" s="49" t="b">
        <v>0</v>
      </c>
      <c r="AB12" s="49" t="b">
        <v>0</v>
      </c>
      <c r="AC12" s="49" t="b">
        <v>0</v>
      </c>
      <c r="AD12" s="50" t="b">
        <v>0</v>
      </c>
      <c r="AE12" s="50" t="b">
        <v>0</v>
      </c>
      <c r="AF12" s="50" t="b">
        <v>0</v>
      </c>
      <c r="AG12" s="50" t="b">
        <v>1</v>
      </c>
      <c r="AH12" s="50" t="b">
        <v>1</v>
      </c>
      <c r="AI12" s="43">
        <f t="shared" si="1"/>
        <v>0</v>
      </c>
      <c r="AJ12" s="267" t="s">
        <v>140</v>
      </c>
      <c r="AK12" s="53"/>
      <c r="AL12" s="48" t="s">
        <v>124</v>
      </c>
      <c r="AM12" s="43" t="s">
        <v>125</v>
      </c>
      <c r="AN12" s="49" t="b">
        <v>0</v>
      </c>
      <c r="AO12" s="49" t="b">
        <v>0</v>
      </c>
      <c r="AP12" s="49" t="b">
        <v>0</v>
      </c>
      <c r="AQ12" s="50" t="b">
        <v>0</v>
      </c>
      <c r="AR12" s="50" t="b">
        <v>0</v>
      </c>
      <c r="AS12" s="50" t="b">
        <v>0</v>
      </c>
      <c r="AT12" s="50" t="b">
        <v>1</v>
      </c>
      <c r="AU12" s="50" t="b">
        <v>1</v>
      </c>
      <c r="AV12" s="43">
        <f t="shared" si="2"/>
        <v>0</v>
      </c>
      <c r="AW12" s="267" t="s">
        <v>140</v>
      </c>
      <c r="AX12" s="53"/>
      <c r="AY12" s="27">
        <f t="shared" si="3"/>
        <v>0</v>
      </c>
      <c r="AZ12" s="53"/>
      <c r="BA12" s="48"/>
      <c r="BB12" s="265"/>
      <c r="BC12" s="49" t="b">
        <v>0</v>
      </c>
      <c r="BD12" s="50" t="b">
        <v>0</v>
      </c>
      <c r="BE12" s="53"/>
      <c r="BF12" s="27">
        <f t="shared" si="4"/>
        <v>0</v>
      </c>
      <c r="BG12" s="27">
        <f t="shared" si="5"/>
        <v>0</v>
      </c>
      <c r="BH12" s="51">
        <f t="shared" si="6"/>
        <v>0</v>
      </c>
      <c r="BI12" s="52" t="b">
        <v>0</v>
      </c>
      <c r="BJ12" s="27" t="b">
        <f t="shared" si="7"/>
        <v>0</v>
      </c>
      <c r="BK12" s="27"/>
      <c r="BL12" s="27"/>
      <c r="BM12" s="27"/>
    </row>
    <row r="13" spans="1:65" ht="27.6" thickBot="1">
      <c r="A13" s="43" t="s">
        <v>234</v>
      </c>
      <c r="B13" s="43">
        <f t="shared" si="8"/>
        <v>11</v>
      </c>
      <c r="C13" s="43" t="s">
        <v>235</v>
      </c>
      <c r="D13" s="43">
        <v>2024</v>
      </c>
      <c r="E13" s="43"/>
      <c r="F13" s="43"/>
      <c r="G13" s="27">
        <f t="shared" si="0"/>
        <v>0</v>
      </c>
      <c r="H13" s="43"/>
      <c r="I13" s="43"/>
      <c r="J13" s="43" t="s">
        <v>236</v>
      </c>
      <c r="K13" s="43">
        <v>0</v>
      </c>
      <c r="L13" s="43" t="s">
        <v>237</v>
      </c>
      <c r="M13" s="46" t="s">
        <v>238</v>
      </c>
      <c r="N13" s="43" t="s">
        <v>239</v>
      </c>
      <c r="O13" s="43" t="s">
        <v>240</v>
      </c>
      <c r="P13" s="43" t="s">
        <v>241</v>
      </c>
      <c r="Q13" s="43" t="s">
        <v>242</v>
      </c>
      <c r="R13" s="43" t="s">
        <v>243</v>
      </c>
      <c r="S13" s="43" t="s">
        <v>244</v>
      </c>
      <c r="T13" s="43"/>
      <c r="U13" s="43" t="s">
        <v>245</v>
      </c>
      <c r="V13" s="43" t="s">
        <v>120</v>
      </c>
      <c r="W13" s="43" t="s">
        <v>246</v>
      </c>
      <c r="X13" s="53"/>
      <c r="Y13" s="48" t="s">
        <v>138</v>
      </c>
      <c r="Z13" s="43" t="s">
        <v>139</v>
      </c>
      <c r="AA13" s="49" t="b">
        <v>0</v>
      </c>
      <c r="AB13" s="49" t="b">
        <v>0</v>
      </c>
      <c r="AC13" s="49" t="b">
        <v>0</v>
      </c>
      <c r="AD13" s="50" t="b">
        <v>0</v>
      </c>
      <c r="AE13" s="50" t="b">
        <v>0</v>
      </c>
      <c r="AF13" s="50" t="b">
        <v>1</v>
      </c>
      <c r="AG13" s="50" t="b">
        <v>0</v>
      </c>
      <c r="AH13" s="50" t="b">
        <v>0</v>
      </c>
      <c r="AI13" s="43">
        <f t="shared" si="1"/>
        <v>0</v>
      </c>
      <c r="AJ13" s="264"/>
      <c r="AK13" s="53"/>
      <c r="AL13" s="48" t="s">
        <v>124</v>
      </c>
      <c r="AM13" s="43" t="s">
        <v>125</v>
      </c>
      <c r="AN13" s="49" t="b">
        <v>0</v>
      </c>
      <c r="AO13" s="49" t="b">
        <v>0</v>
      </c>
      <c r="AP13" s="49" t="b">
        <v>0</v>
      </c>
      <c r="AQ13" s="50" t="b">
        <v>0</v>
      </c>
      <c r="AR13" s="50" t="b">
        <v>0</v>
      </c>
      <c r="AS13" s="50" t="b">
        <v>1</v>
      </c>
      <c r="AT13" s="50" t="b">
        <v>0</v>
      </c>
      <c r="AU13" s="50" t="b">
        <v>0</v>
      </c>
      <c r="AV13" s="43">
        <f t="shared" si="2"/>
        <v>0</v>
      </c>
      <c r="AW13" s="264"/>
      <c r="AX13" s="53"/>
      <c r="AY13" s="27">
        <f t="shared" si="3"/>
        <v>0</v>
      </c>
      <c r="AZ13" s="53"/>
      <c r="BA13" s="48"/>
      <c r="BB13" s="264"/>
      <c r="BC13" s="49" t="b">
        <v>0</v>
      </c>
      <c r="BD13" s="50" t="b">
        <v>0</v>
      </c>
      <c r="BE13" s="53"/>
      <c r="BF13" s="27">
        <f t="shared" si="4"/>
        <v>0</v>
      </c>
      <c r="BG13" s="27">
        <f t="shared" si="5"/>
        <v>0</v>
      </c>
      <c r="BH13" s="51">
        <f t="shared" si="6"/>
        <v>0</v>
      </c>
      <c r="BI13" s="52" t="b">
        <v>0</v>
      </c>
      <c r="BJ13" s="27" t="b">
        <f t="shared" si="7"/>
        <v>0</v>
      </c>
      <c r="BK13" s="27"/>
      <c r="BL13" s="27"/>
      <c r="BM13" s="27"/>
    </row>
    <row r="14" spans="1:65" ht="27.6" thickBot="1">
      <c r="A14" s="43" t="s">
        <v>247</v>
      </c>
      <c r="B14" s="43">
        <f t="shared" si="8"/>
        <v>12</v>
      </c>
      <c r="C14" s="43" t="s">
        <v>248</v>
      </c>
      <c r="D14" s="43">
        <v>2024</v>
      </c>
      <c r="E14" s="43"/>
      <c r="F14" s="43"/>
      <c r="G14" s="27">
        <f t="shared" si="0"/>
        <v>0</v>
      </c>
      <c r="H14" s="43"/>
      <c r="I14" s="43"/>
      <c r="J14" s="43" t="s">
        <v>249</v>
      </c>
      <c r="K14" s="43">
        <v>0</v>
      </c>
      <c r="L14" s="43" t="s">
        <v>250</v>
      </c>
      <c r="M14" s="46" t="s">
        <v>251</v>
      </c>
      <c r="N14" s="43" t="s">
        <v>252</v>
      </c>
      <c r="O14" s="43" t="s">
        <v>253</v>
      </c>
      <c r="P14" s="43" t="s">
        <v>254</v>
      </c>
      <c r="Q14" s="43" t="s">
        <v>255</v>
      </c>
      <c r="R14" s="43" t="s">
        <v>256</v>
      </c>
      <c r="S14" s="43" t="s">
        <v>118</v>
      </c>
      <c r="T14" s="43"/>
      <c r="U14" s="43" t="s">
        <v>245</v>
      </c>
      <c r="V14" s="43" t="s">
        <v>120</v>
      </c>
      <c r="W14" s="43" t="s">
        <v>257</v>
      </c>
      <c r="X14" s="53"/>
      <c r="Y14" s="48" t="s">
        <v>138</v>
      </c>
      <c r="Z14" s="43" t="s">
        <v>139</v>
      </c>
      <c r="AA14" s="49" t="b">
        <v>0</v>
      </c>
      <c r="AB14" s="49" t="b">
        <v>0</v>
      </c>
      <c r="AC14" s="49" t="b">
        <v>0</v>
      </c>
      <c r="AD14" s="50" t="b">
        <v>0</v>
      </c>
      <c r="AE14" s="50" t="b">
        <v>0</v>
      </c>
      <c r="AF14" s="50" t="b">
        <v>1</v>
      </c>
      <c r="AG14" s="50" t="b">
        <v>0</v>
      </c>
      <c r="AH14" s="50" t="b">
        <v>0</v>
      </c>
      <c r="AI14" s="43">
        <f t="shared" si="1"/>
        <v>0</v>
      </c>
      <c r="AJ14" s="265"/>
      <c r="AK14" s="53"/>
      <c r="AL14" s="48" t="s">
        <v>124</v>
      </c>
      <c r="AM14" s="43" t="s">
        <v>125</v>
      </c>
      <c r="AN14" s="49" t="b">
        <v>0</v>
      </c>
      <c r="AO14" s="49" t="b">
        <v>0</v>
      </c>
      <c r="AP14" s="49" t="b">
        <v>0</v>
      </c>
      <c r="AQ14" s="50" t="b">
        <v>0</v>
      </c>
      <c r="AR14" s="50" t="b">
        <v>0</v>
      </c>
      <c r="AS14" s="50" t="b">
        <v>1</v>
      </c>
      <c r="AT14" s="50" t="b">
        <v>0</v>
      </c>
      <c r="AU14" s="50" t="b">
        <v>0</v>
      </c>
      <c r="AV14" s="43">
        <f t="shared" si="2"/>
        <v>0</v>
      </c>
      <c r="AW14" s="265"/>
      <c r="AX14" s="53"/>
      <c r="AY14" s="27">
        <f t="shared" si="3"/>
        <v>0</v>
      </c>
      <c r="AZ14" s="53"/>
      <c r="BA14" s="48"/>
      <c r="BB14" s="265"/>
      <c r="BC14" s="49" t="b">
        <v>0</v>
      </c>
      <c r="BD14" s="50" t="b">
        <v>0</v>
      </c>
      <c r="BE14" s="53"/>
      <c r="BF14" s="27">
        <f t="shared" si="4"/>
        <v>0</v>
      </c>
      <c r="BG14" s="27">
        <f t="shared" si="5"/>
        <v>0</v>
      </c>
      <c r="BH14" s="51">
        <f t="shared" si="6"/>
        <v>0</v>
      </c>
      <c r="BI14" s="52" t="b">
        <v>0</v>
      </c>
      <c r="BJ14" s="27" t="b">
        <f t="shared" si="7"/>
        <v>0</v>
      </c>
      <c r="BK14" s="27"/>
      <c r="BL14" s="27"/>
      <c r="BM14" s="27"/>
    </row>
    <row r="15" spans="1:65" ht="27.6" thickBot="1">
      <c r="A15" s="43" t="s">
        <v>258</v>
      </c>
      <c r="B15" s="43">
        <f t="shared" si="8"/>
        <v>13</v>
      </c>
      <c r="C15" s="43" t="s">
        <v>259</v>
      </c>
      <c r="D15" s="43">
        <v>2024</v>
      </c>
      <c r="E15" s="43"/>
      <c r="F15" s="43"/>
      <c r="G15" s="27">
        <f t="shared" si="0"/>
        <v>0</v>
      </c>
      <c r="H15" s="43"/>
      <c r="I15" s="43"/>
      <c r="J15" s="43" t="s">
        <v>260</v>
      </c>
      <c r="K15" s="43">
        <v>0</v>
      </c>
      <c r="L15" s="43" t="s">
        <v>261</v>
      </c>
      <c r="M15" s="46" t="s">
        <v>262</v>
      </c>
      <c r="N15" s="43" t="s">
        <v>263</v>
      </c>
      <c r="O15" s="43" t="s">
        <v>264</v>
      </c>
      <c r="P15" s="43" t="s">
        <v>265</v>
      </c>
      <c r="Q15" s="43" t="s">
        <v>266</v>
      </c>
      <c r="R15" s="43" t="s">
        <v>267</v>
      </c>
      <c r="S15" s="43" t="s">
        <v>232</v>
      </c>
      <c r="T15" s="43">
        <v>39289605</v>
      </c>
      <c r="U15" s="43" t="s">
        <v>119</v>
      </c>
      <c r="V15" s="43" t="s">
        <v>120</v>
      </c>
      <c r="W15" s="43" t="s">
        <v>268</v>
      </c>
      <c r="X15" s="53"/>
      <c r="Y15" s="48" t="s">
        <v>124</v>
      </c>
      <c r="Z15" s="43" t="s">
        <v>173</v>
      </c>
      <c r="AA15" s="49" t="b">
        <v>0</v>
      </c>
      <c r="AB15" s="49" t="b">
        <v>0</v>
      </c>
      <c r="AC15" s="49" t="b">
        <v>0</v>
      </c>
      <c r="AD15" s="50" t="b">
        <v>0</v>
      </c>
      <c r="AE15" s="50" t="b">
        <v>0</v>
      </c>
      <c r="AF15" s="50" t="b">
        <v>0</v>
      </c>
      <c r="AG15" s="50" t="b">
        <v>1</v>
      </c>
      <c r="AH15" s="50" t="b">
        <v>1</v>
      </c>
      <c r="AI15" s="43">
        <f t="shared" si="1"/>
        <v>0</v>
      </c>
      <c r="AJ15" s="266" t="s">
        <v>140</v>
      </c>
      <c r="AK15" s="53"/>
      <c r="AL15" s="48" t="s">
        <v>124</v>
      </c>
      <c r="AM15" s="43" t="s">
        <v>125</v>
      </c>
      <c r="AN15" s="49" t="b">
        <v>0</v>
      </c>
      <c r="AO15" s="49" t="b">
        <v>0</v>
      </c>
      <c r="AP15" s="49" t="b">
        <v>0</v>
      </c>
      <c r="AQ15" s="50" t="b">
        <v>0</v>
      </c>
      <c r="AR15" s="50" t="b">
        <v>0</v>
      </c>
      <c r="AS15" s="50" t="b">
        <v>0</v>
      </c>
      <c r="AT15" s="50" t="b">
        <v>1</v>
      </c>
      <c r="AU15" s="50" t="b">
        <v>1</v>
      </c>
      <c r="AV15" s="43">
        <f t="shared" si="2"/>
        <v>0</v>
      </c>
      <c r="AW15" s="266" t="s">
        <v>140</v>
      </c>
      <c r="AX15" s="53"/>
      <c r="AY15" s="27">
        <f t="shared" si="3"/>
        <v>0</v>
      </c>
      <c r="AZ15" s="53"/>
      <c r="BA15" s="48"/>
      <c r="BB15" s="264"/>
      <c r="BC15" s="49" t="b">
        <v>0</v>
      </c>
      <c r="BD15" s="50" t="b">
        <v>0</v>
      </c>
      <c r="BE15" s="53"/>
      <c r="BF15" s="27">
        <f t="shared" si="4"/>
        <v>0</v>
      </c>
      <c r="BG15" s="27">
        <f t="shared" si="5"/>
        <v>0</v>
      </c>
      <c r="BH15" s="51">
        <f t="shared" si="6"/>
        <v>0</v>
      </c>
      <c r="BI15" s="52" t="b">
        <v>0</v>
      </c>
      <c r="BJ15" s="27" t="b">
        <f t="shared" si="7"/>
        <v>0</v>
      </c>
      <c r="BK15" s="27"/>
      <c r="BL15" s="27"/>
      <c r="BM15" s="27"/>
    </row>
    <row r="16" spans="1:65" ht="27.6" thickBot="1">
      <c r="A16" s="43" t="s">
        <v>269</v>
      </c>
      <c r="B16" s="43">
        <f t="shared" si="8"/>
        <v>14</v>
      </c>
      <c r="C16" s="43" t="s">
        <v>270</v>
      </c>
      <c r="D16" s="43">
        <v>2024</v>
      </c>
      <c r="E16" s="43"/>
      <c r="F16" s="43"/>
      <c r="G16" s="27">
        <f t="shared" si="0"/>
        <v>0</v>
      </c>
      <c r="H16" s="43"/>
      <c r="I16" s="43"/>
      <c r="J16" s="43" t="s">
        <v>271</v>
      </c>
      <c r="K16" s="43">
        <v>10</v>
      </c>
      <c r="L16" s="43" t="s">
        <v>272</v>
      </c>
      <c r="M16" s="46" t="s">
        <v>273</v>
      </c>
      <c r="N16" s="43" t="s">
        <v>274</v>
      </c>
      <c r="O16" s="43" t="s">
        <v>275</v>
      </c>
      <c r="P16" s="43" t="s">
        <v>276</v>
      </c>
      <c r="Q16" s="43" t="s">
        <v>277</v>
      </c>
      <c r="R16" s="43" t="s">
        <v>210</v>
      </c>
      <c r="S16" s="43" t="s">
        <v>118</v>
      </c>
      <c r="T16" s="43"/>
      <c r="U16" s="43" t="s">
        <v>119</v>
      </c>
      <c r="V16" s="43" t="s">
        <v>120</v>
      </c>
      <c r="W16" s="43" t="s">
        <v>278</v>
      </c>
      <c r="X16" s="53"/>
      <c r="Y16" s="48" t="s">
        <v>124</v>
      </c>
      <c r="Z16" s="43" t="s">
        <v>173</v>
      </c>
      <c r="AA16" s="49" t="b">
        <v>0</v>
      </c>
      <c r="AB16" s="49" t="b">
        <v>0</v>
      </c>
      <c r="AC16" s="49" t="b">
        <v>0</v>
      </c>
      <c r="AD16" s="50" t="b">
        <v>0</v>
      </c>
      <c r="AE16" s="50" t="b">
        <v>0</v>
      </c>
      <c r="AF16" s="50" t="b">
        <v>0</v>
      </c>
      <c r="AG16" s="50" t="b">
        <v>1</v>
      </c>
      <c r="AH16" s="50" t="b">
        <v>1</v>
      </c>
      <c r="AI16" s="43">
        <f t="shared" si="1"/>
        <v>0</v>
      </c>
      <c r="AJ16" s="267" t="s">
        <v>140</v>
      </c>
      <c r="AK16" s="53"/>
      <c r="AL16" s="48" t="s">
        <v>124</v>
      </c>
      <c r="AM16" s="43" t="s">
        <v>125</v>
      </c>
      <c r="AN16" s="49" t="b">
        <v>0</v>
      </c>
      <c r="AO16" s="49" t="b">
        <v>0</v>
      </c>
      <c r="AP16" s="49" t="b">
        <v>0</v>
      </c>
      <c r="AQ16" s="50" t="b">
        <v>0</v>
      </c>
      <c r="AR16" s="50" t="b">
        <v>0</v>
      </c>
      <c r="AS16" s="50" t="b">
        <v>0</v>
      </c>
      <c r="AT16" s="50" t="b">
        <v>1</v>
      </c>
      <c r="AU16" s="50" t="b">
        <v>1</v>
      </c>
      <c r="AV16" s="43">
        <f t="shared" si="2"/>
        <v>0</v>
      </c>
      <c r="AW16" s="267" t="s">
        <v>140</v>
      </c>
      <c r="AX16" s="53"/>
      <c r="AY16" s="27">
        <f t="shared" si="3"/>
        <v>0</v>
      </c>
      <c r="AZ16" s="53"/>
      <c r="BA16" s="48"/>
      <c r="BB16" s="265"/>
      <c r="BC16" s="49" t="b">
        <v>0</v>
      </c>
      <c r="BD16" s="50" t="b">
        <v>0</v>
      </c>
      <c r="BE16" s="53"/>
      <c r="BF16" s="27">
        <f t="shared" si="4"/>
        <v>0</v>
      </c>
      <c r="BG16" s="27">
        <f t="shared" si="5"/>
        <v>0</v>
      </c>
      <c r="BH16" s="51">
        <f t="shared" si="6"/>
        <v>0</v>
      </c>
      <c r="BI16" s="52" t="b">
        <v>0</v>
      </c>
      <c r="BJ16" s="27" t="b">
        <f t="shared" si="7"/>
        <v>0</v>
      </c>
      <c r="BK16" s="27"/>
      <c r="BL16" s="27"/>
      <c r="BM16" s="27"/>
    </row>
    <row r="17" spans="1:65" ht="27.6" thickBot="1">
      <c r="A17" s="43" t="s">
        <v>279</v>
      </c>
      <c r="B17" s="43">
        <f t="shared" si="8"/>
        <v>15</v>
      </c>
      <c r="C17" s="43" t="s">
        <v>280</v>
      </c>
      <c r="D17" s="43">
        <v>2024</v>
      </c>
      <c r="E17" s="43"/>
      <c r="F17" s="43"/>
      <c r="G17" s="27">
        <f t="shared" si="0"/>
        <v>0</v>
      </c>
      <c r="H17" s="43"/>
      <c r="I17" s="43"/>
      <c r="J17" s="43" t="s">
        <v>281</v>
      </c>
      <c r="K17" s="43">
        <v>0</v>
      </c>
      <c r="L17" s="43" t="s">
        <v>282</v>
      </c>
      <c r="M17" s="46" t="s">
        <v>283</v>
      </c>
      <c r="N17" s="43" t="s">
        <v>284</v>
      </c>
      <c r="O17" s="43" t="s">
        <v>285</v>
      </c>
      <c r="P17" s="43" t="s">
        <v>286</v>
      </c>
      <c r="Q17" s="43" t="s">
        <v>287</v>
      </c>
      <c r="R17" s="43" t="s">
        <v>288</v>
      </c>
      <c r="S17" s="43" t="s">
        <v>199</v>
      </c>
      <c r="T17" s="43"/>
      <c r="U17" s="43" t="s">
        <v>245</v>
      </c>
      <c r="V17" s="43" t="s">
        <v>120</v>
      </c>
      <c r="W17" s="43" t="s">
        <v>289</v>
      </c>
      <c r="X17" s="53"/>
      <c r="Y17" s="48" t="s">
        <v>138</v>
      </c>
      <c r="Z17" s="43" t="s">
        <v>139</v>
      </c>
      <c r="AA17" s="49" t="b">
        <v>0</v>
      </c>
      <c r="AB17" s="49" t="b">
        <v>0</v>
      </c>
      <c r="AC17" s="49" t="b">
        <v>0</v>
      </c>
      <c r="AD17" s="50" t="b">
        <v>0</v>
      </c>
      <c r="AE17" s="50" t="b">
        <v>0</v>
      </c>
      <c r="AF17" s="50" t="b">
        <v>1</v>
      </c>
      <c r="AG17" s="50" t="b">
        <v>0</v>
      </c>
      <c r="AH17" s="50" t="b">
        <v>0</v>
      </c>
      <c r="AI17" s="43">
        <f t="shared" si="1"/>
        <v>0</v>
      </c>
      <c r="AJ17" s="264"/>
      <c r="AK17" s="53"/>
      <c r="AL17" s="48" t="s">
        <v>124</v>
      </c>
      <c r="AM17" s="43" t="s">
        <v>125</v>
      </c>
      <c r="AN17" s="49" t="b">
        <v>0</v>
      </c>
      <c r="AO17" s="49" t="b">
        <v>0</v>
      </c>
      <c r="AP17" s="49" t="b">
        <v>0</v>
      </c>
      <c r="AQ17" s="50" t="b">
        <v>0</v>
      </c>
      <c r="AR17" s="50" t="b">
        <v>0</v>
      </c>
      <c r="AS17" s="50" t="b">
        <v>1</v>
      </c>
      <c r="AT17" s="50" t="b">
        <v>0</v>
      </c>
      <c r="AU17" s="50" t="b">
        <v>0</v>
      </c>
      <c r="AV17" s="43">
        <f t="shared" si="2"/>
        <v>0</v>
      </c>
      <c r="AW17" s="264"/>
      <c r="AX17" s="53"/>
      <c r="AY17" s="27">
        <f t="shared" si="3"/>
        <v>0</v>
      </c>
      <c r="AZ17" s="53"/>
      <c r="BA17" s="48"/>
      <c r="BB17" s="264"/>
      <c r="BC17" s="49" t="b">
        <v>0</v>
      </c>
      <c r="BD17" s="50" t="b">
        <v>0</v>
      </c>
      <c r="BE17" s="53"/>
      <c r="BF17" s="27">
        <f t="shared" si="4"/>
        <v>0</v>
      </c>
      <c r="BG17" s="27">
        <f t="shared" si="5"/>
        <v>0</v>
      </c>
      <c r="BH17" s="51">
        <f t="shared" si="6"/>
        <v>0</v>
      </c>
      <c r="BI17" s="52" t="b">
        <v>0</v>
      </c>
      <c r="BJ17" s="27" t="b">
        <f t="shared" si="7"/>
        <v>0</v>
      </c>
      <c r="BK17" s="27"/>
      <c r="BL17" s="27"/>
      <c r="BM17" s="27"/>
    </row>
    <row r="18" spans="1:65" ht="27.6" thickBot="1">
      <c r="A18" s="43" t="s">
        <v>290</v>
      </c>
      <c r="B18" s="43">
        <f t="shared" si="8"/>
        <v>16</v>
      </c>
      <c r="C18" s="43" t="s">
        <v>291</v>
      </c>
      <c r="D18" s="43">
        <v>2024</v>
      </c>
      <c r="E18" s="43"/>
      <c r="F18" s="43"/>
      <c r="G18" s="27">
        <f t="shared" si="0"/>
        <v>0</v>
      </c>
      <c r="H18" s="43"/>
      <c r="I18" s="43"/>
      <c r="J18" s="43" t="s">
        <v>292</v>
      </c>
      <c r="K18" s="43">
        <v>0</v>
      </c>
      <c r="L18" s="43" t="s">
        <v>293</v>
      </c>
      <c r="M18" s="46" t="s">
        <v>294</v>
      </c>
      <c r="N18" s="43" t="s">
        <v>295</v>
      </c>
      <c r="O18" s="43" t="s">
        <v>296</v>
      </c>
      <c r="P18" s="43" t="s">
        <v>297</v>
      </c>
      <c r="Q18" s="43" t="s">
        <v>298</v>
      </c>
      <c r="R18" s="43" t="s">
        <v>117</v>
      </c>
      <c r="S18" s="43" t="s">
        <v>299</v>
      </c>
      <c r="T18" s="43"/>
      <c r="U18" s="43" t="s">
        <v>119</v>
      </c>
      <c r="V18" s="43" t="s">
        <v>300</v>
      </c>
      <c r="W18" s="43" t="s">
        <v>301</v>
      </c>
      <c r="X18" s="53"/>
      <c r="Y18" s="48" t="s">
        <v>124</v>
      </c>
      <c r="Z18" s="43" t="s">
        <v>173</v>
      </c>
      <c r="AA18" s="49" t="b">
        <v>0</v>
      </c>
      <c r="AB18" s="49" t="b">
        <v>0</v>
      </c>
      <c r="AC18" s="49" t="b">
        <v>0</v>
      </c>
      <c r="AD18" s="50" t="b">
        <v>0</v>
      </c>
      <c r="AE18" s="50" t="b">
        <v>0</v>
      </c>
      <c r="AF18" s="50" t="b">
        <v>0</v>
      </c>
      <c r="AG18" s="50" t="b">
        <v>1</v>
      </c>
      <c r="AH18" s="50" t="b">
        <v>1</v>
      </c>
      <c r="AI18" s="43">
        <f t="shared" si="1"/>
        <v>0</v>
      </c>
      <c r="AJ18" s="267" t="s">
        <v>140</v>
      </c>
      <c r="AK18" s="53"/>
      <c r="AL18" s="48" t="s">
        <v>124</v>
      </c>
      <c r="AM18" s="43" t="s">
        <v>125</v>
      </c>
      <c r="AN18" s="49" t="b">
        <v>0</v>
      </c>
      <c r="AO18" s="49" t="b">
        <v>0</v>
      </c>
      <c r="AP18" s="49" t="b">
        <v>0</v>
      </c>
      <c r="AQ18" s="50" t="b">
        <v>0</v>
      </c>
      <c r="AR18" s="50" t="b">
        <v>0</v>
      </c>
      <c r="AS18" s="50" t="b">
        <v>0</v>
      </c>
      <c r="AT18" s="50" t="b">
        <v>1</v>
      </c>
      <c r="AU18" s="50" t="b">
        <v>1</v>
      </c>
      <c r="AV18" s="43">
        <f t="shared" si="2"/>
        <v>0</v>
      </c>
      <c r="AW18" s="267" t="s">
        <v>140</v>
      </c>
      <c r="AX18" s="53"/>
      <c r="AY18" s="27">
        <f t="shared" si="3"/>
        <v>0</v>
      </c>
      <c r="AZ18" s="53"/>
      <c r="BA18" s="48"/>
      <c r="BB18" s="265"/>
      <c r="BC18" s="49" t="b">
        <v>0</v>
      </c>
      <c r="BD18" s="50" t="b">
        <v>0</v>
      </c>
      <c r="BE18" s="53"/>
      <c r="BF18" s="27">
        <f t="shared" si="4"/>
        <v>0</v>
      </c>
      <c r="BG18" s="27">
        <f t="shared" si="5"/>
        <v>0</v>
      </c>
      <c r="BH18" s="51">
        <f t="shared" si="6"/>
        <v>0</v>
      </c>
      <c r="BI18" s="52" t="b">
        <v>0</v>
      </c>
      <c r="BJ18" s="27" t="b">
        <f t="shared" si="7"/>
        <v>0</v>
      </c>
      <c r="BK18" s="27"/>
      <c r="BL18" s="27"/>
      <c r="BM18" s="27"/>
    </row>
    <row r="19" spans="1:65" ht="27.6" thickBot="1">
      <c r="A19" s="43" t="s">
        <v>302</v>
      </c>
      <c r="B19" s="43">
        <f t="shared" si="8"/>
        <v>17</v>
      </c>
      <c r="C19" s="43" t="s">
        <v>303</v>
      </c>
      <c r="D19" s="43">
        <v>2024</v>
      </c>
      <c r="E19" s="43"/>
      <c r="F19" s="43"/>
      <c r="G19" s="27">
        <f t="shared" si="0"/>
        <v>0</v>
      </c>
      <c r="H19" s="43"/>
      <c r="I19" s="43"/>
      <c r="J19" s="43" t="s">
        <v>304</v>
      </c>
      <c r="K19" s="43">
        <v>0</v>
      </c>
      <c r="L19" s="43" t="s">
        <v>305</v>
      </c>
      <c r="M19" s="46" t="s">
        <v>306</v>
      </c>
      <c r="N19" s="43" t="s">
        <v>307</v>
      </c>
      <c r="O19" s="43" t="s">
        <v>308</v>
      </c>
      <c r="P19" s="43" t="s">
        <v>309</v>
      </c>
      <c r="Q19" s="43" t="s">
        <v>310</v>
      </c>
      <c r="R19" s="43" t="s">
        <v>311</v>
      </c>
      <c r="S19" s="43" t="s">
        <v>312</v>
      </c>
      <c r="T19" s="43"/>
      <c r="U19" s="43" t="s">
        <v>245</v>
      </c>
      <c r="V19" s="43" t="s">
        <v>120</v>
      </c>
      <c r="W19" s="43" t="s">
        <v>313</v>
      </c>
      <c r="X19" s="53"/>
      <c r="Y19" s="48" t="s">
        <v>138</v>
      </c>
      <c r="Z19" s="43" t="s">
        <v>139</v>
      </c>
      <c r="AA19" s="49" t="b">
        <v>0</v>
      </c>
      <c r="AB19" s="49" t="b">
        <v>0</v>
      </c>
      <c r="AC19" s="49" t="b">
        <v>0</v>
      </c>
      <c r="AD19" s="50" t="b">
        <v>0</v>
      </c>
      <c r="AE19" s="50" t="b">
        <v>0</v>
      </c>
      <c r="AF19" s="50" t="b">
        <v>1</v>
      </c>
      <c r="AG19" s="50" t="b">
        <v>0</v>
      </c>
      <c r="AH19" s="50" t="b">
        <v>0</v>
      </c>
      <c r="AI19" s="43">
        <f t="shared" si="1"/>
        <v>0</v>
      </c>
      <c r="AJ19" s="264"/>
      <c r="AK19" s="53"/>
      <c r="AL19" s="48" t="s">
        <v>124</v>
      </c>
      <c r="AM19" s="43" t="s">
        <v>125</v>
      </c>
      <c r="AN19" s="49" t="b">
        <v>0</v>
      </c>
      <c r="AO19" s="49" t="b">
        <v>0</v>
      </c>
      <c r="AP19" s="49" t="b">
        <v>0</v>
      </c>
      <c r="AQ19" s="50" t="b">
        <v>0</v>
      </c>
      <c r="AR19" s="50" t="b">
        <v>0</v>
      </c>
      <c r="AS19" s="50" t="b">
        <v>1</v>
      </c>
      <c r="AT19" s="50" t="b">
        <v>0</v>
      </c>
      <c r="AU19" s="50" t="b">
        <v>0</v>
      </c>
      <c r="AV19" s="43">
        <f t="shared" si="2"/>
        <v>0</v>
      </c>
      <c r="AW19" s="264"/>
      <c r="AX19" s="53"/>
      <c r="AY19" s="27">
        <f t="shared" si="3"/>
        <v>0</v>
      </c>
      <c r="AZ19" s="53"/>
      <c r="BA19" s="48"/>
      <c r="BB19" s="264"/>
      <c r="BC19" s="49" t="b">
        <v>0</v>
      </c>
      <c r="BD19" s="50" t="b">
        <v>0</v>
      </c>
      <c r="BE19" s="53"/>
      <c r="BF19" s="27">
        <f t="shared" si="4"/>
        <v>0</v>
      </c>
      <c r="BG19" s="27">
        <f t="shared" si="5"/>
        <v>0</v>
      </c>
      <c r="BH19" s="51">
        <f t="shared" si="6"/>
        <v>0</v>
      </c>
      <c r="BI19" s="52" t="b">
        <v>0</v>
      </c>
      <c r="BJ19" s="27" t="b">
        <f t="shared" si="7"/>
        <v>0</v>
      </c>
      <c r="BK19" s="27"/>
      <c r="BL19" s="27"/>
      <c r="BM19" s="27"/>
    </row>
    <row r="20" spans="1:65" ht="27.6" thickBot="1">
      <c r="A20" s="43" t="s">
        <v>314</v>
      </c>
      <c r="B20" s="43">
        <f t="shared" si="8"/>
        <v>18</v>
      </c>
      <c r="C20" s="43" t="s">
        <v>315</v>
      </c>
      <c r="D20" s="43">
        <v>2024</v>
      </c>
      <c r="E20" s="43"/>
      <c r="F20" s="43"/>
      <c r="G20" s="27">
        <f t="shared" si="0"/>
        <v>0</v>
      </c>
      <c r="H20" s="43"/>
      <c r="I20" s="43"/>
      <c r="J20" s="43" t="s">
        <v>316</v>
      </c>
      <c r="K20" s="43">
        <v>3</v>
      </c>
      <c r="L20" s="43" t="s">
        <v>317</v>
      </c>
      <c r="M20" s="46" t="s">
        <v>318</v>
      </c>
      <c r="N20" s="43" t="s">
        <v>319</v>
      </c>
      <c r="O20" s="43" t="s">
        <v>320</v>
      </c>
      <c r="P20" s="43" t="s">
        <v>321</v>
      </c>
      <c r="Q20" s="43" t="s">
        <v>322</v>
      </c>
      <c r="R20" s="43" t="s">
        <v>198</v>
      </c>
      <c r="S20" s="43" t="s">
        <v>136</v>
      </c>
      <c r="T20" s="43"/>
      <c r="U20" s="43" t="s">
        <v>119</v>
      </c>
      <c r="V20" s="43" t="s">
        <v>120</v>
      </c>
      <c r="W20" s="43" t="s">
        <v>323</v>
      </c>
      <c r="X20" s="53"/>
      <c r="Y20" s="48" t="s">
        <v>124</v>
      </c>
      <c r="Z20" s="43" t="s">
        <v>173</v>
      </c>
      <c r="AA20" s="49" t="b">
        <v>0</v>
      </c>
      <c r="AB20" s="49" t="b">
        <v>0</v>
      </c>
      <c r="AC20" s="49" t="b">
        <v>0</v>
      </c>
      <c r="AD20" s="50" t="b">
        <v>0</v>
      </c>
      <c r="AE20" s="50" t="b">
        <v>0</v>
      </c>
      <c r="AF20" s="50" t="b">
        <v>0</v>
      </c>
      <c r="AG20" s="50" t="b">
        <v>1</v>
      </c>
      <c r="AH20" s="50" t="b">
        <v>1</v>
      </c>
      <c r="AI20" s="43">
        <f t="shared" si="1"/>
        <v>0</v>
      </c>
      <c r="AJ20" s="267" t="s">
        <v>140</v>
      </c>
      <c r="AK20" s="53"/>
      <c r="AL20" s="48" t="s">
        <v>124</v>
      </c>
      <c r="AM20" s="43" t="s">
        <v>125</v>
      </c>
      <c r="AN20" s="49" t="b">
        <v>0</v>
      </c>
      <c r="AO20" s="49" t="b">
        <v>0</v>
      </c>
      <c r="AP20" s="49" t="b">
        <v>0</v>
      </c>
      <c r="AQ20" s="50" t="b">
        <v>0</v>
      </c>
      <c r="AR20" s="50" t="b">
        <v>0</v>
      </c>
      <c r="AS20" s="50" t="b">
        <v>0</v>
      </c>
      <c r="AT20" s="50" t="b">
        <v>1</v>
      </c>
      <c r="AU20" s="50" t="b">
        <v>1</v>
      </c>
      <c r="AV20" s="43">
        <f t="shared" si="2"/>
        <v>0</v>
      </c>
      <c r="AW20" s="267" t="s">
        <v>140</v>
      </c>
      <c r="AX20" s="53"/>
      <c r="AY20" s="27">
        <f t="shared" si="3"/>
        <v>0</v>
      </c>
      <c r="AZ20" s="53"/>
      <c r="BA20" s="48"/>
      <c r="BB20" s="265"/>
      <c r="BC20" s="49" t="b">
        <v>0</v>
      </c>
      <c r="BD20" s="50" t="b">
        <v>0</v>
      </c>
      <c r="BE20" s="53"/>
      <c r="BF20" s="27">
        <f t="shared" si="4"/>
        <v>0</v>
      </c>
      <c r="BG20" s="27">
        <f t="shared" si="5"/>
        <v>0</v>
      </c>
      <c r="BH20" s="51">
        <f t="shared" si="6"/>
        <v>0</v>
      </c>
      <c r="BI20" s="52" t="b">
        <v>0</v>
      </c>
      <c r="BJ20" s="27" t="b">
        <f t="shared" si="7"/>
        <v>0</v>
      </c>
      <c r="BK20" s="27"/>
      <c r="BL20" s="27"/>
      <c r="BM20" s="27"/>
    </row>
    <row r="21" spans="1:65" ht="27.6" thickBot="1">
      <c r="A21" s="43" t="s">
        <v>324</v>
      </c>
      <c r="B21" s="43">
        <f t="shared" si="8"/>
        <v>19</v>
      </c>
      <c r="C21" s="43" t="s">
        <v>325</v>
      </c>
      <c r="D21" s="43">
        <v>2024</v>
      </c>
      <c r="E21" s="43"/>
      <c r="F21" s="43"/>
      <c r="G21" s="27">
        <f t="shared" si="0"/>
        <v>0</v>
      </c>
      <c r="H21" s="43"/>
      <c r="I21" s="43"/>
      <c r="J21" s="43" t="s">
        <v>326</v>
      </c>
      <c r="K21" s="43">
        <v>1</v>
      </c>
      <c r="L21" s="43" t="s">
        <v>327</v>
      </c>
      <c r="M21" s="46" t="s">
        <v>328</v>
      </c>
      <c r="N21" s="43" t="s">
        <v>329</v>
      </c>
      <c r="O21" s="43" t="s">
        <v>330</v>
      </c>
      <c r="P21" s="43" t="s">
        <v>331</v>
      </c>
      <c r="Q21" s="43" t="s">
        <v>332</v>
      </c>
      <c r="R21" s="43" t="s">
        <v>210</v>
      </c>
      <c r="S21" s="43" t="s">
        <v>187</v>
      </c>
      <c r="T21" s="43">
        <v>38970836</v>
      </c>
      <c r="U21" s="43" t="s">
        <v>119</v>
      </c>
      <c r="V21" s="43" t="s">
        <v>120</v>
      </c>
      <c r="W21" s="43" t="s">
        <v>333</v>
      </c>
      <c r="X21" s="53"/>
      <c r="Y21" s="48" t="s">
        <v>124</v>
      </c>
      <c r="Z21" s="43" t="s">
        <v>173</v>
      </c>
      <c r="AA21" s="49" t="b">
        <v>0</v>
      </c>
      <c r="AB21" s="49" t="b">
        <v>0</v>
      </c>
      <c r="AC21" s="49" t="b">
        <v>0</v>
      </c>
      <c r="AD21" s="50" t="b">
        <v>0</v>
      </c>
      <c r="AE21" s="50" t="b">
        <v>0</v>
      </c>
      <c r="AF21" s="50" t="b">
        <v>0</v>
      </c>
      <c r="AG21" s="50" t="b">
        <v>1</v>
      </c>
      <c r="AH21" s="50" t="b">
        <v>1</v>
      </c>
      <c r="AI21" s="43">
        <f t="shared" si="1"/>
        <v>0</v>
      </c>
      <c r="AJ21" s="266" t="s">
        <v>140</v>
      </c>
      <c r="AK21" s="53"/>
      <c r="AL21" s="48" t="s">
        <v>124</v>
      </c>
      <c r="AM21" s="43" t="s">
        <v>125</v>
      </c>
      <c r="AN21" s="49" t="b">
        <v>0</v>
      </c>
      <c r="AO21" s="49" t="b">
        <v>0</v>
      </c>
      <c r="AP21" s="49" t="b">
        <v>0</v>
      </c>
      <c r="AQ21" s="50" t="b">
        <v>0</v>
      </c>
      <c r="AR21" s="50" t="b">
        <v>0</v>
      </c>
      <c r="AS21" s="50" t="b">
        <v>0</v>
      </c>
      <c r="AT21" s="50" t="b">
        <v>1</v>
      </c>
      <c r="AU21" s="50" t="b">
        <v>1</v>
      </c>
      <c r="AV21" s="43">
        <f t="shared" si="2"/>
        <v>0</v>
      </c>
      <c r="AW21" s="266" t="s">
        <v>140</v>
      </c>
      <c r="AX21" s="53"/>
      <c r="AY21" s="27">
        <f t="shared" si="3"/>
        <v>0</v>
      </c>
      <c r="AZ21" s="53"/>
      <c r="BA21" s="48"/>
      <c r="BB21" s="264"/>
      <c r="BC21" s="49" t="b">
        <v>0</v>
      </c>
      <c r="BD21" s="50" t="b">
        <v>0</v>
      </c>
      <c r="BE21" s="53"/>
      <c r="BF21" s="27">
        <f t="shared" si="4"/>
        <v>0</v>
      </c>
      <c r="BG21" s="27">
        <f t="shared" si="5"/>
        <v>0</v>
      </c>
      <c r="BH21" s="51">
        <f t="shared" si="6"/>
        <v>0</v>
      </c>
      <c r="BI21" s="52" t="b">
        <v>0</v>
      </c>
      <c r="BJ21" s="27" t="b">
        <f t="shared" si="7"/>
        <v>0</v>
      </c>
      <c r="BK21" s="27"/>
      <c r="BL21" s="27"/>
      <c r="BM21" s="27"/>
    </row>
    <row r="22" spans="1:65" ht="27.6" thickBot="1">
      <c r="A22" s="43" t="s">
        <v>334</v>
      </c>
      <c r="B22" s="43">
        <f t="shared" si="8"/>
        <v>20</v>
      </c>
      <c r="C22" s="43" t="s">
        <v>335</v>
      </c>
      <c r="D22" s="43">
        <v>2024</v>
      </c>
      <c r="E22" s="43"/>
      <c r="F22" s="43"/>
      <c r="G22" s="27">
        <f t="shared" si="0"/>
        <v>0</v>
      </c>
      <c r="H22" s="43"/>
      <c r="I22" s="43"/>
      <c r="J22" s="43" t="s">
        <v>336</v>
      </c>
      <c r="K22" s="43">
        <v>0</v>
      </c>
      <c r="L22" s="43" t="s">
        <v>337</v>
      </c>
      <c r="M22" s="46" t="s">
        <v>338</v>
      </c>
      <c r="N22" s="43" t="s">
        <v>339</v>
      </c>
      <c r="O22" s="43" t="s">
        <v>340</v>
      </c>
      <c r="P22" s="43"/>
      <c r="Q22" s="43" t="s">
        <v>341</v>
      </c>
      <c r="R22" s="43" t="s">
        <v>342</v>
      </c>
      <c r="S22" s="43" t="s">
        <v>118</v>
      </c>
      <c r="T22" s="43"/>
      <c r="U22" s="43" t="s">
        <v>119</v>
      </c>
      <c r="V22" s="43" t="s">
        <v>343</v>
      </c>
      <c r="W22" s="43" t="s">
        <v>344</v>
      </c>
      <c r="X22" s="53"/>
      <c r="Y22" s="48" t="s">
        <v>124</v>
      </c>
      <c r="Z22" s="43" t="s">
        <v>173</v>
      </c>
      <c r="AA22" s="49" t="b">
        <v>0</v>
      </c>
      <c r="AB22" s="49" t="b">
        <v>0</v>
      </c>
      <c r="AC22" s="49" t="b">
        <v>0</v>
      </c>
      <c r="AD22" s="50" t="b">
        <v>0</v>
      </c>
      <c r="AE22" s="50" t="b">
        <v>0</v>
      </c>
      <c r="AF22" s="50" t="b">
        <v>0</v>
      </c>
      <c r="AG22" s="50" t="b">
        <v>1</v>
      </c>
      <c r="AH22" s="50" t="b">
        <v>1</v>
      </c>
      <c r="AI22" s="43">
        <f t="shared" si="1"/>
        <v>0</v>
      </c>
      <c r="AJ22" s="267" t="s">
        <v>140</v>
      </c>
      <c r="AK22" s="53"/>
      <c r="AL22" s="48" t="s">
        <v>124</v>
      </c>
      <c r="AM22" s="43" t="s">
        <v>125</v>
      </c>
      <c r="AN22" s="49" t="b">
        <v>0</v>
      </c>
      <c r="AO22" s="49" t="b">
        <v>0</v>
      </c>
      <c r="AP22" s="49" t="b">
        <v>0</v>
      </c>
      <c r="AQ22" s="50" t="b">
        <v>0</v>
      </c>
      <c r="AR22" s="50" t="b">
        <v>0</v>
      </c>
      <c r="AS22" s="50" t="b">
        <v>0</v>
      </c>
      <c r="AT22" s="50" t="b">
        <v>1</v>
      </c>
      <c r="AU22" s="50" t="b">
        <v>1</v>
      </c>
      <c r="AV22" s="43">
        <f t="shared" si="2"/>
        <v>0</v>
      </c>
      <c r="AW22" s="267" t="s">
        <v>140</v>
      </c>
      <c r="AX22" s="53"/>
      <c r="AY22" s="27">
        <f t="shared" si="3"/>
        <v>0</v>
      </c>
      <c r="AZ22" s="53"/>
      <c r="BA22" s="48"/>
      <c r="BB22" s="265"/>
      <c r="BC22" s="49" t="b">
        <v>0</v>
      </c>
      <c r="BD22" s="50" t="b">
        <v>0</v>
      </c>
      <c r="BE22" s="53"/>
      <c r="BF22" s="27">
        <f t="shared" si="4"/>
        <v>0</v>
      </c>
      <c r="BG22" s="27">
        <f t="shared" si="5"/>
        <v>0</v>
      </c>
      <c r="BH22" s="51">
        <f t="shared" si="6"/>
        <v>0</v>
      </c>
      <c r="BI22" s="52" t="b">
        <v>0</v>
      </c>
      <c r="BJ22" s="27" t="b">
        <f t="shared" si="7"/>
        <v>0</v>
      </c>
      <c r="BK22" s="27"/>
      <c r="BL22" s="27"/>
      <c r="BM22" s="27"/>
    </row>
    <row r="23" spans="1:65" ht="27.6" thickBot="1">
      <c r="A23" s="43" t="s">
        <v>345</v>
      </c>
      <c r="B23" s="43">
        <f t="shared" si="8"/>
        <v>21</v>
      </c>
      <c r="C23" s="43" t="s">
        <v>346</v>
      </c>
      <c r="D23" s="43">
        <v>2024</v>
      </c>
      <c r="E23" s="43"/>
      <c r="F23" s="43"/>
      <c r="G23" s="27">
        <f t="shared" si="0"/>
        <v>0</v>
      </c>
      <c r="H23" s="43"/>
      <c r="I23" s="43"/>
      <c r="J23" s="43" t="s">
        <v>347</v>
      </c>
      <c r="K23" s="43">
        <v>0</v>
      </c>
      <c r="L23" s="43" t="s">
        <v>348</v>
      </c>
      <c r="M23" s="46" t="s">
        <v>349</v>
      </c>
      <c r="N23" s="43" t="s">
        <v>350</v>
      </c>
      <c r="O23" s="43" t="s">
        <v>351</v>
      </c>
      <c r="P23" s="43" t="s">
        <v>352</v>
      </c>
      <c r="Q23" s="43" t="s">
        <v>353</v>
      </c>
      <c r="R23" s="43" t="s">
        <v>354</v>
      </c>
      <c r="S23" s="43" t="s">
        <v>118</v>
      </c>
      <c r="T23" s="43"/>
      <c r="U23" s="43" t="s">
        <v>355</v>
      </c>
      <c r="V23" s="43" t="s">
        <v>120</v>
      </c>
      <c r="W23" s="43" t="s">
        <v>356</v>
      </c>
      <c r="X23" s="53"/>
      <c r="Y23" s="48" t="s">
        <v>122</v>
      </c>
      <c r="Z23" s="43" t="s">
        <v>123</v>
      </c>
      <c r="AA23" s="49" t="b">
        <v>0</v>
      </c>
      <c r="AB23" s="49" t="b">
        <v>0</v>
      </c>
      <c r="AC23" s="49" t="b">
        <v>0</v>
      </c>
      <c r="AD23" s="50" t="b">
        <v>0</v>
      </c>
      <c r="AE23" s="50" t="b">
        <v>0</v>
      </c>
      <c r="AF23" s="50" t="b">
        <v>1</v>
      </c>
      <c r="AG23" s="50" t="b">
        <v>0</v>
      </c>
      <c r="AH23" s="50" t="b">
        <v>0</v>
      </c>
      <c r="AI23" s="43">
        <f t="shared" si="1"/>
        <v>0</v>
      </c>
      <c r="AJ23" s="264"/>
      <c r="AK23" s="53"/>
      <c r="AL23" s="48" t="s">
        <v>124</v>
      </c>
      <c r="AM23" s="43" t="s">
        <v>125</v>
      </c>
      <c r="AN23" s="49" t="b">
        <v>0</v>
      </c>
      <c r="AO23" s="49" t="b">
        <v>0</v>
      </c>
      <c r="AP23" s="49" t="b">
        <v>0</v>
      </c>
      <c r="AQ23" s="50" t="b">
        <v>0</v>
      </c>
      <c r="AR23" s="50" t="b">
        <v>0</v>
      </c>
      <c r="AS23" s="50" t="b">
        <v>1</v>
      </c>
      <c r="AT23" s="50" t="b">
        <v>0</v>
      </c>
      <c r="AU23" s="50" t="b">
        <v>0</v>
      </c>
      <c r="AV23" s="43">
        <f t="shared" si="2"/>
        <v>0</v>
      </c>
      <c r="AW23" s="264"/>
      <c r="AX23" s="53"/>
      <c r="AY23" s="27">
        <f t="shared" si="3"/>
        <v>0</v>
      </c>
      <c r="AZ23" s="53"/>
      <c r="BA23" s="48"/>
      <c r="BB23" s="264"/>
      <c r="BC23" s="49" t="b">
        <v>0</v>
      </c>
      <c r="BD23" s="50" t="b">
        <v>0</v>
      </c>
      <c r="BE23" s="53"/>
      <c r="BF23" s="27">
        <f t="shared" si="4"/>
        <v>0</v>
      </c>
      <c r="BG23" s="27">
        <f t="shared" si="5"/>
        <v>0</v>
      </c>
      <c r="BH23" s="51">
        <f t="shared" si="6"/>
        <v>0</v>
      </c>
      <c r="BI23" s="52" t="b">
        <v>0</v>
      </c>
      <c r="BJ23" s="27" t="b">
        <f t="shared" si="7"/>
        <v>0</v>
      </c>
      <c r="BK23" s="27"/>
      <c r="BL23" s="27"/>
      <c r="BM23" s="27"/>
    </row>
    <row r="24" spans="1:65" ht="27.6" thickBot="1">
      <c r="A24" s="43" t="s">
        <v>357</v>
      </c>
      <c r="B24" s="43">
        <f t="shared" si="8"/>
        <v>22</v>
      </c>
      <c r="C24" s="43" t="s">
        <v>358</v>
      </c>
      <c r="D24" s="43">
        <v>2024</v>
      </c>
      <c r="E24" s="43"/>
      <c r="F24" s="43"/>
      <c r="G24" s="27">
        <f t="shared" si="0"/>
        <v>0</v>
      </c>
      <c r="H24" s="43"/>
      <c r="I24" s="43"/>
      <c r="J24" s="43" t="s">
        <v>224</v>
      </c>
      <c r="K24" s="43">
        <v>0</v>
      </c>
      <c r="L24" s="43" t="s">
        <v>359</v>
      </c>
      <c r="M24" s="46" t="s">
        <v>360</v>
      </c>
      <c r="N24" s="43" t="s">
        <v>361</v>
      </c>
      <c r="O24" s="43" t="s">
        <v>362</v>
      </c>
      <c r="P24" s="43"/>
      <c r="Q24" s="43" t="s">
        <v>363</v>
      </c>
      <c r="R24" s="43" t="s">
        <v>231</v>
      </c>
      <c r="S24" s="43" t="s">
        <v>232</v>
      </c>
      <c r="T24" s="43">
        <v>38688966</v>
      </c>
      <c r="U24" s="43" t="s">
        <v>119</v>
      </c>
      <c r="V24" s="43" t="s">
        <v>120</v>
      </c>
      <c r="W24" s="43" t="s">
        <v>364</v>
      </c>
      <c r="X24" s="53"/>
      <c r="Y24" s="48" t="s">
        <v>124</v>
      </c>
      <c r="Z24" s="43" t="s">
        <v>173</v>
      </c>
      <c r="AA24" s="49" t="b">
        <v>0</v>
      </c>
      <c r="AB24" s="49" t="b">
        <v>0</v>
      </c>
      <c r="AC24" s="49" t="b">
        <v>0</v>
      </c>
      <c r="AD24" s="50" t="b">
        <v>0</v>
      </c>
      <c r="AE24" s="50" t="b">
        <v>0</v>
      </c>
      <c r="AF24" s="50" t="b">
        <v>0</v>
      </c>
      <c r="AG24" s="50" t="b">
        <v>1</v>
      </c>
      <c r="AH24" s="50" t="b">
        <v>1</v>
      </c>
      <c r="AI24" s="43">
        <f t="shared" si="1"/>
        <v>0</v>
      </c>
      <c r="AJ24" s="267" t="s">
        <v>140</v>
      </c>
      <c r="AK24" s="53"/>
      <c r="AL24" s="48" t="s">
        <v>124</v>
      </c>
      <c r="AM24" s="43" t="s">
        <v>125</v>
      </c>
      <c r="AN24" s="49" t="b">
        <v>0</v>
      </c>
      <c r="AO24" s="49" t="b">
        <v>0</v>
      </c>
      <c r="AP24" s="49" t="b">
        <v>0</v>
      </c>
      <c r="AQ24" s="50" t="b">
        <v>0</v>
      </c>
      <c r="AR24" s="50" t="b">
        <v>0</v>
      </c>
      <c r="AS24" s="50" t="b">
        <v>0</v>
      </c>
      <c r="AT24" s="50" t="b">
        <v>1</v>
      </c>
      <c r="AU24" s="50" t="b">
        <v>1</v>
      </c>
      <c r="AV24" s="43">
        <f t="shared" si="2"/>
        <v>0</v>
      </c>
      <c r="AW24" s="267" t="s">
        <v>140</v>
      </c>
      <c r="AX24" s="53"/>
      <c r="AY24" s="27">
        <f t="shared" si="3"/>
        <v>0</v>
      </c>
      <c r="AZ24" s="53"/>
      <c r="BA24" s="48"/>
      <c r="BB24" s="265"/>
      <c r="BC24" s="49" t="b">
        <v>0</v>
      </c>
      <c r="BD24" s="50" t="b">
        <v>0</v>
      </c>
      <c r="BE24" s="53"/>
      <c r="BF24" s="27">
        <f t="shared" si="4"/>
        <v>0</v>
      </c>
      <c r="BG24" s="27">
        <f t="shared" si="5"/>
        <v>0</v>
      </c>
      <c r="BH24" s="51">
        <f t="shared" si="6"/>
        <v>0</v>
      </c>
      <c r="BI24" s="52" t="b">
        <v>0</v>
      </c>
      <c r="BJ24" s="27" t="b">
        <f t="shared" si="7"/>
        <v>0</v>
      </c>
      <c r="BK24" s="27"/>
      <c r="BL24" s="27"/>
      <c r="BM24" s="27"/>
    </row>
    <row r="25" spans="1:65" ht="27.6" thickBot="1">
      <c r="A25" s="43" t="s">
        <v>365</v>
      </c>
      <c r="B25" s="43">
        <f t="shared" si="8"/>
        <v>23</v>
      </c>
      <c r="C25" s="43" t="s">
        <v>366</v>
      </c>
      <c r="D25" s="43">
        <v>2024</v>
      </c>
      <c r="E25" s="43"/>
      <c r="F25" s="43"/>
      <c r="G25" s="27">
        <f t="shared" si="0"/>
        <v>0</v>
      </c>
      <c r="H25" s="43"/>
      <c r="I25" s="43"/>
      <c r="J25" s="43" t="s">
        <v>367</v>
      </c>
      <c r="K25" s="43">
        <v>0</v>
      </c>
      <c r="L25" s="43" t="s">
        <v>368</v>
      </c>
      <c r="M25" s="46" t="s">
        <v>369</v>
      </c>
      <c r="N25" s="43" t="s">
        <v>370</v>
      </c>
      <c r="O25" s="43" t="s">
        <v>371</v>
      </c>
      <c r="P25" s="43" t="s">
        <v>372</v>
      </c>
      <c r="Q25" s="43" t="s">
        <v>373</v>
      </c>
      <c r="R25" s="43" t="s">
        <v>374</v>
      </c>
      <c r="S25" s="43" t="s">
        <v>118</v>
      </c>
      <c r="T25" s="43"/>
      <c r="U25" s="43" t="s">
        <v>119</v>
      </c>
      <c r="V25" s="43" t="s">
        <v>120</v>
      </c>
      <c r="W25" s="43" t="s">
        <v>375</v>
      </c>
      <c r="X25" s="53"/>
      <c r="Y25" s="48" t="s">
        <v>138</v>
      </c>
      <c r="Z25" s="43" t="s">
        <v>139</v>
      </c>
      <c r="AA25" s="49" t="b">
        <v>0</v>
      </c>
      <c r="AB25" s="49" t="b">
        <v>0</v>
      </c>
      <c r="AC25" s="49" t="b">
        <v>0</v>
      </c>
      <c r="AD25" s="50" t="b">
        <v>0</v>
      </c>
      <c r="AE25" s="50" t="b">
        <v>0</v>
      </c>
      <c r="AF25" s="50" t="b">
        <v>0</v>
      </c>
      <c r="AG25" s="50" t="b">
        <v>1</v>
      </c>
      <c r="AH25" s="50" t="b">
        <v>1</v>
      </c>
      <c r="AI25" s="43">
        <f t="shared" si="1"/>
        <v>0</v>
      </c>
      <c r="AJ25" s="266" t="s">
        <v>140</v>
      </c>
      <c r="AK25" s="53"/>
      <c r="AL25" s="48" t="s">
        <v>124</v>
      </c>
      <c r="AM25" s="43" t="s">
        <v>125</v>
      </c>
      <c r="AN25" s="49" t="b">
        <v>0</v>
      </c>
      <c r="AO25" s="49" t="b">
        <v>0</v>
      </c>
      <c r="AP25" s="49" t="b">
        <v>0</v>
      </c>
      <c r="AQ25" s="50" t="b">
        <v>0</v>
      </c>
      <c r="AR25" s="50" t="b">
        <v>0</v>
      </c>
      <c r="AS25" s="50" t="b">
        <v>0</v>
      </c>
      <c r="AT25" s="50" t="b">
        <v>1</v>
      </c>
      <c r="AU25" s="50" t="b">
        <v>1</v>
      </c>
      <c r="AV25" s="43">
        <f t="shared" si="2"/>
        <v>0</v>
      </c>
      <c r="AW25" s="266" t="s">
        <v>140</v>
      </c>
      <c r="AX25" s="53"/>
      <c r="AY25" s="27">
        <f t="shared" si="3"/>
        <v>0</v>
      </c>
      <c r="AZ25" s="53"/>
      <c r="BA25" s="48"/>
      <c r="BB25" s="264"/>
      <c r="BC25" s="49" t="b">
        <v>0</v>
      </c>
      <c r="BD25" s="50" t="b">
        <v>0</v>
      </c>
      <c r="BE25" s="53"/>
      <c r="BF25" s="27">
        <f t="shared" si="4"/>
        <v>0</v>
      </c>
      <c r="BG25" s="27">
        <f t="shared" si="5"/>
        <v>0</v>
      </c>
      <c r="BH25" s="51">
        <f t="shared" si="6"/>
        <v>0</v>
      </c>
      <c r="BI25" s="52" t="b">
        <v>0</v>
      </c>
      <c r="BJ25" s="27" t="b">
        <f t="shared" si="7"/>
        <v>0</v>
      </c>
      <c r="BK25" s="27"/>
      <c r="BL25" s="27"/>
      <c r="BM25" s="27"/>
    </row>
    <row r="26" spans="1:65" ht="27.6" thickBot="1">
      <c r="A26" s="43" t="s">
        <v>376</v>
      </c>
      <c r="B26" s="43">
        <f t="shared" si="8"/>
        <v>24</v>
      </c>
      <c r="C26" s="43" t="s">
        <v>377</v>
      </c>
      <c r="D26" s="43">
        <v>2024</v>
      </c>
      <c r="E26" s="43"/>
      <c r="F26" s="43"/>
      <c r="G26" s="27">
        <f t="shared" si="0"/>
        <v>0</v>
      </c>
      <c r="H26" s="43"/>
      <c r="I26" s="43"/>
      <c r="J26" s="43" t="s">
        <v>378</v>
      </c>
      <c r="K26" s="43">
        <v>1</v>
      </c>
      <c r="L26" s="43" t="s">
        <v>379</v>
      </c>
      <c r="M26" s="46" t="s">
        <v>380</v>
      </c>
      <c r="N26" s="43" t="s">
        <v>381</v>
      </c>
      <c r="O26" s="43" t="s">
        <v>382</v>
      </c>
      <c r="P26" s="43" t="s">
        <v>383</v>
      </c>
      <c r="Q26" s="43" t="s">
        <v>384</v>
      </c>
      <c r="R26" s="43" t="s">
        <v>342</v>
      </c>
      <c r="S26" s="43" t="s">
        <v>312</v>
      </c>
      <c r="T26" s="43"/>
      <c r="U26" s="43" t="s">
        <v>119</v>
      </c>
      <c r="V26" s="43" t="s">
        <v>120</v>
      </c>
      <c r="W26" s="43" t="s">
        <v>385</v>
      </c>
      <c r="X26" s="53"/>
      <c r="Y26" s="48" t="s">
        <v>138</v>
      </c>
      <c r="Z26" s="43" t="s">
        <v>139</v>
      </c>
      <c r="AA26" s="49" t="b">
        <v>0</v>
      </c>
      <c r="AB26" s="49" t="b">
        <v>0</v>
      </c>
      <c r="AC26" s="49" t="b">
        <v>0</v>
      </c>
      <c r="AD26" s="50" t="b">
        <v>0</v>
      </c>
      <c r="AE26" s="50" t="b">
        <v>0</v>
      </c>
      <c r="AF26" s="50" t="b">
        <v>0</v>
      </c>
      <c r="AG26" s="50" t="b">
        <v>1</v>
      </c>
      <c r="AH26" s="50" t="b">
        <v>0</v>
      </c>
      <c r="AI26" s="43">
        <f t="shared" si="1"/>
        <v>0</v>
      </c>
      <c r="AJ26" s="265"/>
      <c r="AK26" s="53"/>
      <c r="AL26" s="48" t="s">
        <v>124</v>
      </c>
      <c r="AM26" s="43" t="s">
        <v>125</v>
      </c>
      <c r="AN26" s="49" t="b">
        <v>0</v>
      </c>
      <c r="AO26" s="49" t="b">
        <v>0</v>
      </c>
      <c r="AP26" s="49" t="b">
        <v>0</v>
      </c>
      <c r="AQ26" s="50" t="b">
        <v>0</v>
      </c>
      <c r="AR26" s="50" t="b">
        <v>0</v>
      </c>
      <c r="AS26" s="50" t="b">
        <v>0</v>
      </c>
      <c r="AT26" s="50" t="b">
        <v>1</v>
      </c>
      <c r="AU26" s="50" t="b">
        <v>0</v>
      </c>
      <c r="AV26" s="43">
        <f t="shared" si="2"/>
        <v>0</v>
      </c>
      <c r="AW26" s="265"/>
      <c r="AX26" s="53"/>
      <c r="AY26" s="27">
        <f t="shared" si="3"/>
        <v>0</v>
      </c>
      <c r="AZ26" s="53"/>
      <c r="BA26" s="48"/>
      <c r="BB26" s="265"/>
      <c r="BC26" s="49" t="b">
        <v>0</v>
      </c>
      <c r="BD26" s="50" t="b">
        <v>0</v>
      </c>
      <c r="BE26" s="53"/>
      <c r="BF26" s="27">
        <f t="shared" si="4"/>
        <v>0</v>
      </c>
      <c r="BG26" s="27">
        <f t="shared" si="5"/>
        <v>0</v>
      </c>
      <c r="BH26" s="51">
        <f t="shared" si="6"/>
        <v>0</v>
      </c>
      <c r="BI26" s="52" t="b">
        <v>0</v>
      </c>
      <c r="BJ26" s="27" t="b">
        <f t="shared" si="7"/>
        <v>0</v>
      </c>
      <c r="BK26" s="27"/>
      <c r="BL26" s="27"/>
      <c r="BM26" s="27"/>
    </row>
    <row r="27" spans="1:65" ht="27.6" thickBot="1">
      <c r="A27" s="43" t="s">
        <v>386</v>
      </c>
      <c r="B27" s="43">
        <f t="shared" si="8"/>
        <v>25</v>
      </c>
      <c r="C27" s="43" t="s">
        <v>387</v>
      </c>
      <c r="D27" s="43">
        <v>2024</v>
      </c>
      <c r="E27" s="44" t="s">
        <v>31</v>
      </c>
      <c r="F27" s="44" t="s">
        <v>388</v>
      </c>
      <c r="G27" s="27">
        <f t="shared" si="0"/>
        <v>1</v>
      </c>
      <c r="H27" s="44" t="s">
        <v>109</v>
      </c>
      <c r="I27" s="45" t="s">
        <v>389</v>
      </c>
      <c r="J27" s="43" t="s">
        <v>390</v>
      </c>
      <c r="K27" s="43">
        <v>0</v>
      </c>
      <c r="L27" s="43" t="s">
        <v>391</v>
      </c>
      <c r="M27" s="46" t="s">
        <v>392</v>
      </c>
      <c r="N27" s="43" t="s">
        <v>393</v>
      </c>
      <c r="O27" s="43" t="s">
        <v>394</v>
      </c>
      <c r="P27" s="43" t="s">
        <v>395</v>
      </c>
      <c r="Q27" s="43" t="s">
        <v>396</v>
      </c>
      <c r="R27" s="43" t="s">
        <v>397</v>
      </c>
      <c r="S27" s="43" t="s">
        <v>398</v>
      </c>
      <c r="T27" s="43"/>
      <c r="U27" s="43" t="s">
        <v>119</v>
      </c>
      <c r="V27" s="43" t="s">
        <v>120</v>
      </c>
      <c r="W27" s="43" t="s">
        <v>399</v>
      </c>
      <c r="X27" s="47"/>
      <c r="Y27" s="48" t="s">
        <v>400</v>
      </c>
      <c r="Z27" s="43" t="s">
        <v>401</v>
      </c>
      <c r="AA27" s="49" t="b">
        <v>1</v>
      </c>
      <c r="AB27" s="49" t="b">
        <v>0</v>
      </c>
      <c r="AC27" s="49" t="b">
        <v>0</v>
      </c>
      <c r="AD27" s="50" t="b">
        <v>0</v>
      </c>
      <c r="AE27" s="50" t="b">
        <v>0</v>
      </c>
      <c r="AF27" s="50" t="b">
        <v>0</v>
      </c>
      <c r="AG27" s="50" t="b">
        <v>0</v>
      </c>
      <c r="AH27" s="50" t="b">
        <v>0</v>
      </c>
      <c r="AI27" s="43">
        <f t="shared" si="1"/>
        <v>1</v>
      </c>
      <c r="AJ27" s="264"/>
      <c r="AK27" s="47"/>
      <c r="AL27" s="48" t="s">
        <v>124</v>
      </c>
      <c r="AM27" s="43" t="s">
        <v>125</v>
      </c>
      <c r="AN27" s="49" t="b">
        <v>1</v>
      </c>
      <c r="AO27" s="49" t="b">
        <v>0</v>
      </c>
      <c r="AP27" s="49" t="b">
        <v>0</v>
      </c>
      <c r="AQ27" s="50" t="b">
        <v>0</v>
      </c>
      <c r="AR27" s="50" t="b">
        <v>0</v>
      </c>
      <c r="AS27" s="50" t="b">
        <v>0</v>
      </c>
      <c r="AT27" s="50" t="b">
        <v>0</v>
      </c>
      <c r="AU27" s="50" t="b">
        <v>0</v>
      </c>
      <c r="AV27" s="43">
        <f t="shared" si="2"/>
        <v>1</v>
      </c>
      <c r="AW27" s="264"/>
      <c r="AX27" s="47"/>
      <c r="AY27" s="27">
        <f t="shared" si="3"/>
        <v>0</v>
      </c>
      <c r="AZ27" s="47"/>
      <c r="BA27" s="48" t="s">
        <v>126</v>
      </c>
      <c r="BB27" s="264"/>
      <c r="BC27" s="49" t="b">
        <v>0</v>
      </c>
      <c r="BD27" s="50" t="b">
        <v>0</v>
      </c>
      <c r="BE27" s="47"/>
      <c r="BF27" s="27">
        <f t="shared" si="4"/>
        <v>1</v>
      </c>
      <c r="BG27" s="27">
        <f t="shared" si="5"/>
        <v>0</v>
      </c>
      <c r="BH27" s="54">
        <f t="shared" si="6"/>
        <v>1</v>
      </c>
      <c r="BI27" s="52" t="b">
        <v>0</v>
      </c>
      <c r="BJ27" s="55" t="b">
        <f t="shared" si="7"/>
        <v>1</v>
      </c>
      <c r="BK27" s="27"/>
      <c r="BL27" s="27"/>
      <c r="BM27" s="27"/>
    </row>
    <row r="28" spans="1:65" ht="27.6" thickBot="1">
      <c r="A28" s="43" t="s">
        <v>402</v>
      </c>
      <c r="B28" s="43">
        <f t="shared" si="8"/>
        <v>26</v>
      </c>
      <c r="C28" s="43" t="s">
        <v>403</v>
      </c>
      <c r="D28" s="43">
        <v>2024</v>
      </c>
      <c r="E28" s="43"/>
      <c r="F28" s="43"/>
      <c r="G28" s="27">
        <f t="shared" si="0"/>
        <v>0</v>
      </c>
      <c r="H28" s="43"/>
      <c r="I28" s="43"/>
      <c r="J28" s="43" t="s">
        <v>390</v>
      </c>
      <c r="K28" s="43">
        <v>0</v>
      </c>
      <c r="L28" s="43" t="s">
        <v>404</v>
      </c>
      <c r="M28" s="46" t="s">
        <v>405</v>
      </c>
      <c r="N28" s="43" t="s">
        <v>406</v>
      </c>
      <c r="O28" s="43" t="s">
        <v>407</v>
      </c>
      <c r="P28" s="43" t="s">
        <v>408</v>
      </c>
      <c r="Q28" s="43" t="s">
        <v>409</v>
      </c>
      <c r="R28" s="43" t="s">
        <v>397</v>
      </c>
      <c r="S28" s="43" t="s">
        <v>410</v>
      </c>
      <c r="T28" s="43"/>
      <c r="U28" s="43" t="s">
        <v>119</v>
      </c>
      <c r="V28" s="43" t="s">
        <v>120</v>
      </c>
      <c r="W28" s="43" t="s">
        <v>411</v>
      </c>
      <c r="X28" s="53"/>
      <c r="Y28" s="48" t="s">
        <v>138</v>
      </c>
      <c r="Z28" s="43" t="s">
        <v>139</v>
      </c>
      <c r="AA28" s="49" t="b">
        <v>1</v>
      </c>
      <c r="AB28" s="49" t="b">
        <v>0</v>
      </c>
      <c r="AC28" s="49" t="b">
        <v>0</v>
      </c>
      <c r="AD28" s="50" t="b">
        <v>0</v>
      </c>
      <c r="AE28" s="50" t="b">
        <v>0</v>
      </c>
      <c r="AF28" s="50" t="b">
        <v>0</v>
      </c>
      <c r="AG28" s="50" t="b">
        <v>0</v>
      </c>
      <c r="AH28" s="50" t="b">
        <v>1</v>
      </c>
      <c r="AI28" s="43">
        <f t="shared" si="1"/>
        <v>0</v>
      </c>
      <c r="AJ28" s="267" t="s">
        <v>412</v>
      </c>
      <c r="AK28" s="53"/>
      <c r="AL28" s="48" t="s">
        <v>124</v>
      </c>
      <c r="AM28" s="43" t="s">
        <v>125</v>
      </c>
      <c r="AN28" s="49" t="b">
        <v>0</v>
      </c>
      <c r="AO28" s="49" t="b">
        <v>0</v>
      </c>
      <c r="AP28" s="49" t="b">
        <v>0</v>
      </c>
      <c r="AQ28" s="50" t="b">
        <v>0</v>
      </c>
      <c r="AR28" s="50" t="b">
        <v>0</v>
      </c>
      <c r="AS28" s="50" t="b">
        <v>0</v>
      </c>
      <c r="AT28" s="50" t="b">
        <v>0</v>
      </c>
      <c r="AU28" s="50" t="b">
        <v>1</v>
      </c>
      <c r="AV28" s="43">
        <f t="shared" si="2"/>
        <v>0</v>
      </c>
      <c r="AW28" s="267" t="s">
        <v>140</v>
      </c>
      <c r="AX28" s="53"/>
      <c r="AY28" s="27">
        <f t="shared" si="3"/>
        <v>0</v>
      </c>
      <c r="AZ28" s="53"/>
      <c r="BA28" s="48"/>
      <c r="BB28" s="265"/>
      <c r="BC28" s="49" t="b">
        <v>0</v>
      </c>
      <c r="BD28" s="50" t="b">
        <v>0</v>
      </c>
      <c r="BE28" s="53"/>
      <c r="BF28" s="27">
        <f t="shared" si="4"/>
        <v>0</v>
      </c>
      <c r="BG28" s="27">
        <f t="shared" si="5"/>
        <v>0</v>
      </c>
      <c r="BH28" s="51">
        <f t="shared" si="6"/>
        <v>0</v>
      </c>
      <c r="BI28" s="52" t="b">
        <v>0</v>
      </c>
      <c r="BJ28" s="27" t="b">
        <f t="shared" si="7"/>
        <v>0</v>
      </c>
      <c r="BK28" s="27"/>
      <c r="BL28" s="27"/>
      <c r="BM28" s="27"/>
    </row>
    <row r="29" spans="1:65" ht="41.4" thickBot="1">
      <c r="A29" s="43" t="s">
        <v>413</v>
      </c>
      <c r="B29" s="43">
        <f t="shared" si="8"/>
        <v>27</v>
      </c>
      <c r="C29" s="43" t="s">
        <v>414</v>
      </c>
      <c r="D29" s="43">
        <v>2024</v>
      </c>
      <c r="E29" s="43"/>
      <c r="F29" s="43"/>
      <c r="G29" s="27">
        <f t="shared" si="0"/>
        <v>0</v>
      </c>
      <c r="H29" s="43"/>
      <c r="I29" s="43"/>
      <c r="J29" s="43" t="s">
        <v>390</v>
      </c>
      <c r="K29" s="43">
        <v>2</v>
      </c>
      <c r="L29" s="43" t="s">
        <v>415</v>
      </c>
      <c r="M29" s="46" t="s">
        <v>416</v>
      </c>
      <c r="N29" s="43" t="s">
        <v>417</v>
      </c>
      <c r="O29" s="43" t="s">
        <v>418</v>
      </c>
      <c r="P29" s="43" t="s">
        <v>419</v>
      </c>
      <c r="Q29" s="43" t="s">
        <v>420</v>
      </c>
      <c r="R29" s="43" t="s">
        <v>397</v>
      </c>
      <c r="S29" s="43" t="s">
        <v>421</v>
      </c>
      <c r="T29" s="43"/>
      <c r="U29" s="43" t="s">
        <v>119</v>
      </c>
      <c r="V29" s="43" t="s">
        <v>120</v>
      </c>
      <c r="W29" s="43" t="s">
        <v>422</v>
      </c>
      <c r="X29" s="53"/>
      <c r="Y29" s="48" t="s">
        <v>400</v>
      </c>
      <c r="Z29" s="43" t="s">
        <v>401</v>
      </c>
      <c r="AA29" s="49" t="b">
        <v>1</v>
      </c>
      <c r="AB29" s="49" t="b">
        <v>0</v>
      </c>
      <c r="AC29" s="49" t="b">
        <v>0</v>
      </c>
      <c r="AD29" s="50" t="b">
        <v>0</v>
      </c>
      <c r="AE29" s="50" t="b">
        <v>0</v>
      </c>
      <c r="AF29" s="50" t="b">
        <v>0</v>
      </c>
      <c r="AG29" s="50" t="b">
        <v>0</v>
      </c>
      <c r="AH29" s="50" t="b">
        <v>0</v>
      </c>
      <c r="AI29" s="43">
        <f t="shared" si="1"/>
        <v>1</v>
      </c>
      <c r="AJ29" s="264"/>
      <c r="AK29" s="53"/>
      <c r="AL29" s="48" t="s">
        <v>124</v>
      </c>
      <c r="AM29" s="43" t="s">
        <v>125</v>
      </c>
      <c r="AN29" s="49" t="b">
        <v>0</v>
      </c>
      <c r="AO29" s="49" t="b">
        <v>0</v>
      </c>
      <c r="AP29" s="49" t="b">
        <v>0</v>
      </c>
      <c r="AQ29" s="50" t="b">
        <v>0</v>
      </c>
      <c r="AR29" s="50" t="b">
        <v>0</v>
      </c>
      <c r="AS29" s="50" t="b">
        <v>0</v>
      </c>
      <c r="AT29" s="50" t="b">
        <v>0</v>
      </c>
      <c r="AU29" s="50" t="b">
        <v>1</v>
      </c>
      <c r="AV29" s="43">
        <f t="shared" si="2"/>
        <v>0</v>
      </c>
      <c r="AW29" s="266" t="s">
        <v>423</v>
      </c>
      <c r="AX29" s="53"/>
      <c r="AY29" s="27">
        <f t="shared" si="3"/>
        <v>1</v>
      </c>
      <c r="AZ29" s="53"/>
      <c r="BA29" s="48" t="s">
        <v>138</v>
      </c>
      <c r="BB29" s="266" t="s">
        <v>139</v>
      </c>
      <c r="BC29" s="49" t="b">
        <v>0</v>
      </c>
      <c r="BD29" s="50" t="b">
        <v>1</v>
      </c>
      <c r="BE29" s="53"/>
      <c r="BF29" s="27">
        <f t="shared" si="4"/>
        <v>0</v>
      </c>
      <c r="BG29" s="27">
        <f t="shared" si="5"/>
        <v>0</v>
      </c>
      <c r="BH29" s="51">
        <f t="shared" si="6"/>
        <v>0</v>
      </c>
      <c r="BI29" s="52" t="b">
        <v>0</v>
      </c>
      <c r="BJ29" s="27" t="b">
        <f t="shared" si="7"/>
        <v>0</v>
      </c>
      <c r="BK29" s="27"/>
      <c r="BL29" s="27"/>
      <c r="BM29" s="27"/>
    </row>
    <row r="30" spans="1:65" ht="27.6" thickBot="1">
      <c r="A30" s="43" t="s">
        <v>424</v>
      </c>
      <c r="B30" s="43">
        <f t="shared" si="8"/>
        <v>28</v>
      </c>
      <c r="C30" s="43" t="s">
        <v>425</v>
      </c>
      <c r="D30" s="43">
        <v>2024</v>
      </c>
      <c r="E30" s="43"/>
      <c r="F30" s="43"/>
      <c r="G30" s="27">
        <f t="shared" si="0"/>
        <v>0</v>
      </c>
      <c r="H30" s="43"/>
      <c r="I30" s="43"/>
      <c r="J30" s="43" t="s">
        <v>390</v>
      </c>
      <c r="K30" s="43">
        <v>5</v>
      </c>
      <c r="L30" s="43" t="s">
        <v>426</v>
      </c>
      <c r="M30" s="46" t="s">
        <v>427</v>
      </c>
      <c r="N30" s="43" t="s">
        <v>428</v>
      </c>
      <c r="O30" s="43" t="s">
        <v>429</v>
      </c>
      <c r="P30" s="43" t="s">
        <v>430</v>
      </c>
      <c r="Q30" s="43" t="s">
        <v>431</v>
      </c>
      <c r="R30" s="43" t="s">
        <v>397</v>
      </c>
      <c r="S30" s="43" t="s">
        <v>421</v>
      </c>
      <c r="T30" s="43"/>
      <c r="U30" s="43" t="s">
        <v>119</v>
      </c>
      <c r="V30" s="43" t="s">
        <v>120</v>
      </c>
      <c r="W30" s="43" t="s">
        <v>432</v>
      </c>
      <c r="X30" s="53"/>
      <c r="Y30" s="48" t="s">
        <v>122</v>
      </c>
      <c r="Z30" s="43" t="s">
        <v>433</v>
      </c>
      <c r="AA30" s="49" t="b">
        <v>0</v>
      </c>
      <c r="AB30" s="49" t="b">
        <v>0</v>
      </c>
      <c r="AC30" s="49" t="b">
        <v>0</v>
      </c>
      <c r="AD30" s="50" t="b">
        <v>0</v>
      </c>
      <c r="AE30" s="50" t="b">
        <v>0</v>
      </c>
      <c r="AF30" s="50" t="b">
        <v>0</v>
      </c>
      <c r="AG30" s="50" t="b">
        <v>0</v>
      </c>
      <c r="AH30" s="50" t="b">
        <v>1</v>
      </c>
      <c r="AI30" s="43">
        <f t="shared" si="1"/>
        <v>0</v>
      </c>
      <c r="AJ30" s="265"/>
      <c r="AK30" s="53"/>
      <c r="AL30" s="48" t="s">
        <v>124</v>
      </c>
      <c r="AM30" s="43" t="s">
        <v>125</v>
      </c>
      <c r="AN30" s="49" t="b">
        <v>0</v>
      </c>
      <c r="AO30" s="49" t="b">
        <v>0</v>
      </c>
      <c r="AP30" s="49" t="b">
        <v>0</v>
      </c>
      <c r="AQ30" s="50" t="b">
        <v>0</v>
      </c>
      <c r="AR30" s="50" t="b">
        <v>0</v>
      </c>
      <c r="AS30" s="50" t="b">
        <v>0</v>
      </c>
      <c r="AT30" s="50" t="b">
        <v>0</v>
      </c>
      <c r="AU30" s="50" t="b">
        <v>1</v>
      </c>
      <c r="AV30" s="43">
        <f t="shared" si="2"/>
        <v>0</v>
      </c>
      <c r="AW30" s="267" t="s">
        <v>140</v>
      </c>
      <c r="AX30" s="53"/>
      <c r="AY30" s="27">
        <f t="shared" si="3"/>
        <v>0</v>
      </c>
      <c r="AZ30" s="53"/>
      <c r="BA30" s="48"/>
      <c r="BB30" s="265"/>
      <c r="BC30" s="49" t="b">
        <v>0</v>
      </c>
      <c r="BD30" s="50" t="b">
        <v>0</v>
      </c>
      <c r="BE30" s="53"/>
      <c r="BF30" s="27">
        <f t="shared" si="4"/>
        <v>0</v>
      </c>
      <c r="BG30" s="27">
        <f t="shared" si="5"/>
        <v>0</v>
      </c>
      <c r="BH30" s="51">
        <f t="shared" si="6"/>
        <v>0</v>
      </c>
      <c r="BI30" s="52" t="b">
        <v>0</v>
      </c>
      <c r="BJ30" s="27" t="b">
        <f t="shared" si="7"/>
        <v>0</v>
      </c>
      <c r="BK30" s="27"/>
      <c r="BL30" s="27"/>
      <c r="BM30" s="27"/>
    </row>
    <row r="31" spans="1:65" ht="41.4" thickBot="1">
      <c r="A31" s="43" t="s">
        <v>434</v>
      </c>
      <c r="B31" s="43">
        <f t="shared" si="8"/>
        <v>29</v>
      </c>
      <c r="C31" s="43" t="s">
        <v>435</v>
      </c>
      <c r="D31" s="43">
        <v>2024</v>
      </c>
      <c r="E31" s="43"/>
      <c r="F31" s="43"/>
      <c r="G31" s="27">
        <f t="shared" si="0"/>
        <v>0</v>
      </c>
      <c r="H31" s="43"/>
      <c r="I31" s="43"/>
      <c r="J31" s="43" t="s">
        <v>390</v>
      </c>
      <c r="K31" s="43">
        <v>2</v>
      </c>
      <c r="L31" s="43" t="s">
        <v>436</v>
      </c>
      <c r="M31" s="46" t="s">
        <v>437</v>
      </c>
      <c r="N31" s="43" t="s">
        <v>438</v>
      </c>
      <c r="O31" s="43" t="s">
        <v>439</v>
      </c>
      <c r="P31" s="43" t="s">
        <v>440</v>
      </c>
      <c r="Q31" s="43" t="s">
        <v>441</v>
      </c>
      <c r="R31" s="43" t="s">
        <v>397</v>
      </c>
      <c r="S31" s="43" t="s">
        <v>421</v>
      </c>
      <c r="T31" s="43"/>
      <c r="U31" s="43" t="s">
        <v>119</v>
      </c>
      <c r="V31" s="43" t="s">
        <v>120</v>
      </c>
      <c r="W31" s="43" t="s">
        <v>442</v>
      </c>
      <c r="X31" s="53"/>
      <c r="Y31" s="48" t="s">
        <v>126</v>
      </c>
      <c r="Z31" s="43" t="s">
        <v>443</v>
      </c>
      <c r="AA31" s="49" t="b">
        <v>0</v>
      </c>
      <c r="AB31" s="49" t="b">
        <v>0</v>
      </c>
      <c r="AC31" s="49" t="b">
        <v>0</v>
      </c>
      <c r="AD31" s="50" t="b">
        <v>0</v>
      </c>
      <c r="AE31" s="50" t="b">
        <v>0</v>
      </c>
      <c r="AF31" s="50" t="b">
        <v>0</v>
      </c>
      <c r="AG31" s="50" t="b">
        <v>0</v>
      </c>
      <c r="AH31" s="50" t="b">
        <v>1</v>
      </c>
      <c r="AI31" s="43">
        <f t="shared" si="1"/>
        <v>0</v>
      </c>
      <c r="AJ31" s="266" t="s">
        <v>444</v>
      </c>
      <c r="AK31" s="53"/>
      <c r="AL31" s="48" t="s">
        <v>124</v>
      </c>
      <c r="AM31" s="43" t="s">
        <v>125</v>
      </c>
      <c r="AN31" s="49" t="b">
        <v>0</v>
      </c>
      <c r="AO31" s="49" t="b">
        <v>0</v>
      </c>
      <c r="AP31" s="49" t="b">
        <v>0</v>
      </c>
      <c r="AQ31" s="50" t="b">
        <v>0</v>
      </c>
      <c r="AR31" s="50" t="b">
        <v>0</v>
      </c>
      <c r="AS31" s="50" t="b">
        <v>0</v>
      </c>
      <c r="AT31" s="50" t="b">
        <v>0</v>
      </c>
      <c r="AU31" s="50" t="b">
        <v>1</v>
      </c>
      <c r="AV31" s="43">
        <f t="shared" si="2"/>
        <v>0</v>
      </c>
      <c r="AW31" s="266" t="s">
        <v>140</v>
      </c>
      <c r="AX31" s="53"/>
      <c r="AY31" s="27">
        <f t="shared" si="3"/>
        <v>0</v>
      </c>
      <c r="AZ31" s="53"/>
      <c r="BA31" s="48"/>
      <c r="BB31" s="264"/>
      <c r="BC31" s="49" t="b">
        <v>0</v>
      </c>
      <c r="BD31" s="50" t="b">
        <v>0</v>
      </c>
      <c r="BE31" s="53"/>
      <c r="BF31" s="27">
        <f t="shared" si="4"/>
        <v>0</v>
      </c>
      <c r="BG31" s="27">
        <f t="shared" si="5"/>
        <v>0</v>
      </c>
      <c r="BH31" s="51">
        <f t="shared" si="6"/>
        <v>0</v>
      </c>
      <c r="BI31" s="52" t="b">
        <v>0</v>
      </c>
      <c r="BJ31" s="27" t="b">
        <f t="shared" si="7"/>
        <v>0</v>
      </c>
      <c r="BK31" s="27"/>
      <c r="BL31" s="27"/>
      <c r="BM31" s="27"/>
    </row>
    <row r="32" spans="1:65" ht="27.6" thickBot="1">
      <c r="A32" s="43" t="s">
        <v>445</v>
      </c>
      <c r="B32" s="43">
        <f t="shared" si="8"/>
        <v>30</v>
      </c>
      <c r="C32" s="43" t="s">
        <v>446</v>
      </c>
      <c r="D32" s="43">
        <v>2024</v>
      </c>
      <c r="E32" s="43"/>
      <c r="F32" s="43"/>
      <c r="G32" s="27">
        <f t="shared" si="0"/>
        <v>0</v>
      </c>
      <c r="H32" s="43"/>
      <c r="I32" s="43"/>
      <c r="J32" s="43" t="s">
        <v>447</v>
      </c>
      <c r="K32" s="43">
        <v>1</v>
      </c>
      <c r="L32" s="43" t="s">
        <v>448</v>
      </c>
      <c r="M32" s="46" t="s">
        <v>449</v>
      </c>
      <c r="N32" s="43" t="s">
        <v>450</v>
      </c>
      <c r="O32" s="43" t="s">
        <v>451</v>
      </c>
      <c r="P32" s="43" t="s">
        <v>452</v>
      </c>
      <c r="Q32" s="43" t="s">
        <v>453</v>
      </c>
      <c r="R32" s="43" t="s">
        <v>454</v>
      </c>
      <c r="S32" s="43" t="s">
        <v>118</v>
      </c>
      <c r="T32" s="43"/>
      <c r="U32" s="43" t="s">
        <v>119</v>
      </c>
      <c r="V32" s="43" t="s">
        <v>120</v>
      </c>
      <c r="W32" s="43" t="s">
        <v>455</v>
      </c>
      <c r="X32" s="53"/>
      <c r="Y32" s="48" t="s">
        <v>122</v>
      </c>
      <c r="Z32" s="43" t="s">
        <v>123</v>
      </c>
      <c r="AA32" s="49" t="b">
        <v>0</v>
      </c>
      <c r="AB32" s="49" t="b">
        <v>0</v>
      </c>
      <c r="AC32" s="49" t="b">
        <v>0</v>
      </c>
      <c r="AD32" s="50" t="b">
        <v>0</v>
      </c>
      <c r="AE32" s="50" t="b">
        <v>0</v>
      </c>
      <c r="AF32" s="50" t="b">
        <v>0</v>
      </c>
      <c r="AG32" s="50" t="b">
        <v>1</v>
      </c>
      <c r="AH32" s="50" t="b">
        <v>0</v>
      </c>
      <c r="AI32" s="43">
        <f t="shared" si="1"/>
        <v>0</v>
      </c>
      <c r="AJ32" s="265"/>
      <c r="AK32" s="53"/>
      <c r="AL32" s="48" t="s">
        <v>124</v>
      </c>
      <c r="AM32" s="43" t="s">
        <v>125</v>
      </c>
      <c r="AN32" s="49" t="b">
        <v>0</v>
      </c>
      <c r="AO32" s="49" t="b">
        <v>0</v>
      </c>
      <c r="AP32" s="49" t="b">
        <v>0</v>
      </c>
      <c r="AQ32" s="50" t="b">
        <v>0</v>
      </c>
      <c r="AR32" s="50" t="b">
        <v>0</v>
      </c>
      <c r="AS32" s="50" t="b">
        <v>0</v>
      </c>
      <c r="AT32" s="50" t="b">
        <v>1</v>
      </c>
      <c r="AU32" s="50" t="b">
        <v>0</v>
      </c>
      <c r="AV32" s="43">
        <f t="shared" si="2"/>
        <v>0</v>
      </c>
      <c r="AW32" s="265"/>
      <c r="AX32" s="53"/>
      <c r="AY32" s="27">
        <f t="shared" si="3"/>
        <v>0</v>
      </c>
      <c r="AZ32" s="53"/>
      <c r="BA32" s="48"/>
      <c r="BB32" s="265"/>
      <c r="BC32" s="49" t="b">
        <v>0</v>
      </c>
      <c r="BD32" s="50" t="b">
        <v>0</v>
      </c>
      <c r="BE32" s="53"/>
      <c r="BF32" s="27">
        <f t="shared" si="4"/>
        <v>0</v>
      </c>
      <c r="BG32" s="27">
        <f t="shared" si="5"/>
        <v>0</v>
      </c>
      <c r="BH32" s="51">
        <f t="shared" si="6"/>
        <v>0</v>
      </c>
      <c r="BI32" s="52" t="b">
        <v>0</v>
      </c>
      <c r="BJ32" s="27" t="b">
        <f t="shared" si="7"/>
        <v>0</v>
      </c>
      <c r="BK32" s="27"/>
      <c r="BL32" s="27"/>
      <c r="BM32" s="27"/>
    </row>
    <row r="33" spans="1:65" ht="27.6" thickBot="1">
      <c r="A33" s="43" t="s">
        <v>456</v>
      </c>
      <c r="B33" s="43">
        <f t="shared" si="8"/>
        <v>31</v>
      </c>
      <c r="C33" s="43" t="s">
        <v>457</v>
      </c>
      <c r="D33" s="43">
        <v>2024</v>
      </c>
      <c r="E33" s="43"/>
      <c r="F33" s="43"/>
      <c r="G33" s="27">
        <f t="shared" si="0"/>
        <v>0</v>
      </c>
      <c r="H33" s="43"/>
      <c r="I33" s="43"/>
      <c r="J33" s="43" t="s">
        <v>458</v>
      </c>
      <c r="K33" s="43">
        <v>0</v>
      </c>
      <c r="L33" s="43" t="s">
        <v>459</v>
      </c>
      <c r="M33" s="46" t="s">
        <v>460</v>
      </c>
      <c r="N33" s="43" t="s">
        <v>461</v>
      </c>
      <c r="O33" s="43" t="s">
        <v>462</v>
      </c>
      <c r="P33" s="43" t="s">
        <v>463</v>
      </c>
      <c r="Q33" s="43" t="s">
        <v>464</v>
      </c>
      <c r="R33" s="43" t="s">
        <v>465</v>
      </c>
      <c r="S33" s="43" t="s">
        <v>118</v>
      </c>
      <c r="T33" s="43"/>
      <c r="U33" s="43" t="s">
        <v>119</v>
      </c>
      <c r="V33" s="43" t="s">
        <v>120</v>
      </c>
      <c r="W33" s="43" t="s">
        <v>466</v>
      </c>
      <c r="X33" s="53"/>
      <c r="Y33" s="48" t="s">
        <v>122</v>
      </c>
      <c r="Z33" s="43" t="s">
        <v>123</v>
      </c>
      <c r="AA33" s="49" t="b">
        <v>0</v>
      </c>
      <c r="AB33" s="49" t="b">
        <v>0</v>
      </c>
      <c r="AC33" s="49" t="b">
        <v>0</v>
      </c>
      <c r="AD33" s="50" t="b">
        <v>0</v>
      </c>
      <c r="AE33" s="50" t="b">
        <v>0</v>
      </c>
      <c r="AF33" s="50" t="b">
        <v>0</v>
      </c>
      <c r="AG33" s="50" t="b">
        <v>1</v>
      </c>
      <c r="AH33" s="50" t="b">
        <v>0</v>
      </c>
      <c r="AI33" s="43">
        <f t="shared" si="1"/>
        <v>0</v>
      </c>
      <c r="AJ33" s="264"/>
      <c r="AK33" s="53"/>
      <c r="AL33" s="48" t="s">
        <v>124</v>
      </c>
      <c r="AM33" s="43" t="s">
        <v>125</v>
      </c>
      <c r="AN33" s="49" t="b">
        <v>0</v>
      </c>
      <c r="AO33" s="49" t="b">
        <v>0</v>
      </c>
      <c r="AP33" s="49" t="b">
        <v>0</v>
      </c>
      <c r="AQ33" s="50" t="b">
        <v>0</v>
      </c>
      <c r="AR33" s="50" t="b">
        <v>0</v>
      </c>
      <c r="AS33" s="50" t="b">
        <v>0</v>
      </c>
      <c r="AT33" s="50" t="b">
        <v>1</v>
      </c>
      <c r="AU33" s="50" t="b">
        <v>0</v>
      </c>
      <c r="AV33" s="43">
        <f t="shared" si="2"/>
        <v>0</v>
      </c>
      <c r="AW33" s="264"/>
      <c r="AX33" s="53"/>
      <c r="AY33" s="27">
        <f t="shared" si="3"/>
        <v>0</v>
      </c>
      <c r="AZ33" s="53"/>
      <c r="BA33" s="48"/>
      <c r="BB33" s="264"/>
      <c r="BC33" s="49" t="b">
        <v>0</v>
      </c>
      <c r="BD33" s="50" t="b">
        <v>0</v>
      </c>
      <c r="BE33" s="53"/>
      <c r="BF33" s="27">
        <f t="shared" si="4"/>
        <v>0</v>
      </c>
      <c r="BG33" s="27">
        <f t="shared" si="5"/>
        <v>0</v>
      </c>
      <c r="BH33" s="51">
        <f t="shared" si="6"/>
        <v>0</v>
      </c>
      <c r="BI33" s="52" t="b">
        <v>0</v>
      </c>
      <c r="BJ33" s="27" t="b">
        <f t="shared" si="7"/>
        <v>0</v>
      </c>
      <c r="BK33" s="27"/>
      <c r="BL33" s="27"/>
      <c r="BM33" s="27"/>
    </row>
    <row r="34" spans="1:65" ht="27.6" thickBot="1">
      <c r="A34" s="43" t="s">
        <v>467</v>
      </c>
      <c r="B34" s="43">
        <f t="shared" si="8"/>
        <v>32</v>
      </c>
      <c r="C34" s="43" t="s">
        <v>468</v>
      </c>
      <c r="D34" s="43">
        <v>2024</v>
      </c>
      <c r="E34" s="43"/>
      <c r="F34" s="43"/>
      <c r="G34" s="27">
        <f t="shared" si="0"/>
        <v>0</v>
      </c>
      <c r="H34" s="43"/>
      <c r="I34" s="43"/>
      <c r="J34" s="43" t="s">
        <v>469</v>
      </c>
      <c r="K34" s="43">
        <v>3</v>
      </c>
      <c r="L34" s="43" t="s">
        <v>470</v>
      </c>
      <c r="M34" s="46" t="s">
        <v>471</v>
      </c>
      <c r="N34" s="43" t="s">
        <v>472</v>
      </c>
      <c r="O34" s="43" t="s">
        <v>473</v>
      </c>
      <c r="P34" s="43" t="s">
        <v>474</v>
      </c>
      <c r="Q34" s="43" t="s">
        <v>475</v>
      </c>
      <c r="R34" s="43" t="s">
        <v>198</v>
      </c>
      <c r="S34" s="43" t="s">
        <v>161</v>
      </c>
      <c r="T34" s="43"/>
      <c r="U34" s="43" t="s">
        <v>119</v>
      </c>
      <c r="V34" s="43" t="s">
        <v>120</v>
      </c>
      <c r="W34" s="43" t="s">
        <v>476</v>
      </c>
      <c r="X34" s="53"/>
      <c r="Y34" s="48" t="s">
        <v>477</v>
      </c>
      <c r="Z34" s="43" t="s">
        <v>478</v>
      </c>
      <c r="AA34" s="49" t="b">
        <v>0</v>
      </c>
      <c r="AB34" s="49" t="b">
        <v>0</v>
      </c>
      <c r="AC34" s="49" t="b">
        <v>0</v>
      </c>
      <c r="AD34" s="50" t="b">
        <v>0</v>
      </c>
      <c r="AE34" s="50" t="b">
        <v>0</v>
      </c>
      <c r="AF34" s="50" t="b">
        <v>0</v>
      </c>
      <c r="AG34" s="50" t="b">
        <v>1</v>
      </c>
      <c r="AH34" s="50" t="b">
        <v>1</v>
      </c>
      <c r="AI34" s="43">
        <f t="shared" si="1"/>
        <v>0</v>
      </c>
      <c r="AJ34" s="267" t="s">
        <v>479</v>
      </c>
      <c r="AK34" s="53"/>
      <c r="AL34" s="48" t="s">
        <v>124</v>
      </c>
      <c r="AM34" s="43" t="s">
        <v>125</v>
      </c>
      <c r="AN34" s="49" t="b">
        <v>0</v>
      </c>
      <c r="AO34" s="49" t="b">
        <v>0</v>
      </c>
      <c r="AP34" s="49" t="b">
        <v>0</v>
      </c>
      <c r="AQ34" s="50" t="b">
        <v>0</v>
      </c>
      <c r="AR34" s="50" t="b">
        <v>0</v>
      </c>
      <c r="AS34" s="50" t="b">
        <v>0</v>
      </c>
      <c r="AT34" s="50" t="b">
        <v>1</v>
      </c>
      <c r="AU34" s="50" t="b">
        <v>1</v>
      </c>
      <c r="AV34" s="43">
        <f t="shared" si="2"/>
        <v>0</v>
      </c>
      <c r="AW34" s="267" t="s">
        <v>140</v>
      </c>
      <c r="AX34" s="53"/>
      <c r="AY34" s="27">
        <f t="shared" si="3"/>
        <v>0</v>
      </c>
      <c r="AZ34" s="53"/>
      <c r="BA34" s="48"/>
      <c r="BB34" s="265"/>
      <c r="BC34" s="49" t="b">
        <v>0</v>
      </c>
      <c r="BD34" s="50" t="b">
        <v>0</v>
      </c>
      <c r="BE34" s="53"/>
      <c r="BF34" s="27">
        <f t="shared" si="4"/>
        <v>0</v>
      </c>
      <c r="BG34" s="27">
        <f t="shared" si="5"/>
        <v>0</v>
      </c>
      <c r="BH34" s="51">
        <f t="shared" si="6"/>
        <v>0</v>
      </c>
      <c r="BI34" s="52" t="b">
        <v>0</v>
      </c>
      <c r="BJ34" s="27" t="b">
        <f t="shared" si="7"/>
        <v>0</v>
      </c>
      <c r="BK34" s="27"/>
      <c r="BL34" s="27"/>
      <c r="BM34" s="27"/>
    </row>
    <row r="35" spans="1:65" ht="41.4" thickBot="1">
      <c r="A35" s="43" t="s">
        <v>480</v>
      </c>
      <c r="B35" s="43">
        <f t="shared" si="8"/>
        <v>33</v>
      </c>
      <c r="C35" s="43" t="s">
        <v>481</v>
      </c>
      <c r="D35" s="43">
        <v>2024</v>
      </c>
      <c r="E35" s="43"/>
      <c r="F35" s="43"/>
      <c r="G35" s="27">
        <f t="shared" si="0"/>
        <v>0</v>
      </c>
      <c r="H35" s="43"/>
      <c r="I35" s="43"/>
      <c r="J35" s="43" t="s">
        <v>108</v>
      </c>
      <c r="K35" s="43">
        <v>1</v>
      </c>
      <c r="L35" s="43" t="s">
        <v>482</v>
      </c>
      <c r="M35" s="46" t="s">
        <v>483</v>
      </c>
      <c r="N35" s="43" t="s">
        <v>484</v>
      </c>
      <c r="O35" s="43" t="s">
        <v>485</v>
      </c>
      <c r="P35" s="43" t="s">
        <v>486</v>
      </c>
      <c r="Q35" s="43" t="s">
        <v>487</v>
      </c>
      <c r="R35" s="43" t="s">
        <v>117</v>
      </c>
      <c r="S35" s="43" t="s">
        <v>118</v>
      </c>
      <c r="T35" s="43"/>
      <c r="U35" s="43" t="s">
        <v>119</v>
      </c>
      <c r="V35" s="43" t="s">
        <v>120</v>
      </c>
      <c r="W35" s="43" t="s">
        <v>488</v>
      </c>
      <c r="X35" s="53"/>
      <c r="Y35" s="48" t="s">
        <v>400</v>
      </c>
      <c r="Z35" s="43" t="s">
        <v>401</v>
      </c>
      <c r="AA35" s="49" t="b">
        <v>1</v>
      </c>
      <c r="AB35" s="49" t="b">
        <v>0</v>
      </c>
      <c r="AC35" s="49" t="b">
        <v>0</v>
      </c>
      <c r="AD35" s="50" t="b">
        <v>0</v>
      </c>
      <c r="AE35" s="50" t="b">
        <v>0</v>
      </c>
      <c r="AF35" s="50" t="b">
        <v>0</v>
      </c>
      <c r="AG35" s="50" t="b">
        <v>0</v>
      </c>
      <c r="AH35" s="50" t="b">
        <v>0</v>
      </c>
      <c r="AI35" s="43">
        <f t="shared" si="1"/>
        <v>1</v>
      </c>
      <c r="AJ35" s="264"/>
      <c r="AK35" s="53"/>
      <c r="AL35" s="48" t="s">
        <v>124</v>
      </c>
      <c r="AM35" s="43" t="s">
        <v>125</v>
      </c>
      <c r="AN35" s="49" t="b">
        <v>0</v>
      </c>
      <c r="AO35" s="49" t="b">
        <v>0</v>
      </c>
      <c r="AP35" s="49" t="b">
        <v>0</v>
      </c>
      <c r="AQ35" s="50" t="b">
        <v>0</v>
      </c>
      <c r="AR35" s="50" t="b">
        <v>0</v>
      </c>
      <c r="AS35" s="50" t="b">
        <v>0</v>
      </c>
      <c r="AT35" s="50" t="b">
        <v>0</v>
      </c>
      <c r="AU35" s="50" t="b">
        <v>1</v>
      </c>
      <c r="AV35" s="43">
        <f t="shared" si="2"/>
        <v>0</v>
      </c>
      <c r="AW35" s="266" t="s">
        <v>489</v>
      </c>
      <c r="AX35" s="53"/>
      <c r="AY35" s="27">
        <f t="shared" si="3"/>
        <v>1</v>
      </c>
      <c r="AZ35" s="53"/>
      <c r="BA35" s="48" t="s">
        <v>138</v>
      </c>
      <c r="BB35" s="266" t="s">
        <v>139</v>
      </c>
      <c r="BC35" s="49" t="b">
        <v>0</v>
      </c>
      <c r="BD35" s="50" t="b">
        <v>1</v>
      </c>
      <c r="BE35" s="53"/>
      <c r="BF35" s="27">
        <f t="shared" si="4"/>
        <v>0</v>
      </c>
      <c r="BG35" s="27">
        <f t="shared" si="5"/>
        <v>0</v>
      </c>
      <c r="BH35" s="51">
        <f t="shared" si="6"/>
        <v>0</v>
      </c>
      <c r="BI35" s="52" t="b">
        <v>0</v>
      </c>
      <c r="BJ35" s="27" t="b">
        <f t="shared" si="7"/>
        <v>0</v>
      </c>
      <c r="BK35" s="27"/>
      <c r="BL35" s="27"/>
      <c r="BM35" s="27"/>
    </row>
    <row r="36" spans="1:65" ht="27.6" thickBot="1">
      <c r="A36" s="43" t="s">
        <v>490</v>
      </c>
      <c r="B36" s="43">
        <f t="shared" si="8"/>
        <v>34</v>
      </c>
      <c r="C36" s="43" t="s">
        <v>491</v>
      </c>
      <c r="D36" s="43">
        <v>2024</v>
      </c>
      <c r="E36" s="43"/>
      <c r="F36" s="43"/>
      <c r="G36" s="27">
        <f t="shared" si="0"/>
        <v>0</v>
      </c>
      <c r="H36" s="43"/>
      <c r="I36" s="43"/>
      <c r="J36" s="43" t="s">
        <v>492</v>
      </c>
      <c r="K36" s="43">
        <v>2</v>
      </c>
      <c r="L36" s="43" t="s">
        <v>493</v>
      </c>
      <c r="M36" s="46" t="s">
        <v>494</v>
      </c>
      <c r="N36" s="43" t="s">
        <v>495</v>
      </c>
      <c r="O36" s="43" t="s">
        <v>496</v>
      </c>
      <c r="P36" s="43" t="s">
        <v>497</v>
      </c>
      <c r="Q36" s="43" t="s">
        <v>498</v>
      </c>
      <c r="R36" s="43" t="s">
        <v>117</v>
      </c>
      <c r="S36" s="43" t="s">
        <v>118</v>
      </c>
      <c r="T36" s="43"/>
      <c r="U36" s="43" t="s">
        <v>119</v>
      </c>
      <c r="V36" s="43" t="s">
        <v>120</v>
      </c>
      <c r="W36" s="43" t="s">
        <v>499</v>
      </c>
      <c r="X36" s="53"/>
      <c r="Y36" s="48" t="s">
        <v>400</v>
      </c>
      <c r="Z36" s="43" t="s">
        <v>401</v>
      </c>
      <c r="AA36" s="49" t="b">
        <v>1</v>
      </c>
      <c r="AB36" s="49" t="b">
        <v>0</v>
      </c>
      <c r="AC36" s="49" t="b">
        <v>0</v>
      </c>
      <c r="AD36" s="50" t="b">
        <v>0</v>
      </c>
      <c r="AE36" s="50" t="b">
        <v>0</v>
      </c>
      <c r="AF36" s="50" t="b">
        <v>0</v>
      </c>
      <c r="AG36" s="50" t="b">
        <v>0</v>
      </c>
      <c r="AH36" s="50" t="b">
        <v>0</v>
      </c>
      <c r="AI36" s="43">
        <f t="shared" si="1"/>
        <v>1</v>
      </c>
      <c r="AJ36" s="265"/>
      <c r="AK36" s="53"/>
      <c r="AL36" s="48" t="s">
        <v>124</v>
      </c>
      <c r="AM36" s="43" t="s">
        <v>125</v>
      </c>
      <c r="AN36" s="49" t="b">
        <v>0</v>
      </c>
      <c r="AO36" s="49" t="b">
        <v>0</v>
      </c>
      <c r="AP36" s="49" t="b">
        <v>0</v>
      </c>
      <c r="AQ36" s="50" t="b">
        <v>0</v>
      </c>
      <c r="AR36" s="50" t="b">
        <v>0</v>
      </c>
      <c r="AS36" s="50" t="b">
        <v>0</v>
      </c>
      <c r="AT36" s="50" t="b">
        <v>1</v>
      </c>
      <c r="AU36" s="50" t="b">
        <v>1</v>
      </c>
      <c r="AV36" s="43">
        <f t="shared" si="2"/>
        <v>0</v>
      </c>
      <c r="AW36" s="267" t="s">
        <v>140</v>
      </c>
      <c r="AX36" s="53"/>
      <c r="AY36" s="27">
        <f t="shared" si="3"/>
        <v>1</v>
      </c>
      <c r="AZ36" s="53"/>
      <c r="BA36" s="48" t="s">
        <v>138</v>
      </c>
      <c r="BB36" s="267" t="s">
        <v>139</v>
      </c>
      <c r="BC36" s="49" t="b">
        <v>0</v>
      </c>
      <c r="BD36" s="50" t="b">
        <v>1</v>
      </c>
      <c r="BE36" s="53"/>
      <c r="BF36" s="27">
        <f t="shared" si="4"/>
        <v>0</v>
      </c>
      <c r="BG36" s="27">
        <f t="shared" si="5"/>
        <v>0</v>
      </c>
      <c r="BH36" s="51">
        <f t="shared" si="6"/>
        <v>0</v>
      </c>
      <c r="BI36" s="52" t="b">
        <v>0</v>
      </c>
      <c r="BJ36" s="27" t="b">
        <f t="shared" si="7"/>
        <v>0</v>
      </c>
      <c r="BK36" s="27"/>
      <c r="BL36" s="27"/>
      <c r="BM36" s="27"/>
    </row>
    <row r="37" spans="1:65" ht="27.6" thickBot="1">
      <c r="A37" s="43" t="s">
        <v>500</v>
      </c>
      <c r="B37" s="43">
        <f t="shared" si="8"/>
        <v>35</v>
      </c>
      <c r="C37" s="43" t="s">
        <v>501</v>
      </c>
      <c r="D37" s="43">
        <v>2024</v>
      </c>
      <c r="E37" s="43"/>
      <c r="F37" s="43"/>
      <c r="G37" s="27">
        <f t="shared" si="0"/>
        <v>0</v>
      </c>
      <c r="H37" s="43"/>
      <c r="I37" s="43"/>
      <c r="J37" s="43" t="s">
        <v>502</v>
      </c>
      <c r="K37" s="43">
        <v>0</v>
      </c>
      <c r="L37" s="43" t="s">
        <v>503</v>
      </c>
      <c r="M37" s="46" t="s">
        <v>504</v>
      </c>
      <c r="N37" s="43" t="s">
        <v>505</v>
      </c>
      <c r="O37" s="43" t="s">
        <v>506</v>
      </c>
      <c r="P37" s="43" t="s">
        <v>507</v>
      </c>
      <c r="Q37" s="43" t="s">
        <v>508</v>
      </c>
      <c r="R37" s="43" t="s">
        <v>397</v>
      </c>
      <c r="S37" s="43" t="s">
        <v>509</v>
      </c>
      <c r="T37" s="43"/>
      <c r="U37" s="43" t="s">
        <v>119</v>
      </c>
      <c r="V37" s="43" t="s">
        <v>300</v>
      </c>
      <c r="W37" s="43" t="s">
        <v>510</v>
      </c>
      <c r="X37" s="53"/>
      <c r="Y37" s="48" t="s">
        <v>122</v>
      </c>
      <c r="Z37" s="43" t="s">
        <v>123</v>
      </c>
      <c r="AA37" s="49" t="b">
        <v>0</v>
      </c>
      <c r="AB37" s="49" t="b">
        <v>0</v>
      </c>
      <c r="AC37" s="49" t="b">
        <v>0</v>
      </c>
      <c r="AD37" s="50" t="b">
        <v>0</v>
      </c>
      <c r="AE37" s="50" t="b">
        <v>0</v>
      </c>
      <c r="AF37" s="50" t="b">
        <v>0</v>
      </c>
      <c r="AG37" s="50" t="b">
        <v>1</v>
      </c>
      <c r="AH37" s="50" t="b">
        <v>0</v>
      </c>
      <c r="AI37" s="43">
        <f t="shared" si="1"/>
        <v>0</v>
      </c>
      <c r="AJ37" s="264"/>
      <c r="AK37" s="53"/>
      <c r="AL37" s="48" t="s">
        <v>124</v>
      </c>
      <c r="AM37" s="43" t="s">
        <v>125</v>
      </c>
      <c r="AN37" s="49" t="b">
        <v>0</v>
      </c>
      <c r="AO37" s="49" t="b">
        <v>0</v>
      </c>
      <c r="AP37" s="49" t="b">
        <v>0</v>
      </c>
      <c r="AQ37" s="50" t="b">
        <v>0</v>
      </c>
      <c r="AR37" s="50" t="b">
        <v>0</v>
      </c>
      <c r="AS37" s="50" t="b">
        <v>0</v>
      </c>
      <c r="AT37" s="50" t="b">
        <v>1</v>
      </c>
      <c r="AU37" s="50" t="b">
        <v>1</v>
      </c>
      <c r="AV37" s="43">
        <f t="shared" si="2"/>
        <v>0</v>
      </c>
      <c r="AW37" s="266" t="s">
        <v>140</v>
      </c>
      <c r="AX37" s="53"/>
      <c r="AY37" s="27">
        <f t="shared" si="3"/>
        <v>0</v>
      </c>
      <c r="AZ37" s="53"/>
      <c r="BA37" s="48"/>
      <c r="BB37" s="264"/>
      <c r="BC37" s="49" t="b">
        <v>0</v>
      </c>
      <c r="BD37" s="50" t="b">
        <v>0</v>
      </c>
      <c r="BE37" s="53"/>
      <c r="BF37" s="27">
        <f t="shared" si="4"/>
        <v>0</v>
      </c>
      <c r="BG37" s="27">
        <f t="shared" si="5"/>
        <v>0</v>
      </c>
      <c r="BH37" s="51">
        <f t="shared" si="6"/>
        <v>0</v>
      </c>
      <c r="BI37" s="52" t="b">
        <v>0</v>
      </c>
      <c r="BJ37" s="27" t="b">
        <f t="shared" si="7"/>
        <v>0</v>
      </c>
      <c r="BK37" s="27"/>
      <c r="BL37" s="27"/>
      <c r="BM37" s="27"/>
    </row>
    <row r="38" spans="1:65" ht="27.6" thickBot="1">
      <c r="A38" s="43" t="s">
        <v>511</v>
      </c>
      <c r="B38" s="43">
        <f t="shared" si="8"/>
        <v>36</v>
      </c>
      <c r="C38" s="43" t="s">
        <v>512</v>
      </c>
      <c r="D38" s="43">
        <v>2024</v>
      </c>
      <c r="E38" s="43"/>
      <c r="F38" s="43"/>
      <c r="G38" s="27">
        <f t="shared" si="0"/>
        <v>0</v>
      </c>
      <c r="H38" s="43"/>
      <c r="I38" s="43"/>
      <c r="J38" s="43" t="s">
        <v>513</v>
      </c>
      <c r="K38" s="43">
        <v>0</v>
      </c>
      <c r="L38" s="43" t="s">
        <v>514</v>
      </c>
      <c r="M38" s="46" t="s">
        <v>515</v>
      </c>
      <c r="N38" s="43" t="s">
        <v>516</v>
      </c>
      <c r="O38" s="43" t="s">
        <v>517</v>
      </c>
      <c r="P38" s="43" t="s">
        <v>518</v>
      </c>
      <c r="Q38" s="43" t="s">
        <v>519</v>
      </c>
      <c r="R38" s="43" t="s">
        <v>397</v>
      </c>
      <c r="S38" s="43" t="s">
        <v>520</v>
      </c>
      <c r="T38" s="43"/>
      <c r="U38" s="43" t="s">
        <v>119</v>
      </c>
      <c r="V38" s="43" t="s">
        <v>120</v>
      </c>
      <c r="W38" s="43" t="s">
        <v>521</v>
      </c>
      <c r="X38" s="53"/>
      <c r="Y38" s="48" t="s">
        <v>122</v>
      </c>
      <c r="Z38" s="43" t="s">
        <v>123</v>
      </c>
      <c r="AA38" s="49" t="b">
        <v>0</v>
      </c>
      <c r="AB38" s="49" t="b">
        <v>0</v>
      </c>
      <c r="AC38" s="49" t="b">
        <v>0</v>
      </c>
      <c r="AD38" s="50" t="b">
        <v>0</v>
      </c>
      <c r="AE38" s="50" t="b">
        <v>0</v>
      </c>
      <c r="AF38" s="50" t="b">
        <v>0</v>
      </c>
      <c r="AG38" s="50" t="b">
        <v>1</v>
      </c>
      <c r="AH38" s="50" t="b">
        <v>0</v>
      </c>
      <c r="AI38" s="43">
        <f t="shared" si="1"/>
        <v>0</v>
      </c>
      <c r="AJ38" s="265"/>
      <c r="AK38" s="53"/>
      <c r="AL38" s="48" t="s">
        <v>124</v>
      </c>
      <c r="AM38" s="43" t="s">
        <v>125</v>
      </c>
      <c r="AN38" s="49" t="b">
        <v>0</v>
      </c>
      <c r="AO38" s="49" t="b">
        <v>0</v>
      </c>
      <c r="AP38" s="49" t="b">
        <v>0</v>
      </c>
      <c r="AQ38" s="50" t="b">
        <v>0</v>
      </c>
      <c r="AR38" s="50" t="b">
        <v>0</v>
      </c>
      <c r="AS38" s="50" t="b">
        <v>0</v>
      </c>
      <c r="AT38" s="50" t="b">
        <v>1</v>
      </c>
      <c r="AU38" s="50" t="b">
        <v>1</v>
      </c>
      <c r="AV38" s="43">
        <f t="shared" si="2"/>
        <v>0</v>
      </c>
      <c r="AW38" s="267" t="s">
        <v>140</v>
      </c>
      <c r="AX38" s="53"/>
      <c r="AY38" s="27">
        <f t="shared" si="3"/>
        <v>0</v>
      </c>
      <c r="AZ38" s="53"/>
      <c r="BA38" s="48"/>
      <c r="BB38" s="265"/>
      <c r="BC38" s="49" t="b">
        <v>0</v>
      </c>
      <c r="BD38" s="50" t="b">
        <v>0</v>
      </c>
      <c r="BE38" s="53"/>
      <c r="BF38" s="27">
        <f t="shared" si="4"/>
        <v>0</v>
      </c>
      <c r="BG38" s="27">
        <f t="shared" si="5"/>
        <v>0</v>
      </c>
      <c r="BH38" s="51">
        <f t="shared" si="6"/>
        <v>0</v>
      </c>
      <c r="BI38" s="52" t="b">
        <v>0</v>
      </c>
      <c r="BJ38" s="27" t="b">
        <f t="shared" si="7"/>
        <v>0</v>
      </c>
      <c r="BK38" s="27"/>
      <c r="BL38" s="27"/>
      <c r="BM38" s="27"/>
    </row>
    <row r="39" spans="1:65" ht="27.6" thickBot="1">
      <c r="A39" s="43" t="s">
        <v>522</v>
      </c>
      <c r="B39" s="43">
        <f t="shared" si="8"/>
        <v>37</v>
      </c>
      <c r="C39" s="43" t="s">
        <v>523</v>
      </c>
      <c r="D39" s="43">
        <v>2024</v>
      </c>
      <c r="E39" s="43"/>
      <c r="F39" s="43"/>
      <c r="G39" s="27">
        <f t="shared" si="0"/>
        <v>0</v>
      </c>
      <c r="H39" s="43"/>
      <c r="I39" s="43"/>
      <c r="J39" s="43" t="s">
        <v>524</v>
      </c>
      <c r="K39" s="43">
        <v>0</v>
      </c>
      <c r="L39" s="43"/>
      <c r="M39" s="43"/>
      <c r="N39" s="43" t="s">
        <v>525</v>
      </c>
      <c r="O39" s="43" t="s">
        <v>526</v>
      </c>
      <c r="P39" s="43" t="s">
        <v>527</v>
      </c>
      <c r="Q39" s="43" t="s">
        <v>528</v>
      </c>
      <c r="R39" s="43" t="s">
        <v>529</v>
      </c>
      <c r="S39" s="43" t="s">
        <v>530</v>
      </c>
      <c r="T39" s="43"/>
      <c r="U39" s="43" t="s">
        <v>119</v>
      </c>
      <c r="V39" s="43" t="s">
        <v>300</v>
      </c>
      <c r="W39" s="43" t="s">
        <v>531</v>
      </c>
      <c r="X39" s="53"/>
      <c r="Y39" s="48" t="s">
        <v>477</v>
      </c>
      <c r="Z39" s="43" t="s">
        <v>478</v>
      </c>
      <c r="AA39" s="49" t="b">
        <v>1</v>
      </c>
      <c r="AB39" s="49" t="b">
        <v>0</v>
      </c>
      <c r="AC39" s="49" t="b">
        <v>0</v>
      </c>
      <c r="AD39" s="50" t="b">
        <v>0</v>
      </c>
      <c r="AE39" s="50" t="b">
        <v>0</v>
      </c>
      <c r="AF39" s="50" t="b">
        <v>0</v>
      </c>
      <c r="AG39" s="50" t="b">
        <v>1</v>
      </c>
      <c r="AH39" s="50" t="b">
        <v>0</v>
      </c>
      <c r="AI39" s="43">
        <f t="shared" si="1"/>
        <v>0</v>
      </c>
      <c r="AJ39" s="264"/>
      <c r="AK39" s="53"/>
      <c r="AL39" s="48" t="s">
        <v>124</v>
      </c>
      <c r="AM39" s="43" t="s">
        <v>125</v>
      </c>
      <c r="AN39" s="49" t="b">
        <v>0</v>
      </c>
      <c r="AO39" s="49" t="b">
        <v>0</v>
      </c>
      <c r="AP39" s="49" t="b">
        <v>0</v>
      </c>
      <c r="AQ39" s="50" t="b">
        <v>0</v>
      </c>
      <c r="AR39" s="50" t="b">
        <v>0</v>
      </c>
      <c r="AS39" s="50" t="b">
        <v>0</v>
      </c>
      <c r="AT39" s="50" t="b">
        <v>1</v>
      </c>
      <c r="AU39" s="50" t="b">
        <v>1</v>
      </c>
      <c r="AV39" s="43">
        <f t="shared" si="2"/>
        <v>0</v>
      </c>
      <c r="AW39" s="266" t="s">
        <v>140</v>
      </c>
      <c r="AX39" s="53"/>
      <c r="AY39" s="27">
        <f t="shared" si="3"/>
        <v>0</v>
      </c>
      <c r="AZ39" s="53"/>
      <c r="BA39" s="48"/>
      <c r="BB39" s="264"/>
      <c r="BC39" s="49" t="b">
        <v>0</v>
      </c>
      <c r="BD39" s="50" t="b">
        <v>0</v>
      </c>
      <c r="BE39" s="53"/>
      <c r="BF39" s="27">
        <f t="shared" si="4"/>
        <v>0</v>
      </c>
      <c r="BG39" s="27">
        <f t="shared" si="5"/>
        <v>0</v>
      </c>
      <c r="BH39" s="51">
        <f t="shared" si="6"/>
        <v>0</v>
      </c>
      <c r="BI39" s="52" t="b">
        <v>0</v>
      </c>
      <c r="BJ39" s="27" t="b">
        <f t="shared" si="7"/>
        <v>0</v>
      </c>
      <c r="BK39" s="27"/>
      <c r="BL39" s="27"/>
      <c r="BM39" s="27"/>
    </row>
    <row r="40" spans="1:65" ht="31.2" thickBot="1">
      <c r="A40" s="43" t="s">
        <v>532</v>
      </c>
      <c r="B40" s="43">
        <f t="shared" si="8"/>
        <v>38</v>
      </c>
      <c r="C40" s="43" t="s">
        <v>533</v>
      </c>
      <c r="D40" s="43">
        <v>2024</v>
      </c>
      <c r="E40" s="43"/>
      <c r="F40" s="43"/>
      <c r="G40" s="27">
        <f t="shared" si="0"/>
        <v>0</v>
      </c>
      <c r="H40" s="43"/>
      <c r="I40" s="43"/>
      <c r="J40" s="43" t="s">
        <v>390</v>
      </c>
      <c r="K40" s="43">
        <v>4</v>
      </c>
      <c r="L40" s="43" t="s">
        <v>534</v>
      </c>
      <c r="M40" s="46" t="s">
        <v>535</v>
      </c>
      <c r="N40" s="43" t="s">
        <v>536</v>
      </c>
      <c r="O40" s="43" t="s">
        <v>537</v>
      </c>
      <c r="P40" s="43" t="s">
        <v>538</v>
      </c>
      <c r="Q40" s="43" t="s">
        <v>539</v>
      </c>
      <c r="R40" s="43" t="s">
        <v>397</v>
      </c>
      <c r="S40" s="43" t="s">
        <v>421</v>
      </c>
      <c r="T40" s="43"/>
      <c r="U40" s="43" t="s">
        <v>119</v>
      </c>
      <c r="V40" s="43" t="s">
        <v>120</v>
      </c>
      <c r="W40" s="43" t="s">
        <v>540</v>
      </c>
      <c r="X40" s="53"/>
      <c r="Y40" s="48" t="s">
        <v>400</v>
      </c>
      <c r="Z40" s="43" t="s">
        <v>401</v>
      </c>
      <c r="AA40" s="49" t="b">
        <v>1</v>
      </c>
      <c r="AB40" s="49" t="b">
        <v>0</v>
      </c>
      <c r="AC40" s="49" t="b">
        <v>0</v>
      </c>
      <c r="AD40" s="50" t="b">
        <v>0</v>
      </c>
      <c r="AE40" s="50" t="b">
        <v>0</v>
      </c>
      <c r="AF40" s="50" t="b">
        <v>0</v>
      </c>
      <c r="AG40" s="50" t="b">
        <v>0</v>
      </c>
      <c r="AH40" s="50" t="b">
        <v>0</v>
      </c>
      <c r="AI40" s="43">
        <f t="shared" si="1"/>
        <v>1</v>
      </c>
      <c r="AJ40" s="265"/>
      <c r="AK40" s="53"/>
      <c r="AL40" s="48" t="s">
        <v>124</v>
      </c>
      <c r="AM40" s="43" t="s">
        <v>125</v>
      </c>
      <c r="AN40" s="49" t="b">
        <v>0</v>
      </c>
      <c r="AO40" s="49" t="b">
        <v>0</v>
      </c>
      <c r="AP40" s="49" t="b">
        <v>0</v>
      </c>
      <c r="AQ40" s="50" t="b">
        <v>0</v>
      </c>
      <c r="AR40" s="50" t="b">
        <v>0</v>
      </c>
      <c r="AS40" s="50" t="b">
        <v>0</v>
      </c>
      <c r="AT40" s="50" t="b">
        <v>1</v>
      </c>
      <c r="AU40" s="50" t="b">
        <v>1</v>
      </c>
      <c r="AV40" s="43">
        <f t="shared" si="2"/>
        <v>0</v>
      </c>
      <c r="AW40" s="267" t="s">
        <v>541</v>
      </c>
      <c r="AX40" s="53"/>
      <c r="AY40" s="27">
        <f t="shared" si="3"/>
        <v>1</v>
      </c>
      <c r="AZ40" s="53"/>
      <c r="BA40" s="48" t="s">
        <v>138</v>
      </c>
      <c r="BB40" s="267" t="s">
        <v>139</v>
      </c>
      <c r="BC40" s="49" t="b">
        <v>0</v>
      </c>
      <c r="BD40" s="50" t="b">
        <v>1</v>
      </c>
      <c r="BE40" s="53"/>
      <c r="BF40" s="27">
        <f t="shared" si="4"/>
        <v>0</v>
      </c>
      <c r="BG40" s="27">
        <f t="shared" si="5"/>
        <v>0</v>
      </c>
      <c r="BH40" s="51">
        <f t="shared" si="6"/>
        <v>0</v>
      </c>
      <c r="BI40" s="52" t="b">
        <v>0</v>
      </c>
      <c r="BJ40" s="27" t="b">
        <f t="shared" si="7"/>
        <v>0</v>
      </c>
      <c r="BK40" s="27"/>
      <c r="BL40" s="27"/>
      <c r="BM40" s="27"/>
    </row>
    <row r="41" spans="1:65" ht="31.2" thickBot="1">
      <c r="A41" s="43" t="s">
        <v>542</v>
      </c>
      <c r="B41" s="43">
        <f t="shared" si="8"/>
        <v>39</v>
      </c>
      <c r="C41" s="43" t="s">
        <v>543</v>
      </c>
      <c r="D41" s="43">
        <v>2024</v>
      </c>
      <c r="E41" s="43"/>
      <c r="F41" s="43"/>
      <c r="G41" s="27">
        <f t="shared" si="0"/>
        <v>0</v>
      </c>
      <c r="H41" s="43"/>
      <c r="I41" s="43"/>
      <c r="J41" s="43" t="s">
        <v>544</v>
      </c>
      <c r="K41" s="43">
        <v>0</v>
      </c>
      <c r="L41" s="43" t="s">
        <v>545</v>
      </c>
      <c r="M41" s="46" t="s">
        <v>546</v>
      </c>
      <c r="N41" s="43" t="s">
        <v>547</v>
      </c>
      <c r="O41" s="43" t="s">
        <v>548</v>
      </c>
      <c r="P41" s="43" t="s">
        <v>549</v>
      </c>
      <c r="Q41" s="43" t="s">
        <v>550</v>
      </c>
      <c r="R41" s="43" t="s">
        <v>397</v>
      </c>
      <c r="S41" s="43" t="s">
        <v>551</v>
      </c>
      <c r="T41" s="43"/>
      <c r="U41" s="43" t="s">
        <v>119</v>
      </c>
      <c r="V41" s="43" t="s">
        <v>120</v>
      </c>
      <c r="W41" s="43" t="s">
        <v>552</v>
      </c>
      <c r="X41" s="53"/>
      <c r="Y41" s="48" t="s">
        <v>477</v>
      </c>
      <c r="Z41" s="43" t="s">
        <v>478</v>
      </c>
      <c r="AA41" s="49" t="b">
        <v>1</v>
      </c>
      <c r="AB41" s="49" t="b">
        <v>0</v>
      </c>
      <c r="AC41" s="49" t="b">
        <v>0</v>
      </c>
      <c r="AD41" s="50" t="b">
        <v>0</v>
      </c>
      <c r="AE41" s="50" t="b">
        <v>0</v>
      </c>
      <c r="AF41" s="50" t="b">
        <v>0</v>
      </c>
      <c r="AG41" s="50" t="b">
        <v>0</v>
      </c>
      <c r="AH41" s="50" t="b">
        <v>0</v>
      </c>
      <c r="AI41" s="43">
        <f t="shared" si="1"/>
        <v>1</v>
      </c>
      <c r="AJ41" s="264"/>
      <c r="AK41" s="53"/>
      <c r="AL41" s="48" t="s">
        <v>124</v>
      </c>
      <c r="AM41" s="43" t="s">
        <v>125</v>
      </c>
      <c r="AN41" s="49" t="b">
        <v>0</v>
      </c>
      <c r="AO41" s="49" t="b">
        <v>0</v>
      </c>
      <c r="AP41" s="49" t="b">
        <v>0</v>
      </c>
      <c r="AQ41" s="50" t="b">
        <v>0</v>
      </c>
      <c r="AR41" s="50" t="b">
        <v>0</v>
      </c>
      <c r="AS41" s="50" t="b">
        <v>0</v>
      </c>
      <c r="AT41" s="50" t="b">
        <v>1</v>
      </c>
      <c r="AU41" s="50" t="b">
        <v>1</v>
      </c>
      <c r="AV41" s="43">
        <f t="shared" si="2"/>
        <v>0</v>
      </c>
      <c r="AW41" s="266" t="s">
        <v>541</v>
      </c>
      <c r="AX41" s="53"/>
      <c r="AY41" s="27">
        <f t="shared" si="3"/>
        <v>1</v>
      </c>
      <c r="AZ41" s="53"/>
      <c r="BA41" s="48" t="s">
        <v>138</v>
      </c>
      <c r="BB41" s="266" t="s">
        <v>139</v>
      </c>
      <c r="BC41" s="49" t="b">
        <v>0</v>
      </c>
      <c r="BD41" s="50" t="b">
        <v>1</v>
      </c>
      <c r="BE41" s="53"/>
      <c r="BF41" s="27">
        <f t="shared" si="4"/>
        <v>0</v>
      </c>
      <c r="BG41" s="27">
        <f t="shared" si="5"/>
        <v>0</v>
      </c>
      <c r="BH41" s="51">
        <f t="shared" si="6"/>
        <v>0</v>
      </c>
      <c r="BI41" s="52" t="b">
        <v>0</v>
      </c>
      <c r="BJ41" s="27" t="b">
        <f t="shared" si="7"/>
        <v>0</v>
      </c>
      <c r="BK41" s="27"/>
      <c r="BL41" s="27"/>
      <c r="BM41" s="27"/>
    </row>
    <row r="42" spans="1:65" ht="27.6" thickBot="1">
      <c r="A42" s="43" t="s">
        <v>553</v>
      </c>
      <c r="B42" s="43">
        <f t="shared" si="8"/>
        <v>40</v>
      </c>
      <c r="C42" s="43" t="s">
        <v>554</v>
      </c>
      <c r="D42" s="43">
        <v>2024</v>
      </c>
      <c r="E42" s="43"/>
      <c r="F42" s="43"/>
      <c r="G42" s="27">
        <f t="shared" si="0"/>
        <v>0</v>
      </c>
      <c r="H42" s="43"/>
      <c r="I42" s="43"/>
      <c r="J42" s="43" t="s">
        <v>555</v>
      </c>
      <c r="K42" s="43">
        <v>2</v>
      </c>
      <c r="L42" s="43" t="s">
        <v>556</v>
      </c>
      <c r="M42" s="46" t="s">
        <v>557</v>
      </c>
      <c r="N42" s="43" t="s">
        <v>558</v>
      </c>
      <c r="O42" s="43" t="s">
        <v>559</v>
      </c>
      <c r="P42" s="43" t="s">
        <v>560</v>
      </c>
      <c r="Q42" s="43" t="s">
        <v>561</v>
      </c>
      <c r="R42" s="43" t="s">
        <v>562</v>
      </c>
      <c r="S42" s="43" t="s">
        <v>563</v>
      </c>
      <c r="T42" s="43"/>
      <c r="U42" s="43" t="s">
        <v>119</v>
      </c>
      <c r="V42" s="43" t="s">
        <v>300</v>
      </c>
      <c r="W42" s="43" t="s">
        <v>564</v>
      </c>
      <c r="X42" s="53"/>
      <c r="Y42" s="48" t="s">
        <v>477</v>
      </c>
      <c r="Z42" s="43" t="s">
        <v>478</v>
      </c>
      <c r="AA42" s="49" t="b">
        <v>1</v>
      </c>
      <c r="AB42" s="49" t="b">
        <v>0</v>
      </c>
      <c r="AC42" s="49" t="b">
        <v>0</v>
      </c>
      <c r="AD42" s="50" t="b">
        <v>0</v>
      </c>
      <c r="AE42" s="50" t="b">
        <v>0</v>
      </c>
      <c r="AF42" s="50" t="b">
        <v>0</v>
      </c>
      <c r="AG42" s="50" t="b">
        <v>1</v>
      </c>
      <c r="AH42" s="50" t="b">
        <v>0</v>
      </c>
      <c r="AI42" s="43">
        <f t="shared" si="1"/>
        <v>0</v>
      </c>
      <c r="AJ42" s="265"/>
      <c r="AK42" s="53"/>
      <c r="AL42" s="48" t="s">
        <v>124</v>
      </c>
      <c r="AM42" s="43" t="s">
        <v>125</v>
      </c>
      <c r="AN42" s="49" t="b">
        <v>0</v>
      </c>
      <c r="AO42" s="49" t="b">
        <v>0</v>
      </c>
      <c r="AP42" s="49" t="b">
        <v>0</v>
      </c>
      <c r="AQ42" s="50" t="b">
        <v>0</v>
      </c>
      <c r="AR42" s="50" t="b">
        <v>0</v>
      </c>
      <c r="AS42" s="50" t="b">
        <v>0</v>
      </c>
      <c r="AT42" s="50" t="b">
        <v>1</v>
      </c>
      <c r="AU42" s="50" t="b">
        <v>1</v>
      </c>
      <c r="AV42" s="43">
        <f t="shared" si="2"/>
        <v>0</v>
      </c>
      <c r="AW42" s="265"/>
      <c r="AX42" s="53"/>
      <c r="AY42" s="27">
        <f t="shared" si="3"/>
        <v>0</v>
      </c>
      <c r="AZ42" s="53"/>
      <c r="BA42" s="48"/>
      <c r="BB42" s="265"/>
      <c r="BC42" s="49" t="b">
        <v>0</v>
      </c>
      <c r="BD42" s="50" t="b">
        <v>0</v>
      </c>
      <c r="BE42" s="53"/>
      <c r="BF42" s="27">
        <f t="shared" si="4"/>
        <v>0</v>
      </c>
      <c r="BG42" s="27">
        <f t="shared" si="5"/>
        <v>0</v>
      </c>
      <c r="BH42" s="51">
        <f t="shared" si="6"/>
        <v>0</v>
      </c>
      <c r="BI42" s="52" t="b">
        <v>0</v>
      </c>
      <c r="BJ42" s="27" t="b">
        <f t="shared" si="7"/>
        <v>0</v>
      </c>
      <c r="BK42" s="27"/>
      <c r="BL42" s="27"/>
      <c r="BM42" s="27"/>
    </row>
    <row r="43" spans="1:65" ht="27.6" thickBot="1">
      <c r="A43" s="43" t="s">
        <v>565</v>
      </c>
      <c r="B43" s="43">
        <f t="shared" si="8"/>
        <v>41</v>
      </c>
      <c r="C43" s="43" t="s">
        <v>566</v>
      </c>
      <c r="D43" s="43">
        <v>2024</v>
      </c>
      <c r="E43" s="43"/>
      <c r="F43" s="43"/>
      <c r="G43" s="27">
        <f t="shared" si="0"/>
        <v>0</v>
      </c>
      <c r="H43" s="43"/>
      <c r="I43" s="43"/>
      <c r="J43" s="43" t="s">
        <v>567</v>
      </c>
      <c r="K43" s="43">
        <v>0</v>
      </c>
      <c r="L43" s="43" t="s">
        <v>568</v>
      </c>
      <c r="M43" s="46" t="s">
        <v>569</v>
      </c>
      <c r="N43" s="43" t="s">
        <v>570</v>
      </c>
      <c r="O43" s="43" t="s">
        <v>571</v>
      </c>
      <c r="P43" s="43" t="s">
        <v>572</v>
      </c>
      <c r="Q43" s="43" t="s">
        <v>573</v>
      </c>
      <c r="R43" s="43" t="s">
        <v>397</v>
      </c>
      <c r="S43" s="43" t="s">
        <v>574</v>
      </c>
      <c r="T43" s="43"/>
      <c r="U43" s="43" t="s">
        <v>119</v>
      </c>
      <c r="V43" s="43" t="s">
        <v>300</v>
      </c>
      <c r="W43" s="43" t="s">
        <v>575</v>
      </c>
      <c r="X43" s="53"/>
      <c r="Y43" s="48" t="s">
        <v>477</v>
      </c>
      <c r="Z43" s="43" t="s">
        <v>478</v>
      </c>
      <c r="AA43" s="49" t="b">
        <v>0</v>
      </c>
      <c r="AB43" s="49" t="b">
        <v>0</v>
      </c>
      <c r="AC43" s="49" t="b">
        <v>0</v>
      </c>
      <c r="AD43" s="50" t="b">
        <v>0</v>
      </c>
      <c r="AE43" s="50" t="b">
        <v>0</v>
      </c>
      <c r="AF43" s="50" t="b">
        <v>0</v>
      </c>
      <c r="AG43" s="50" t="b">
        <v>1</v>
      </c>
      <c r="AH43" s="50" t="b">
        <v>1</v>
      </c>
      <c r="AI43" s="43">
        <f t="shared" si="1"/>
        <v>0</v>
      </c>
      <c r="AJ43" s="264"/>
      <c r="AK43" s="53"/>
      <c r="AL43" s="48" t="s">
        <v>124</v>
      </c>
      <c r="AM43" s="43" t="s">
        <v>125</v>
      </c>
      <c r="AN43" s="49" t="b">
        <v>0</v>
      </c>
      <c r="AO43" s="49" t="b">
        <v>0</v>
      </c>
      <c r="AP43" s="49" t="b">
        <v>0</v>
      </c>
      <c r="AQ43" s="50" t="b">
        <v>0</v>
      </c>
      <c r="AR43" s="50" t="b">
        <v>0</v>
      </c>
      <c r="AS43" s="50" t="b">
        <v>0</v>
      </c>
      <c r="AT43" s="50" t="b">
        <v>1</v>
      </c>
      <c r="AU43" s="50" t="b">
        <v>1</v>
      </c>
      <c r="AV43" s="43">
        <f t="shared" si="2"/>
        <v>0</v>
      </c>
      <c r="AW43" s="264"/>
      <c r="AX43" s="53"/>
      <c r="AY43" s="27">
        <f t="shared" si="3"/>
        <v>0</v>
      </c>
      <c r="AZ43" s="53"/>
      <c r="BA43" s="48"/>
      <c r="BB43" s="264"/>
      <c r="BC43" s="49" t="b">
        <v>0</v>
      </c>
      <c r="BD43" s="50" t="b">
        <v>0</v>
      </c>
      <c r="BE43" s="53"/>
      <c r="BF43" s="27">
        <f t="shared" si="4"/>
        <v>0</v>
      </c>
      <c r="BG43" s="27">
        <f t="shared" si="5"/>
        <v>0</v>
      </c>
      <c r="BH43" s="51">
        <f t="shared" si="6"/>
        <v>0</v>
      </c>
      <c r="BI43" s="52" t="b">
        <v>0</v>
      </c>
      <c r="BJ43" s="27" t="b">
        <f t="shared" si="7"/>
        <v>0</v>
      </c>
      <c r="BK43" s="27"/>
      <c r="BL43" s="27"/>
      <c r="BM43" s="27"/>
    </row>
    <row r="44" spans="1:65" ht="27.6" thickBot="1">
      <c r="A44" s="43" t="s">
        <v>576</v>
      </c>
      <c r="B44" s="43">
        <f t="shared" si="8"/>
        <v>42</v>
      </c>
      <c r="C44" s="43" t="s">
        <v>577</v>
      </c>
      <c r="D44" s="43">
        <v>2024</v>
      </c>
      <c r="E44" s="43"/>
      <c r="F44" s="43"/>
      <c r="G44" s="27">
        <f t="shared" si="0"/>
        <v>0</v>
      </c>
      <c r="H44" s="43"/>
      <c r="I44" s="43"/>
      <c r="J44" s="43" t="s">
        <v>513</v>
      </c>
      <c r="K44" s="43">
        <v>0</v>
      </c>
      <c r="L44" s="43" t="s">
        <v>578</v>
      </c>
      <c r="M44" s="46" t="s">
        <v>579</v>
      </c>
      <c r="N44" s="43" t="s">
        <v>580</v>
      </c>
      <c r="O44" s="43" t="s">
        <v>581</v>
      </c>
      <c r="P44" s="43" t="s">
        <v>582</v>
      </c>
      <c r="Q44" s="43" t="s">
        <v>583</v>
      </c>
      <c r="R44" s="43" t="s">
        <v>397</v>
      </c>
      <c r="S44" s="43" t="s">
        <v>584</v>
      </c>
      <c r="T44" s="43"/>
      <c r="U44" s="43" t="s">
        <v>119</v>
      </c>
      <c r="V44" s="43" t="s">
        <v>120</v>
      </c>
      <c r="W44" s="43" t="s">
        <v>585</v>
      </c>
      <c r="X44" s="53"/>
      <c r="Y44" s="48" t="s">
        <v>477</v>
      </c>
      <c r="Z44" s="43" t="s">
        <v>478</v>
      </c>
      <c r="AA44" s="49" t="b">
        <v>0</v>
      </c>
      <c r="AB44" s="49" t="b">
        <v>0</v>
      </c>
      <c r="AC44" s="49" t="b">
        <v>0</v>
      </c>
      <c r="AD44" s="50" t="b">
        <v>0</v>
      </c>
      <c r="AE44" s="50" t="b">
        <v>0</v>
      </c>
      <c r="AF44" s="50" t="b">
        <v>0</v>
      </c>
      <c r="AG44" s="50" t="b">
        <v>0</v>
      </c>
      <c r="AH44" s="50" t="b">
        <v>1</v>
      </c>
      <c r="AI44" s="43">
        <f t="shared" si="1"/>
        <v>0</v>
      </c>
      <c r="AJ44" s="267" t="s">
        <v>586</v>
      </c>
      <c r="AK44" s="53"/>
      <c r="AL44" s="48" t="s">
        <v>124</v>
      </c>
      <c r="AM44" s="43" t="s">
        <v>125</v>
      </c>
      <c r="AN44" s="49" t="b">
        <v>0</v>
      </c>
      <c r="AO44" s="49" t="b">
        <v>0</v>
      </c>
      <c r="AP44" s="49" t="b">
        <v>0</v>
      </c>
      <c r="AQ44" s="50" t="b">
        <v>0</v>
      </c>
      <c r="AR44" s="50" t="b">
        <v>0</v>
      </c>
      <c r="AS44" s="50" t="b">
        <v>0</v>
      </c>
      <c r="AT44" s="50" t="b">
        <v>0</v>
      </c>
      <c r="AU44" s="50" t="b">
        <v>1</v>
      </c>
      <c r="AV44" s="43">
        <f t="shared" si="2"/>
        <v>0</v>
      </c>
      <c r="AW44" s="265"/>
      <c r="AX44" s="53"/>
      <c r="AY44" s="27">
        <f t="shared" si="3"/>
        <v>0</v>
      </c>
      <c r="AZ44" s="53"/>
      <c r="BA44" s="48"/>
      <c r="BB44" s="265"/>
      <c r="BC44" s="49" t="b">
        <v>0</v>
      </c>
      <c r="BD44" s="50" t="b">
        <v>0</v>
      </c>
      <c r="BE44" s="53"/>
      <c r="BF44" s="27">
        <f t="shared" si="4"/>
        <v>0</v>
      </c>
      <c r="BG44" s="27">
        <f t="shared" si="5"/>
        <v>0</v>
      </c>
      <c r="BH44" s="51">
        <f t="shared" si="6"/>
        <v>0</v>
      </c>
      <c r="BI44" s="52" t="b">
        <v>0</v>
      </c>
      <c r="BJ44" s="27" t="b">
        <f t="shared" si="7"/>
        <v>0</v>
      </c>
      <c r="BK44" s="27"/>
      <c r="BL44" s="27"/>
      <c r="BM44" s="27"/>
    </row>
    <row r="45" spans="1:65" ht="27.6" thickBot="1">
      <c r="A45" s="43"/>
      <c r="B45" s="43">
        <f t="shared" si="8"/>
        <v>43</v>
      </c>
      <c r="C45" s="43" t="s">
        <v>587</v>
      </c>
      <c r="D45" s="43">
        <v>2024</v>
      </c>
      <c r="E45" s="44" t="s">
        <v>31</v>
      </c>
      <c r="F45" s="44" t="s">
        <v>588</v>
      </c>
      <c r="G45" s="27">
        <f t="shared" si="0"/>
        <v>1</v>
      </c>
      <c r="H45" s="44" t="s">
        <v>109</v>
      </c>
      <c r="I45" s="45" t="s">
        <v>589</v>
      </c>
      <c r="J45" s="43" t="s">
        <v>390</v>
      </c>
      <c r="K45" s="43"/>
      <c r="L45" s="43" t="s">
        <v>590</v>
      </c>
      <c r="M45" s="46" t="s">
        <v>591</v>
      </c>
      <c r="N45" s="43"/>
      <c r="O45" s="43" t="s">
        <v>592</v>
      </c>
      <c r="P45" s="43" t="s">
        <v>593</v>
      </c>
      <c r="Q45" s="43" t="s">
        <v>594</v>
      </c>
      <c r="R45" s="43" t="s">
        <v>397</v>
      </c>
      <c r="S45" s="43" t="s">
        <v>594</v>
      </c>
      <c r="T45" s="43"/>
      <c r="U45" s="43" t="s">
        <v>119</v>
      </c>
      <c r="V45" s="43" t="s">
        <v>120</v>
      </c>
      <c r="W45" s="43"/>
      <c r="X45" s="47"/>
      <c r="Y45" s="48" t="s">
        <v>477</v>
      </c>
      <c r="Z45" s="43" t="s">
        <v>478</v>
      </c>
      <c r="AA45" s="49" t="b">
        <v>1</v>
      </c>
      <c r="AB45" s="49" t="b">
        <v>0</v>
      </c>
      <c r="AC45" s="49" t="b">
        <v>0</v>
      </c>
      <c r="AD45" s="50" t="b">
        <v>0</v>
      </c>
      <c r="AE45" s="50" t="b">
        <v>0</v>
      </c>
      <c r="AF45" s="50" t="b">
        <v>0</v>
      </c>
      <c r="AG45" s="50" t="b">
        <v>0</v>
      </c>
      <c r="AH45" s="50" t="b">
        <v>0</v>
      </c>
      <c r="AI45" s="43">
        <f t="shared" si="1"/>
        <v>1</v>
      </c>
      <c r="AJ45" s="264"/>
      <c r="AK45" s="47"/>
      <c r="AL45" s="48" t="s">
        <v>124</v>
      </c>
      <c r="AM45" s="43" t="s">
        <v>125</v>
      </c>
      <c r="AN45" s="49" t="b">
        <v>1</v>
      </c>
      <c r="AO45" s="49" t="b">
        <v>0</v>
      </c>
      <c r="AP45" s="49" t="b">
        <v>0</v>
      </c>
      <c r="AQ45" s="50" t="b">
        <v>0</v>
      </c>
      <c r="AR45" s="50" t="b">
        <v>0</v>
      </c>
      <c r="AS45" s="50" t="b">
        <v>0</v>
      </c>
      <c r="AT45" s="50" t="b">
        <v>0</v>
      </c>
      <c r="AU45" s="50" t="b">
        <v>0</v>
      </c>
      <c r="AV45" s="43">
        <f t="shared" si="2"/>
        <v>1</v>
      </c>
      <c r="AW45" s="264"/>
      <c r="AX45" s="47"/>
      <c r="AY45" s="27">
        <f t="shared" si="3"/>
        <v>0</v>
      </c>
      <c r="AZ45" s="47"/>
      <c r="BA45" s="48"/>
      <c r="BB45" s="264"/>
      <c r="BC45" s="49" t="b">
        <v>0</v>
      </c>
      <c r="BD45" s="50" t="b">
        <v>0</v>
      </c>
      <c r="BE45" s="47"/>
      <c r="BF45" s="27">
        <f t="shared" si="4"/>
        <v>1</v>
      </c>
      <c r="BG45" s="27">
        <f t="shared" si="5"/>
        <v>0</v>
      </c>
      <c r="BH45" s="51">
        <f t="shared" si="6"/>
        <v>1</v>
      </c>
      <c r="BI45" s="52" t="b">
        <v>1</v>
      </c>
      <c r="BJ45" s="27" t="b">
        <f t="shared" si="7"/>
        <v>0</v>
      </c>
      <c r="BK45" s="27"/>
      <c r="BL45" s="27"/>
      <c r="BM45" s="27"/>
    </row>
    <row r="46" spans="1:65" ht="31.2" thickBot="1">
      <c r="A46" s="43"/>
      <c r="B46" s="43">
        <f t="shared" si="8"/>
        <v>44</v>
      </c>
      <c r="C46" s="43" t="s">
        <v>595</v>
      </c>
      <c r="D46" s="43">
        <v>2024</v>
      </c>
      <c r="E46" s="43"/>
      <c r="F46" s="43"/>
      <c r="G46" s="27">
        <f t="shared" si="0"/>
        <v>0</v>
      </c>
      <c r="H46" s="43"/>
      <c r="I46" s="43"/>
      <c r="J46" s="43" t="s">
        <v>596</v>
      </c>
      <c r="K46" s="43"/>
      <c r="L46" s="43" t="s">
        <v>597</v>
      </c>
      <c r="M46" s="46" t="s">
        <v>598</v>
      </c>
      <c r="N46" s="43"/>
      <c r="O46" s="43" t="s">
        <v>599</v>
      </c>
      <c r="P46" s="43" t="s">
        <v>600</v>
      </c>
      <c r="Q46" s="43" t="s">
        <v>594</v>
      </c>
      <c r="R46" s="43" t="s">
        <v>397</v>
      </c>
      <c r="S46" s="43" t="s">
        <v>594</v>
      </c>
      <c r="T46" s="43"/>
      <c r="U46" s="43" t="s">
        <v>119</v>
      </c>
      <c r="V46" s="43" t="s">
        <v>120</v>
      </c>
      <c r="W46" s="43"/>
      <c r="X46" s="53"/>
      <c r="Y46" s="48" t="s">
        <v>477</v>
      </c>
      <c r="Z46" s="43" t="s">
        <v>478</v>
      </c>
      <c r="AA46" s="49" t="b">
        <v>0</v>
      </c>
      <c r="AB46" s="49" t="b">
        <v>0</v>
      </c>
      <c r="AC46" s="49" t="b">
        <v>0</v>
      </c>
      <c r="AD46" s="50" t="b">
        <v>0</v>
      </c>
      <c r="AE46" s="50" t="b">
        <v>0</v>
      </c>
      <c r="AF46" s="50" t="b">
        <v>0</v>
      </c>
      <c r="AG46" s="50" t="b">
        <v>0</v>
      </c>
      <c r="AH46" s="50" t="b">
        <v>1</v>
      </c>
      <c r="AI46" s="43">
        <f t="shared" si="1"/>
        <v>0</v>
      </c>
      <c r="AJ46" s="267" t="s">
        <v>601</v>
      </c>
      <c r="AK46" s="53"/>
      <c r="AL46" s="48" t="s">
        <v>124</v>
      </c>
      <c r="AM46" s="43" t="s">
        <v>125</v>
      </c>
      <c r="AN46" s="49" t="b">
        <v>0</v>
      </c>
      <c r="AO46" s="49" t="b">
        <v>0</v>
      </c>
      <c r="AP46" s="49" t="b">
        <v>0</v>
      </c>
      <c r="AQ46" s="50" t="b">
        <v>0</v>
      </c>
      <c r="AR46" s="50" t="b">
        <v>0</v>
      </c>
      <c r="AS46" s="50" t="b">
        <v>0</v>
      </c>
      <c r="AT46" s="50" t="b">
        <v>0</v>
      </c>
      <c r="AU46" s="50" t="b">
        <v>1</v>
      </c>
      <c r="AV46" s="43">
        <f t="shared" si="2"/>
        <v>0</v>
      </c>
      <c r="AW46" s="267" t="s">
        <v>602</v>
      </c>
      <c r="AX46" s="53"/>
      <c r="AY46" s="27">
        <f t="shared" si="3"/>
        <v>0</v>
      </c>
      <c r="AZ46" s="53"/>
      <c r="BA46" s="48"/>
      <c r="BB46" s="265"/>
      <c r="BC46" s="49" t="b">
        <v>0</v>
      </c>
      <c r="BD46" s="50" t="b">
        <v>0</v>
      </c>
      <c r="BE46" s="53"/>
      <c r="BF46" s="27">
        <f t="shared" si="4"/>
        <v>0</v>
      </c>
      <c r="BG46" s="27">
        <f t="shared" si="5"/>
        <v>0</v>
      </c>
      <c r="BH46" s="51">
        <f t="shared" si="6"/>
        <v>0</v>
      </c>
      <c r="BI46" s="52" t="b">
        <v>0</v>
      </c>
      <c r="BJ46" s="27" t="b">
        <f t="shared" si="7"/>
        <v>0</v>
      </c>
      <c r="BK46" s="27"/>
      <c r="BL46" s="27"/>
      <c r="BM46" s="27"/>
    </row>
    <row r="47" spans="1:65" ht="41.4" thickBot="1">
      <c r="A47" s="43"/>
      <c r="B47" s="43">
        <f t="shared" si="8"/>
        <v>45</v>
      </c>
      <c r="C47" s="43" t="s">
        <v>603</v>
      </c>
      <c r="D47" s="43">
        <v>2024</v>
      </c>
      <c r="E47" s="43"/>
      <c r="F47" s="43"/>
      <c r="G47" s="27">
        <f t="shared" si="0"/>
        <v>0</v>
      </c>
      <c r="H47" s="43"/>
      <c r="I47" s="43"/>
      <c r="J47" s="43" t="s">
        <v>596</v>
      </c>
      <c r="K47" s="43"/>
      <c r="L47" s="43" t="s">
        <v>604</v>
      </c>
      <c r="M47" s="46" t="s">
        <v>605</v>
      </c>
      <c r="N47" s="43"/>
      <c r="O47" s="43" t="s">
        <v>606</v>
      </c>
      <c r="P47" s="43" t="s">
        <v>607</v>
      </c>
      <c r="Q47" s="43" t="s">
        <v>594</v>
      </c>
      <c r="R47" s="43" t="s">
        <v>397</v>
      </c>
      <c r="S47" s="43" t="s">
        <v>594</v>
      </c>
      <c r="T47" s="43"/>
      <c r="U47" s="43" t="s">
        <v>119</v>
      </c>
      <c r="V47" s="43" t="s">
        <v>120</v>
      </c>
      <c r="W47" s="43"/>
      <c r="X47" s="53"/>
      <c r="Y47" s="48" t="s">
        <v>477</v>
      </c>
      <c r="Z47" s="43" t="s">
        <v>478</v>
      </c>
      <c r="AA47" s="49" t="b">
        <v>0</v>
      </c>
      <c r="AB47" s="49" t="b">
        <v>0</v>
      </c>
      <c r="AC47" s="49" t="b">
        <v>0</v>
      </c>
      <c r="AD47" s="50" t="b">
        <v>0</v>
      </c>
      <c r="AE47" s="50" t="b">
        <v>0</v>
      </c>
      <c r="AF47" s="50" t="b">
        <v>0</v>
      </c>
      <c r="AG47" s="50" t="b">
        <v>0</v>
      </c>
      <c r="AH47" s="50" t="b">
        <v>1</v>
      </c>
      <c r="AI47" s="43">
        <f t="shared" si="1"/>
        <v>0</v>
      </c>
      <c r="AJ47" s="266" t="s">
        <v>608</v>
      </c>
      <c r="AK47" s="53"/>
      <c r="AL47" s="48" t="s">
        <v>124</v>
      </c>
      <c r="AM47" s="43" t="s">
        <v>125</v>
      </c>
      <c r="AN47" s="49" t="b">
        <v>0</v>
      </c>
      <c r="AO47" s="49" t="b">
        <v>0</v>
      </c>
      <c r="AP47" s="49" t="b">
        <v>0</v>
      </c>
      <c r="AQ47" s="50" t="b">
        <v>0</v>
      </c>
      <c r="AR47" s="50" t="b">
        <v>0</v>
      </c>
      <c r="AS47" s="50" t="b">
        <v>0</v>
      </c>
      <c r="AT47" s="50" t="b">
        <v>0</v>
      </c>
      <c r="AU47" s="50" t="b">
        <v>1</v>
      </c>
      <c r="AV47" s="43">
        <f t="shared" si="2"/>
        <v>0</v>
      </c>
      <c r="AW47" s="266" t="s">
        <v>609</v>
      </c>
      <c r="AX47" s="53"/>
      <c r="AY47" s="27">
        <f t="shared" si="3"/>
        <v>0</v>
      </c>
      <c r="AZ47" s="53"/>
      <c r="BA47" s="48"/>
      <c r="BB47" s="264"/>
      <c r="BC47" s="49" t="b">
        <v>0</v>
      </c>
      <c r="BD47" s="50" t="b">
        <v>0</v>
      </c>
      <c r="BE47" s="53"/>
      <c r="BF47" s="27">
        <f t="shared" si="4"/>
        <v>0</v>
      </c>
      <c r="BG47" s="27">
        <f t="shared" si="5"/>
        <v>0</v>
      </c>
      <c r="BH47" s="51">
        <f t="shared" si="6"/>
        <v>0</v>
      </c>
      <c r="BI47" s="52" t="b">
        <v>0</v>
      </c>
      <c r="BJ47" s="27" t="b">
        <f t="shared" si="7"/>
        <v>0</v>
      </c>
      <c r="BK47" s="27"/>
      <c r="BL47" s="27"/>
      <c r="BM47" s="27"/>
    </row>
    <row r="48" spans="1:65" ht="41.4" thickBot="1">
      <c r="A48" s="43"/>
      <c r="B48" s="43">
        <f t="shared" si="8"/>
        <v>46</v>
      </c>
      <c r="C48" s="43" t="s">
        <v>610</v>
      </c>
      <c r="D48" s="43">
        <v>2024</v>
      </c>
      <c r="E48" s="43"/>
      <c r="F48" s="43"/>
      <c r="G48" s="27">
        <f t="shared" si="0"/>
        <v>0</v>
      </c>
      <c r="H48" s="43"/>
      <c r="I48" s="43"/>
      <c r="J48" s="43" t="s">
        <v>611</v>
      </c>
      <c r="K48" s="43"/>
      <c r="L48" s="43" t="s">
        <v>612</v>
      </c>
      <c r="M48" s="46" t="s">
        <v>613</v>
      </c>
      <c r="N48" s="43"/>
      <c r="O48" s="43" t="s">
        <v>614</v>
      </c>
      <c r="P48" s="43" t="s">
        <v>615</v>
      </c>
      <c r="Q48" s="43" t="s">
        <v>594</v>
      </c>
      <c r="R48" s="43"/>
      <c r="S48" s="43" t="s">
        <v>594</v>
      </c>
      <c r="T48" s="43"/>
      <c r="U48" s="43" t="s">
        <v>119</v>
      </c>
      <c r="V48" s="43" t="s">
        <v>120</v>
      </c>
      <c r="W48" s="43"/>
      <c r="X48" s="53"/>
      <c r="Y48" s="48" t="s">
        <v>126</v>
      </c>
      <c r="Z48" s="43" t="s">
        <v>443</v>
      </c>
      <c r="AA48" s="49" t="b">
        <v>0</v>
      </c>
      <c r="AB48" s="49" t="b">
        <v>0</v>
      </c>
      <c r="AC48" s="49" t="b">
        <v>0</v>
      </c>
      <c r="AD48" s="50" t="b">
        <v>0</v>
      </c>
      <c r="AE48" s="50" t="b">
        <v>0</v>
      </c>
      <c r="AF48" s="50" t="b">
        <v>0</v>
      </c>
      <c r="AG48" s="50" t="b">
        <v>0</v>
      </c>
      <c r="AH48" s="50" t="b">
        <v>1</v>
      </c>
      <c r="AI48" s="43">
        <f t="shared" si="1"/>
        <v>0</v>
      </c>
      <c r="AJ48" s="267" t="s">
        <v>444</v>
      </c>
      <c r="AK48" s="53"/>
      <c r="AL48" s="48" t="s">
        <v>124</v>
      </c>
      <c r="AM48" s="43" t="s">
        <v>125</v>
      </c>
      <c r="AN48" s="49" t="b">
        <v>0</v>
      </c>
      <c r="AO48" s="49" t="b">
        <v>0</v>
      </c>
      <c r="AP48" s="49" t="b">
        <v>0</v>
      </c>
      <c r="AQ48" s="50" t="b">
        <v>0</v>
      </c>
      <c r="AR48" s="50" t="b">
        <v>0</v>
      </c>
      <c r="AS48" s="50" t="b">
        <v>0</v>
      </c>
      <c r="AT48" s="50" t="b">
        <v>0</v>
      </c>
      <c r="AU48" s="50" t="b">
        <v>1</v>
      </c>
      <c r="AV48" s="43">
        <f t="shared" si="2"/>
        <v>0</v>
      </c>
      <c r="AW48" s="267" t="s">
        <v>616</v>
      </c>
      <c r="AX48" s="53"/>
      <c r="AY48" s="27">
        <f t="shared" si="3"/>
        <v>0</v>
      </c>
      <c r="AZ48" s="53"/>
      <c r="BA48" s="48"/>
      <c r="BB48" s="265"/>
      <c r="BC48" s="49" t="b">
        <v>0</v>
      </c>
      <c r="BD48" s="50" t="b">
        <v>0</v>
      </c>
      <c r="BE48" s="53"/>
      <c r="BF48" s="27">
        <f t="shared" si="4"/>
        <v>0</v>
      </c>
      <c r="BG48" s="27">
        <f t="shared" si="5"/>
        <v>0</v>
      </c>
      <c r="BH48" s="51">
        <f t="shared" si="6"/>
        <v>0</v>
      </c>
      <c r="BI48" s="52" t="b">
        <v>0</v>
      </c>
      <c r="BJ48" s="27" t="b">
        <f t="shared" si="7"/>
        <v>0</v>
      </c>
      <c r="BK48" s="27"/>
      <c r="BL48" s="27"/>
      <c r="BM48" s="27"/>
    </row>
    <row r="49" spans="1:65" ht="27.6" thickBot="1">
      <c r="A49" s="43"/>
      <c r="B49" s="43">
        <f t="shared" si="8"/>
        <v>47</v>
      </c>
      <c r="C49" s="43" t="s">
        <v>617</v>
      </c>
      <c r="D49" s="43">
        <v>2024</v>
      </c>
      <c r="E49" s="43"/>
      <c r="F49" s="43"/>
      <c r="G49" s="27">
        <f t="shared" si="0"/>
        <v>0</v>
      </c>
      <c r="H49" s="43"/>
      <c r="I49" s="43"/>
      <c r="J49" s="43" t="s">
        <v>618</v>
      </c>
      <c r="K49" s="43"/>
      <c r="L49" s="43"/>
      <c r="M49" s="43"/>
      <c r="N49" s="43"/>
      <c r="O49" s="43" t="s">
        <v>619</v>
      </c>
      <c r="P49" s="43" t="s">
        <v>594</v>
      </c>
      <c r="Q49" s="43" t="s">
        <v>594</v>
      </c>
      <c r="R49" s="43" t="s">
        <v>620</v>
      </c>
      <c r="S49" s="43" t="s">
        <v>594</v>
      </c>
      <c r="T49" s="43"/>
      <c r="U49" s="43" t="s">
        <v>119</v>
      </c>
      <c r="V49" s="43" t="s">
        <v>300</v>
      </c>
      <c r="W49" s="43"/>
      <c r="X49" s="53"/>
      <c r="Y49" s="48" t="s">
        <v>477</v>
      </c>
      <c r="Z49" s="43" t="s">
        <v>478</v>
      </c>
      <c r="AA49" s="49" t="b">
        <v>1</v>
      </c>
      <c r="AB49" s="49" t="b">
        <v>1</v>
      </c>
      <c r="AC49" s="49" t="b">
        <v>0</v>
      </c>
      <c r="AD49" s="50" t="b">
        <v>0</v>
      </c>
      <c r="AE49" s="50" t="b">
        <v>0</v>
      </c>
      <c r="AF49" s="50" t="b">
        <v>0</v>
      </c>
      <c r="AG49" s="50" t="b">
        <v>1</v>
      </c>
      <c r="AH49" s="50" t="b">
        <v>0</v>
      </c>
      <c r="AI49" s="43">
        <f t="shared" si="1"/>
        <v>0</v>
      </c>
      <c r="AJ49" s="264"/>
      <c r="AK49" s="53"/>
      <c r="AL49" s="48" t="s">
        <v>124</v>
      </c>
      <c r="AM49" s="43" t="s">
        <v>125</v>
      </c>
      <c r="AN49" s="49" t="b">
        <v>0</v>
      </c>
      <c r="AO49" s="49" t="b">
        <v>0</v>
      </c>
      <c r="AP49" s="49" t="b">
        <v>0</v>
      </c>
      <c r="AQ49" s="50" t="b">
        <v>0</v>
      </c>
      <c r="AR49" s="50" t="b">
        <v>0</v>
      </c>
      <c r="AS49" s="50" t="b">
        <v>0</v>
      </c>
      <c r="AT49" s="50" t="b">
        <v>1</v>
      </c>
      <c r="AU49" s="50" t="b">
        <v>0</v>
      </c>
      <c r="AV49" s="43">
        <f t="shared" si="2"/>
        <v>0</v>
      </c>
      <c r="AW49" s="264"/>
      <c r="AX49" s="53"/>
      <c r="AY49" s="27">
        <f t="shared" si="3"/>
        <v>0</v>
      </c>
      <c r="AZ49" s="53"/>
      <c r="BA49" s="48"/>
      <c r="BB49" s="264"/>
      <c r="BC49" s="49" t="b">
        <v>0</v>
      </c>
      <c r="BD49" s="50" t="b">
        <v>0</v>
      </c>
      <c r="BE49" s="53"/>
      <c r="BF49" s="27">
        <f t="shared" si="4"/>
        <v>0</v>
      </c>
      <c r="BG49" s="27">
        <f t="shared" si="5"/>
        <v>0</v>
      </c>
      <c r="BH49" s="51">
        <f t="shared" si="6"/>
        <v>0</v>
      </c>
      <c r="BI49" s="52" t="b">
        <v>0</v>
      </c>
      <c r="BJ49" s="27" t="b">
        <f t="shared" si="7"/>
        <v>0</v>
      </c>
      <c r="BK49" s="27"/>
      <c r="BL49" s="27"/>
      <c r="BM49" s="27"/>
    </row>
    <row r="50" spans="1:65" ht="27.6" thickBot="1">
      <c r="A50" s="43"/>
      <c r="B50" s="43">
        <f t="shared" si="8"/>
        <v>48</v>
      </c>
      <c r="C50" s="43" t="s">
        <v>621</v>
      </c>
      <c r="D50" s="43">
        <v>2024</v>
      </c>
      <c r="E50" s="43"/>
      <c r="F50" s="43"/>
      <c r="G50" s="27">
        <f t="shared" si="0"/>
        <v>0</v>
      </c>
      <c r="H50" s="43"/>
      <c r="I50" s="43"/>
      <c r="J50" s="43" t="s">
        <v>622</v>
      </c>
      <c r="K50" s="43"/>
      <c r="L50" s="43" t="s">
        <v>623</v>
      </c>
      <c r="M50" s="46" t="s">
        <v>624</v>
      </c>
      <c r="N50" s="43"/>
      <c r="O50" s="43" t="s">
        <v>625</v>
      </c>
      <c r="P50" s="43" t="s">
        <v>626</v>
      </c>
      <c r="Q50" s="43" t="s">
        <v>594</v>
      </c>
      <c r="R50" s="43" t="s">
        <v>397</v>
      </c>
      <c r="S50" s="43" t="s">
        <v>594</v>
      </c>
      <c r="T50" s="43"/>
      <c r="U50" s="43" t="s">
        <v>119</v>
      </c>
      <c r="V50" s="43" t="s">
        <v>120</v>
      </c>
      <c r="W50" s="43"/>
      <c r="X50" s="53"/>
      <c r="Y50" s="48" t="s">
        <v>122</v>
      </c>
      <c r="Z50" s="43" t="s">
        <v>433</v>
      </c>
      <c r="AA50" s="49" t="b">
        <v>1</v>
      </c>
      <c r="AB50" s="49" t="b">
        <v>1</v>
      </c>
      <c r="AC50" s="49" t="b">
        <v>0</v>
      </c>
      <c r="AD50" s="50" t="b">
        <v>0</v>
      </c>
      <c r="AE50" s="50" t="b">
        <v>0</v>
      </c>
      <c r="AF50" s="50" t="b">
        <v>0</v>
      </c>
      <c r="AG50" s="50" t="b">
        <v>0</v>
      </c>
      <c r="AH50" s="50" t="b">
        <v>0</v>
      </c>
      <c r="AI50" s="43">
        <f t="shared" si="1"/>
        <v>1</v>
      </c>
      <c r="AJ50" s="265"/>
      <c r="AK50" s="53"/>
      <c r="AL50" s="48" t="s">
        <v>124</v>
      </c>
      <c r="AM50" s="43" t="s">
        <v>125</v>
      </c>
      <c r="AN50" s="49" t="b">
        <v>0</v>
      </c>
      <c r="AO50" s="49" t="b">
        <v>0</v>
      </c>
      <c r="AP50" s="49" t="b">
        <v>0</v>
      </c>
      <c r="AQ50" s="50" t="b">
        <v>0</v>
      </c>
      <c r="AR50" s="50" t="b">
        <v>0</v>
      </c>
      <c r="AS50" s="50" t="b">
        <v>0</v>
      </c>
      <c r="AT50" s="50" t="b">
        <v>1</v>
      </c>
      <c r="AU50" s="50" t="b">
        <v>0</v>
      </c>
      <c r="AV50" s="43">
        <f t="shared" si="2"/>
        <v>0</v>
      </c>
      <c r="AW50" s="265"/>
      <c r="AX50" s="53"/>
      <c r="AY50" s="27">
        <f t="shared" si="3"/>
        <v>1</v>
      </c>
      <c r="AZ50" s="53"/>
      <c r="BA50" s="48" t="s">
        <v>138</v>
      </c>
      <c r="BB50" s="267" t="s">
        <v>139</v>
      </c>
      <c r="BC50" s="49" t="b">
        <v>0</v>
      </c>
      <c r="BD50" s="50" t="b">
        <v>1</v>
      </c>
      <c r="BE50" s="53"/>
      <c r="BF50" s="27">
        <f t="shared" si="4"/>
        <v>0</v>
      </c>
      <c r="BG50" s="27">
        <f t="shared" si="5"/>
        <v>0</v>
      </c>
      <c r="BH50" s="51">
        <f t="shared" si="6"/>
        <v>0</v>
      </c>
      <c r="BI50" s="52" t="b">
        <v>0</v>
      </c>
      <c r="BJ50" s="27" t="b">
        <f t="shared" si="7"/>
        <v>0</v>
      </c>
      <c r="BK50" s="27"/>
      <c r="BL50" s="27"/>
      <c r="BM50" s="27"/>
    </row>
    <row r="51" spans="1:65" ht="27.6" thickBot="1">
      <c r="A51" s="43"/>
      <c r="B51" s="43">
        <f t="shared" si="8"/>
        <v>49</v>
      </c>
      <c r="C51" s="43" t="s">
        <v>627</v>
      </c>
      <c r="D51" s="43">
        <v>2024</v>
      </c>
      <c r="E51" s="43"/>
      <c r="F51" s="43"/>
      <c r="G51" s="27">
        <f t="shared" si="0"/>
        <v>0</v>
      </c>
      <c r="H51" s="43"/>
      <c r="I51" s="43"/>
      <c r="J51" s="43" t="s">
        <v>628</v>
      </c>
      <c r="K51" s="43"/>
      <c r="L51" s="43" t="s">
        <v>629</v>
      </c>
      <c r="M51" s="46" t="s">
        <v>630</v>
      </c>
      <c r="N51" s="43"/>
      <c r="O51" s="43" t="s">
        <v>631</v>
      </c>
      <c r="P51" s="43" t="s">
        <v>632</v>
      </c>
      <c r="Q51" s="43" t="s">
        <v>594</v>
      </c>
      <c r="R51" s="43" t="s">
        <v>397</v>
      </c>
      <c r="S51" s="43" t="s">
        <v>594</v>
      </c>
      <c r="T51" s="43"/>
      <c r="U51" s="43" t="s">
        <v>119</v>
      </c>
      <c r="V51" s="43" t="s">
        <v>300</v>
      </c>
      <c r="W51" s="43"/>
      <c r="X51" s="53"/>
      <c r="Y51" s="48" t="s">
        <v>122</v>
      </c>
      <c r="Z51" s="43" t="s">
        <v>433</v>
      </c>
      <c r="AA51" s="49" t="b">
        <v>1</v>
      </c>
      <c r="AB51" s="49" t="b">
        <v>0</v>
      </c>
      <c r="AC51" s="49" t="b">
        <v>0</v>
      </c>
      <c r="AD51" s="50" t="b">
        <v>0</v>
      </c>
      <c r="AE51" s="50" t="b">
        <v>0</v>
      </c>
      <c r="AF51" s="50" t="b">
        <v>0</v>
      </c>
      <c r="AG51" s="50" t="b">
        <v>0</v>
      </c>
      <c r="AH51" s="50" t="b">
        <v>0</v>
      </c>
      <c r="AI51" s="43">
        <f t="shared" si="1"/>
        <v>1</v>
      </c>
      <c r="AJ51" s="264"/>
      <c r="AK51" s="53"/>
      <c r="AL51" s="48" t="s">
        <v>124</v>
      </c>
      <c r="AM51" s="43" t="s">
        <v>125</v>
      </c>
      <c r="AN51" s="49" t="b">
        <v>1</v>
      </c>
      <c r="AO51" s="49" t="b">
        <v>0</v>
      </c>
      <c r="AP51" s="49" t="b">
        <v>0</v>
      </c>
      <c r="AQ51" s="50" t="b">
        <v>0</v>
      </c>
      <c r="AR51" s="50" t="b">
        <v>0</v>
      </c>
      <c r="AS51" s="50" t="b">
        <v>0</v>
      </c>
      <c r="AT51" s="50" t="b">
        <v>1</v>
      </c>
      <c r="AU51" s="50" t="b">
        <v>0</v>
      </c>
      <c r="AV51" s="43">
        <f t="shared" si="2"/>
        <v>0</v>
      </c>
      <c r="AW51" s="266" t="s">
        <v>633</v>
      </c>
      <c r="AX51" s="53"/>
      <c r="AY51" s="27">
        <f t="shared" si="3"/>
        <v>1</v>
      </c>
      <c r="AZ51" s="53"/>
      <c r="BA51" s="48" t="s">
        <v>138</v>
      </c>
      <c r="BB51" s="266" t="s">
        <v>139</v>
      </c>
      <c r="BC51" s="49" t="b">
        <v>0</v>
      </c>
      <c r="BD51" s="50" t="b">
        <v>1</v>
      </c>
      <c r="BE51" s="53"/>
      <c r="BF51" s="27">
        <f t="shared" si="4"/>
        <v>0</v>
      </c>
      <c r="BG51" s="27">
        <f t="shared" si="5"/>
        <v>0</v>
      </c>
      <c r="BH51" s="51">
        <f t="shared" si="6"/>
        <v>0</v>
      </c>
      <c r="BI51" s="52" t="b">
        <v>0</v>
      </c>
      <c r="BJ51" s="27" t="b">
        <f t="shared" si="7"/>
        <v>0</v>
      </c>
      <c r="BK51" s="27"/>
      <c r="BL51" s="27"/>
      <c r="BM51" s="27"/>
    </row>
    <row r="52" spans="1:65" ht="31.2" thickBot="1">
      <c r="A52" s="43"/>
      <c r="B52" s="43">
        <f t="shared" si="8"/>
        <v>50</v>
      </c>
      <c r="C52" s="43" t="s">
        <v>634</v>
      </c>
      <c r="D52" s="43">
        <v>2024</v>
      </c>
      <c r="E52" s="43"/>
      <c r="F52" s="43"/>
      <c r="G52" s="27">
        <f t="shared" si="0"/>
        <v>0</v>
      </c>
      <c r="H52" s="43"/>
      <c r="I52" s="43"/>
      <c r="J52" s="43" t="s">
        <v>635</v>
      </c>
      <c r="K52" s="43"/>
      <c r="L52" s="43" t="s">
        <v>636</v>
      </c>
      <c r="M52" s="46" t="s">
        <v>637</v>
      </c>
      <c r="N52" s="43"/>
      <c r="O52" s="43" t="s">
        <v>638</v>
      </c>
      <c r="P52" s="43" t="s">
        <v>639</v>
      </c>
      <c r="Q52" s="43" t="s">
        <v>594</v>
      </c>
      <c r="R52" s="43" t="s">
        <v>397</v>
      </c>
      <c r="S52" s="43" t="s">
        <v>594</v>
      </c>
      <c r="T52" s="43"/>
      <c r="U52" s="43" t="s">
        <v>119</v>
      </c>
      <c r="V52" s="43" t="s">
        <v>120</v>
      </c>
      <c r="W52" s="43"/>
      <c r="X52" s="53"/>
      <c r="Y52" s="48" t="s">
        <v>126</v>
      </c>
      <c r="Z52" s="43" t="s">
        <v>443</v>
      </c>
      <c r="AA52" s="49" t="b">
        <v>1</v>
      </c>
      <c r="AB52" s="49" t="b">
        <v>0</v>
      </c>
      <c r="AC52" s="49" t="b">
        <v>0</v>
      </c>
      <c r="AD52" s="50" t="b">
        <v>0</v>
      </c>
      <c r="AE52" s="50" t="b">
        <v>0</v>
      </c>
      <c r="AF52" s="50" t="b">
        <v>0</v>
      </c>
      <c r="AG52" s="50" t="b">
        <v>1</v>
      </c>
      <c r="AH52" s="50" t="b">
        <v>0</v>
      </c>
      <c r="AI52" s="43">
        <f t="shared" si="1"/>
        <v>0</v>
      </c>
      <c r="AJ52" s="267" t="s">
        <v>640</v>
      </c>
      <c r="AK52" s="53"/>
      <c r="AL52" s="48" t="s">
        <v>124</v>
      </c>
      <c r="AM52" s="43" t="s">
        <v>125</v>
      </c>
      <c r="AN52" s="49" t="b">
        <v>0</v>
      </c>
      <c r="AO52" s="49" t="b">
        <v>0</v>
      </c>
      <c r="AP52" s="49" t="b">
        <v>0</v>
      </c>
      <c r="AQ52" s="50" t="b">
        <v>0</v>
      </c>
      <c r="AR52" s="50" t="b">
        <v>0</v>
      </c>
      <c r="AS52" s="50" t="b">
        <v>0</v>
      </c>
      <c r="AT52" s="50" t="b">
        <v>1</v>
      </c>
      <c r="AU52" s="50" t="b">
        <v>0</v>
      </c>
      <c r="AV52" s="43">
        <f t="shared" si="2"/>
        <v>0</v>
      </c>
      <c r="AW52" s="265"/>
      <c r="AX52" s="53"/>
      <c r="AY52" s="27">
        <f t="shared" si="3"/>
        <v>0</v>
      </c>
      <c r="AZ52" s="53"/>
      <c r="BA52" s="48"/>
      <c r="BB52" s="265"/>
      <c r="BC52" s="49" t="b">
        <v>0</v>
      </c>
      <c r="BD52" s="50" t="b">
        <v>0</v>
      </c>
      <c r="BE52" s="53"/>
      <c r="BF52" s="27">
        <f t="shared" si="4"/>
        <v>0</v>
      </c>
      <c r="BG52" s="27">
        <f t="shared" si="5"/>
        <v>0</v>
      </c>
      <c r="BH52" s="51">
        <f t="shared" si="6"/>
        <v>0</v>
      </c>
      <c r="BI52" s="52" t="b">
        <v>0</v>
      </c>
      <c r="BJ52" s="27" t="b">
        <f t="shared" si="7"/>
        <v>0</v>
      </c>
      <c r="BK52" s="27"/>
      <c r="BL52" s="27"/>
      <c r="BM52" s="27"/>
    </row>
    <row r="53" spans="1:65" ht="27.6" thickBot="1">
      <c r="A53" s="43"/>
      <c r="B53" s="43">
        <f t="shared" si="8"/>
        <v>51</v>
      </c>
      <c r="C53" s="43" t="s">
        <v>641</v>
      </c>
      <c r="D53" s="43">
        <v>2024</v>
      </c>
      <c r="E53" s="43"/>
      <c r="F53" s="43"/>
      <c r="G53" s="27">
        <f t="shared" si="0"/>
        <v>0</v>
      </c>
      <c r="H53" s="43"/>
      <c r="I53" s="43"/>
      <c r="J53" s="43" t="s">
        <v>642</v>
      </c>
      <c r="K53" s="43"/>
      <c r="L53" s="43" t="s">
        <v>643</v>
      </c>
      <c r="M53" s="46" t="s">
        <v>644</v>
      </c>
      <c r="N53" s="43"/>
      <c r="O53" s="43" t="s">
        <v>645</v>
      </c>
      <c r="P53" s="43" t="s">
        <v>646</v>
      </c>
      <c r="Q53" s="43" t="s">
        <v>594</v>
      </c>
      <c r="R53" s="43" t="s">
        <v>397</v>
      </c>
      <c r="S53" s="43" t="s">
        <v>594</v>
      </c>
      <c r="T53" s="43"/>
      <c r="U53" s="43" t="s">
        <v>119</v>
      </c>
      <c r="V53" s="43" t="s">
        <v>120</v>
      </c>
      <c r="W53" s="43"/>
      <c r="X53" s="53"/>
      <c r="Y53" s="48" t="s">
        <v>477</v>
      </c>
      <c r="Z53" s="43" t="s">
        <v>478</v>
      </c>
      <c r="AA53" s="49" t="b">
        <v>0</v>
      </c>
      <c r="AB53" s="49" t="b">
        <v>0</v>
      </c>
      <c r="AC53" s="49" t="b">
        <v>0</v>
      </c>
      <c r="AD53" s="50" t="b">
        <v>0</v>
      </c>
      <c r="AE53" s="50" t="b">
        <v>0</v>
      </c>
      <c r="AF53" s="50" t="b">
        <v>0</v>
      </c>
      <c r="AG53" s="50" t="b">
        <v>0</v>
      </c>
      <c r="AH53" s="50" t="b">
        <v>1</v>
      </c>
      <c r="AI53" s="43">
        <f t="shared" si="1"/>
        <v>0</v>
      </c>
      <c r="AJ53" s="266" t="s">
        <v>647</v>
      </c>
      <c r="AK53" s="53"/>
      <c r="AL53" s="48" t="s">
        <v>124</v>
      </c>
      <c r="AM53" s="43" t="s">
        <v>125</v>
      </c>
      <c r="AN53" s="49" t="b">
        <v>0</v>
      </c>
      <c r="AO53" s="49" t="b">
        <v>0</v>
      </c>
      <c r="AP53" s="49" t="b">
        <v>0</v>
      </c>
      <c r="AQ53" s="50" t="b">
        <v>0</v>
      </c>
      <c r="AR53" s="50" t="b">
        <v>0</v>
      </c>
      <c r="AS53" s="50" t="b">
        <v>0</v>
      </c>
      <c r="AT53" s="50" t="b">
        <v>0</v>
      </c>
      <c r="AU53" s="50" t="b">
        <v>1</v>
      </c>
      <c r="AV53" s="43">
        <f t="shared" si="2"/>
        <v>0</v>
      </c>
      <c r="AW53" s="264"/>
      <c r="AX53" s="53"/>
      <c r="AY53" s="27">
        <f t="shared" si="3"/>
        <v>0</v>
      </c>
      <c r="AZ53" s="53"/>
      <c r="BA53" s="48"/>
      <c r="BB53" s="264"/>
      <c r="BC53" s="49" t="b">
        <v>0</v>
      </c>
      <c r="BD53" s="50" t="b">
        <v>0</v>
      </c>
      <c r="BE53" s="53"/>
      <c r="BF53" s="27">
        <f t="shared" si="4"/>
        <v>0</v>
      </c>
      <c r="BG53" s="27">
        <f t="shared" si="5"/>
        <v>0</v>
      </c>
      <c r="BH53" s="51">
        <f t="shared" si="6"/>
        <v>0</v>
      </c>
      <c r="BI53" s="52" t="b">
        <v>0</v>
      </c>
      <c r="BJ53" s="27" t="b">
        <f t="shared" si="7"/>
        <v>0</v>
      </c>
      <c r="BK53" s="27"/>
      <c r="BL53" s="27"/>
      <c r="BM53" s="27"/>
    </row>
    <row r="54" spans="1:65" ht="27.6" thickBot="1">
      <c r="A54" s="43"/>
      <c r="B54" s="43">
        <f t="shared" si="8"/>
        <v>52</v>
      </c>
      <c r="C54" s="43" t="s">
        <v>648</v>
      </c>
      <c r="D54" s="43">
        <v>2024</v>
      </c>
      <c r="E54" s="43"/>
      <c r="F54" s="43"/>
      <c r="G54" s="27">
        <f t="shared" si="0"/>
        <v>0</v>
      </c>
      <c r="H54" s="43"/>
      <c r="I54" s="43"/>
      <c r="J54" s="43" t="s">
        <v>628</v>
      </c>
      <c r="K54" s="43"/>
      <c r="L54" s="43" t="s">
        <v>649</v>
      </c>
      <c r="M54" s="46" t="s">
        <v>650</v>
      </c>
      <c r="N54" s="43"/>
      <c r="O54" s="43" t="s">
        <v>651</v>
      </c>
      <c r="P54" s="43" t="s">
        <v>652</v>
      </c>
      <c r="Q54" s="43" t="s">
        <v>594</v>
      </c>
      <c r="R54" s="43" t="s">
        <v>397</v>
      </c>
      <c r="S54" s="43" t="s">
        <v>594</v>
      </c>
      <c r="T54" s="43"/>
      <c r="U54" s="43" t="s">
        <v>119</v>
      </c>
      <c r="V54" s="43" t="s">
        <v>300</v>
      </c>
      <c r="W54" s="43"/>
      <c r="X54" s="53"/>
      <c r="Y54" s="48" t="s">
        <v>400</v>
      </c>
      <c r="Z54" s="43" t="s">
        <v>401</v>
      </c>
      <c r="AA54" s="49" t="b">
        <v>1</v>
      </c>
      <c r="AB54" s="49" t="b">
        <v>0</v>
      </c>
      <c r="AC54" s="49" t="b">
        <v>0</v>
      </c>
      <c r="AD54" s="50" t="b">
        <v>0</v>
      </c>
      <c r="AE54" s="50" t="b">
        <v>0</v>
      </c>
      <c r="AF54" s="50" t="b">
        <v>0</v>
      </c>
      <c r="AG54" s="50" t="b">
        <v>0</v>
      </c>
      <c r="AH54" s="50" t="b">
        <v>0</v>
      </c>
      <c r="AI54" s="43">
        <f t="shared" si="1"/>
        <v>1</v>
      </c>
      <c r="AJ54" s="265"/>
      <c r="AK54" s="53"/>
      <c r="AL54" s="48" t="s">
        <v>124</v>
      </c>
      <c r="AM54" s="43" t="s">
        <v>125</v>
      </c>
      <c r="AN54" s="49" t="b">
        <v>0</v>
      </c>
      <c r="AO54" s="49" t="b">
        <v>0</v>
      </c>
      <c r="AP54" s="49" t="b">
        <v>0</v>
      </c>
      <c r="AQ54" s="50" t="b">
        <v>0</v>
      </c>
      <c r="AR54" s="50" t="b">
        <v>0</v>
      </c>
      <c r="AS54" s="50" t="b">
        <v>0</v>
      </c>
      <c r="AT54" s="50" t="b">
        <v>1</v>
      </c>
      <c r="AU54" s="50" t="b">
        <v>0</v>
      </c>
      <c r="AV54" s="43">
        <f t="shared" si="2"/>
        <v>0</v>
      </c>
      <c r="AW54" s="267" t="s">
        <v>653</v>
      </c>
      <c r="AX54" s="53"/>
      <c r="AY54" s="27">
        <f t="shared" si="3"/>
        <v>1</v>
      </c>
      <c r="AZ54" s="53"/>
      <c r="BA54" s="48" t="s">
        <v>138</v>
      </c>
      <c r="BB54" s="267" t="s">
        <v>139</v>
      </c>
      <c r="BC54" s="49" t="b">
        <v>0</v>
      </c>
      <c r="BD54" s="50" t="b">
        <v>1</v>
      </c>
      <c r="BE54" s="53"/>
      <c r="BF54" s="27">
        <f t="shared" si="4"/>
        <v>0</v>
      </c>
      <c r="BG54" s="27">
        <f t="shared" si="5"/>
        <v>0</v>
      </c>
      <c r="BH54" s="51">
        <f t="shared" si="6"/>
        <v>0</v>
      </c>
      <c r="BI54" s="52" t="b">
        <v>0</v>
      </c>
      <c r="BJ54" s="27" t="b">
        <f t="shared" si="7"/>
        <v>0</v>
      </c>
      <c r="BK54" s="27"/>
      <c r="BL54" s="27"/>
      <c r="BM54" s="27"/>
    </row>
    <row r="55" spans="1:65" ht="41.4" thickBot="1">
      <c r="A55" s="43"/>
      <c r="B55" s="43">
        <f t="shared" si="8"/>
        <v>53</v>
      </c>
      <c r="C55" s="43" t="s">
        <v>654</v>
      </c>
      <c r="D55" s="43">
        <v>2024</v>
      </c>
      <c r="E55" s="43"/>
      <c r="F55" s="43"/>
      <c r="G55" s="27">
        <f t="shared" si="0"/>
        <v>0</v>
      </c>
      <c r="H55" s="43"/>
      <c r="I55" s="43"/>
      <c r="J55" s="43" t="s">
        <v>642</v>
      </c>
      <c r="K55" s="43"/>
      <c r="L55" s="43" t="s">
        <v>655</v>
      </c>
      <c r="M55" s="46" t="s">
        <v>656</v>
      </c>
      <c r="N55" s="43"/>
      <c r="O55" s="43" t="s">
        <v>657</v>
      </c>
      <c r="P55" s="43" t="s">
        <v>658</v>
      </c>
      <c r="Q55" s="43" t="s">
        <v>594</v>
      </c>
      <c r="R55" s="43" t="s">
        <v>397</v>
      </c>
      <c r="S55" s="43" t="s">
        <v>594</v>
      </c>
      <c r="T55" s="43"/>
      <c r="U55" s="43" t="s">
        <v>119</v>
      </c>
      <c r="V55" s="43" t="s">
        <v>120</v>
      </c>
      <c r="W55" s="43"/>
      <c r="X55" s="53"/>
      <c r="Y55" s="48" t="s">
        <v>126</v>
      </c>
      <c r="Z55" s="43" t="s">
        <v>443</v>
      </c>
      <c r="AA55" s="49" t="b">
        <v>0</v>
      </c>
      <c r="AB55" s="49" t="b">
        <v>0</v>
      </c>
      <c r="AC55" s="49" t="b">
        <v>0</v>
      </c>
      <c r="AD55" s="50" t="b">
        <v>0</v>
      </c>
      <c r="AE55" s="50" t="b">
        <v>0</v>
      </c>
      <c r="AF55" s="50" t="b">
        <v>0</v>
      </c>
      <c r="AG55" s="50" t="b">
        <v>0</v>
      </c>
      <c r="AH55" s="50" t="b">
        <v>1</v>
      </c>
      <c r="AI55" s="43">
        <f t="shared" si="1"/>
        <v>0</v>
      </c>
      <c r="AJ55" s="266" t="s">
        <v>444</v>
      </c>
      <c r="AK55" s="53"/>
      <c r="AL55" s="48" t="s">
        <v>124</v>
      </c>
      <c r="AM55" s="43" t="s">
        <v>125</v>
      </c>
      <c r="AN55" s="49" t="b">
        <v>0</v>
      </c>
      <c r="AO55" s="49" t="b">
        <v>0</v>
      </c>
      <c r="AP55" s="49" t="b">
        <v>0</v>
      </c>
      <c r="AQ55" s="50" t="b">
        <v>0</v>
      </c>
      <c r="AR55" s="50" t="b">
        <v>0</v>
      </c>
      <c r="AS55" s="50" t="b">
        <v>0</v>
      </c>
      <c r="AT55" s="50" t="b">
        <v>0</v>
      </c>
      <c r="AU55" s="50" t="b">
        <v>1</v>
      </c>
      <c r="AV55" s="43">
        <f t="shared" si="2"/>
        <v>0</v>
      </c>
      <c r="AW55" s="266" t="s">
        <v>140</v>
      </c>
      <c r="AX55" s="53"/>
      <c r="AY55" s="27">
        <f t="shared" si="3"/>
        <v>0</v>
      </c>
      <c r="AZ55" s="53"/>
      <c r="BA55" s="48"/>
      <c r="BB55" s="264"/>
      <c r="BC55" s="49" t="b">
        <v>0</v>
      </c>
      <c r="BD55" s="50" t="b">
        <v>0</v>
      </c>
      <c r="BE55" s="53"/>
      <c r="BF55" s="27">
        <f t="shared" si="4"/>
        <v>0</v>
      </c>
      <c r="BG55" s="27">
        <f t="shared" si="5"/>
        <v>0</v>
      </c>
      <c r="BH55" s="51">
        <f t="shared" si="6"/>
        <v>0</v>
      </c>
      <c r="BI55" s="52" t="b">
        <v>0</v>
      </c>
      <c r="BJ55" s="27" t="b">
        <f t="shared" si="7"/>
        <v>0</v>
      </c>
      <c r="BK55" s="27"/>
      <c r="BL55" s="27"/>
      <c r="BM55" s="27"/>
    </row>
    <row r="56" spans="1:65" ht="27.6" thickBot="1">
      <c r="A56" s="43" t="s">
        <v>659</v>
      </c>
      <c r="B56" s="43">
        <f t="shared" si="8"/>
        <v>54</v>
      </c>
      <c r="C56" s="43" t="s">
        <v>660</v>
      </c>
      <c r="D56" s="43">
        <v>2023</v>
      </c>
      <c r="E56" s="43"/>
      <c r="F56" s="43"/>
      <c r="G56" s="27">
        <f t="shared" si="0"/>
        <v>0</v>
      </c>
      <c r="H56" s="43"/>
      <c r="I56" s="43"/>
      <c r="J56" s="43" t="s">
        <v>661</v>
      </c>
      <c r="K56" s="43">
        <v>0</v>
      </c>
      <c r="L56" s="43" t="s">
        <v>662</v>
      </c>
      <c r="M56" s="46" t="s">
        <v>663</v>
      </c>
      <c r="N56" s="43" t="s">
        <v>664</v>
      </c>
      <c r="O56" s="43" t="s">
        <v>665</v>
      </c>
      <c r="P56" s="43" t="s">
        <v>666</v>
      </c>
      <c r="Q56" s="43" t="s">
        <v>667</v>
      </c>
      <c r="R56" s="43" t="s">
        <v>117</v>
      </c>
      <c r="S56" s="43" t="s">
        <v>668</v>
      </c>
      <c r="T56" s="43"/>
      <c r="U56" s="43" t="s">
        <v>119</v>
      </c>
      <c r="V56" s="43" t="s">
        <v>300</v>
      </c>
      <c r="W56" s="43" t="s">
        <v>669</v>
      </c>
      <c r="X56" s="53"/>
      <c r="Y56" s="48" t="s">
        <v>400</v>
      </c>
      <c r="Z56" s="43" t="s">
        <v>401</v>
      </c>
      <c r="AA56" s="49" t="b">
        <v>1</v>
      </c>
      <c r="AB56" s="49" t="b">
        <v>0</v>
      </c>
      <c r="AC56" s="49" t="b">
        <v>0</v>
      </c>
      <c r="AD56" s="50" t="b">
        <v>0</v>
      </c>
      <c r="AE56" s="50" t="b">
        <v>0</v>
      </c>
      <c r="AF56" s="50" t="b">
        <v>0</v>
      </c>
      <c r="AG56" s="50" t="b">
        <v>0</v>
      </c>
      <c r="AH56" s="50" t="b">
        <v>0</v>
      </c>
      <c r="AI56" s="43">
        <f t="shared" si="1"/>
        <v>1</v>
      </c>
      <c r="AJ56" s="265"/>
      <c r="AK56" s="53"/>
      <c r="AL56" s="48" t="s">
        <v>138</v>
      </c>
      <c r="AM56" s="43" t="s">
        <v>139</v>
      </c>
      <c r="AN56" s="49" t="b">
        <v>0</v>
      </c>
      <c r="AO56" s="49" t="b">
        <v>0</v>
      </c>
      <c r="AP56" s="49" t="b">
        <v>0</v>
      </c>
      <c r="AQ56" s="50" t="b">
        <v>0</v>
      </c>
      <c r="AR56" s="50" t="b">
        <v>0</v>
      </c>
      <c r="AS56" s="50" t="b">
        <v>0</v>
      </c>
      <c r="AT56" s="50" t="b">
        <v>1</v>
      </c>
      <c r="AU56" s="50" t="b">
        <v>0</v>
      </c>
      <c r="AV56" s="43">
        <f t="shared" si="2"/>
        <v>0</v>
      </c>
      <c r="AW56" s="265"/>
      <c r="AX56" s="53"/>
      <c r="AY56" s="27">
        <f t="shared" si="3"/>
        <v>1</v>
      </c>
      <c r="AZ56" s="53"/>
      <c r="BA56" s="48" t="s">
        <v>122</v>
      </c>
      <c r="BB56" s="267" t="s">
        <v>670</v>
      </c>
      <c r="BC56" s="49" t="b">
        <v>0</v>
      </c>
      <c r="BD56" s="50" t="b">
        <v>1</v>
      </c>
      <c r="BE56" s="53"/>
      <c r="BF56" s="27">
        <f t="shared" si="4"/>
        <v>0</v>
      </c>
      <c r="BG56" s="27">
        <f t="shared" si="5"/>
        <v>0</v>
      </c>
      <c r="BH56" s="51">
        <f t="shared" si="6"/>
        <v>0</v>
      </c>
      <c r="BI56" s="52" t="b">
        <v>0</v>
      </c>
      <c r="BJ56" s="27" t="b">
        <f t="shared" si="7"/>
        <v>0</v>
      </c>
      <c r="BK56" s="27"/>
      <c r="BL56" s="27"/>
      <c r="BM56" s="27"/>
    </row>
    <row r="57" spans="1:65" ht="27.6" thickBot="1">
      <c r="A57" s="43" t="s">
        <v>671</v>
      </c>
      <c r="B57" s="43">
        <f t="shared" si="8"/>
        <v>55</v>
      </c>
      <c r="C57" s="43" t="s">
        <v>672</v>
      </c>
      <c r="D57" s="43">
        <v>2023</v>
      </c>
      <c r="E57" s="44" t="s">
        <v>28</v>
      </c>
      <c r="F57" s="44" t="s">
        <v>673</v>
      </c>
      <c r="G57" s="27">
        <f t="shared" si="0"/>
        <v>1</v>
      </c>
      <c r="H57" s="44" t="s">
        <v>674</v>
      </c>
      <c r="I57" s="45" t="s">
        <v>675</v>
      </c>
      <c r="J57" s="43" t="s">
        <v>676</v>
      </c>
      <c r="K57" s="43">
        <v>1</v>
      </c>
      <c r="L57" s="43" t="s">
        <v>677</v>
      </c>
      <c r="M57" s="46" t="s">
        <v>678</v>
      </c>
      <c r="N57" s="43" t="s">
        <v>679</v>
      </c>
      <c r="O57" s="43" t="s">
        <v>680</v>
      </c>
      <c r="P57" s="43" t="s">
        <v>681</v>
      </c>
      <c r="Q57" s="43" t="s">
        <v>682</v>
      </c>
      <c r="R57" s="43" t="s">
        <v>117</v>
      </c>
      <c r="S57" s="43" t="s">
        <v>683</v>
      </c>
      <c r="T57" s="43"/>
      <c r="U57" s="43" t="s">
        <v>119</v>
      </c>
      <c r="V57" s="43" t="s">
        <v>300</v>
      </c>
      <c r="W57" s="43" t="s">
        <v>684</v>
      </c>
      <c r="X57" s="47"/>
      <c r="Y57" s="48" t="s">
        <v>122</v>
      </c>
      <c r="Z57" s="43" t="s">
        <v>433</v>
      </c>
      <c r="AA57" s="49" t="b">
        <v>1</v>
      </c>
      <c r="AB57" s="49" t="b">
        <v>0</v>
      </c>
      <c r="AC57" s="49" t="b">
        <v>0</v>
      </c>
      <c r="AD57" s="50" t="b">
        <v>0</v>
      </c>
      <c r="AE57" s="50" t="b">
        <v>0</v>
      </c>
      <c r="AF57" s="50" t="b">
        <v>0</v>
      </c>
      <c r="AG57" s="50" t="b">
        <v>0</v>
      </c>
      <c r="AH57" s="50" t="b">
        <v>0</v>
      </c>
      <c r="AI57" s="43">
        <f t="shared" si="1"/>
        <v>1</v>
      </c>
      <c r="AJ57" s="264"/>
      <c r="AK57" s="47"/>
      <c r="AL57" s="48" t="s">
        <v>138</v>
      </c>
      <c r="AM57" s="43" t="s">
        <v>139</v>
      </c>
      <c r="AN57" s="49" t="b">
        <v>1</v>
      </c>
      <c r="AO57" s="49" t="b">
        <v>0</v>
      </c>
      <c r="AP57" s="49" t="b">
        <v>0</v>
      </c>
      <c r="AQ57" s="50" t="b">
        <v>0</v>
      </c>
      <c r="AR57" s="50" t="b">
        <v>0</v>
      </c>
      <c r="AS57" s="50" t="b">
        <v>0</v>
      </c>
      <c r="AT57" s="50" t="b">
        <v>0</v>
      </c>
      <c r="AU57" s="50" t="b">
        <v>0</v>
      </c>
      <c r="AV57" s="43">
        <f t="shared" si="2"/>
        <v>1</v>
      </c>
      <c r="AW57" s="265" t="s">
        <v>685</v>
      </c>
      <c r="AX57" s="47"/>
      <c r="AY57" s="27">
        <f t="shared" si="3"/>
        <v>0</v>
      </c>
      <c r="AZ57" s="47"/>
      <c r="BA57" s="48"/>
      <c r="BB57" s="264"/>
      <c r="BC57" s="49" t="b">
        <v>0</v>
      </c>
      <c r="BD57" s="50" t="b">
        <v>0</v>
      </c>
      <c r="BE57" s="47"/>
      <c r="BF57" s="27">
        <f t="shared" si="4"/>
        <v>1</v>
      </c>
      <c r="BG57" s="27">
        <f t="shared" si="5"/>
        <v>0</v>
      </c>
      <c r="BH57" s="54">
        <f t="shared" si="6"/>
        <v>1</v>
      </c>
      <c r="BI57" s="52" t="b">
        <v>0</v>
      </c>
      <c r="BJ57" s="55" t="b">
        <f t="shared" si="7"/>
        <v>1</v>
      </c>
      <c r="BK57" s="27"/>
      <c r="BL57" s="27"/>
      <c r="BM57" s="27"/>
    </row>
    <row r="58" spans="1:65" ht="27.6" thickBot="1">
      <c r="A58" s="43" t="s">
        <v>686</v>
      </c>
      <c r="B58" s="43">
        <f t="shared" si="8"/>
        <v>56</v>
      </c>
      <c r="C58" s="43" t="s">
        <v>687</v>
      </c>
      <c r="D58" s="43">
        <v>2023</v>
      </c>
      <c r="E58" s="44" t="s">
        <v>28</v>
      </c>
      <c r="F58" s="44" t="s">
        <v>688</v>
      </c>
      <c r="G58" s="27">
        <f t="shared" si="0"/>
        <v>1</v>
      </c>
      <c r="H58" s="44" t="s">
        <v>178</v>
      </c>
      <c r="I58" s="44" t="s">
        <v>689</v>
      </c>
      <c r="J58" s="43" t="s">
        <v>690</v>
      </c>
      <c r="K58" s="43">
        <v>0</v>
      </c>
      <c r="L58" s="43" t="s">
        <v>691</v>
      </c>
      <c r="M58" s="46" t="s">
        <v>692</v>
      </c>
      <c r="N58" s="43" t="s">
        <v>693</v>
      </c>
      <c r="O58" s="43" t="s">
        <v>694</v>
      </c>
      <c r="P58" s="43" t="s">
        <v>695</v>
      </c>
      <c r="Q58" s="43" t="s">
        <v>696</v>
      </c>
      <c r="R58" s="43" t="s">
        <v>117</v>
      </c>
      <c r="S58" s="43" t="s">
        <v>697</v>
      </c>
      <c r="T58" s="43"/>
      <c r="U58" s="43" t="s">
        <v>119</v>
      </c>
      <c r="V58" s="43" t="s">
        <v>300</v>
      </c>
      <c r="W58" s="43" t="s">
        <v>698</v>
      </c>
      <c r="X58" s="47"/>
      <c r="Y58" s="48" t="s">
        <v>122</v>
      </c>
      <c r="Z58" s="43" t="s">
        <v>433</v>
      </c>
      <c r="AA58" s="49" t="b">
        <v>1</v>
      </c>
      <c r="AB58" s="49" t="b">
        <v>0</v>
      </c>
      <c r="AC58" s="49" t="b">
        <v>0</v>
      </c>
      <c r="AD58" s="50" t="b">
        <v>0</v>
      </c>
      <c r="AE58" s="50" t="b">
        <v>0</v>
      </c>
      <c r="AF58" s="50" t="b">
        <v>0</v>
      </c>
      <c r="AG58" s="50" t="b">
        <v>0</v>
      </c>
      <c r="AH58" s="50" t="b">
        <v>0</v>
      </c>
      <c r="AI58" s="43">
        <f t="shared" si="1"/>
        <v>1</v>
      </c>
      <c r="AJ58" s="265"/>
      <c r="AK58" s="47"/>
      <c r="AL58" s="48" t="s">
        <v>138</v>
      </c>
      <c r="AM58" s="43" t="s">
        <v>139</v>
      </c>
      <c r="AN58" s="49" t="b">
        <v>1</v>
      </c>
      <c r="AO58" s="49" t="b">
        <v>0</v>
      </c>
      <c r="AP58" s="49" t="b">
        <v>0</v>
      </c>
      <c r="AQ58" s="50" t="b">
        <v>0</v>
      </c>
      <c r="AR58" s="50" t="b">
        <v>0</v>
      </c>
      <c r="AS58" s="50" t="b">
        <v>0</v>
      </c>
      <c r="AT58" s="50" t="b">
        <v>0</v>
      </c>
      <c r="AU58" s="50" t="b">
        <v>0</v>
      </c>
      <c r="AV58" s="43">
        <f t="shared" si="2"/>
        <v>1</v>
      </c>
      <c r="AW58" s="264" t="s">
        <v>685</v>
      </c>
      <c r="AX58" s="47"/>
      <c r="AY58" s="27">
        <f t="shared" si="3"/>
        <v>0</v>
      </c>
      <c r="AZ58" s="47"/>
      <c r="BA58" s="48"/>
      <c r="BB58" s="265"/>
      <c r="BC58" s="49" t="b">
        <v>0</v>
      </c>
      <c r="BD58" s="50" t="b">
        <v>0</v>
      </c>
      <c r="BE58" s="47"/>
      <c r="BF58" s="27">
        <f t="shared" si="4"/>
        <v>1</v>
      </c>
      <c r="BG58" s="27">
        <f t="shared" si="5"/>
        <v>0</v>
      </c>
      <c r="BH58" s="51">
        <f t="shared" si="6"/>
        <v>1</v>
      </c>
      <c r="BI58" s="52" t="b">
        <v>1</v>
      </c>
      <c r="BJ58" s="27" t="b">
        <f t="shared" si="7"/>
        <v>0</v>
      </c>
      <c r="BK58" s="27"/>
      <c r="BL58" s="27"/>
      <c r="BM58" s="27"/>
    </row>
    <row r="59" spans="1:65" ht="27.6" thickBot="1">
      <c r="A59" s="43" t="s">
        <v>699</v>
      </c>
      <c r="B59" s="43">
        <f t="shared" si="8"/>
        <v>57</v>
      </c>
      <c r="C59" s="43" t="s">
        <v>700</v>
      </c>
      <c r="D59" s="43">
        <v>2023</v>
      </c>
      <c r="E59" s="43"/>
      <c r="F59" s="43"/>
      <c r="G59" s="27">
        <f t="shared" si="0"/>
        <v>0</v>
      </c>
      <c r="H59" s="43"/>
      <c r="I59" s="43"/>
      <c r="J59" s="43" t="s">
        <v>701</v>
      </c>
      <c r="K59" s="43">
        <v>0</v>
      </c>
      <c r="L59" s="43" t="s">
        <v>702</v>
      </c>
      <c r="M59" s="46" t="s">
        <v>703</v>
      </c>
      <c r="N59" s="43" t="s">
        <v>704</v>
      </c>
      <c r="O59" s="43" t="s">
        <v>705</v>
      </c>
      <c r="P59" s="43" t="s">
        <v>706</v>
      </c>
      <c r="Q59" s="43" t="s">
        <v>707</v>
      </c>
      <c r="R59" s="43" t="s">
        <v>117</v>
      </c>
      <c r="S59" s="43" t="s">
        <v>708</v>
      </c>
      <c r="T59" s="43"/>
      <c r="U59" s="43" t="s">
        <v>119</v>
      </c>
      <c r="V59" s="43" t="s">
        <v>300</v>
      </c>
      <c r="W59" s="43" t="s">
        <v>709</v>
      </c>
      <c r="X59" s="53"/>
      <c r="Y59" s="48" t="s">
        <v>122</v>
      </c>
      <c r="Z59" s="43" t="s">
        <v>433</v>
      </c>
      <c r="AA59" s="49" t="b">
        <v>1</v>
      </c>
      <c r="AB59" s="49" t="b">
        <v>0</v>
      </c>
      <c r="AC59" s="49" t="b">
        <v>0</v>
      </c>
      <c r="AD59" s="50" t="b">
        <v>0</v>
      </c>
      <c r="AE59" s="50" t="b">
        <v>0</v>
      </c>
      <c r="AF59" s="50" t="b">
        <v>0</v>
      </c>
      <c r="AG59" s="50" t="b">
        <v>0</v>
      </c>
      <c r="AH59" s="50" t="b">
        <v>0</v>
      </c>
      <c r="AI59" s="43">
        <f t="shared" si="1"/>
        <v>1</v>
      </c>
      <c r="AJ59" s="264"/>
      <c r="AK59" s="53"/>
      <c r="AL59" s="48" t="s">
        <v>138</v>
      </c>
      <c r="AM59" s="43" t="s">
        <v>139</v>
      </c>
      <c r="AN59" s="49" t="b">
        <v>1</v>
      </c>
      <c r="AO59" s="49" t="b">
        <v>0</v>
      </c>
      <c r="AP59" s="49" t="b">
        <v>0</v>
      </c>
      <c r="AQ59" s="50" t="b">
        <v>0</v>
      </c>
      <c r="AR59" s="50" t="b">
        <v>0</v>
      </c>
      <c r="AS59" s="50" t="b">
        <v>0</v>
      </c>
      <c r="AT59" s="50" t="b">
        <v>1</v>
      </c>
      <c r="AU59" s="50" t="b">
        <v>0</v>
      </c>
      <c r="AV59" s="43">
        <f t="shared" si="2"/>
        <v>0</v>
      </c>
      <c r="AW59" s="264"/>
      <c r="AX59" s="53"/>
      <c r="AY59" s="27">
        <f t="shared" si="3"/>
        <v>1</v>
      </c>
      <c r="AZ59" s="53"/>
      <c r="BA59" s="48" t="s">
        <v>122</v>
      </c>
      <c r="BB59" s="266" t="s">
        <v>670</v>
      </c>
      <c r="BC59" s="49" t="b">
        <v>0</v>
      </c>
      <c r="BD59" s="50" t="b">
        <v>1</v>
      </c>
      <c r="BE59" s="53"/>
      <c r="BF59" s="27">
        <f t="shared" si="4"/>
        <v>0</v>
      </c>
      <c r="BG59" s="27">
        <f t="shared" si="5"/>
        <v>0</v>
      </c>
      <c r="BH59" s="51">
        <f t="shared" si="6"/>
        <v>0</v>
      </c>
      <c r="BI59" s="52" t="b">
        <v>0</v>
      </c>
      <c r="BJ59" s="27" t="b">
        <f t="shared" si="7"/>
        <v>0</v>
      </c>
      <c r="BK59" s="27"/>
      <c r="BL59" s="27"/>
      <c r="BM59" s="27"/>
    </row>
    <row r="60" spans="1:65" ht="27.6" thickBot="1">
      <c r="A60" s="43" t="s">
        <v>710</v>
      </c>
      <c r="B60" s="43">
        <f t="shared" si="8"/>
        <v>58</v>
      </c>
      <c r="C60" s="43" t="s">
        <v>711</v>
      </c>
      <c r="D60" s="43">
        <v>2023</v>
      </c>
      <c r="E60" s="43"/>
      <c r="F60" s="43"/>
      <c r="G60" s="27">
        <f t="shared" si="0"/>
        <v>0</v>
      </c>
      <c r="H60" s="43"/>
      <c r="I60" s="43"/>
      <c r="J60" s="43" t="s">
        <v>712</v>
      </c>
      <c r="K60" s="43">
        <v>32</v>
      </c>
      <c r="L60" s="43" t="s">
        <v>713</v>
      </c>
      <c r="M60" s="46" t="s">
        <v>714</v>
      </c>
      <c r="N60" s="43" t="s">
        <v>715</v>
      </c>
      <c r="O60" s="43" t="s">
        <v>716</v>
      </c>
      <c r="P60" s="43" t="s">
        <v>717</v>
      </c>
      <c r="Q60" s="43" t="s">
        <v>718</v>
      </c>
      <c r="R60" s="43" t="s">
        <v>117</v>
      </c>
      <c r="S60" s="43" t="s">
        <v>719</v>
      </c>
      <c r="T60" s="43"/>
      <c r="U60" s="43" t="s">
        <v>119</v>
      </c>
      <c r="V60" s="43" t="s">
        <v>120</v>
      </c>
      <c r="W60" s="43" t="s">
        <v>720</v>
      </c>
      <c r="X60" s="53"/>
      <c r="Y60" s="48" t="s">
        <v>477</v>
      </c>
      <c r="Z60" s="43" t="s">
        <v>478</v>
      </c>
      <c r="AA60" s="49" t="b">
        <v>1</v>
      </c>
      <c r="AB60" s="49" t="b">
        <v>1</v>
      </c>
      <c r="AC60" s="49" t="b">
        <v>0</v>
      </c>
      <c r="AD60" s="50" t="b">
        <v>0</v>
      </c>
      <c r="AE60" s="50" t="b">
        <v>0</v>
      </c>
      <c r="AF60" s="50" t="b">
        <v>0</v>
      </c>
      <c r="AG60" s="50" t="b">
        <v>1</v>
      </c>
      <c r="AH60" s="50" t="b">
        <v>0</v>
      </c>
      <c r="AI60" s="43">
        <f t="shared" si="1"/>
        <v>0</v>
      </c>
      <c r="AJ60" s="265"/>
      <c r="AK60" s="53"/>
      <c r="AL60" s="48" t="s">
        <v>122</v>
      </c>
      <c r="AM60" s="43" t="s">
        <v>670</v>
      </c>
      <c r="AN60" s="49" t="b">
        <v>1</v>
      </c>
      <c r="AO60" s="49" t="b">
        <v>0</v>
      </c>
      <c r="AP60" s="49" t="b">
        <v>0</v>
      </c>
      <c r="AQ60" s="50" t="b">
        <v>0</v>
      </c>
      <c r="AR60" s="50" t="b">
        <v>0</v>
      </c>
      <c r="AS60" s="50" t="b">
        <v>0</v>
      </c>
      <c r="AT60" s="50" t="b">
        <v>1</v>
      </c>
      <c r="AU60" s="50" t="b">
        <v>0</v>
      </c>
      <c r="AV60" s="43">
        <f t="shared" si="2"/>
        <v>0</v>
      </c>
      <c r="AW60" s="265"/>
      <c r="AX60" s="53"/>
      <c r="AY60" s="27">
        <f t="shared" si="3"/>
        <v>0</v>
      </c>
      <c r="AZ60" s="53"/>
      <c r="BA60" s="48"/>
      <c r="BB60" s="265"/>
      <c r="BC60" s="49" t="b">
        <v>0</v>
      </c>
      <c r="BD60" s="50" t="b">
        <v>0</v>
      </c>
      <c r="BE60" s="53"/>
      <c r="BF60" s="27">
        <f t="shared" si="4"/>
        <v>0</v>
      </c>
      <c r="BG60" s="27">
        <f t="shared" si="5"/>
        <v>0</v>
      </c>
      <c r="BH60" s="51">
        <f t="shared" si="6"/>
        <v>0</v>
      </c>
      <c r="BI60" s="52" t="b">
        <v>0</v>
      </c>
      <c r="BJ60" s="27" t="b">
        <f t="shared" si="7"/>
        <v>0</v>
      </c>
      <c r="BK60" s="27"/>
      <c r="BL60" s="27"/>
      <c r="BM60" s="27"/>
    </row>
    <row r="61" spans="1:65" ht="27.6" thickBot="1">
      <c r="A61" s="43" t="s">
        <v>721</v>
      </c>
      <c r="B61" s="43">
        <f t="shared" si="8"/>
        <v>59</v>
      </c>
      <c r="C61" s="43" t="s">
        <v>722</v>
      </c>
      <c r="D61" s="43">
        <v>2023</v>
      </c>
      <c r="E61" s="43"/>
      <c r="F61" s="43"/>
      <c r="G61" s="27">
        <f t="shared" si="0"/>
        <v>0</v>
      </c>
      <c r="H61" s="43"/>
      <c r="I61" s="43"/>
      <c r="J61" s="43" t="s">
        <v>723</v>
      </c>
      <c r="K61" s="43">
        <v>38</v>
      </c>
      <c r="L61" s="43" t="s">
        <v>724</v>
      </c>
      <c r="M61" s="46" t="s">
        <v>725</v>
      </c>
      <c r="N61" s="43" t="s">
        <v>726</v>
      </c>
      <c r="O61" s="43" t="s">
        <v>727</v>
      </c>
      <c r="P61" s="43" t="s">
        <v>728</v>
      </c>
      <c r="Q61" s="43" t="s">
        <v>729</v>
      </c>
      <c r="R61" s="43" t="s">
        <v>210</v>
      </c>
      <c r="S61" s="43" t="s">
        <v>730</v>
      </c>
      <c r="T61" s="43"/>
      <c r="U61" s="43" t="s">
        <v>119</v>
      </c>
      <c r="V61" s="43" t="s">
        <v>120</v>
      </c>
      <c r="W61" s="43" t="s">
        <v>731</v>
      </c>
      <c r="X61" s="53"/>
      <c r="Y61" s="48" t="s">
        <v>477</v>
      </c>
      <c r="Z61" s="43" t="s">
        <v>478</v>
      </c>
      <c r="AA61" s="49" t="b">
        <v>1</v>
      </c>
      <c r="AB61" s="49" t="b">
        <v>0</v>
      </c>
      <c r="AC61" s="49" t="b">
        <v>0</v>
      </c>
      <c r="AD61" s="50" t="b">
        <v>0</v>
      </c>
      <c r="AE61" s="50" t="b">
        <v>0</v>
      </c>
      <c r="AF61" s="50" t="b">
        <v>0</v>
      </c>
      <c r="AG61" s="50" t="b">
        <v>1</v>
      </c>
      <c r="AH61" s="50" t="b">
        <v>0</v>
      </c>
      <c r="AI61" s="43">
        <f t="shared" si="1"/>
        <v>0</v>
      </c>
      <c r="AJ61" s="264"/>
      <c r="AK61" s="53"/>
      <c r="AL61" s="48" t="s">
        <v>122</v>
      </c>
      <c r="AM61" s="43" t="s">
        <v>670</v>
      </c>
      <c r="AN61" s="49" t="b">
        <v>0</v>
      </c>
      <c r="AO61" s="49" t="b">
        <v>0</v>
      </c>
      <c r="AP61" s="49" t="b">
        <v>0</v>
      </c>
      <c r="AQ61" s="50" t="b">
        <v>0</v>
      </c>
      <c r="AR61" s="50" t="b">
        <v>0</v>
      </c>
      <c r="AS61" s="50" t="b">
        <v>0</v>
      </c>
      <c r="AT61" s="50" t="b">
        <v>1</v>
      </c>
      <c r="AU61" s="50" t="b">
        <v>0</v>
      </c>
      <c r="AV61" s="43">
        <f t="shared" si="2"/>
        <v>0</v>
      </c>
      <c r="AW61" s="264"/>
      <c r="AX61" s="53"/>
      <c r="AY61" s="27">
        <f t="shared" si="3"/>
        <v>0</v>
      </c>
      <c r="AZ61" s="53"/>
      <c r="BA61" s="48"/>
      <c r="BB61" s="264"/>
      <c r="BC61" s="49" t="b">
        <v>0</v>
      </c>
      <c r="BD61" s="50" t="b">
        <v>0</v>
      </c>
      <c r="BE61" s="53"/>
      <c r="BF61" s="27">
        <f t="shared" si="4"/>
        <v>0</v>
      </c>
      <c r="BG61" s="27">
        <f t="shared" si="5"/>
        <v>0</v>
      </c>
      <c r="BH61" s="51">
        <f t="shared" si="6"/>
        <v>0</v>
      </c>
      <c r="BI61" s="52" t="b">
        <v>0</v>
      </c>
      <c r="BJ61" s="27" t="b">
        <f t="shared" si="7"/>
        <v>0</v>
      </c>
      <c r="BK61" s="27"/>
      <c r="BL61" s="27"/>
      <c r="BM61" s="27"/>
    </row>
    <row r="62" spans="1:65" ht="31.2" thickBot="1">
      <c r="A62" s="43" t="s">
        <v>732</v>
      </c>
      <c r="B62" s="43">
        <f t="shared" si="8"/>
        <v>60</v>
      </c>
      <c r="C62" s="43" t="s">
        <v>733</v>
      </c>
      <c r="D62" s="43">
        <v>2023</v>
      </c>
      <c r="E62" s="43"/>
      <c r="F62" s="43"/>
      <c r="G62" s="27">
        <f t="shared" si="0"/>
        <v>0</v>
      </c>
      <c r="H62" s="43"/>
      <c r="I62" s="43"/>
      <c r="J62" s="43" t="s">
        <v>734</v>
      </c>
      <c r="K62" s="43">
        <v>0</v>
      </c>
      <c r="L62" s="43" t="s">
        <v>735</v>
      </c>
      <c r="M62" s="46" t="s">
        <v>736</v>
      </c>
      <c r="N62" s="43" t="s">
        <v>737</v>
      </c>
      <c r="O62" s="43" t="s">
        <v>738</v>
      </c>
      <c r="P62" s="43" t="s">
        <v>739</v>
      </c>
      <c r="Q62" s="43" t="s">
        <v>740</v>
      </c>
      <c r="R62" s="43" t="s">
        <v>741</v>
      </c>
      <c r="S62" s="43" t="s">
        <v>742</v>
      </c>
      <c r="T62" s="43"/>
      <c r="U62" s="43" t="s">
        <v>119</v>
      </c>
      <c r="V62" s="43" t="s">
        <v>300</v>
      </c>
      <c r="W62" s="43" t="s">
        <v>743</v>
      </c>
      <c r="X62" s="53"/>
      <c r="Y62" s="48" t="s">
        <v>126</v>
      </c>
      <c r="Z62" s="43" t="s">
        <v>443</v>
      </c>
      <c r="AA62" s="49" t="b">
        <v>1</v>
      </c>
      <c r="AB62" s="49" t="b">
        <v>0</v>
      </c>
      <c r="AC62" s="49" t="b">
        <v>0</v>
      </c>
      <c r="AD62" s="50" t="b">
        <v>0</v>
      </c>
      <c r="AE62" s="50" t="b">
        <v>0</v>
      </c>
      <c r="AF62" s="50" t="b">
        <v>0</v>
      </c>
      <c r="AG62" s="50" t="b">
        <v>1</v>
      </c>
      <c r="AH62" s="50" t="b">
        <v>0</v>
      </c>
      <c r="AI62" s="43">
        <f t="shared" si="1"/>
        <v>0</v>
      </c>
      <c r="AJ62" s="267" t="s">
        <v>640</v>
      </c>
      <c r="AK62" s="53"/>
      <c r="AL62" s="48" t="s">
        <v>122</v>
      </c>
      <c r="AM62" s="43" t="s">
        <v>670</v>
      </c>
      <c r="AN62" s="49" t="b">
        <v>0</v>
      </c>
      <c r="AO62" s="49" t="b">
        <v>0</v>
      </c>
      <c r="AP62" s="49" t="b">
        <v>0</v>
      </c>
      <c r="AQ62" s="50" t="b">
        <v>0</v>
      </c>
      <c r="AR62" s="50" t="b">
        <v>0</v>
      </c>
      <c r="AS62" s="50" t="b">
        <v>0</v>
      </c>
      <c r="AT62" s="50" t="b">
        <v>1</v>
      </c>
      <c r="AU62" s="50" t="b">
        <v>0</v>
      </c>
      <c r="AV62" s="43">
        <f t="shared" si="2"/>
        <v>0</v>
      </c>
      <c r="AW62" s="265"/>
      <c r="AX62" s="53"/>
      <c r="AY62" s="27">
        <f t="shared" si="3"/>
        <v>0</v>
      </c>
      <c r="AZ62" s="53"/>
      <c r="BA62" s="48"/>
      <c r="BB62" s="265"/>
      <c r="BC62" s="49" t="b">
        <v>0</v>
      </c>
      <c r="BD62" s="50" t="b">
        <v>0</v>
      </c>
      <c r="BE62" s="53"/>
      <c r="BF62" s="27">
        <f t="shared" si="4"/>
        <v>0</v>
      </c>
      <c r="BG62" s="27">
        <f t="shared" si="5"/>
        <v>0</v>
      </c>
      <c r="BH62" s="51">
        <f t="shared" si="6"/>
        <v>0</v>
      </c>
      <c r="BI62" s="52" t="b">
        <v>0</v>
      </c>
      <c r="BJ62" s="27" t="b">
        <f t="shared" si="7"/>
        <v>0</v>
      </c>
      <c r="BK62" s="27"/>
      <c r="BL62" s="27"/>
      <c r="BM62" s="27"/>
    </row>
    <row r="63" spans="1:65" ht="31.2" thickBot="1">
      <c r="A63" s="43" t="s">
        <v>744</v>
      </c>
      <c r="B63" s="43">
        <f t="shared" si="8"/>
        <v>61</v>
      </c>
      <c r="C63" s="43" t="s">
        <v>745</v>
      </c>
      <c r="D63" s="43">
        <v>2023</v>
      </c>
      <c r="E63" s="43"/>
      <c r="F63" s="43"/>
      <c r="G63" s="27">
        <f t="shared" si="0"/>
        <v>0</v>
      </c>
      <c r="H63" s="43"/>
      <c r="I63" s="43"/>
      <c r="J63" s="43" t="s">
        <v>746</v>
      </c>
      <c r="K63" s="43">
        <v>3</v>
      </c>
      <c r="L63" s="43" t="s">
        <v>747</v>
      </c>
      <c r="M63" s="46" t="s">
        <v>748</v>
      </c>
      <c r="N63" s="43" t="s">
        <v>749</v>
      </c>
      <c r="O63" s="43" t="s">
        <v>750</v>
      </c>
      <c r="P63" s="43" t="s">
        <v>751</v>
      </c>
      <c r="Q63" s="43" t="s">
        <v>752</v>
      </c>
      <c r="R63" s="43" t="s">
        <v>454</v>
      </c>
      <c r="S63" s="43" t="s">
        <v>753</v>
      </c>
      <c r="T63" s="43"/>
      <c r="U63" s="43" t="s">
        <v>119</v>
      </c>
      <c r="V63" s="43" t="s">
        <v>120</v>
      </c>
      <c r="W63" s="43" t="s">
        <v>754</v>
      </c>
      <c r="X63" s="53"/>
      <c r="Y63" s="48" t="s">
        <v>126</v>
      </c>
      <c r="Z63" s="43" t="s">
        <v>443</v>
      </c>
      <c r="AA63" s="49" t="b">
        <v>1</v>
      </c>
      <c r="AB63" s="49" t="b">
        <v>0</v>
      </c>
      <c r="AC63" s="49" t="b">
        <v>0</v>
      </c>
      <c r="AD63" s="50" t="b">
        <v>0</v>
      </c>
      <c r="AE63" s="50" t="b">
        <v>0</v>
      </c>
      <c r="AF63" s="50" t="b">
        <v>0</v>
      </c>
      <c r="AG63" s="50" t="b">
        <v>1</v>
      </c>
      <c r="AH63" s="50" t="b">
        <v>0</v>
      </c>
      <c r="AI63" s="43">
        <f t="shared" si="1"/>
        <v>0</v>
      </c>
      <c r="AJ63" s="266" t="s">
        <v>640</v>
      </c>
      <c r="AK63" s="53"/>
      <c r="AL63" s="48" t="s">
        <v>122</v>
      </c>
      <c r="AM63" s="43" t="s">
        <v>670</v>
      </c>
      <c r="AN63" s="49" t="b">
        <v>0</v>
      </c>
      <c r="AO63" s="49" t="b">
        <v>0</v>
      </c>
      <c r="AP63" s="49" t="b">
        <v>0</v>
      </c>
      <c r="AQ63" s="50" t="b">
        <v>0</v>
      </c>
      <c r="AR63" s="50" t="b">
        <v>0</v>
      </c>
      <c r="AS63" s="50" t="b">
        <v>0</v>
      </c>
      <c r="AT63" s="50" t="b">
        <v>1</v>
      </c>
      <c r="AU63" s="50" t="b">
        <v>0</v>
      </c>
      <c r="AV63" s="43">
        <f t="shared" si="2"/>
        <v>0</v>
      </c>
      <c r="AW63" s="264"/>
      <c r="AX63" s="53"/>
      <c r="AY63" s="27">
        <f t="shared" si="3"/>
        <v>0</v>
      </c>
      <c r="AZ63" s="53"/>
      <c r="BA63" s="48"/>
      <c r="BB63" s="264"/>
      <c r="BC63" s="49" t="b">
        <v>0</v>
      </c>
      <c r="BD63" s="50" t="b">
        <v>0</v>
      </c>
      <c r="BE63" s="53"/>
      <c r="BF63" s="27">
        <f t="shared" si="4"/>
        <v>0</v>
      </c>
      <c r="BG63" s="27">
        <f t="shared" si="5"/>
        <v>0</v>
      </c>
      <c r="BH63" s="51">
        <f t="shared" si="6"/>
        <v>0</v>
      </c>
      <c r="BI63" s="52" t="b">
        <v>0</v>
      </c>
      <c r="BJ63" s="27" t="b">
        <f t="shared" si="7"/>
        <v>0</v>
      </c>
      <c r="BK63" s="27"/>
      <c r="BL63" s="27"/>
      <c r="BM63" s="27"/>
    </row>
    <row r="64" spans="1:65" ht="27.6" thickBot="1">
      <c r="A64" s="43" t="s">
        <v>755</v>
      </c>
      <c r="B64" s="43">
        <f t="shared" si="8"/>
        <v>62</v>
      </c>
      <c r="C64" s="43" t="s">
        <v>756</v>
      </c>
      <c r="D64" s="43">
        <v>2023</v>
      </c>
      <c r="E64" s="43"/>
      <c r="F64" s="43"/>
      <c r="G64" s="27">
        <f t="shared" si="0"/>
        <v>0</v>
      </c>
      <c r="H64" s="43"/>
      <c r="I64" s="43"/>
      <c r="J64" s="43" t="s">
        <v>757</v>
      </c>
      <c r="K64" s="43">
        <v>1</v>
      </c>
      <c r="L64" s="43" t="s">
        <v>758</v>
      </c>
      <c r="M64" s="46" t="s">
        <v>759</v>
      </c>
      <c r="N64" s="43" t="s">
        <v>760</v>
      </c>
      <c r="O64" s="43" t="s">
        <v>761</v>
      </c>
      <c r="P64" s="43" t="s">
        <v>762</v>
      </c>
      <c r="Q64" s="43" t="s">
        <v>763</v>
      </c>
      <c r="R64" s="43" t="s">
        <v>210</v>
      </c>
      <c r="S64" s="43" t="s">
        <v>764</v>
      </c>
      <c r="T64" s="43"/>
      <c r="U64" s="43" t="s">
        <v>119</v>
      </c>
      <c r="V64" s="43" t="s">
        <v>120</v>
      </c>
      <c r="W64" s="43" t="s">
        <v>765</v>
      </c>
      <c r="X64" s="53"/>
      <c r="Y64" s="48" t="s">
        <v>477</v>
      </c>
      <c r="Z64" s="43" t="s">
        <v>478</v>
      </c>
      <c r="AA64" s="49" t="b">
        <v>1</v>
      </c>
      <c r="AB64" s="49" t="b">
        <v>0</v>
      </c>
      <c r="AC64" s="49" t="b">
        <v>0</v>
      </c>
      <c r="AD64" s="50" t="b">
        <v>0</v>
      </c>
      <c r="AE64" s="50" t="b">
        <v>0</v>
      </c>
      <c r="AF64" s="50" t="b">
        <v>0</v>
      </c>
      <c r="AG64" s="50" t="b">
        <v>1</v>
      </c>
      <c r="AH64" s="50" t="b">
        <v>0</v>
      </c>
      <c r="AI64" s="43">
        <f t="shared" si="1"/>
        <v>0</v>
      </c>
      <c r="AJ64" s="265"/>
      <c r="AK64" s="53"/>
      <c r="AL64" s="48" t="s">
        <v>122</v>
      </c>
      <c r="AM64" s="43" t="s">
        <v>670</v>
      </c>
      <c r="AN64" s="49" t="b">
        <v>0</v>
      </c>
      <c r="AO64" s="49" t="b">
        <v>0</v>
      </c>
      <c r="AP64" s="49" t="b">
        <v>0</v>
      </c>
      <c r="AQ64" s="50" t="b">
        <v>0</v>
      </c>
      <c r="AR64" s="50" t="b">
        <v>0</v>
      </c>
      <c r="AS64" s="50" t="b">
        <v>0</v>
      </c>
      <c r="AT64" s="50" t="b">
        <v>1</v>
      </c>
      <c r="AU64" s="50" t="b">
        <v>0</v>
      </c>
      <c r="AV64" s="43">
        <f t="shared" si="2"/>
        <v>0</v>
      </c>
      <c r="AW64" s="265"/>
      <c r="AX64" s="53"/>
      <c r="AY64" s="27">
        <f t="shared" si="3"/>
        <v>0</v>
      </c>
      <c r="AZ64" s="53"/>
      <c r="BA64" s="48"/>
      <c r="BB64" s="265"/>
      <c r="BC64" s="49" t="b">
        <v>0</v>
      </c>
      <c r="BD64" s="50" t="b">
        <v>0</v>
      </c>
      <c r="BE64" s="53"/>
      <c r="BF64" s="27">
        <f t="shared" si="4"/>
        <v>0</v>
      </c>
      <c r="BG64" s="27">
        <f t="shared" si="5"/>
        <v>0</v>
      </c>
      <c r="BH64" s="51">
        <f t="shared" si="6"/>
        <v>0</v>
      </c>
      <c r="BI64" s="52" t="b">
        <v>0</v>
      </c>
      <c r="BJ64" s="27" t="b">
        <f t="shared" si="7"/>
        <v>0</v>
      </c>
      <c r="BK64" s="27"/>
      <c r="BL64" s="27"/>
      <c r="BM64" s="27"/>
    </row>
    <row r="65" spans="1:65" ht="27.6" thickBot="1">
      <c r="A65" s="43" t="s">
        <v>766</v>
      </c>
      <c r="B65" s="43">
        <f t="shared" si="8"/>
        <v>63</v>
      </c>
      <c r="C65" s="43" t="s">
        <v>767</v>
      </c>
      <c r="D65" s="43">
        <v>2023</v>
      </c>
      <c r="E65" s="43"/>
      <c r="F65" s="43"/>
      <c r="G65" s="27">
        <f t="shared" si="0"/>
        <v>0</v>
      </c>
      <c r="H65" s="43"/>
      <c r="I65" s="43"/>
      <c r="J65" s="43" t="s">
        <v>768</v>
      </c>
      <c r="K65" s="43">
        <v>10</v>
      </c>
      <c r="L65" s="43" t="s">
        <v>769</v>
      </c>
      <c r="M65" s="46" t="s">
        <v>770</v>
      </c>
      <c r="N65" s="43" t="s">
        <v>771</v>
      </c>
      <c r="O65" s="43" t="s">
        <v>772</v>
      </c>
      <c r="P65" s="43" t="s">
        <v>773</v>
      </c>
      <c r="Q65" s="43" t="s">
        <v>774</v>
      </c>
      <c r="R65" s="43" t="s">
        <v>775</v>
      </c>
      <c r="S65" s="43" t="s">
        <v>776</v>
      </c>
      <c r="T65" s="43"/>
      <c r="U65" s="43" t="s">
        <v>119</v>
      </c>
      <c r="V65" s="43" t="s">
        <v>120</v>
      </c>
      <c r="W65" s="43" t="s">
        <v>777</v>
      </c>
      <c r="X65" s="53"/>
      <c r="Y65" s="48" t="s">
        <v>477</v>
      </c>
      <c r="Z65" s="43" t="s">
        <v>478</v>
      </c>
      <c r="AA65" s="49" t="b">
        <v>1</v>
      </c>
      <c r="AB65" s="49" t="b">
        <v>0</v>
      </c>
      <c r="AC65" s="49" t="b">
        <v>0</v>
      </c>
      <c r="AD65" s="50" t="b">
        <v>0</v>
      </c>
      <c r="AE65" s="50" t="b">
        <v>0</v>
      </c>
      <c r="AF65" s="50" t="b">
        <v>0</v>
      </c>
      <c r="AG65" s="50" t="b">
        <v>1</v>
      </c>
      <c r="AH65" s="50" t="b">
        <v>0</v>
      </c>
      <c r="AI65" s="43">
        <f t="shared" si="1"/>
        <v>0</v>
      </c>
      <c r="AJ65" s="264"/>
      <c r="AK65" s="53"/>
      <c r="AL65" s="48" t="s">
        <v>122</v>
      </c>
      <c r="AM65" s="43" t="s">
        <v>670</v>
      </c>
      <c r="AN65" s="49" t="b">
        <v>0</v>
      </c>
      <c r="AO65" s="49" t="b">
        <v>0</v>
      </c>
      <c r="AP65" s="49" t="b">
        <v>0</v>
      </c>
      <c r="AQ65" s="50" t="b">
        <v>0</v>
      </c>
      <c r="AR65" s="50" t="b">
        <v>0</v>
      </c>
      <c r="AS65" s="50" t="b">
        <v>0</v>
      </c>
      <c r="AT65" s="50" t="b">
        <v>1</v>
      </c>
      <c r="AU65" s="50" t="b">
        <v>0</v>
      </c>
      <c r="AV65" s="43">
        <f t="shared" si="2"/>
        <v>0</v>
      </c>
      <c r="AW65" s="264"/>
      <c r="AX65" s="53"/>
      <c r="AY65" s="27">
        <f t="shared" si="3"/>
        <v>0</v>
      </c>
      <c r="AZ65" s="53"/>
      <c r="BA65" s="48"/>
      <c r="BB65" s="264"/>
      <c r="BC65" s="49" t="b">
        <v>0</v>
      </c>
      <c r="BD65" s="50" t="b">
        <v>0</v>
      </c>
      <c r="BE65" s="53"/>
      <c r="BF65" s="27">
        <f t="shared" si="4"/>
        <v>0</v>
      </c>
      <c r="BG65" s="27">
        <f t="shared" si="5"/>
        <v>0</v>
      </c>
      <c r="BH65" s="51">
        <f t="shared" si="6"/>
        <v>0</v>
      </c>
      <c r="BI65" s="52" t="b">
        <v>0</v>
      </c>
      <c r="BJ65" s="27" t="b">
        <f t="shared" si="7"/>
        <v>0</v>
      </c>
      <c r="BK65" s="27"/>
      <c r="BL65" s="27"/>
      <c r="BM65" s="27"/>
    </row>
    <row r="66" spans="1:65" ht="31.2" thickBot="1">
      <c r="A66" s="43" t="s">
        <v>778</v>
      </c>
      <c r="B66" s="43">
        <f t="shared" si="8"/>
        <v>64</v>
      </c>
      <c r="C66" s="43" t="s">
        <v>779</v>
      </c>
      <c r="D66" s="43">
        <v>2023</v>
      </c>
      <c r="E66" s="43"/>
      <c r="F66" s="43"/>
      <c r="G66" s="27">
        <f t="shared" si="0"/>
        <v>0</v>
      </c>
      <c r="H66" s="43"/>
      <c r="I66" s="43"/>
      <c r="J66" s="43" t="s">
        <v>780</v>
      </c>
      <c r="K66" s="43">
        <v>1</v>
      </c>
      <c r="L66" s="43" t="s">
        <v>781</v>
      </c>
      <c r="M66" s="46" t="s">
        <v>782</v>
      </c>
      <c r="N66" s="43" t="s">
        <v>783</v>
      </c>
      <c r="O66" s="43" t="s">
        <v>784</v>
      </c>
      <c r="P66" s="43" t="s">
        <v>785</v>
      </c>
      <c r="Q66" s="43" t="s">
        <v>786</v>
      </c>
      <c r="R66" s="43" t="s">
        <v>198</v>
      </c>
      <c r="S66" s="43" t="s">
        <v>787</v>
      </c>
      <c r="T66" s="43"/>
      <c r="U66" s="43" t="s">
        <v>119</v>
      </c>
      <c r="V66" s="43" t="s">
        <v>300</v>
      </c>
      <c r="W66" s="43" t="s">
        <v>788</v>
      </c>
      <c r="X66" s="53"/>
      <c r="Y66" s="48" t="s">
        <v>126</v>
      </c>
      <c r="Z66" s="43" t="s">
        <v>443</v>
      </c>
      <c r="AA66" s="49" t="b">
        <v>1</v>
      </c>
      <c r="AB66" s="49" t="b">
        <v>0</v>
      </c>
      <c r="AC66" s="49" t="b">
        <v>0</v>
      </c>
      <c r="AD66" s="50" t="b">
        <v>0</v>
      </c>
      <c r="AE66" s="50" t="b">
        <v>0</v>
      </c>
      <c r="AF66" s="50" t="b">
        <v>0</v>
      </c>
      <c r="AG66" s="50" t="b">
        <v>1</v>
      </c>
      <c r="AH66" s="50" t="b">
        <v>0</v>
      </c>
      <c r="AI66" s="43">
        <f t="shared" si="1"/>
        <v>0</v>
      </c>
      <c r="AJ66" s="267" t="s">
        <v>640</v>
      </c>
      <c r="AK66" s="53"/>
      <c r="AL66" s="48" t="s">
        <v>122</v>
      </c>
      <c r="AM66" s="43" t="s">
        <v>670</v>
      </c>
      <c r="AN66" s="49" t="b">
        <v>0</v>
      </c>
      <c r="AO66" s="49" t="b">
        <v>0</v>
      </c>
      <c r="AP66" s="49" t="b">
        <v>0</v>
      </c>
      <c r="AQ66" s="50" t="b">
        <v>0</v>
      </c>
      <c r="AR66" s="50" t="b">
        <v>0</v>
      </c>
      <c r="AS66" s="50" t="b">
        <v>0</v>
      </c>
      <c r="AT66" s="50" t="b">
        <v>1</v>
      </c>
      <c r="AU66" s="50" t="b">
        <v>0</v>
      </c>
      <c r="AV66" s="43">
        <f t="shared" si="2"/>
        <v>0</v>
      </c>
      <c r="AW66" s="265"/>
      <c r="AX66" s="53"/>
      <c r="AY66" s="27">
        <f t="shared" si="3"/>
        <v>0</v>
      </c>
      <c r="AZ66" s="53"/>
      <c r="BA66" s="48"/>
      <c r="BB66" s="265"/>
      <c r="BC66" s="49" t="b">
        <v>0</v>
      </c>
      <c r="BD66" s="50" t="b">
        <v>0</v>
      </c>
      <c r="BE66" s="53"/>
      <c r="BF66" s="27">
        <f t="shared" si="4"/>
        <v>0</v>
      </c>
      <c r="BG66" s="27">
        <f t="shared" si="5"/>
        <v>0</v>
      </c>
      <c r="BH66" s="51">
        <f t="shared" si="6"/>
        <v>0</v>
      </c>
      <c r="BI66" s="52" t="b">
        <v>0</v>
      </c>
      <c r="BJ66" s="27" t="b">
        <f t="shared" si="7"/>
        <v>0</v>
      </c>
      <c r="BK66" s="27"/>
      <c r="BL66" s="27"/>
      <c r="BM66" s="27"/>
    </row>
    <row r="67" spans="1:65" ht="27.6" thickBot="1">
      <c r="A67" s="43" t="s">
        <v>789</v>
      </c>
      <c r="B67" s="43">
        <f t="shared" si="8"/>
        <v>65</v>
      </c>
      <c r="C67" s="43" t="s">
        <v>790</v>
      </c>
      <c r="D67" s="43">
        <v>2023</v>
      </c>
      <c r="E67" s="43"/>
      <c r="F67" s="43"/>
      <c r="G67" s="27">
        <f t="shared" si="0"/>
        <v>0</v>
      </c>
      <c r="H67" s="43"/>
      <c r="I67" s="43"/>
      <c r="J67" s="43" t="s">
        <v>791</v>
      </c>
      <c r="K67" s="43">
        <v>0</v>
      </c>
      <c r="L67" s="43" t="s">
        <v>792</v>
      </c>
      <c r="M67" s="46" t="s">
        <v>793</v>
      </c>
      <c r="N67" s="43" t="s">
        <v>794</v>
      </c>
      <c r="O67" s="43" t="s">
        <v>795</v>
      </c>
      <c r="P67" s="43" t="s">
        <v>796</v>
      </c>
      <c r="Q67" s="43" t="s">
        <v>797</v>
      </c>
      <c r="R67" s="43" t="s">
        <v>198</v>
      </c>
      <c r="S67" s="43" t="s">
        <v>798</v>
      </c>
      <c r="T67" s="43"/>
      <c r="U67" s="43" t="s">
        <v>119</v>
      </c>
      <c r="V67" s="43" t="s">
        <v>120</v>
      </c>
      <c r="W67" s="43" t="s">
        <v>799</v>
      </c>
      <c r="X67" s="53"/>
      <c r="Y67" s="48" t="s">
        <v>126</v>
      </c>
      <c r="Z67" s="43" t="s">
        <v>443</v>
      </c>
      <c r="AA67" s="49" t="b">
        <v>0</v>
      </c>
      <c r="AB67" s="49" t="b">
        <v>0</v>
      </c>
      <c r="AC67" s="49" t="b">
        <v>0</v>
      </c>
      <c r="AD67" s="50" t="b">
        <v>0</v>
      </c>
      <c r="AE67" s="50" t="b">
        <v>0</v>
      </c>
      <c r="AF67" s="50" t="b">
        <v>0</v>
      </c>
      <c r="AG67" s="50" t="b">
        <v>0</v>
      </c>
      <c r="AH67" s="50" t="b">
        <v>1</v>
      </c>
      <c r="AI67" s="43">
        <f t="shared" si="1"/>
        <v>0</v>
      </c>
      <c r="AJ67" s="266" t="s">
        <v>800</v>
      </c>
      <c r="AK67" s="53"/>
      <c r="AL67" s="48" t="s">
        <v>122</v>
      </c>
      <c r="AM67" s="43" t="s">
        <v>670</v>
      </c>
      <c r="AN67" s="49" t="b">
        <v>0</v>
      </c>
      <c r="AO67" s="49" t="b">
        <v>0</v>
      </c>
      <c r="AP67" s="49" t="b">
        <v>0</v>
      </c>
      <c r="AQ67" s="50" t="b">
        <v>0</v>
      </c>
      <c r="AR67" s="50" t="b">
        <v>0</v>
      </c>
      <c r="AS67" s="50" t="b">
        <v>0</v>
      </c>
      <c r="AT67" s="50" t="b">
        <v>1</v>
      </c>
      <c r="AU67" s="50" t="b">
        <v>0</v>
      </c>
      <c r="AV67" s="43">
        <f t="shared" si="2"/>
        <v>0</v>
      </c>
      <c r="AW67" s="264"/>
      <c r="AX67" s="53"/>
      <c r="AY67" s="27">
        <f t="shared" ref="AY67:AY130" si="9">IF(AI67&lt;&gt;AV67, 1, 0)</f>
        <v>0</v>
      </c>
      <c r="AZ67" s="53"/>
      <c r="BA67" s="48"/>
      <c r="BB67" s="264"/>
      <c r="BC67" s="49" t="b">
        <v>0</v>
      </c>
      <c r="BD67" s="50" t="b">
        <v>0</v>
      </c>
      <c r="BE67" s="53"/>
      <c r="BF67" s="27">
        <f t="shared" ref="BF67:BF130" si="10">IF(AND(AI67,AV67),1,0)</f>
        <v>0</v>
      </c>
      <c r="BG67" s="27">
        <f t="shared" si="5"/>
        <v>0</v>
      </c>
      <c r="BH67" s="51">
        <f t="shared" si="6"/>
        <v>0</v>
      </c>
      <c r="BI67" s="52" t="b">
        <v>0</v>
      </c>
      <c r="BJ67" s="27" t="b">
        <f t="shared" si="7"/>
        <v>0</v>
      </c>
      <c r="BK67" s="27"/>
      <c r="BL67" s="27"/>
      <c r="BM67" s="27"/>
    </row>
    <row r="68" spans="1:65" ht="27.6" thickBot="1">
      <c r="A68" s="43" t="s">
        <v>801</v>
      </c>
      <c r="B68" s="43">
        <f t="shared" si="8"/>
        <v>66</v>
      </c>
      <c r="C68" s="43" t="s">
        <v>802</v>
      </c>
      <c r="D68" s="43">
        <v>2023</v>
      </c>
      <c r="E68" s="43"/>
      <c r="F68" s="43"/>
      <c r="G68" s="27">
        <f t="shared" si="0"/>
        <v>0</v>
      </c>
      <c r="H68" s="43"/>
      <c r="I68" s="43"/>
      <c r="J68" s="43" t="s">
        <v>803</v>
      </c>
      <c r="K68" s="43">
        <v>2</v>
      </c>
      <c r="L68" s="43" t="s">
        <v>804</v>
      </c>
      <c r="M68" s="46" t="s">
        <v>805</v>
      </c>
      <c r="N68" s="43" t="s">
        <v>806</v>
      </c>
      <c r="O68" s="43" t="s">
        <v>807</v>
      </c>
      <c r="P68" s="43" t="s">
        <v>808</v>
      </c>
      <c r="Q68" s="43" t="s">
        <v>809</v>
      </c>
      <c r="R68" s="43" t="s">
        <v>210</v>
      </c>
      <c r="S68" s="43" t="s">
        <v>810</v>
      </c>
      <c r="T68" s="43"/>
      <c r="U68" s="43" t="s">
        <v>119</v>
      </c>
      <c r="V68" s="43" t="s">
        <v>120</v>
      </c>
      <c r="W68" s="43" t="s">
        <v>811</v>
      </c>
      <c r="X68" s="53"/>
      <c r="Y68" s="48" t="s">
        <v>126</v>
      </c>
      <c r="Z68" s="43" t="s">
        <v>443</v>
      </c>
      <c r="AA68" s="49" t="b">
        <v>1</v>
      </c>
      <c r="AB68" s="49" t="b">
        <v>0</v>
      </c>
      <c r="AC68" s="49" t="b">
        <v>0</v>
      </c>
      <c r="AD68" s="50" t="b">
        <v>0</v>
      </c>
      <c r="AE68" s="50" t="b">
        <v>0</v>
      </c>
      <c r="AF68" s="50" t="b">
        <v>0</v>
      </c>
      <c r="AG68" s="50" t="b">
        <v>0</v>
      </c>
      <c r="AH68" s="50" t="b">
        <v>0</v>
      </c>
      <c r="AI68" s="43">
        <f t="shared" si="1"/>
        <v>1</v>
      </c>
      <c r="AJ68" s="267" t="s">
        <v>812</v>
      </c>
      <c r="AK68" s="53"/>
      <c r="AL68" s="48" t="s">
        <v>138</v>
      </c>
      <c r="AM68" s="43" t="s">
        <v>139</v>
      </c>
      <c r="AN68" s="49" t="b">
        <v>1</v>
      </c>
      <c r="AO68" s="49" t="b">
        <v>0</v>
      </c>
      <c r="AP68" s="49" t="b">
        <v>0</v>
      </c>
      <c r="AQ68" s="50" t="b">
        <v>0</v>
      </c>
      <c r="AR68" s="50" t="b">
        <v>0</v>
      </c>
      <c r="AS68" s="50" t="b">
        <v>0</v>
      </c>
      <c r="AT68" s="50" t="b">
        <v>1</v>
      </c>
      <c r="AU68" s="50" t="b">
        <v>0</v>
      </c>
      <c r="AV68" s="43">
        <f t="shared" si="2"/>
        <v>0</v>
      </c>
      <c r="AW68" s="265"/>
      <c r="AX68" s="53"/>
      <c r="AY68" s="27">
        <f t="shared" si="9"/>
        <v>1</v>
      </c>
      <c r="AZ68" s="53"/>
      <c r="BA68" s="48" t="s">
        <v>122</v>
      </c>
      <c r="BB68" s="267" t="s">
        <v>670</v>
      </c>
      <c r="BC68" s="49" t="b">
        <v>0</v>
      </c>
      <c r="BD68" s="50" t="b">
        <v>1</v>
      </c>
      <c r="BE68" s="53"/>
      <c r="BF68" s="27">
        <f t="shared" si="10"/>
        <v>0</v>
      </c>
      <c r="BG68" s="27">
        <f t="shared" si="5"/>
        <v>0</v>
      </c>
      <c r="BH68" s="51">
        <f t="shared" si="6"/>
        <v>0</v>
      </c>
      <c r="BI68" s="52" t="b">
        <v>0</v>
      </c>
      <c r="BJ68" s="27" t="b">
        <f t="shared" si="7"/>
        <v>0</v>
      </c>
      <c r="BK68" s="27"/>
      <c r="BL68" s="27"/>
      <c r="BM68" s="27"/>
    </row>
    <row r="69" spans="1:65" ht="41.4" thickBot="1">
      <c r="A69" s="43" t="s">
        <v>813</v>
      </c>
      <c r="B69" s="43">
        <f t="shared" si="8"/>
        <v>67</v>
      </c>
      <c r="C69" s="43" t="s">
        <v>814</v>
      </c>
      <c r="D69" s="43">
        <v>2023</v>
      </c>
      <c r="E69" s="43"/>
      <c r="F69" s="43"/>
      <c r="G69" s="27">
        <f t="shared" si="0"/>
        <v>0</v>
      </c>
      <c r="H69" s="43"/>
      <c r="I69" s="43"/>
      <c r="J69" s="43" t="s">
        <v>815</v>
      </c>
      <c r="K69" s="43">
        <v>0</v>
      </c>
      <c r="L69" s="43" t="s">
        <v>816</v>
      </c>
      <c r="M69" s="46" t="s">
        <v>817</v>
      </c>
      <c r="N69" s="43" t="s">
        <v>818</v>
      </c>
      <c r="O69" s="43" t="s">
        <v>819</v>
      </c>
      <c r="P69" s="43" t="s">
        <v>820</v>
      </c>
      <c r="Q69" s="43" t="s">
        <v>821</v>
      </c>
      <c r="R69" s="43" t="s">
        <v>342</v>
      </c>
      <c r="S69" s="43" t="s">
        <v>822</v>
      </c>
      <c r="T69" s="43"/>
      <c r="U69" s="43" t="s">
        <v>119</v>
      </c>
      <c r="V69" s="43" t="s">
        <v>300</v>
      </c>
      <c r="W69" s="43" t="s">
        <v>823</v>
      </c>
      <c r="X69" s="53"/>
      <c r="Y69" s="48" t="s">
        <v>126</v>
      </c>
      <c r="Z69" s="43" t="s">
        <v>443</v>
      </c>
      <c r="AA69" s="49" t="b">
        <v>0</v>
      </c>
      <c r="AB69" s="49" t="b">
        <v>0</v>
      </c>
      <c r="AC69" s="49" t="b">
        <v>0</v>
      </c>
      <c r="AD69" s="50" t="b">
        <v>0</v>
      </c>
      <c r="AE69" s="50" t="b">
        <v>0</v>
      </c>
      <c r="AF69" s="50" t="b">
        <v>0</v>
      </c>
      <c r="AG69" s="50" t="b">
        <v>0</v>
      </c>
      <c r="AH69" s="50" t="b">
        <v>1</v>
      </c>
      <c r="AI69" s="43">
        <f t="shared" si="1"/>
        <v>0</v>
      </c>
      <c r="AJ69" s="266" t="s">
        <v>444</v>
      </c>
      <c r="AK69" s="53"/>
      <c r="AL69" s="48" t="s">
        <v>122</v>
      </c>
      <c r="AM69" s="43" t="s">
        <v>670</v>
      </c>
      <c r="AN69" s="49" t="b">
        <v>0</v>
      </c>
      <c r="AO69" s="49" t="b">
        <v>0</v>
      </c>
      <c r="AP69" s="49" t="b">
        <v>0</v>
      </c>
      <c r="AQ69" s="50" t="b">
        <v>0</v>
      </c>
      <c r="AR69" s="50" t="b">
        <v>0</v>
      </c>
      <c r="AS69" s="50" t="b">
        <v>0</v>
      </c>
      <c r="AT69" s="50" t="b">
        <v>0</v>
      </c>
      <c r="AU69" s="50" t="b">
        <v>1</v>
      </c>
      <c r="AV69" s="43">
        <f t="shared" si="2"/>
        <v>0</v>
      </c>
      <c r="AW69" s="264"/>
      <c r="AX69" s="53"/>
      <c r="AY69" s="27">
        <f t="shared" si="9"/>
        <v>0</v>
      </c>
      <c r="AZ69" s="53"/>
      <c r="BA69" s="48"/>
      <c r="BB69" s="264"/>
      <c r="BC69" s="49" t="b">
        <v>0</v>
      </c>
      <c r="BD69" s="50" t="b">
        <v>0</v>
      </c>
      <c r="BE69" s="53"/>
      <c r="BF69" s="27">
        <f t="shared" si="10"/>
        <v>0</v>
      </c>
      <c r="BG69" s="27">
        <f t="shared" si="5"/>
        <v>0</v>
      </c>
      <c r="BH69" s="51">
        <f t="shared" si="6"/>
        <v>0</v>
      </c>
      <c r="BI69" s="52" t="b">
        <v>0</v>
      </c>
      <c r="BJ69" s="27" t="b">
        <f t="shared" si="7"/>
        <v>0</v>
      </c>
      <c r="BK69" s="27"/>
      <c r="BL69" s="27"/>
      <c r="BM69" s="27"/>
    </row>
    <row r="70" spans="1:65" ht="27.6" thickBot="1">
      <c r="A70" s="43" t="s">
        <v>824</v>
      </c>
      <c r="B70" s="43">
        <f t="shared" si="8"/>
        <v>68</v>
      </c>
      <c r="C70" s="43" t="s">
        <v>825</v>
      </c>
      <c r="D70" s="43">
        <v>2023</v>
      </c>
      <c r="E70" s="43"/>
      <c r="F70" s="43"/>
      <c r="G70" s="27">
        <f t="shared" si="0"/>
        <v>0</v>
      </c>
      <c r="H70" s="43"/>
      <c r="I70" s="43"/>
      <c r="J70" s="43" t="s">
        <v>826</v>
      </c>
      <c r="K70" s="43">
        <v>0</v>
      </c>
      <c r="L70" s="43" t="s">
        <v>827</v>
      </c>
      <c r="M70" s="46" t="s">
        <v>828</v>
      </c>
      <c r="N70" s="43" t="s">
        <v>829</v>
      </c>
      <c r="O70" s="43" t="s">
        <v>830</v>
      </c>
      <c r="P70" s="43"/>
      <c r="Q70" s="43" t="s">
        <v>594</v>
      </c>
      <c r="R70" s="43" t="s">
        <v>831</v>
      </c>
      <c r="S70" s="43" t="s">
        <v>832</v>
      </c>
      <c r="T70" s="43"/>
      <c r="U70" s="43" t="s">
        <v>119</v>
      </c>
      <c r="V70" s="43" t="s">
        <v>120</v>
      </c>
      <c r="W70" s="43" t="s">
        <v>833</v>
      </c>
      <c r="X70" s="53"/>
      <c r="Y70" s="48" t="s">
        <v>477</v>
      </c>
      <c r="Z70" s="43" t="s">
        <v>478</v>
      </c>
      <c r="AA70" s="49" t="b">
        <v>0</v>
      </c>
      <c r="AB70" s="49" t="b">
        <v>0</v>
      </c>
      <c r="AC70" s="49" t="b">
        <v>0</v>
      </c>
      <c r="AD70" s="50" t="b">
        <v>0</v>
      </c>
      <c r="AE70" s="50" t="b">
        <v>0</v>
      </c>
      <c r="AF70" s="50" t="b">
        <v>1</v>
      </c>
      <c r="AG70" s="50" t="b">
        <v>0</v>
      </c>
      <c r="AH70" s="50" t="b">
        <v>0</v>
      </c>
      <c r="AI70" s="43">
        <f t="shared" si="1"/>
        <v>0</v>
      </c>
      <c r="AJ70" s="267" t="s">
        <v>834</v>
      </c>
      <c r="AK70" s="53"/>
      <c r="AL70" s="48" t="s">
        <v>122</v>
      </c>
      <c r="AM70" s="43" t="s">
        <v>670</v>
      </c>
      <c r="AN70" s="49" t="b">
        <v>0</v>
      </c>
      <c r="AO70" s="49" t="b">
        <v>0</v>
      </c>
      <c r="AP70" s="49" t="b">
        <v>0</v>
      </c>
      <c r="AQ70" s="50" t="b">
        <v>0</v>
      </c>
      <c r="AR70" s="50" t="b">
        <v>0</v>
      </c>
      <c r="AS70" s="50" t="b">
        <v>0</v>
      </c>
      <c r="AT70" s="50" t="b">
        <v>1</v>
      </c>
      <c r="AU70" s="50" t="b">
        <v>0</v>
      </c>
      <c r="AV70" s="43">
        <f t="shared" si="2"/>
        <v>0</v>
      </c>
      <c r="AW70" s="265"/>
      <c r="AX70" s="53"/>
      <c r="AY70" s="27">
        <f t="shared" si="9"/>
        <v>0</v>
      </c>
      <c r="AZ70" s="53"/>
      <c r="BA70" s="48"/>
      <c r="BB70" s="265"/>
      <c r="BC70" s="49" t="b">
        <v>0</v>
      </c>
      <c r="BD70" s="50" t="b">
        <v>0</v>
      </c>
      <c r="BE70" s="53"/>
      <c r="BF70" s="27">
        <f t="shared" si="10"/>
        <v>0</v>
      </c>
      <c r="BG70" s="27">
        <f t="shared" si="5"/>
        <v>0</v>
      </c>
      <c r="BH70" s="51">
        <f t="shared" si="6"/>
        <v>0</v>
      </c>
      <c r="BI70" s="52" t="b">
        <v>0</v>
      </c>
      <c r="BJ70" s="27" t="b">
        <f t="shared" si="7"/>
        <v>0</v>
      </c>
      <c r="BK70" s="27"/>
      <c r="BL70" s="27"/>
      <c r="BM70" s="27"/>
    </row>
    <row r="71" spans="1:65" ht="27.6" thickBot="1">
      <c r="A71" s="43" t="s">
        <v>835</v>
      </c>
      <c r="B71" s="43">
        <f t="shared" si="8"/>
        <v>69</v>
      </c>
      <c r="C71" s="43" t="s">
        <v>836</v>
      </c>
      <c r="D71" s="43">
        <v>2023</v>
      </c>
      <c r="E71" s="43"/>
      <c r="F71" s="43"/>
      <c r="G71" s="27">
        <f t="shared" si="0"/>
        <v>0</v>
      </c>
      <c r="H71" s="43"/>
      <c r="I71" s="43"/>
      <c r="J71" s="43" t="s">
        <v>837</v>
      </c>
      <c r="K71" s="43">
        <v>14</v>
      </c>
      <c r="L71" s="43" t="s">
        <v>838</v>
      </c>
      <c r="M71" s="46" t="s">
        <v>839</v>
      </c>
      <c r="N71" s="43" t="s">
        <v>840</v>
      </c>
      <c r="O71" s="43" t="s">
        <v>841</v>
      </c>
      <c r="P71" s="43" t="s">
        <v>842</v>
      </c>
      <c r="Q71" s="43" t="s">
        <v>843</v>
      </c>
      <c r="R71" s="43" t="s">
        <v>844</v>
      </c>
      <c r="S71" s="43" t="s">
        <v>845</v>
      </c>
      <c r="T71" s="43"/>
      <c r="U71" s="43" t="s">
        <v>119</v>
      </c>
      <c r="V71" s="43" t="s">
        <v>120</v>
      </c>
      <c r="W71" s="43" t="s">
        <v>846</v>
      </c>
      <c r="X71" s="53"/>
      <c r="Y71" s="48" t="s">
        <v>477</v>
      </c>
      <c r="Z71" s="43" t="s">
        <v>478</v>
      </c>
      <c r="AA71" s="49" t="b">
        <v>0</v>
      </c>
      <c r="AB71" s="49" t="b">
        <v>0</v>
      </c>
      <c r="AC71" s="49" t="b">
        <v>0</v>
      </c>
      <c r="AD71" s="50" t="b">
        <v>0</v>
      </c>
      <c r="AE71" s="50" t="b">
        <v>0</v>
      </c>
      <c r="AF71" s="50" t="b">
        <v>0</v>
      </c>
      <c r="AG71" s="50" t="b">
        <v>0</v>
      </c>
      <c r="AH71" s="50" t="b">
        <v>1</v>
      </c>
      <c r="AI71" s="43">
        <f t="shared" si="1"/>
        <v>0</v>
      </c>
      <c r="AJ71" s="268" t="s">
        <v>847</v>
      </c>
      <c r="AK71" s="53"/>
      <c r="AL71" s="48" t="s">
        <v>122</v>
      </c>
      <c r="AM71" s="43" t="s">
        <v>670</v>
      </c>
      <c r="AN71" s="49" t="b">
        <v>0</v>
      </c>
      <c r="AO71" s="49" t="b">
        <v>0</v>
      </c>
      <c r="AP71" s="49" t="b">
        <v>0</v>
      </c>
      <c r="AQ71" s="50" t="b">
        <v>0</v>
      </c>
      <c r="AR71" s="50" t="b">
        <v>0</v>
      </c>
      <c r="AS71" s="50" t="b">
        <v>0</v>
      </c>
      <c r="AT71" s="50" t="b">
        <v>0</v>
      </c>
      <c r="AU71" s="50" t="b">
        <v>1</v>
      </c>
      <c r="AV71" s="43">
        <f t="shared" si="2"/>
        <v>0</v>
      </c>
      <c r="AW71" s="264"/>
      <c r="AX71" s="53"/>
      <c r="AY71" s="27">
        <f t="shared" si="9"/>
        <v>0</v>
      </c>
      <c r="AZ71" s="53"/>
      <c r="BA71" s="48"/>
      <c r="BB71" s="264"/>
      <c r="BC71" s="49" t="b">
        <v>0</v>
      </c>
      <c r="BD71" s="50" t="b">
        <v>0</v>
      </c>
      <c r="BE71" s="53"/>
      <c r="BF71" s="27">
        <f t="shared" si="10"/>
        <v>0</v>
      </c>
      <c r="BG71" s="27">
        <f t="shared" si="5"/>
        <v>0</v>
      </c>
      <c r="BH71" s="51">
        <f t="shared" si="6"/>
        <v>0</v>
      </c>
      <c r="BI71" s="52" t="b">
        <v>0</v>
      </c>
      <c r="BJ71" s="27" t="b">
        <f t="shared" si="7"/>
        <v>0</v>
      </c>
      <c r="BK71" s="27"/>
      <c r="BL71" s="27"/>
      <c r="BM71" s="27"/>
    </row>
    <row r="72" spans="1:65" ht="27.6" thickBot="1">
      <c r="A72" s="43" t="s">
        <v>848</v>
      </c>
      <c r="B72" s="43">
        <f t="shared" si="8"/>
        <v>70</v>
      </c>
      <c r="C72" s="43" t="s">
        <v>849</v>
      </c>
      <c r="D72" s="43">
        <v>2023</v>
      </c>
      <c r="E72" s="43"/>
      <c r="F72" s="43"/>
      <c r="G72" s="27">
        <f t="shared" si="0"/>
        <v>0</v>
      </c>
      <c r="H72" s="43"/>
      <c r="I72" s="43"/>
      <c r="J72" s="43" t="s">
        <v>850</v>
      </c>
      <c r="K72" s="43">
        <v>1</v>
      </c>
      <c r="L72" s="43" t="s">
        <v>851</v>
      </c>
      <c r="M72" s="46" t="s">
        <v>852</v>
      </c>
      <c r="N72" s="43" t="s">
        <v>853</v>
      </c>
      <c r="O72" s="43" t="s">
        <v>854</v>
      </c>
      <c r="P72" s="43" t="s">
        <v>855</v>
      </c>
      <c r="Q72" s="43" t="s">
        <v>856</v>
      </c>
      <c r="R72" s="43" t="s">
        <v>117</v>
      </c>
      <c r="S72" s="43" t="s">
        <v>857</v>
      </c>
      <c r="T72" s="43"/>
      <c r="U72" s="43" t="s">
        <v>119</v>
      </c>
      <c r="V72" s="43" t="s">
        <v>300</v>
      </c>
      <c r="W72" s="43" t="s">
        <v>858</v>
      </c>
      <c r="X72" s="53"/>
      <c r="Y72" s="48" t="s">
        <v>477</v>
      </c>
      <c r="Z72" s="43" t="s">
        <v>478</v>
      </c>
      <c r="AA72" s="49" t="b">
        <v>0</v>
      </c>
      <c r="AB72" s="49" t="b">
        <v>0</v>
      </c>
      <c r="AC72" s="49" t="b">
        <v>0</v>
      </c>
      <c r="AD72" s="50" t="b">
        <v>0</v>
      </c>
      <c r="AE72" s="50" t="b">
        <v>0</v>
      </c>
      <c r="AF72" s="50" t="b">
        <v>0</v>
      </c>
      <c r="AG72" s="50" t="b">
        <v>1</v>
      </c>
      <c r="AH72" s="50" t="b">
        <v>1</v>
      </c>
      <c r="AI72" s="43">
        <f t="shared" si="1"/>
        <v>0</v>
      </c>
      <c r="AJ72" s="267" t="s">
        <v>859</v>
      </c>
      <c r="AK72" s="53"/>
      <c r="AL72" s="48" t="s">
        <v>122</v>
      </c>
      <c r="AM72" s="43" t="s">
        <v>670</v>
      </c>
      <c r="AN72" s="49" t="b">
        <v>0</v>
      </c>
      <c r="AO72" s="49" t="b">
        <v>0</v>
      </c>
      <c r="AP72" s="49" t="b">
        <v>0</v>
      </c>
      <c r="AQ72" s="50" t="b">
        <v>0</v>
      </c>
      <c r="AR72" s="50" t="b">
        <v>0</v>
      </c>
      <c r="AS72" s="50" t="b">
        <v>0</v>
      </c>
      <c r="AT72" s="50" t="b">
        <v>1</v>
      </c>
      <c r="AU72" s="50" t="b">
        <v>1</v>
      </c>
      <c r="AV72" s="43">
        <f t="shared" si="2"/>
        <v>0</v>
      </c>
      <c r="AW72" s="265"/>
      <c r="AX72" s="53"/>
      <c r="AY72" s="27">
        <f t="shared" si="9"/>
        <v>0</v>
      </c>
      <c r="AZ72" s="53"/>
      <c r="BA72" s="48"/>
      <c r="BB72" s="265"/>
      <c r="BC72" s="49" t="b">
        <v>0</v>
      </c>
      <c r="BD72" s="50" t="b">
        <v>0</v>
      </c>
      <c r="BE72" s="53"/>
      <c r="BF72" s="27">
        <f t="shared" si="10"/>
        <v>0</v>
      </c>
      <c r="BG72" s="27">
        <f t="shared" si="5"/>
        <v>0</v>
      </c>
      <c r="BH72" s="51">
        <f t="shared" si="6"/>
        <v>0</v>
      </c>
      <c r="BI72" s="52" t="b">
        <v>0</v>
      </c>
      <c r="BJ72" s="27" t="b">
        <f t="shared" si="7"/>
        <v>0</v>
      </c>
      <c r="BK72" s="27"/>
      <c r="BL72" s="27"/>
      <c r="BM72" s="27"/>
    </row>
    <row r="73" spans="1:65" ht="27.6" thickBot="1">
      <c r="A73" s="43" t="s">
        <v>801</v>
      </c>
      <c r="B73" s="43">
        <f t="shared" si="8"/>
        <v>71</v>
      </c>
      <c r="C73" s="43" t="s">
        <v>802</v>
      </c>
      <c r="D73" s="43">
        <v>2023</v>
      </c>
      <c r="E73" s="43"/>
      <c r="F73" s="43"/>
      <c r="G73" s="27">
        <f t="shared" si="0"/>
        <v>0</v>
      </c>
      <c r="H73" s="43"/>
      <c r="I73" s="43"/>
      <c r="J73" s="43" t="s">
        <v>803</v>
      </c>
      <c r="K73" s="43">
        <v>2</v>
      </c>
      <c r="L73" s="43" t="s">
        <v>804</v>
      </c>
      <c r="M73" s="46" t="s">
        <v>805</v>
      </c>
      <c r="N73" s="43" t="s">
        <v>806</v>
      </c>
      <c r="O73" s="43" t="s">
        <v>807</v>
      </c>
      <c r="P73" s="43" t="s">
        <v>808</v>
      </c>
      <c r="Q73" s="43" t="s">
        <v>809</v>
      </c>
      <c r="R73" s="43" t="s">
        <v>210</v>
      </c>
      <c r="S73" s="43" t="s">
        <v>810</v>
      </c>
      <c r="T73" s="43"/>
      <c r="U73" s="43" t="s">
        <v>119</v>
      </c>
      <c r="V73" s="43" t="s">
        <v>120</v>
      </c>
      <c r="W73" s="43" t="s">
        <v>811</v>
      </c>
      <c r="X73" s="53"/>
      <c r="Y73" s="48" t="s">
        <v>477</v>
      </c>
      <c r="Z73" s="43" t="s">
        <v>478</v>
      </c>
      <c r="AA73" s="49" t="b">
        <v>1</v>
      </c>
      <c r="AB73" s="49" t="b">
        <v>0</v>
      </c>
      <c r="AC73" s="49" t="b">
        <v>0</v>
      </c>
      <c r="AD73" s="50" t="b">
        <v>0</v>
      </c>
      <c r="AE73" s="50" t="b">
        <v>0</v>
      </c>
      <c r="AF73" s="50" t="b">
        <v>0</v>
      </c>
      <c r="AG73" s="50" t="b">
        <v>1</v>
      </c>
      <c r="AH73" s="50" t="b">
        <v>0</v>
      </c>
      <c r="AI73" s="43">
        <f t="shared" si="1"/>
        <v>0</v>
      </c>
      <c r="AJ73" s="264"/>
      <c r="AK73" s="53"/>
      <c r="AL73" s="48" t="s">
        <v>122</v>
      </c>
      <c r="AM73" s="43" t="s">
        <v>670</v>
      </c>
      <c r="AN73" s="49" t="b">
        <v>0</v>
      </c>
      <c r="AO73" s="49" t="b">
        <v>0</v>
      </c>
      <c r="AP73" s="49" t="b">
        <v>0</v>
      </c>
      <c r="AQ73" s="50" t="b">
        <v>0</v>
      </c>
      <c r="AR73" s="50" t="b">
        <v>0</v>
      </c>
      <c r="AS73" s="50" t="b">
        <v>0</v>
      </c>
      <c r="AT73" s="50" t="b">
        <v>1</v>
      </c>
      <c r="AU73" s="50" t="b">
        <v>0</v>
      </c>
      <c r="AV73" s="43">
        <f t="shared" si="2"/>
        <v>0</v>
      </c>
      <c r="AW73" s="264"/>
      <c r="AX73" s="53"/>
      <c r="AY73" s="27">
        <f t="shared" si="9"/>
        <v>0</v>
      </c>
      <c r="AZ73" s="53"/>
      <c r="BA73" s="48"/>
      <c r="BB73" s="264"/>
      <c r="BC73" s="49" t="b">
        <v>0</v>
      </c>
      <c r="BD73" s="50" t="b">
        <v>0</v>
      </c>
      <c r="BE73" s="53"/>
      <c r="BF73" s="27">
        <f t="shared" si="10"/>
        <v>0</v>
      </c>
      <c r="BG73" s="27">
        <f t="shared" si="5"/>
        <v>0</v>
      </c>
      <c r="BH73" s="51">
        <f t="shared" si="6"/>
        <v>0</v>
      </c>
      <c r="BI73" s="52" t="b">
        <v>0</v>
      </c>
      <c r="BJ73" s="27" t="b">
        <f t="shared" si="7"/>
        <v>0</v>
      </c>
      <c r="BK73" s="27"/>
      <c r="BL73" s="27"/>
      <c r="BM73" s="27"/>
    </row>
    <row r="74" spans="1:65" ht="31.2" thickBot="1">
      <c r="A74" s="43" t="s">
        <v>860</v>
      </c>
      <c r="B74" s="43">
        <f t="shared" si="8"/>
        <v>72</v>
      </c>
      <c r="C74" s="43" t="s">
        <v>861</v>
      </c>
      <c r="D74" s="43">
        <v>2023</v>
      </c>
      <c r="E74" s="43"/>
      <c r="F74" s="43"/>
      <c r="G74" s="27">
        <f t="shared" si="0"/>
        <v>0</v>
      </c>
      <c r="H74" s="43"/>
      <c r="I74" s="43"/>
      <c r="J74" s="43" t="s">
        <v>862</v>
      </c>
      <c r="K74" s="43">
        <v>0</v>
      </c>
      <c r="L74" s="43"/>
      <c r="M74" s="56" t="s">
        <v>863</v>
      </c>
      <c r="N74" s="43" t="s">
        <v>864</v>
      </c>
      <c r="O74" s="43" t="s">
        <v>865</v>
      </c>
      <c r="P74" s="43" t="s">
        <v>866</v>
      </c>
      <c r="Q74" s="43" t="s">
        <v>867</v>
      </c>
      <c r="R74" s="43" t="s">
        <v>868</v>
      </c>
      <c r="S74" s="43" t="s">
        <v>869</v>
      </c>
      <c r="T74" s="43"/>
      <c r="U74" s="43" t="s">
        <v>119</v>
      </c>
      <c r="V74" s="43" t="s">
        <v>300</v>
      </c>
      <c r="W74" s="43" t="s">
        <v>870</v>
      </c>
      <c r="X74" s="53"/>
      <c r="Y74" s="48" t="s">
        <v>871</v>
      </c>
      <c r="Z74" s="43" t="s">
        <v>872</v>
      </c>
      <c r="AA74" s="49" t="b">
        <v>1</v>
      </c>
      <c r="AB74" s="49" t="b">
        <v>0</v>
      </c>
      <c r="AC74" s="49" t="b">
        <v>0</v>
      </c>
      <c r="AD74" s="50" t="b">
        <v>0</v>
      </c>
      <c r="AE74" s="50" t="b">
        <v>0</v>
      </c>
      <c r="AF74" s="50" t="b">
        <v>0</v>
      </c>
      <c r="AG74" s="50" t="b">
        <v>0</v>
      </c>
      <c r="AH74" s="50" t="b">
        <v>0</v>
      </c>
      <c r="AI74" s="43">
        <f t="shared" si="1"/>
        <v>1</v>
      </c>
      <c r="AJ74" s="267" t="s">
        <v>873</v>
      </c>
      <c r="AK74" s="53"/>
      <c r="AL74" s="48" t="s">
        <v>138</v>
      </c>
      <c r="AM74" s="43" t="s">
        <v>139</v>
      </c>
      <c r="AN74" s="49" t="b">
        <v>1</v>
      </c>
      <c r="AO74" s="49" t="b">
        <v>0</v>
      </c>
      <c r="AP74" s="49" t="b">
        <v>0</v>
      </c>
      <c r="AQ74" s="50" t="b">
        <v>0</v>
      </c>
      <c r="AR74" s="50" t="b">
        <v>0</v>
      </c>
      <c r="AS74" s="50" t="b">
        <v>0</v>
      </c>
      <c r="AT74" s="50" t="b">
        <v>1</v>
      </c>
      <c r="AU74" s="50" t="b">
        <v>0</v>
      </c>
      <c r="AV74" s="43">
        <f t="shared" si="2"/>
        <v>0</v>
      </c>
      <c r="AW74" s="265"/>
      <c r="AX74" s="53"/>
      <c r="AY74" s="27">
        <f t="shared" si="9"/>
        <v>1</v>
      </c>
      <c r="AZ74" s="53"/>
      <c r="BA74" s="48" t="s">
        <v>122</v>
      </c>
      <c r="BB74" s="267" t="s">
        <v>670</v>
      </c>
      <c r="BC74" s="49" t="b">
        <v>0</v>
      </c>
      <c r="BD74" s="50" t="b">
        <v>1</v>
      </c>
      <c r="BE74" s="53"/>
      <c r="BF74" s="27">
        <f t="shared" si="10"/>
        <v>0</v>
      </c>
      <c r="BG74" s="27">
        <f t="shared" si="5"/>
        <v>0</v>
      </c>
      <c r="BH74" s="51">
        <f t="shared" si="6"/>
        <v>0</v>
      </c>
      <c r="BI74" s="52" t="b">
        <v>0</v>
      </c>
      <c r="BJ74" s="27" t="b">
        <f t="shared" si="7"/>
        <v>0</v>
      </c>
      <c r="BK74" s="27"/>
      <c r="BL74" s="27"/>
      <c r="BM74" s="27"/>
    </row>
    <row r="75" spans="1:65" ht="51.6" thickBot="1">
      <c r="A75" s="43" t="s">
        <v>874</v>
      </c>
      <c r="B75" s="43">
        <f t="shared" si="8"/>
        <v>73</v>
      </c>
      <c r="C75" s="43" t="s">
        <v>875</v>
      </c>
      <c r="D75" s="43">
        <v>2023</v>
      </c>
      <c r="E75" s="43"/>
      <c r="F75" s="43"/>
      <c r="G75" s="27">
        <f t="shared" si="0"/>
        <v>0</v>
      </c>
      <c r="H75" s="43"/>
      <c r="I75" s="43"/>
      <c r="J75" s="43" t="s">
        <v>876</v>
      </c>
      <c r="K75" s="43">
        <v>0</v>
      </c>
      <c r="L75" s="43" t="s">
        <v>877</v>
      </c>
      <c r="M75" s="46" t="s">
        <v>878</v>
      </c>
      <c r="N75" s="43" t="s">
        <v>879</v>
      </c>
      <c r="O75" s="43" t="s">
        <v>880</v>
      </c>
      <c r="P75" s="43" t="s">
        <v>881</v>
      </c>
      <c r="Q75" s="43" t="s">
        <v>882</v>
      </c>
      <c r="R75" s="43" t="s">
        <v>883</v>
      </c>
      <c r="S75" s="43" t="s">
        <v>753</v>
      </c>
      <c r="T75" s="43"/>
      <c r="U75" s="43" t="s">
        <v>119</v>
      </c>
      <c r="V75" s="43" t="s">
        <v>120</v>
      </c>
      <c r="W75" s="43" t="s">
        <v>884</v>
      </c>
      <c r="X75" s="53"/>
      <c r="Y75" s="48" t="s">
        <v>126</v>
      </c>
      <c r="Z75" s="43" t="s">
        <v>443</v>
      </c>
      <c r="AA75" s="49" t="b">
        <v>0</v>
      </c>
      <c r="AB75" s="49" t="b">
        <v>1</v>
      </c>
      <c r="AC75" s="49" t="b">
        <v>0</v>
      </c>
      <c r="AD75" s="50" t="b">
        <v>0</v>
      </c>
      <c r="AE75" s="50" t="b">
        <v>0</v>
      </c>
      <c r="AF75" s="50" t="b">
        <v>0</v>
      </c>
      <c r="AG75" s="50" t="b">
        <v>0</v>
      </c>
      <c r="AH75" s="50" t="b">
        <v>1</v>
      </c>
      <c r="AI75" s="43">
        <f t="shared" si="1"/>
        <v>0</v>
      </c>
      <c r="AJ75" s="266" t="s">
        <v>885</v>
      </c>
      <c r="AK75" s="53"/>
      <c r="AL75" s="48" t="s">
        <v>122</v>
      </c>
      <c r="AM75" s="43" t="s">
        <v>670</v>
      </c>
      <c r="AN75" s="49" t="b">
        <v>0</v>
      </c>
      <c r="AO75" s="49" t="b">
        <v>0</v>
      </c>
      <c r="AP75" s="49" t="b">
        <v>0</v>
      </c>
      <c r="AQ75" s="50" t="b">
        <v>0</v>
      </c>
      <c r="AR75" s="50" t="b">
        <v>0</v>
      </c>
      <c r="AS75" s="50" t="b">
        <v>0</v>
      </c>
      <c r="AT75" s="50" t="b">
        <v>0</v>
      </c>
      <c r="AU75" s="50" t="b">
        <v>1</v>
      </c>
      <c r="AV75" s="43">
        <f t="shared" si="2"/>
        <v>0</v>
      </c>
      <c r="AW75" s="264"/>
      <c r="AX75" s="53"/>
      <c r="AY75" s="27">
        <f t="shared" si="9"/>
        <v>0</v>
      </c>
      <c r="AZ75" s="53"/>
      <c r="BA75" s="48"/>
      <c r="BB75" s="264"/>
      <c r="BC75" s="49" t="b">
        <v>0</v>
      </c>
      <c r="BD75" s="50" t="b">
        <v>0</v>
      </c>
      <c r="BE75" s="53"/>
      <c r="BF75" s="27">
        <f t="shared" si="10"/>
        <v>0</v>
      </c>
      <c r="BG75" s="27">
        <f t="shared" si="5"/>
        <v>0</v>
      </c>
      <c r="BH75" s="51">
        <f t="shared" si="6"/>
        <v>0</v>
      </c>
      <c r="BI75" s="52" t="b">
        <v>0</v>
      </c>
      <c r="BJ75" s="27" t="b">
        <f t="shared" si="7"/>
        <v>0</v>
      </c>
      <c r="BK75" s="27"/>
      <c r="BL75" s="27"/>
      <c r="BM75" s="27"/>
    </row>
    <row r="76" spans="1:65" ht="41.4" thickBot="1">
      <c r="A76" s="43" t="s">
        <v>886</v>
      </c>
      <c r="B76" s="43">
        <f t="shared" si="8"/>
        <v>74</v>
      </c>
      <c r="C76" s="43" t="s">
        <v>887</v>
      </c>
      <c r="D76" s="43">
        <v>2023</v>
      </c>
      <c r="E76" s="43"/>
      <c r="F76" s="43"/>
      <c r="G76" s="27">
        <f t="shared" si="0"/>
        <v>0</v>
      </c>
      <c r="H76" s="43"/>
      <c r="I76" s="43"/>
      <c r="J76" s="43" t="s">
        <v>390</v>
      </c>
      <c r="K76" s="43">
        <v>5</v>
      </c>
      <c r="L76" s="43" t="s">
        <v>888</v>
      </c>
      <c r="M76" s="46" t="s">
        <v>889</v>
      </c>
      <c r="N76" s="43" t="s">
        <v>890</v>
      </c>
      <c r="O76" s="43" t="s">
        <v>891</v>
      </c>
      <c r="P76" s="43" t="s">
        <v>892</v>
      </c>
      <c r="Q76" s="43" t="s">
        <v>893</v>
      </c>
      <c r="R76" s="43" t="s">
        <v>397</v>
      </c>
      <c r="S76" s="43" t="s">
        <v>894</v>
      </c>
      <c r="T76" s="43"/>
      <c r="U76" s="43" t="s">
        <v>119</v>
      </c>
      <c r="V76" s="43" t="s">
        <v>120</v>
      </c>
      <c r="W76" s="43" t="s">
        <v>895</v>
      </c>
      <c r="X76" s="53"/>
      <c r="Y76" s="48" t="s">
        <v>126</v>
      </c>
      <c r="Z76" s="43" t="s">
        <v>443</v>
      </c>
      <c r="AA76" s="49" t="b">
        <v>0</v>
      </c>
      <c r="AB76" s="49" t="b">
        <v>0</v>
      </c>
      <c r="AC76" s="49" t="b">
        <v>0</v>
      </c>
      <c r="AD76" s="50" t="b">
        <v>0</v>
      </c>
      <c r="AE76" s="50" t="b">
        <v>0</v>
      </c>
      <c r="AF76" s="50" t="b">
        <v>0</v>
      </c>
      <c r="AG76" s="50" t="b">
        <v>0</v>
      </c>
      <c r="AH76" s="50" t="b">
        <v>1</v>
      </c>
      <c r="AI76" s="43">
        <f t="shared" si="1"/>
        <v>0</v>
      </c>
      <c r="AJ76" s="267" t="s">
        <v>444</v>
      </c>
      <c r="AK76" s="53"/>
      <c r="AL76" s="48" t="s">
        <v>122</v>
      </c>
      <c r="AM76" s="43" t="s">
        <v>670</v>
      </c>
      <c r="AN76" s="49" t="b">
        <v>0</v>
      </c>
      <c r="AO76" s="49" t="b">
        <v>0</v>
      </c>
      <c r="AP76" s="49" t="b">
        <v>0</v>
      </c>
      <c r="AQ76" s="50" t="b">
        <v>0</v>
      </c>
      <c r="AR76" s="50" t="b">
        <v>0</v>
      </c>
      <c r="AS76" s="50" t="b">
        <v>0</v>
      </c>
      <c r="AT76" s="50" t="b">
        <v>0</v>
      </c>
      <c r="AU76" s="50" t="b">
        <v>1</v>
      </c>
      <c r="AV76" s="43">
        <f t="shared" si="2"/>
        <v>0</v>
      </c>
      <c r="AW76" s="265"/>
      <c r="AX76" s="53"/>
      <c r="AY76" s="27">
        <f t="shared" si="9"/>
        <v>0</v>
      </c>
      <c r="AZ76" s="53"/>
      <c r="BA76" s="48"/>
      <c r="BB76" s="265"/>
      <c r="BC76" s="49" t="b">
        <v>0</v>
      </c>
      <c r="BD76" s="50" t="b">
        <v>0</v>
      </c>
      <c r="BE76" s="53"/>
      <c r="BF76" s="27">
        <f t="shared" si="10"/>
        <v>0</v>
      </c>
      <c r="BG76" s="27">
        <f t="shared" si="5"/>
        <v>0</v>
      </c>
      <c r="BH76" s="51">
        <f t="shared" si="6"/>
        <v>0</v>
      </c>
      <c r="BI76" s="52" t="b">
        <v>0</v>
      </c>
      <c r="BJ76" s="27" t="b">
        <f t="shared" si="7"/>
        <v>0</v>
      </c>
      <c r="BK76" s="27"/>
      <c r="BL76" s="27"/>
      <c r="BM76" s="27"/>
    </row>
    <row r="77" spans="1:65" ht="27.6" thickBot="1">
      <c r="A77" s="43" t="s">
        <v>896</v>
      </c>
      <c r="B77" s="43">
        <f t="shared" si="8"/>
        <v>75</v>
      </c>
      <c r="C77" s="43" t="s">
        <v>897</v>
      </c>
      <c r="D77" s="43">
        <v>2023</v>
      </c>
      <c r="E77" s="43"/>
      <c r="F77" s="43"/>
      <c r="G77" s="27">
        <f t="shared" si="0"/>
        <v>0</v>
      </c>
      <c r="H77" s="43"/>
      <c r="I77" s="43"/>
      <c r="J77" s="43" t="s">
        <v>390</v>
      </c>
      <c r="K77" s="43">
        <v>30</v>
      </c>
      <c r="L77" s="43" t="s">
        <v>898</v>
      </c>
      <c r="M77" s="46" t="s">
        <v>899</v>
      </c>
      <c r="N77" s="43" t="s">
        <v>900</v>
      </c>
      <c r="O77" s="43" t="s">
        <v>901</v>
      </c>
      <c r="P77" s="43" t="s">
        <v>902</v>
      </c>
      <c r="Q77" s="43" t="s">
        <v>903</v>
      </c>
      <c r="R77" s="43" t="s">
        <v>397</v>
      </c>
      <c r="S77" s="43" t="s">
        <v>904</v>
      </c>
      <c r="T77" s="43"/>
      <c r="U77" s="43" t="s">
        <v>119</v>
      </c>
      <c r="V77" s="43" t="s">
        <v>120</v>
      </c>
      <c r="W77" s="43" t="s">
        <v>905</v>
      </c>
      <c r="X77" s="53"/>
      <c r="Y77" s="48" t="s">
        <v>477</v>
      </c>
      <c r="Z77" s="43" t="s">
        <v>478</v>
      </c>
      <c r="AA77" s="49" t="b">
        <v>0</v>
      </c>
      <c r="AB77" s="49" t="b">
        <v>0</v>
      </c>
      <c r="AC77" s="49" t="b">
        <v>0</v>
      </c>
      <c r="AD77" s="50" t="b">
        <v>0</v>
      </c>
      <c r="AE77" s="50" t="b">
        <v>0</v>
      </c>
      <c r="AF77" s="50" t="b">
        <v>0</v>
      </c>
      <c r="AG77" s="50" t="b">
        <v>0</v>
      </c>
      <c r="AH77" s="50" t="b">
        <v>1</v>
      </c>
      <c r="AI77" s="43">
        <f t="shared" si="1"/>
        <v>0</v>
      </c>
      <c r="AJ77" s="266" t="s">
        <v>906</v>
      </c>
      <c r="AK77" s="53"/>
      <c r="AL77" s="48" t="s">
        <v>122</v>
      </c>
      <c r="AM77" s="43" t="s">
        <v>670</v>
      </c>
      <c r="AN77" s="49" t="b">
        <v>0</v>
      </c>
      <c r="AO77" s="49" t="b">
        <v>0</v>
      </c>
      <c r="AP77" s="49" t="b">
        <v>0</v>
      </c>
      <c r="AQ77" s="50" t="b">
        <v>0</v>
      </c>
      <c r="AR77" s="50" t="b">
        <v>0</v>
      </c>
      <c r="AS77" s="50" t="b">
        <v>0</v>
      </c>
      <c r="AT77" s="50" t="b">
        <v>0</v>
      </c>
      <c r="AU77" s="50" t="b">
        <v>1</v>
      </c>
      <c r="AV77" s="43">
        <f t="shared" si="2"/>
        <v>0</v>
      </c>
      <c r="AW77" s="264"/>
      <c r="AX77" s="53"/>
      <c r="AY77" s="27">
        <f t="shared" si="9"/>
        <v>0</v>
      </c>
      <c r="AZ77" s="53"/>
      <c r="BA77" s="48"/>
      <c r="BB77" s="264"/>
      <c r="BC77" s="49" t="b">
        <v>0</v>
      </c>
      <c r="BD77" s="50" t="b">
        <v>0</v>
      </c>
      <c r="BE77" s="53"/>
      <c r="BF77" s="27">
        <f t="shared" si="10"/>
        <v>0</v>
      </c>
      <c r="BG77" s="27">
        <f t="shared" si="5"/>
        <v>0</v>
      </c>
      <c r="BH77" s="51">
        <f t="shared" si="6"/>
        <v>0</v>
      </c>
      <c r="BI77" s="52" t="b">
        <v>0</v>
      </c>
      <c r="BJ77" s="27" t="b">
        <f t="shared" si="7"/>
        <v>0</v>
      </c>
      <c r="BK77" s="27"/>
      <c r="BL77" s="27"/>
      <c r="BM77" s="27"/>
    </row>
    <row r="78" spans="1:65" ht="41.4" thickBot="1">
      <c r="A78" s="43" t="s">
        <v>907</v>
      </c>
      <c r="B78" s="43">
        <f t="shared" si="8"/>
        <v>76</v>
      </c>
      <c r="C78" s="43" t="s">
        <v>908</v>
      </c>
      <c r="D78" s="43">
        <v>2023</v>
      </c>
      <c r="E78" s="43"/>
      <c r="F78" s="43"/>
      <c r="G78" s="27">
        <f t="shared" si="0"/>
        <v>0</v>
      </c>
      <c r="H78" s="43"/>
      <c r="I78" s="43"/>
      <c r="J78" s="43" t="s">
        <v>390</v>
      </c>
      <c r="K78" s="43">
        <v>1</v>
      </c>
      <c r="L78" s="43" t="s">
        <v>909</v>
      </c>
      <c r="M78" s="46" t="s">
        <v>910</v>
      </c>
      <c r="N78" s="43" t="s">
        <v>911</v>
      </c>
      <c r="O78" s="43" t="s">
        <v>912</v>
      </c>
      <c r="P78" s="43" t="s">
        <v>913</v>
      </c>
      <c r="Q78" s="43" t="s">
        <v>914</v>
      </c>
      <c r="R78" s="43" t="s">
        <v>397</v>
      </c>
      <c r="S78" s="43" t="s">
        <v>915</v>
      </c>
      <c r="T78" s="43"/>
      <c r="U78" s="43" t="s">
        <v>119</v>
      </c>
      <c r="V78" s="43" t="s">
        <v>120</v>
      </c>
      <c r="W78" s="43" t="s">
        <v>916</v>
      </c>
      <c r="X78" s="53"/>
      <c r="Y78" s="48" t="s">
        <v>126</v>
      </c>
      <c r="Z78" s="43" t="s">
        <v>443</v>
      </c>
      <c r="AA78" s="49" t="b">
        <v>0</v>
      </c>
      <c r="AB78" s="49" t="b">
        <v>0</v>
      </c>
      <c r="AC78" s="49" t="b">
        <v>0</v>
      </c>
      <c r="AD78" s="50" t="b">
        <v>0</v>
      </c>
      <c r="AE78" s="50" t="b">
        <v>0</v>
      </c>
      <c r="AF78" s="50" t="b">
        <v>0</v>
      </c>
      <c r="AG78" s="50" t="b">
        <v>0</v>
      </c>
      <c r="AH78" s="50" t="b">
        <v>1</v>
      </c>
      <c r="AI78" s="43">
        <f t="shared" si="1"/>
        <v>0</v>
      </c>
      <c r="AJ78" s="267" t="s">
        <v>444</v>
      </c>
      <c r="AK78" s="53"/>
      <c r="AL78" s="48" t="s">
        <v>122</v>
      </c>
      <c r="AM78" s="43" t="s">
        <v>670</v>
      </c>
      <c r="AN78" s="49" t="b">
        <v>0</v>
      </c>
      <c r="AO78" s="49" t="b">
        <v>0</v>
      </c>
      <c r="AP78" s="49" t="b">
        <v>0</v>
      </c>
      <c r="AQ78" s="50" t="b">
        <v>0</v>
      </c>
      <c r="AR78" s="50" t="b">
        <v>0</v>
      </c>
      <c r="AS78" s="50" t="b">
        <v>0</v>
      </c>
      <c r="AT78" s="50" t="b">
        <v>0</v>
      </c>
      <c r="AU78" s="50" t="b">
        <v>1</v>
      </c>
      <c r="AV78" s="43">
        <f t="shared" si="2"/>
        <v>0</v>
      </c>
      <c r="AW78" s="265"/>
      <c r="AX78" s="53"/>
      <c r="AY78" s="27">
        <f t="shared" si="9"/>
        <v>0</v>
      </c>
      <c r="AZ78" s="53"/>
      <c r="BA78" s="48"/>
      <c r="BB78" s="265"/>
      <c r="BC78" s="49" t="b">
        <v>0</v>
      </c>
      <c r="BD78" s="50" t="b">
        <v>0</v>
      </c>
      <c r="BE78" s="53"/>
      <c r="BF78" s="27">
        <f t="shared" si="10"/>
        <v>0</v>
      </c>
      <c r="BG78" s="27">
        <f t="shared" si="5"/>
        <v>0</v>
      </c>
      <c r="BH78" s="51">
        <f t="shared" si="6"/>
        <v>0</v>
      </c>
      <c r="BI78" s="52" t="b">
        <v>0</v>
      </c>
      <c r="BJ78" s="27" t="b">
        <f t="shared" si="7"/>
        <v>0</v>
      </c>
      <c r="BK78" s="27"/>
      <c r="BL78" s="27"/>
      <c r="BM78" s="27"/>
    </row>
    <row r="79" spans="1:65" ht="41.4" thickBot="1">
      <c r="A79" s="43" t="s">
        <v>917</v>
      </c>
      <c r="B79" s="43">
        <f t="shared" si="8"/>
        <v>77</v>
      </c>
      <c r="C79" s="43" t="s">
        <v>918</v>
      </c>
      <c r="D79" s="43">
        <v>2023</v>
      </c>
      <c r="E79" s="43"/>
      <c r="F79" s="43"/>
      <c r="G79" s="27">
        <f t="shared" si="0"/>
        <v>0</v>
      </c>
      <c r="H79" s="43"/>
      <c r="I79" s="43"/>
      <c r="J79" s="43" t="s">
        <v>390</v>
      </c>
      <c r="K79" s="43">
        <v>14</v>
      </c>
      <c r="L79" s="43" t="s">
        <v>919</v>
      </c>
      <c r="M79" s="46" t="s">
        <v>920</v>
      </c>
      <c r="N79" s="43" t="s">
        <v>921</v>
      </c>
      <c r="O79" s="43" t="s">
        <v>922</v>
      </c>
      <c r="P79" s="43" t="s">
        <v>923</v>
      </c>
      <c r="Q79" s="43" t="s">
        <v>924</v>
      </c>
      <c r="R79" s="43" t="s">
        <v>397</v>
      </c>
      <c r="S79" s="43" t="s">
        <v>915</v>
      </c>
      <c r="T79" s="43"/>
      <c r="U79" s="43" t="s">
        <v>119</v>
      </c>
      <c r="V79" s="43" t="s">
        <v>120</v>
      </c>
      <c r="W79" s="43" t="s">
        <v>925</v>
      </c>
      <c r="X79" s="53"/>
      <c r="Y79" s="48" t="s">
        <v>126</v>
      </c>
      <c r="Z79" s="43" t="s">
        <v>443</v>
      </c>
      <c r="AA79" s="49" t="b">
        <v>0</v>
      </c>
      <c r="AB79" s="49" t="b">
        <v>0</v>
      </c>
      <c r="AC79" s="49" t="b">
        <v>0</v>
      </c>
      <c r="AD79" s="50" t="b">
        <v>0</v>
      </c>
      <c r="AE79" s="50" t="b">
        <v>0</v>
      </c>
      <c r="AF79" s="50" t="b">
        <v>0</v>
      </c>
      <c r="AG79" s="50" t="b">
        <v>0</v>
      </c>
      <c r="AH79" s="50" t="b">
        <v>1</v>
      </c>
      <c r="AI79" s="43">
        <f t="shared" si="1"/>
        <v>0</v>
      </c>
      <c r="AJ79" s="266" t="s">
        <v>444</v>
      </c>
      <c r="AK79" s="53"/>
      <c r="AL79" s="48" t="s">
        <v>122</v>
      </c>
      <c r="AM79" s="43" t="s">
        <v>670</v>
      </c>
      <c r="AN79" s="49" t="b">
        <v>0</v>
      </c>
      <c r="AO79" s="49" t="b">
        <v>0</v>
      </c>
      <c r="AP79" s="49" t="b">
        <v>0</v>
      </c>
      <c r="AQ79" s="50" t="b">
        <v>0</v>
      </c>
      <c r="AR79" s="50" t="b">
        <v>0</v>
      </c>
      <c r="AS79" s="50" t="b">
        <v>0</v>
      </c>
      <c r="AT79" s="50" t="b">
        <v>0</v>
      </c>
      <c r="AU79" s="50" t="b">
        <v>1</v>
      </c>
      <c r="AV79" s="43">
        <f t="shared" si="2"/>
        <v>0</v>
      </c>
      <c r="AW79" s="264"/>
      <c r="AX79" s="53"/>
      <c r="AY79" s="27">
        <f t="shared" si="9"/>
        <v>0</v>
      </c>
      <c r="AZ79" s="53"/>
      <c r="BA79" s="48"/>
      <c r="BB79" s="264"/>
      <c r="BC79" s="49" t="b">
        <v>0</v>
      </c>
      <c r="BD79" s="50" t="b">
        <v>0</v>
      </c>
      <c r="BE79" s="53"/>
      <c r="BF79" s="27">
        <f t="shared" si="10"/>
        <v>0</v>
      </c>
      <c r="BG79" s="27">
        <f t="shared" si="5"/>
        <v>0</v>
      </c>
      <c r="BH79" s="51">
        <f t="shared" si="6"/>
        <v>0</v>
      </c>
      <c r="BI79" s="52" t="b">
        <v>0</v>
      </c>
      <c r="BJ79" s="27" t="b">
        <f t="shared" si="7"/>
        <v>0</v>
      </c>
      <c r="BK79" s="27"/>
      <c r="BL79" s="27"/>
      <c r="BM79" s="27"/>
    </row>
    <row r="80" spans="1:65" ht="41.4" thickBot="1">
      <c r="A80" s="43" t="s">
        <v>926</v>
      </c>
      <c r="B80" s="43">
        <f t="shared" si="8"/>
        <v>78</v>
      </c>
      <c r="C80" s="43" t="s">
        <v>927</v>
      </c>
      <c r="D80" s="43">
        <v>2023</v>
      </c>
      <c r="E80" s="43"/>
      <c r="F80" s="43"/>
      <c r="G80" s="27">
        <f t="shared" si="0"/>
        <v>0</v>
      </c>
      <c r="H80" s="43"/>
      <c r="I80" s="43"/>
      <c r="J80" s="43" t="s">
        <v>390</v>
      </c>
      <c r="K80" s="43">
        <v>0</v>
      </c>
      <c r="L80" s="43" t="s">
        <v>928</v>
      </c>
      <c r="M80" s="46" t="s">
        <v>929</v>
      </c>
      <c r="N80" s="43" t="s">
        <v>930</v>
      </c>
      <c r="O80" s="43" t="s">
        <v>931</v>
      </c>
      <c r="P80" s="43" t="s">
        <v>932</v>
      </c>
      <c r="Q80" s="43" t="s">
        <v>933</v>
      </c>
      <c r="R80" s="43" t="s">
        <v>397</v>
      </c>
      <c r="S80" s="43" t="s">
        <v>934</v>
      </c>
      <c r="T80" s="43"/>
      <c r="U80" s="43" t="s">
        <v>119</v>
      </c>
      <c r="V80" s="43" t="s">
        <v>120</v>
      </c>
      <c r="W80" s="43" t="s">
        <v>935</v>
      </c>
      <c r="X80" s="53"/>
      <c r="Y80" s="48" t="s">
        <v>126</v>
      </c>
      <c r="Z80" s="43" t="s">
        <v>443</v>
      </c>
      <c r="AA80" s="49" t="b">
        <v>0</v>
      </c>
      <c r="AB80" s="49" t="b">
        <v>0</v>
      </c>
      <c r="AC80" s="49" t="b">
        <v>0</v>
      </c>
      <c r="AD80" s="50" t="b">
        <v>0</v>
      </c>
      <c r="AE80" s="50" t="b">
        <v>0</v>
      </c>
      <c r="AF80" s="50" t="b">
        <v>0</v>
      </c>
      <c r="AG80" s="50" t="b">
        <v>0</v>
      </c>
      <c r="AH80" s="50" t="b">
        <v>1</v>
      </c>
      <c r="AI80" s="43">
        <f t="shared" si="1"/>
        <v>0</v>
      </c>
      <c r="AJ80" s="267" t="s">
        <v>444</v>
      </c>
      <c r="AK80" s="53"/>
      <c r="AL80" s="48" t="s">
        <v>122</v>
      </c>
      <c r="AM80" s="43" t="s">
        <v>670</v>
      </c>
      <c r="AN80" s="49" t="b">
        <v>0</v>
      </c>
      <c r="AO80" s="49" t="b">
        <v>0</v>
      </c>
      <c r="AP80" s="49" t="b">
        <v>0</v>
      </c>
      <c r="AQ80" s="50" t="b">
        <v>0</v>
      </c>
      <c r="AR80" s="50" t="b">
        <v>0</v>
      </c>
      <c r="AS80" s="50" t="b">
        <v>0</v>
      </c>
      <c r="AT80" s="50" t="b">
        <v>0</v>
      </c>
      <c r="AU80" s="50" t="b">
        <v>1</v>
      </c>
      <c r="AV80" s="43">
        <f t="shared" si="2"/>
        <v>0</v>
      </c>
      <c r="AW80" s="265"/>
      <c r="AX80" s="53"/>
      <c r="AY80" s="27">
        <f t="shared" si="9"/>
        <v>0</v>
      </c>
      <c r="AZ80" s="53"/>
      <c r="BA80" s="48"/>
      <c r="BB80" s="265"/>
      <c r="BC80" s="49" t="b">
        <v>0</v>
      </c>
      <c r="BD80" s="50" t="b">
        <v>0</v>
      </c>
      <c r="BE80" s="53"/>
      <c r="BF80" s="27">
        <f t="shared" si="10"/>
        <v>0</v>
      </c>
      <c r="BG80" s="27">
        <f t="shared" si="5"/>
        <v>0</v>
      </c>
      <c r="BH80" s="51">
        <f t="shared" si="6"/>
        <v>0</v>
      </c>
      <c r="BI80" s="52" t="b">
        <v>0</v>
      </c>
      <c r="BJ80" s="27" t="b">
        <f t="shared" si="7"/>
        <v>0</v>
      </c>
      <c r="BK80" s="27"/>
      <c r="BL80" s="27"/>
      <c r="BM80" s="27"/>
    </row>
    <row r="81" spans="1:65" ht="41.4" thickBot="1">
      <c r="A81" s="43" t="s">
        <v>936</v>
      </c>
      <c r="B81" s="43">
        <f t="shared" si="8"/>
        <v>79</v>
      </c>
      <c r="C81" s="43" t="s">
        <v>937</v>
      </c>
      <c r="D81" s="43">
        <v>2023</v>
      </c>
      <c r="E81" s="43"/>
      <c r="F81" s="43"/>
      <c r="G81" s="27">
        <f t="shared" si="0"/>
        <v>0</v>
      </c>
      <c r="H81" s="43"/>
      <c r="I81" s="43"/>
      <c r="J81" s="43" t="s">
        <v>390</v>
      </c>
      <c r="K81" s="43">
        <v>2</v>
      </c>
      <c r="L81" s="43" t="s">
        <v>938</v>
      </c>
      <c r="M81" s="46" t="s">
        <v>939</v>
      </c>
      <c r="N81" s="43" t="s">
        <v>940</v>
      </c>
      <c r="O81" s="43" t="s">
        <v>941</v>
      </c>
      <c r="P81" s="43"/>
      <c r="Q81" s="43" t="s">
        <v>942</v>
      </c>
      <c r="R81" s="43" t="s">
        <v>397</v>
      </c>
      <c r="S81" s="43" t="s">
        <v>943</v>
      </c>
      <c r="T81" s="43"/>
      <c r="U81" s="43" t="s">
        <v>119</v>
      </c>
      <c r="V81" s="43" t="s">
        <v>120</v>
      </c>
      <c r="W81" s="43" t="s">
        <v>944</v>
      </c>
      <c r="X81" s="53"/>
      <c r="Y81" s="48" t="s">
        <v>126</v>
      </c>
      <c r="Z81" s="43" t="s">
        <v>443</v>
      </c>
      <c r="AA81" s="49" t="b">
        <v>0</v>
      </c>
      <c r="AB81" s="49" t="b">
        <v>0</v>
      </c>
      <c r="AC81" s="49" t="b">
        <v>0</v>
      </c>
      <c r="AD81" s="50" t="b">
        <v>0</v>
      </c>
      <c r="AE81" s="50" t="b">
        <v>0</v>
      </c>
      <c r="AF81" s="50" t="b">
        <v>0</v>
      </c>
      <c r="AG81" s="50" t="b">
        <v>0</v>
      </c>
      <c r="AH81" s="50" t="b">
        <v>1</v>
      </c>
      <c r="AI81" s="43">
        <f t="shared" si="1"/>
        <v>0</v>
      </c>
      <c r="AJ81" s="266" t="s">
        <v>444</v>
      </c>
      <c r="AK81" s="53"/>
      <c r="AL81" s="48" t="s">
        <v>122</v>
      </c>
      <c r="AM81" s="43" t="s">
        <v>670</v>
      </c>
      <c r="AN81" s="49" t="b">
        <v>0</v>
      </c>
      <c r="AO81" s="49" t="b">
        <v>0</v>
      </c>
      <c r="AP81" s="49" t="b">
        <v>0</v>
      </c>
      <c r="AQ81" s="50" t="b">
        <v>0</v>
      </c>
      <c r="AR81" s="50" t="b">
        <v>0</v>
      </c>
      <c r="AS81" s="50" t="b">
        <v>0</v>
      </c>
      <c r="AT81" s="50" t="b">
        <v>0</v>
      </c>
      <c r="AU81" s="50" t="b">
        <v>1</v>
      </c>
      <c r="AV81" s="43">
        <f t="shared" si="2"/>
        <v>0</v>
      </c>
      <c r="AW81" s="264"/>
      <c r="AX81" s="53"/>
      <c r="AY81" s="27">
        <f t="shared" si="9"/>
        <v>0</v>
      </c>
      <c r="AZ81" s="53"/>
      <c r="BA81" s="48"/>
      <c r="BB81" s="264"/>
      <c r="BC81" s="49" t="b">
        <v>0</v>
      </c>
      <c r="BD81" s="50" t="b">
        <v>0</v>
      </c>
      <c r="BE81" s="53"/>
      <c r="BF81" s="27">
        <f t="shared" si="10"/>
        <v>0</v>
      </c>
      <c r="BG81" s="27">
        <f t="shared" si="5"/>
        <v>0</v>
      </c>
      <c r="BH81" s="51">
        <f t="shared" si="6"/>
        <v>0</v>
      </c>
      <c r="BI81" s="52" t="b">
        <v>0</v>
      </c>
      <c r="BJ81" s="27" t="b">
        <f t="shared" si="7"/>
        <v>0</v>
      </c>
      <c r="BK81" s="27"/>
      <c r="BL81" s="27"/>
      <c r="BM81" s="27"/>
    </row>
    <row r="82" spans="1:65" ht="27.6" thickBot="1">
      <c r="A82" s="43" t="s">
        <v>945</v>
      </c>
      <c r="B82" s="43">
        <f t="shared" si="8"/>
        <v>80</v>
      </c>
      <c r="C82" s="43" t="s">
        <v>946</v>
      </c>
      <c r="D82" s="43">
        <v>2023</v>
      </c>
      <c r="E82" s="43"/>
      <c r="F82" s="43"/>
      <c r="G82" s="27">
        <f t="shared" si="0"/>
        <v>0</v>
      </c>
      <c r="H82" s="43"/>
      <c r="I82" s="43"/>
      <c r="J82" s="43" t="s">
        <v>390</v>
      </c>
      <c r="K82" s="43">
        <v>33</v>
      </c>
      <c r="L82" s="43" t="s">
        <v>947</v>
      </c>
      <c r="M82" s="46" t="s">
        <v>948</v>
      </c>
      <c r="N82" s="43" t="s">
        <v>949</v>
      </c>
      <c r="O82" s="43" t="s">
        <v>950</v>
      </c>
      <c r="P82" s="43" t="s">
        <v>951</v>
      </c>
      <c r="Q82" s="43" t="s">
        <v>952</v>
      </c>
      <c r="R82" s="43" t="s">
        <v>397</v>
      </c>
      <c r="S82" s="43" t="s">
        <v>953</v>
      </c>
      <c r="T82" s="43"/>
      <c r="U82" s="43" t="s">
        <v>119</v>
      </c>
      <c r="V82" s="43" t="s">
        <v>120</v>
      </c>
      <c r="W82" s="43" t="s">
        <v>954</v>
      </c>
      <c r="X82" s="53"/>
      <c r="Y82" s="48" t="s">
        <v>477</v>
      </c>
      <c r="Z82" s="43" t="s">
        <v>478</v>
      </c>
      <c r="AA82" s="49" t="b">
        <v>0</v>
      </c>
      <c r="AB82" s="49" t="b">
        <v>0</v>
      </c>
      <c r="AC82" s="49" t="b">
        <v>0</v>
      </c>
      <c r="AD82" s="50" t="b">
        <v>0</v>
      </c>
      <c r="AE82" s="50" t="b">
        <v>0</v>
      </c>
      <c r="AF82" s="50" t="b">
        <v>0</v>
      </c>
      <c r="AG82" s="50" t="b">
        <v>0</v>
      </c>
      <c r="AH82" s="50" t="b">
        <v>1</v>
      </c>
      <c r="AI82" s="43">
        <f t="shared" si="1"/>
        <v>0</v>
      </c>
      <c r="AJ82" s="267" t="s">
        <v>955</v>
      </c>
      <c r="AK82" s="53"/>
      <c r="AL82" s="48" t="s">
        <v>122</v>
      </c>
      <c r="AM82" s="43" t="s">
        <v>670</v>
      </c>
      <c r="AN82" s="49" t="b">
        <v>0</v>
      </c>
      <c r="AO82" s="49" t="b">
        <v>0</v>
      </c>
      <c r="AP82" s="49" t="b">
        <v>0</v>
      </c>
      <c r="AQ82" s="50" t="b">
        <v>0</v>
      </c>
      <c r="AR82" s="50" t="b">
        <v>0</v>
      </c>
      <c r="AS82" s="50" t="b">
        <v>0</v>
      </c>
      <c r="AT82" s="50" t="b">
        <v>0</v>
      </c>
      <c r="AU82" s="50" t="b">
        <v>1</v>
      </c>
      <c r="AV82" s="43">
        <f t="shared" si="2"/>
        <v>0</v>
      </c>
      <c r="AW82" s="265"/>
      <c r="AX82" s="53"/>
      <c r="AY82" s="27">
        <f t="shared" si="9"/>
        <v>0</v>
      </c>
      <c r="AZ82" s="53"/>
      <c r="BA82" s="48"/>
      <c r="BB82" s="265"/>
      <c r="BC82" s="49" t="b">
        <v>0</v>
      </c>
      <c r="BD82" s="50" t="b">
        <v>0</v>
      </c>
      <c r="BE82" s="53"/>
      <c r="BF82" s="27">
        <f t="shared" si="10"/>
        <v>0</v>
      </c>
      <c r="BG82" s="27">
        <f t="shared" si="5"/>
        <v>0</v>
      </c>
      <c r="BH82" s="51">
        <f t="shared" si="6"/>
        <v>0</v>
      </c>
      <c r="BI82" s="52" t="b">
        <v>0</v>
      </c>
      <c r="BJ82" s="27" t="b">
        <f t="shared" si="7"/>
        <v>0</v>
      </c>
      <c r="BK82" s="27"/>
      <c r="BL82" s="27"/>
      <c r="BM82" s="27"/>
    </row>
    <row r="83" spans="1:65" ht="41.4" thickBot="1">
      <c r="A83" s="43" t="s">
        <v>956</v>
      </c>
      <c r="B83" s="43">
        <f t="shared" si="8"/>
        <v>81</v>
      </c>
      <c r="C83" s="43" t="s">
        <v>957</v>
      </c>
      <c r="D83" s="43">
        <v>2023</v>
      </c>
      <c r="E83" s="43"/>
      <c r="F83" s="43"/>
      <c r="G83" s="27">
        <f t="shared" si="0"/>
        <v>0</v>
      </c>
      <c r="H83" s="43"/>
      <c r="I83" s="43"/>
      <c r="J83" s="43" t="s">
        <v>390</v>
      </c>
      <c r="K83" s="43">
        <v>3</v>
      </c>
      <c r="L83" s="43" t="s">
        <v>958</v>
      </c>
      <c r="M83" s="46" t="s">
        <v>959</v>
      </c>
      <c r="N83" s="43" t="s">
        <v>960</v>
      </c>
      <c r="O83" s="43" t="s">
        <v>961</v>
      </c>
      <c r="P83" s="43" t="s">
        <v>962</v>
      </c>
      <c r="Q83" s="43" t="s">
        <v>963</v>
      </c>
      <c r="R83" s="43" t="s">
        <v>397</v>
      </c>
      <c r="S83" s="43" t="s">
        <v>894</v>
      </c>
      <c r="T83" s="43"/>
      <c r="U83" s="43" t="s">
        <v>119</v>
      </c>
      <c r="V83" s="43" t="s">
        <v>120</v>
      </c>
      <c r="W83" s="43" t="s">
        <v>964</v>
      </c>
      <c r="X83" s="53"/>
      <c r="Y83" s="48" t="s">
        <v>126</v>
      </c>
      <c r="Z83" s="43" t="s">
        <v>443</v>
      </c>
      <c r="AA83" s="49" t="b">
        <v>0</v>
      </c>
      <c r="AB83" s="49" t="b">
        <v>0</v>
      </c>
      <c r="AC83" s="49" t="b">
        <v>0</v>
      </c>
      <c r="AD83" s="50" t="b">
        <v>0</v>
      </c>
      <c r="AE83" s="50" t="b">
        <v>0</v>
      </c>
      <c r="AF83" s="50" t="b">
        <v>0</v>
      </c>
      <c r="AG83" s="50" t="b">
        <v>0</v>
      </c>
      <c r="AH83" s="50" t="b">
        <v>1</v>
      </c>
      <c r="AI83" s="43">
        <f t="shared" si="1"/>
        <v>0</v>
      </c>
      <c r="AJ83" s="266" t="s">
        <v>444</v>
      </c>
      <c r="AK83" s="53"/>
      <c r="AL83" s="48" t="s">
        <v>965</v>
      </c>
      <c r="AM83" s="43" t="s">
        <v>670</v>
      </c>
      <c r="AN83" s="49" t="b">
        <v>0</v>
      </c>
      <c r="AO83" s="49" t="b">
        <v>0</v>
      </c>
      <c r="AP83" s="49" t="b">
        <v>0</v>
      </c>
      <c r="AQ83" s="50" t="b">
        <v>0</v>
      </c>
      <c r="AR83" s="50" t="b">
        <v>0</v>
      </c>
      <c r="AS83" s="50" t="b">
        <v>0</v>
      </c>
      <c r="AT83" s="50" t="b">
        <v>0</v>
      </c>
      <c r="AU83" s="50" t="b">
        <v>1</v>
      </c>
      <c r="AV83" s="43">
        <f t="shared" si="2"/>
        <v>0</v>
      </c>
      <c r="AW83" s="264"/>
      <c r="AX83" s="53"/>
      <c r="AY83" s="27">
        <f t="shared" si="9"/>
        <v>0</v>
      </c>
      <c r="AZ83" s="53"/>
      <c r="BA83" s="48"/>
      <c r="BB83" s="264"/>
      <c r="BC83" s="49" t="b">
        <v>0</v>
      </c>
      <c r="BD83" s="50" t="b">
        <v>0</v>
      </c>
      <c r="BE83" s="53"/>
      <c r="BF83" s="27">
        <f t="shared" si="10"/>
        <v>0</v>
      </c>
      <c r="BG83" s="27">
        <f t="shared" si="5"/>
        <v>0</v>
      </c>
      <c r="BH83" s="51">
        <f t="shared" si="6"/>
        <v>0</v>
      </c>
      <c r="BI83" s="52" t="b">
        <v>0</v>
      </c>
      <c r="BJ83" s="27" t="b">
        <f t="shared" si="7"/>
        <v>0</v>
      </c>
      <c r="BK83" s="27"/>
      <c r="BL83" s="27"/>
      <c r="BM83" s="27"/>
    </row>
    <row r="84" spans="1:65" ht="27.6" thickBot="1">
      <c r="A84" s="43" t="s">
        <v>966</v>
      </c>
      <c r="B84" s="43">
        <f t="shared" si="8"/>
        <v>82</v>
      </c>
      <c r="C84" s="43" t="s">
        <v>967</v>
      </c>
      <c r="D84" s="43">
        <v>2023</v>
      </c>
      <c r="E84" s="44" t="s">
        <v>968</v>
      </c>
      <c r="F84" s="44" t="s">
        <v>969</v>
      </c>
      <c r="G84" s="27">
        <f t="shared" si="0"/>
        <v>1</v>
      </c>
      <c r="H84" s="44" t="s">
        <v>109</v>
      </c>
      <c r="I84" s="45" t="s">
        <v>970</v>
      </c>
      <c r="J84" s="43" t="s">
        <v>969</v>
      </c>
      <c r="K84" s="43">
        <v>44</v>
      </c>
      <c r="L84" s="43" t="s">
        <v>971</v>
      </c>
      <c r="M84" s="46" t="s">
        <v>972</v>
      </c>
      <c r="N84" s="43" t="s">
        <v>973</v>
      </c>
      <c r="O84" s="43" t="s">
        <v>974</v>
      </c>
      <c r="P84" s="43" t="s">
        <v>975</v>
      </c>
      <c r="Q84" s="43" t="s">
        <v>976</v>
      </c>
      <c r="R84" s="43" t="s">
        <v>210</v>
      </c>
      <c r="S84" s="43" t="s">
        <v>719</v>
      </c>
      <c r="T84" s="43"/>
      <c r="U84" s="43" t="s">
        <v>119</v>
      </c>
      <c r="V84" s="43" t="s">
        <v>120</v>
      </c>
      <c r="W84" s="43" t="s">
        <v>977</v>
      </c>
      <c r="X84" s="47"/>
      <c r="Y84" s="48" t="s">
        <v>126</v>
      </c>
      <c r="Z84" s="43" t="s">
        <v>443</v>
      </c>
      <c r="AA84" s="49" t="b">
        <v>1</v>
      </c>
      <c r="AB84" s="49" t="b">
        <v>0</v>
      </c>
      <c r="AC84" s="49" t="b">
        <v>0</v>
      </c>
      <c r="AD84" s="50" t="b">
        <v>0</v>
      </c>
      <c r="AE84" s="50" t="b">
        <v>0</v>
      </c>
      <c r="AF84" s="50" t="b">
        <v>0</v>
      </c>
      <c r="AG84" s="50" t="b">
        <v>0</v>
      </c>
      <c r="AH84" s="50" t="b">
        <v>0</v>
      </c>
      <c r="AI84" s="43">
        <f t="shared" si="1"/>
        <v>1</v>
      </c>
      <c r="AJ84" s="267" t="s">
        <v>978</v>
      </c>
      <c r="AK84" s="47"/>
      <c r="AL84" s="48" t="s">
        <v>138</v>
      </c>
      <c r="AM84" s="43" t="s">
        <v>139</v>
      </c>
      <c r="AN84" s="49" t="b">
        <v>1</v>
      </c>
      <c r="AO84" s="49" t="b">
        <v>0</v>
      </c>
      <c r="AP84" s="49" t="b">
        <v>0</v>
      </c>
      <c r="AQ84" s="50" t="b">
        <v>0</v>
      </c>
      <c r="AR84" s="50" t="b">
        <v>0</v>
      </c>
      <c r="AS84" s="50" t="b">
        <v>0</v>
      </c>
      <c r="AT84" s="50" t="b">
        <v>0</v>
      </c>
      <c r="AU84" s="50" t="b">
        <v>0</v>
      </c>
      <c r="AV84" s="43">
        <f t="shared" si="2"/>
        <v>1</v>
      </c>
      <c r="AW84" s="265"/>
      <c r="AX84" s="47"/>
      <c r="AY84" s="27">
        <f t="shared" si="9"/>
        <v>0</v>
      </c>
      <c r="AZ84" s="47"/>
      <c r="BA84" s="48"/>
      <c r="BB84" s="265"/>
      <c r="BC84" s="49" t="b">
        <v>0</v>
      </c>
      <c r="BD84" s="50" t="b">
        <v>0</v>
      </c>
      <c r="BE84" s="47"/>
      <c r="BF84" s="27">
        <f t="shared" si="10"/>
        <v>1</v>
      </c>
      <c r="BG84" s="27">
        <f t="shared" si="5"/>
        <v>0</v>
      </c>
      <c r="BH84" s="51">
        <f t="shared" si="6"/>
        <v>1</v>
      </c>
      <c r="BI84" s="52" t="b">
        <v>1</v>
      </c>
      <c r="BJ84" s="27" t="b">
        <f t="shared" si="7"/>
        <v>0</v>
      </c>
      <c r="BK84" s="27"/>
      <c r="BL84" s="27"/>
      <c r="BM84" s="27"/>
    </row>
    <row r="85" spans="1:65" ht="27.6" thickBot="1">
      <c r="A85" s="43" t="s">
        <v>979</v>
      </c>
      <c r="B85" s="43">
        <f t="shared" si="8"/>
        <v>83</v>
      </c>
      <c r="C85" s="43" t="s">
        <v>980</v>
      </c>
      <c r="D85" s="43">
        <v>2023</v>
      </c>
      <c r="E85" s="44" t="s">
        <v>968</v>
      </c>
      <c r="F85" s="44" t="s">
        <v>981</v>
      </c>
      <c r="G85" s="27">
        <f t="shared" si="0"/>
        <v>1</v>
      </c>
      <c r="H85" s="44" t="s">
        <v>109</v>
      </c>
      <c r="I85" s="45" t="s">
        <v>982</v>
      </c>
      <c r="J85" s="43" t="s">
        <v>981</v>
      </c>
      <c r="K85" s="43">
        <v>24</v>
      </c>
      <c r="L85" s="43" t="s">
        <v>983</v>
      </c>
      <c r="M85" s="46" t="s">
        <v>984</v>
      </c>
      <c r="N85" s="43" t="s">
        <v>985</v>
      </c>
      <c r="O85" s="43" t="s">
        <v>986</v>
      </c>
      <c r="P85" s="43" t="s">
        <v>987</v>
      </c>
      <c r="Q85" s="43" t="s">
        <v>988</v>
      </c>
      <c r="R85" s="43" t="s">
        <v>198</v>
      </c>
      <c r="S85" s="43" t="s">
        <v>764</v>
      </c>
      <c r="T85" s="43"/>
      <c r="U85" s="43" t="s">
        <v>119</v>
      </c>
      <c r="V85" s="43" t="s">
        <v>120</v>
      </c>
      <c r="W85" s="43" t="s">
        <v>989</v>
      </c>
      <c r="X85" s="47"/>
      <c r="Y85" s="48" t="s">
        <v>126</v>
      </c>
      <c r="Z85" s="43" t="s">
        <v>443</v>
      </c>
      <c r="AA85" s="49" t="b">
        <v>1</v>
      </c>
      <c r="AB85" s="49" t="b">
        <v>0</v>
      </c>
      <c r="AC85" s="49" t="b">
        <v>1</v>
      </c>
      <c r="AD85" s="50" t="b">
        <v>0</v>
      </c>
      <c r="AE85" s="50" t="b">
        <v>0</v>
      </c>
      <c r="AF85" s="50" t="b">
        <v>0</v>
      </c>
      <c r="AG85" s="50" t="b">
        <v>0</v>
      </c>
      <c r="AH85" s="50" t="b">
        <v>0</v>
      </c>
      <c r="AI85" s="43">
        <f t="shared" si="1"/>
        <v>1</v>
      </c>
      <c r="AJ85" s="266" t="s">
        <v>978</v>
      </c>
      <c r="AK85" s="47"/>
      <c r="AL85" s="48" t="s">
        <v>138</v>
      </c>
      <c r="AM85" s="43" t="s">
        <v>139</v>
      </c>
      <c r="AN85" s="49" t="b">
        <v>1</v>
      </c>
      <c r="AO85" s="49" t="b">
        <v>0</v>
      </c>
      <c r="AP85" s="49" t="b">
        <v>0</v>
      </c>
      <c r="AQ85" s="50" t="b">
        <v>0</v>
      </c>
      <c r="AR85" s="50" t="b">
        <v>0</v>
      </c>
      <c r="AS85" s="50" t="b">
        <v>0</v>
      </c>
      <c r="AT85" s="50" t="b">
        <v>0</v>
      </c>
      <c r="AU85" s="50" t="b">
        <v>0</v>
      </c>
      <c r="AV85" s="43">
        <f t="shared" si="2"/>
        <v>1</v>
      </c>
      <c r="AW85" s="264"/>
      <c r="AX85" s="47"/>
      <c r="AY85" s="27">
        <f t="shared" si="9"/>
        <v>0</v>
      </c>
      <c r="AZ85" s="47"/>
      <c r="BA85" s="48"/>
      <c r="BB85" s="264"/>
      <c r="BC85" s="49" t="b">
        <v>0</v>
      </c>
      <c r="BD85" s="50" t="b">
        <v>0</v>
      </c>
      <c r="BE85" s="47"/>
      <c r="BF85" s="27">
        <f t="shared" si="10"/>
        <v>1</v>
      </c>
      <c r="BG85" s="27">
        <f t="shared" si="5"/>
        <v>0</v>
      </c>
      <c r="BH85" s="51">
        <f t="shared" si="6"/>
        <v>1</v>
      </c>
      <c r="BI85" s="52" t="b">
        <v>1</v>
      </c>
      <c r="BJ85" s="27" t="b">
        <f t="shared" si="7"/>
        <v>0</v>
      </c>
      <c r="BK85" s="27"/>
      <c r="BL85" s="27"/>
      <c r="BM85" s="27"/>
    </row>
    <row r="86" spans="1:65" ht="41.4" thickBot="1">
      <c r="A86" s="43" t="s">
        <v>990</v>
      </c>
      <c r="B86" s="43">
        <f t="shared" si="8"/>
        <v>84</v>
      </c>
      <c r="C86" s="43" t="s">
        <v>991</v>
      </c>
      <c r="D86" s="43">
        <v>2023</v>
      </c>
      <c r="E86" s="43"/>
      <c r="F86" s="43"/>
      <c r="G86" s="27">
        <f t="shared" si="0"/>
        <v>0</v>
      </c>
      <c r="H86" s="43"/>
      <c r="I86" s="43"/>
      <c r="J86" s="43" t="s">
        <v>992</v>
      </c>
      <c r="K86" s="43">
        <v>1</v>
      </c>
      <c r="L86" s="43" t="s">
        <v>993</v>
      </c>
      <c r="M86" s="46" t="s">
        <v>994</v>
      </c>
      <c r="N86" s="43" t="s">
        <v>995</v>
      </c>
      <c r="O86" s="43" t="s">
        <v>996</v>
      </c>
      <c r="P86" s="43" t="s">
        <v>997</v>
      </c>
      <c r="Q86" s="43" t="s">
        <v>998</v>
      </c>
      <c r="R86" s="43" t="s">
        <v>342</v>
      </c>
      <c r="S86" s="43" t="s">
        <v>999</v>
      </c>
      <c r="T86" s="43"/>
      <c r="U86" s="43" t="s">
        <v>119</v>
      </c>
      <c r="V86" s="43" t="s">
        <v>300</v>
      </c>
      <c r="W86" s="43" t="s">
        <v>1000</v>
      </c>
      <c r="X86" s="53"/>
      <c r="Y86" s="48" t="s">
        <v>126</v>
      </c>
      <c r="Z86" s="43" t="s">
        <v>443</v>
      </c>
      <c r="AA86" s="49" t="b">
        <v>0</v>
      </c>
      <c r="AB86" s="49" t="b">
        <v>0</v>
      </c>
      <c r="AC86" s="49" t="b">
        <v>0</v>
      </c>
      <c r="AD86" s="50" t="b">
        <v>0</v>
      </c>
      <c r="AE86" s="50" t="b">
        <v>0</v>
      </c>
      <c r="AF86" s="50" t="b">
        <v>0</v>
      </c>
      <c r="AG86" s="50" t="b">
        <v>0</v>
      </c>
      <c r="AH86" s="50" t="b">
        <v>1</v>
      </c>
      <c r="AI86" s="43">
        <f t="shared" si="1"/>
        <v>0</v>
      </c>
      <c r="AJ86" s="267" t="s">
        <v>444</v>
      </c>
      <c r="AK86" s="53"/>
      <c r="AL86" s="48" t="s">
        <v>122</v>
      </c>
      <c r="AM86" s="43" t="s">
        <v>670</v>
      </c>
      <c r="AN86" s="49" t="b">
        <v>0</v>
      </c>
      <c r="AO86" s="49" t="b">
        <v>0</v>
      </c>
      <c r="AP86" s="49" t="b">
        <v>0</v>
      </c>
      <c r="AQ86" s="50" t="b">
        <v>0</v>
      </c>
      <c r="AR86" s="50" t="b">
        <v>0</v>
      </c>
      <c r="AS86" s="50" t="b">
        <v>0</v>
      </c>
      <c r="AT86" s="50" t="b">
        <v>0</v>
      </c>
      <c r="AU86" s="50" t="b">
        <v>1</v>
      </c>
      <c r="AV86" s="43">
        <f t="shared" si="2"/>
        <v>0</v>
      </c>
      <c r="AW86" s="265"/>
      <c r="AX86" s="53"/>
      <c r="AY86" s="27">
        <f t="shared" si="9"/>
        <v>0</v>
      </c>
      <c r="AZ86" s="53"/>
      <c r="BA86" s="48"/>
      <c r="BB86" s="265"/>
      <c r="BC86" s="49" t="b">
        <v>0</v>
      </c>
      <c r="BD86" s="50" t="b">
        <v>0</v>
      </c>
      <c r="BE86" s="53"/>
      <c r="BF86" s="27">
        <f t="shared" si="10"/>
        <v>0</v>
      </c>
      <c r="BG86" s="27">
        <f t="shared" si="5"/>
        <v>0</v>
      </c>
      <c r="BH86" s="51">
        <f t="shared" si="6"/>
        <v>0</v>
      </c>
      <c r="BI86" s="52" t="b">
        <v>0</v>
      </c>
      <c r="BJ86" s="27" t="b">
        <f t="shared" si="7"/>
        <v>0</v>
      </c>
      <c r="BK86" s="27"/>
      <c r="BL86" s="27"/>
      <c r="BM86" s="27"/>
    </row>
    <row r="87" spans="1:65" ht="31.2" thickBot="1">
      <c r="A87" s="43" t="s">
        <v>1001</v>
      </c>
      <c r="B87" s="43">
        <f t="shared" si="8"/>
        <v>85</v>
      </c>
      <c r="C87" s="43" t="s">
        <v>1002</v>
      </c>
      <c r="D87" s="43">
        <v>2023</v>
      </c>
      <c r="E87" s="43"/>
      <c r="F87" s="43"/>
      <c r="G87" s="27">
        <f t="shared" si="0"/>
        <v>0</v>
      </c>
      <c r="H87" s="43"/>
      <c r="I87" s="43"/>
      <c r="J87" s="43" t="s">
        <v>1003</v>
      </c>
      <c r="K87" s="43">
        <v>13</v>
      </c>
      <c r="L87" s="43" t="s">
        <v>1004</v>
      </c>
      <c r="M87" s="46" t="s">
        <v>1005</v>
      </c>
      <c r="N87" s="43" t="s">
        <v>1006</v>
      </c>
      <c r="O87" s="43" t="s">
        <v>1007</v>
      </c>
      <c r="P87" s="43" t="s">
        <v>1008</v>
      </c>
      <c r="Q87" s="43" t="s">
        <v>1009</v>
      </c>
      <c r="R87" s="43" t="s">
        <v>1010</v>
      </c>
      <c r="S87" s="43" t="s">
        <v>753</v>
      </c>
      <c r="T87" s="43"/>
      <c r="U87" s="43" t="s">
        <v>119</v>
      </c>
      <c r="V87" s="43" t="s">
        <v>120</v>
      </c>
      <c r="W87" s="43" t="s">
        <v>1011</v>
      </c>
      <c r="X87" s="53"/>
      <c r="Y87" s="48" t="s">
        <v>126</v>
      </c>
      <c r="Z87" s="43" t="s">
        <v>443</v>
      </c>
      <c r="AA87" s="49" t="b">
        <v>1</v>
      </c>
      <c r="AB87" s="49" t="b">
        <v>0</v>
      </c>
      <c r="AC87" s="49" t="b">
        <v>0</v>
      </c>
      <c r="AD87" s="50" t="b">
        <v>0</v>
      </c>
      <c r="AE87" s="50" t="b">
        <v>0</v>
      </c>
      <c r="AF87" s="50" t="b">
        <v>0</v>
      </c>
      <c r="AG87" s="50" t="b">
        <v>1</v>
      </c>
      <c r="AH87" s="50" t="b">
        <v>0</v>
      </c>
      <c r="AI87" s="43">
        <f t="shared" si="1"/>
        <v>0</v>
      </c>
      <c r="AJ87" s="266" t="s">
        <v>640</v>
      </c>
      <c r="AK87" s="53"/>
      <c r="AL87" s="48" t="s">
        <v>122</v>
      </c>
      <c r="AM87" s="43" t="s">
        <v>670</v>
      </c>
      <c r="AN87" s="49" t="b">
        <v>0</v>
      </c>
      <c r="AO87" s="49" t="b">
        <v>0</v>
      </c>
      <c r="AP87" s="49" t="b">
        <v>0</v>
      </c>
      <c r="AQ87" s="50" t="b">
        <v>0</v>
      </c>
      <c r="AR87" s="50" t="b">
        <v>0</v>
      </c>
      <c r="AS87" s="50" t="b">
        <v>0</v>
      </c>
      <c r="AT87" s="50" t="b">
        <v>1</v>
      </c>
      <c r="AU87" s="50" t="b">
        <v>0</v>
      </c>
      <c r="AV87" s="43">
        <f t="shared" si="2"/>
        <v>0</v>
      </c>
      <c r="AW87" s="264"/>
      <c r="AX87" s="53"/>
      <c r="AY87" s="27">
        <f t="shared" si="9"/>
        <v>0</v>
      </c>
      <c r="AZ87" s="53"/>
      <c r="BA87" s="48"/>
      <c r="BB87" s="264"/>
      <c r="BC87" s="49" t="b">
        <v>0</v>
      </c>
      <c r="BD87" s="50" t="b">
        <v>0</v>
      </c>
      <c r="BE87" s="53"/>
      <c r="BF87" s="27">
        <f t="shared" si="10"/>
        <v>0</v>
      </c>
      <c r="BG87" s="27">
        <f t="shared" si="5"/>
        <v>0</v>
      </c>
      <c r="BH87" s="51">
        <f t="shared" si="6"/>
        <v>0</v>
      </c>
      <c r="BI87" s="52" t="b">
        <v>0</v>
      </c>
      <c r="BJ87" s="27" t="b">
        <f t="shared" si="7"/>
        <v>0</v>
      </c>
      <c r="BK87" s="27"/>
      <c r="BL87" s="27"/>
      <c r="BM87" s="27"/>
    </row>
    <row r="88" spans="1:65" ht="27.6" thickBot="1">
      <c r="A88" s="43" t="s">
        <v>1012</v>
      </c>
      <c r="B88" s="43">
        <f t="shared" si="8"/>
        <v>86</v>
      </c>
      <c r="C88" s="43" t="s">
        <v>1013</v>
      </c>
      <c r="D88" s="43">
        <v>2023</v>
      </c>
      <c r="E88" s="43"/>
      <c r="F88" s="43"/>
      <c r="G88" s="27">
        <f t="shared" si="0"/>
        <v>0</v>
      </c>
      <c r="H88" s="43"/>
      <c r="I88" s="43"/>
      <c r="J88" s="43" t="s">
        <v>1014</v>
      </c>
      <c r="K88" s="43">
        <v>1</v>
      </c>
      <c r="L88" s="43" t="s">
        <v>1015</v>
      </c>
      <c r="M88" s="46" t="s">
        <v>1016</v>
      </c>
      <c r="N88" s="43" t="s">
        <v>1017</v>
      </c>
      <c r="O88" s="43" t="s">
        <v>1018</v>
      </c>
      <c r="P88" s="43" t="s">
        <v>1019</v>
      </c>
      <c r="Q88" s="43" t="s">
        <v>1020</v>
      </c>
      <c r="R88" s="43" t="s">
        <v>176</v>
      </c>
      <c r="S88" s="43" t="s">
        <v>1021</v>
      </c>
      <c r="T88" s="43"/>
      <c r="U88" s="43" t="s">
        <v>119</v>
      </c>
      <c r="V88" s="43" t="s">
        <v>120</v>
      </c>
      <c r="W88" s="43" t="s">
        <v>1022</v>
      </c>
      <c r="X88" s="53"/>
      <c r="Y88" s="48" t="s">
        <v>126</v>
      </c>
      <c r="Z88" s="43" t="s">
        <v>443</v>
      </c>
      <c r="AA88" s="49" t="b">
        <v>0</v>
      </c>
      <c r="AB88" s="49" t="b">
        <v>0</v>
      </c>
      <c r="AC88" s="49" t="b">
        <v>0</v>
      </c>
      <c r="AD88" s="50" t="b">
        <v>1</v>
      </c>
      <c r="AE88" s="50" t="b">
        <v>0</v>
      </c>
      <c r="AF88" s="50" t="b">
        <v>0</v>
      </c>
      <c r="AG88" s="50" t="b">
        <v>0</v>
      </c>
      <c r="AH88" s="50" t="b">
        <v>1</v>
      </c>
      <c r="AI88" s="43">
        <f t="shared" si="1"/>
        <v>0</v>
      </c>
      <c r="AJ88" s="267" t="s">
        <v>1023</v>
      </c>
      <c r="AK88" s="53"/>
      <c r="AL88" s="48" t="s">
        <v>122</v>
      </c>
      <c r="AM88" s="43" t="s">
        <v>670</v>
      </c>
      <c r="AN88" s="49" t="b">
        <v>0</v>
      </c>
      <c r="AO88" s="49" t="b">
        <v>0</v>
      </c>
      <c r="AP88" s="49" t="b">
        <v>0</v>
      </c>
      <c r="AQ88" s="50" t="b">
        <v>0</v>
      </c>
      <c r="AR88" s="50" t="b">
        <v>0</v>
      </c>
      <c r="AS88" s="50" t="b">
        <v>0</v>
      </c>
      <c r="AT88" s="50" t="b">
        <v>0</v>
      </c>
      <c r="AU88" s="50" t="b">
        <v>1</v>
      </c>
      <c r="AV88" s="43">
        <f t="shared" si="2"/>
        <v>0</v>
      </c>
      <c r="AW88" s="265"/>
      <c r="AX88" s="53"/>
      <c r="AY88" s="27">
        <f t="shared" si="9"/>
        <v>0</v>
      </c>
      <c r="AZ88" s="53"/>
      <c r="BA88" s="48"/>
      <c r="BB88" s="265"/>
      <c r="BC88" s="49" t="b">
        <v>0</v>
      </c>
      <c r="BD88" s="50" t="b">
        <v>0</v>
      </c>
      <c r="BE88" s="53"/>
      <c r="BF88" s="27">
        <f t="shared" si="10"/>
        <v>0</v>
      </c>
      <c r="BG88" s="27">
        <f t="shared" si="5"/>
        <v>0</v>
      </c>
      <c r="BH88" s="51">
        <f t="shared" si="6"/>
        <v>0</v>
      </c>
      <c r="BI88" s="52" t="b">
        <v>0</v>
      </c>
      <c r="BJ88" s="27" t="b">
        <f t="shared" si="7"/>
        <v>0</v>
      </c>
      <c r="BK88" s="27"/>
      <c r="BL88" s="27"/>
      <c r="BM88" s="27"/>
    </row>
    <row r="89" spans="1:65" ht="27.6" thickBot="1">
      <c r="A89" s="43" t="s">
        <v>1024</v>
      </c>
      <c r="B89" s="43">
        <f t="shared" si="8"/>
        <v>87</v>
      </c>
      <c r="C89" s="43" t="s">
        <v>1025</v>
      </c>
      <c r="D89" s="43">
        <v>2023</v>
      </c>
      <c r="E89" s="43"/>
      <c r="F89" s="43"/>
      <c r="G89" s="27">
        <f t="shared" si="0"/>
        <v>0</v>
      </c>
      <c r="H89" s="43"/>
      <c r="I89" s="43"/>
      <c r="J89" s="43" t="s">
        <v>1026</v>
      </c>
      <c r="K89" s="43">
        <v>4</v>
      </c>
      <c r="L89" s="43" t="s">
        <v>1027</v>
      </c>
      <c r="M89" s="46" t="s">
        <v>1028</v>
      </c>
      <c r="N89" s="43" t="s">
        <v>1029</v>
      </c>
      <c r="O89" s="43" t="s">
        <v>1030</v>
      </c>
      <c r="P89" s="43" t="s">
        <v>1031</v>
      </c>
      <c r="Q89" s="43" t="s">
        <v>1032</v>
      </c>
      <c r="R89" s="43" t="s">
        <v>186</v>
      </c>
      <c r="S89" s="43" t="s">
        <v>1033</v>
      </c>
      <c r="T89" s="43"/>
      <c r="U89" s="43" t="s">
        <v>119</v>
      </c>
      <c r="V89" s="43" t="s">
        <v>120</v>
      </c>
      <c r="W89" s="43" t="s">
        <v>1034</v>
      </c>
      <c r="X89" s="53"/>
      <c r="Y89" s="48" t="s">
        <v>126</v>
      </c>
      <c r="Z89" s="43" t="s">
        <v>443</v>
      </c>
      <c r="AA89" s="49" t="b">
        <v>0</v>
      </c>
      <c r="AB89" s="49" t="b">
        <v>0</v>
      </c>
      <c r="AC89" s="49" t="b">
        <v>0</v>
      </c>
      <c r="AD89" s="50" t="b">
        <v>1</v>
      </c>
      <c r="AE89" s="50" t="b">
        <v>0</v>
      </c>
      <c r="AF89" s="50" t="b">
        <v>0</v>
      </c>
      <c r="AG89" s="50" t="b">
        <v>0</v>
      </c>
      <c r="AH89" s="50" t="b">
        <v>1</v>
      </c>
      <c r="AI89" s="43">
        <f t="shared" si="1"/>
        <v>0</v>
      </c>
      <c r="AJ89" s="266" t="s">
        <v>1023</v>
      </c>
      <c r="AK89" s="53"/>
      <c r="AL89" s="48" t="s">
        <v>122</v>
      </c>
      <c r="AM89" s="43" t="s">
        <v>670</v>
      </c>
      <c r="AN89" s="49" t="b">
        <v>0</v>
      </c>
      <c r="AO89" s="49" t="b">
        <v>0</v>
      </c>
      <c r="AP89" s="49" t="b">
        <v>0</v>
      </c>
      <c r="AQ89" s="50" t="b">
        <v>0</v>
      </c>
      <c r="AR89" s="50" t="b">
        <v>0</v>
      </c>
      <c r="AS89" s="50" t="b">
        <v>0</v>
      </c>
      <c r="AT89" s="50" t="b">
        <v>0</v>
      </c>
      <c r="AU89" s="50" t="b">
        <v>1</v>
      </c>
      <c r="AV89" s="43">
        <f t="shared" si="2"/>
        <v>0</v>
      </c>
      <c r="AW89" s="264"/>
      <c r="AX89" s="53"/>
      <c r="AY89" s="27">
        <f t="shared" si="9"/>
        <v>0</v>
      </c>
      <c r="AZ89" s="53"/>
      <c r="BA89" s="48"/>
      <c r="BB89" s="264"/>
      <c r="BC89" s="49" t="b">
        <v>0</v>
      </c>
      <c r="BD89" s="50" t="b">
        <v>0</v>
      </c>
      <c r="BE89" s="53"/>
      <c r="BF89" s="27">
        <f t="shared" si="10"/>
        <v>0</v>
      </c>
      <c r="BG89" s="27">
        <f t="shared" si="5"/>
        <v>0</v>
      </c>
      <c r="BH89" s="51">
        <f t="shared" si="6"/>
        <v>0</v>
      </c>
      <c r="BI89" s="52" t="b">
        <v>0</v>
      </c>
      <c r="BJ89" s="27" t="b">
        <f t="shared" si="7"/>
        <v>0</v>
      </c>
      <c r="BK89" s="27"/>
      <c r="BL89" s="27"/>
      <c r="BM89" s="27"/>
    </row>
    <row r="90" spans="1:65" ht="27.6" thickBot="1">
      <c r="A90" s="43" t="s">
        <v>1035</v>
      </c>
      <c r="B90" s="43">
        <f t="shared" si="8"/>
        <v>88</v>
      </c>
      <c r="C90" s="43" t="s">
        <v>1036</v>
      </c>
      <c r="D90" s="43">
        <v>2023</v>
      </c>
      <c r="E90" s="43"/>
      <c r="F90" s="43"/>
      <c r="G90" s="27">
        <f t="shared" si="0"/>
        <v>0</v>
      </c>
      <c r="H90" s="43"/>
      <c r="I90" s="43"/>
      <c r="J90" s="43" t="s">
        <v>1037</v>
      </c>
      <c r="K90" s="43">
        <v>2</v>
      </c>
      <c r="L90" s="43" t="s">
        <v>1038</v>
      </c>
      <c r="M90" s="46" t="s">
        <v>1039</v>
      </c>
      <c r="N90" s="43" t="s">
        <v>1040</v>
      </c>
      <c r="O90" s="43" t="s">
        <v>1041</v>
      </c>
      <c r="P90" s="43" t="s">
        <v>1042</v>
      </c>
      <c r="Q90" s="43" t="s">
        <v>1043</v>
      </c>
      <c r="R90" s="43" t="s">
        <v>186</v>
      </c>
      <c r="S90" s="43" t="s">
        <v>764</v>
      </c>
      <c r="T90" s="43"/>
      <c r="U90" s="43" t="s">
        <v>119</v>
      </c>
      <c r="V90" s="43" t="s">
        <v>120</v>
      </c>
      <c r="W90" s="43" t="s">
        <v>1044</v>
      </c>
      <c r="X90" s="53"/>
      <c r="Y90" s="48" t="s">
        <v>126</v>
      </c>
      <c r="Z90" s="43" t="s">
        <v>443</v>
      </c>
      <c r="AA90" s="49" t="b">
        <v>0</v>
      </c>
      <c r="AB90" s="49" t="b">
        <v>0</v>
      </c>
      <c r="AC90" s="49" t="b">
        <v>0</v>
      </c>
      <c r="AD90" s="50" t="b">
        <v>1</v>
      </c>
      <c r="AE90" s="50" t="b">
        <v>0</v>
      </c>
      <c r="AF90" s="50" t="b">
        <v>0</v>
      </c>
      <c r="AG90" s="50" t="b">
        <v>0</v>
      </c>
      <c r="AH90" s="50" t="b">
        <v>1</v>
      </c>
      <c r="AI90" s="43">
        <f t="shared" si="1"/>
        <v>0</v>
      </c>
      <c r="AJ90" s="267" t="s">
        <v>1023</v>
      </c>
      <c r="AK90" s="53"/>
      <c r="AL90" s="48" t="s">
        <v>122</v>
      </c>
      <c r="AM90" s="43" t="s">
        <v>670</v>
      </c>
      <c r="AN90" s="49" t="b">
        <v>0</v>
      </c>
      <c r="AO90" s="49" t="b">
        <v>0</v>
      </c>
      <c r="AP90" s="49" t="b">
        <v>0</v>
      </c>
      <c r="AQ90" s="50" t="b">
        <v>0</v>
      </c>
      <c r="AR90" s="50" t="b">
        <v>0</v>
      </c>
      <c r="AS90" s="50" t="b">
        <v>0</v>
      </c>
      <c r="AT90" s="50" t="b">
        <v>0</v>
      </c>
      <c r="AU90" s="50" t="b">
        <v>1</v>
      </c>
      <c r="AV90" s="43">
        <f t="shared" si="2"/>
        <v>0</v>
      </c>
      <c r="AW90" s="265"/>
      <c r="AX90" s="53"/>
      <c r="AY90" s="27">
        <f t="shared" si="9"/>
        <v>0</v>
      </c>
      <c r="AZ90" s="53"/>
      <c r="BA90" s="48"/>
      <c r="BB90" s="265"/>
      <c r="BC90" s="49" t="b">
        <v>0</v>
      </c>
      <c r="BD90" s="50" t="b">
        <v>0</v>
      </c>
      <c r="BE90" s="53"/>
      <c r="BF90" s="27">
        <f t="shared" si="10"/>
        <v>0</v>
      </c>
      <c r="BG90" s="27">
        <f t="shared" si="5"/>
        <v>0</v>
      </c>
      <c r="BH90" s="51">
        <f t="shared" si="6"/>
        <v>0</v>
      </c>
      <c r="BI90" s="52" t="b">
        <v>0</v>
      </c>
      <c r="BJ90" s="27" t="b">
        <f t="shared" si="7"/>
        <v>0</v>
      </c>
      <c r="BK90" s="27"/>
      <c r="BL90" s="27"/>
      <c r="BM90" s="27"/>
    </row>
    <row r="91" spans="1:65" ht="27.6" thickBot="1">
      <c r="A91" s="43" t="s">
        <v>1045</v>
      </c>
      <c r="B91" s="43">
        <f t="shared" si="8"/>
        <v>89</v>
      </c>
      <c r="C91" s="43" t="s">
        <v>1046</v>
      </c>
      <c r="D91" s="43">
        <v>2023</v>
      </c>
      <c r="E91" s="44" t="s">
        <v>1047</v>
      </c>
      <c r="F91" s="44" t="s">
        <v>1048</v>
      </c>
      <c r="G91" s="27">
        <f t="shared" si="0"/>
        <v>1</v>
      </c>
      <c r="H91" s="44" t="s">
        <v>178</v>
      </c>
      <c r="I91" s="45" t="s">
        <v>1049</v>
      </c>
      <c r="J91" s="43" t="s">
        <v>1048</v>
      </c>
      <c r="K91" s="43">
        <v>2</v>
      </c>
      <c r="L91" s="43" t="s">
        <v>1050</v>
      </c>
      <c r="M91" s="46" t="s">
        <v>1051</v>
      </c>
      <c r="N91" s="43" t="s">
        <v>1052</v>
      </c>
      <c r="O91" s="43" t="s">
        <v>1053</v>
      </c>
      <c r="P91" s="43" t="s">
        <v>1054</v>
      </c>
      <c r="Q91" s="43" t="s">
        <v>1055</v>
      </c>
      <c r="R91" s="43" t="s">
        <v>1056</v>
      </c>
      <c r="S91" s="43" t="s">
        <v>753</v>
      </c>
      <c r="T91" s="43"/>
      <c r="U91" s="43" t="s">
        <v>119</v>
      </c>
      <c r="V91" s="43" t="s">
        <v>120</v>
      </c>
      <c r="W91" s="43" t="s">
        <v>1057</v>
      </c>
      <c r="X91" s="47"/>
      <c r="Y91" s="48" t="s">
        <v>126</v>
      </c>
      <c r="Z91" s="43" t="s">
        <v>443</v>
      </c>
      <c r="AA91" s="49" t="b">
        <v>1</v>
      </c>
      <c r="AB91" s="49" t="b">
        <v>0</v>
      </c>
      <c r="AC91" s="49" t="b">
        <v>0</v>
      </c>
      <c r="AD91" s="50" t="b">
        <v>0</v>
      </c>
      <c r="AE91" s="50" t="b">
        <v>0</v>
      </c>
      <c r="AF91" s="50" t="b">
        <v>0</v>
      </c>
      <c r="AG91" s="50" t="b">
        <v>0</v>
      </c>
      <c r="AH91" s="50" t="b">
        <v>0</v>
      </c>
      <c r="AI91" s="43">
        <f t="shared" si="1"/>
        <v>1</v>
      </c>
      <c r="AJ91" s="266" t="s">
        <v>978</v>
      </c>
      <c r="AK91" s="47"/>
      <c r="AL91" s="48" t="s">
        <v>138</v>
      </c>
      <c r="AM91" s="43" t="s">
        <v>139</v>
      </c>
      <c r="AN91" s="49" t="b">
        <v>1</v>
      </c>
      <c r="AO91" s="49" t="b">
        <v>0</v>
      </c>
      <c r="AP91" s="49" t="b">
        <v>0</v>
      </c>
      <c r="AQ91" s="50" t="b">
        <v>0</v>
      </c>
      <c r="AR91" s="50" t="b">
        <v>0</v>
      </c>
      <c r="AS91" s="50" t="b">
        <v>0</v>
      </c>
      <c r="AT91" s="50" t="b">
        <v>0</v>
      </c>
      <c r="AU91" s="50" t="b">
        <v>0</v>
      </c>
      <c r="AV91" s="43">
        <f t="shared" si="2"/>
        <v>1</v>
      </c>
      <c r="AW91" s="264"/>
      <c r="AX91" s="47"/>
      <c r="AY91" s="27">
        <f t="shared" si="9"/>
        <v>0</v>
      </c>
      <c r="AZ91" s="47"/>
      <c r="BA91" s="48"/>
      <c r="BB91" s="264"/>
      <c r="BC91" s="49" t="b">
        <v>0</v>
      </c>
      <c r="BD91" s="50" t="b">
        <v>0</v>
      </c>
      <c r="BE91" s="47"/>
      <c r="BF91" s="27">
        <f t="shared" si="10"/>
        <v>1</v>
      </c>
      <c r="BG91" s="27">
        <f t="shared" si="5"/>
        <v>0</v>
      </c>
      <c r="BH91" s="51">
        <f t="shared" si="6"/>
        <v>1</v>
      </c>
      <c r="BI91" s="52" t="b">
        <v>1</v>
      </c>
      <c r="BJ91" s="27" t="b">
        <f t="shared" si="7"/>
        <v>0</v>
      </c>
      <c r="BK91" s="27"/>
      <c r="BL91" s="27"/>
      <c r="BM91" s="27"/>
    </row>
    <row r="92" spans="1:65" ht="27.6" thickBot="1">
      <c r="A92" s="43" t="s">
        <v>1058</v>
      </c>
      <c r="B92" s="43">
        <f t="shared" si="8"/>
        <v>90</v>
      </c>
      <c r="C92" s="43" t="s">
        <v>1059</v>
      </c>
      <c r="D92" s="43">
        <v>2023</v>
      </c>
      <c r="E92" s="43"/>
      <c r="F92" s="43"/>
      <c r="G92" s="27">
        <f t="shared" si="0"/>
        <v>0</v>
      </c>
      <c r="H92" s="43"/>
      <c r="I92" s="43"/>
      <c r="J92" s="43" t="s">
        <v>981</v>
      </c>
      <c r="K92" s="43">
        <v>16</v>
      </c>
      <c r="L92" s="43" t="s">
        <v>1060</v>
      </c>
      <c r="M92" s="46" t="s">
        <v>1061</v>
      </c>
      <c r="N92" s="43" t="s">
        <v>1062</v>
      </c>
      <c r="O92" s="43" t="s">
        <v>1063</v>
      </c>
      <c r="P92" s="43" t="s">
        <v>1064</v>
      </c>
      <c r="Q92" s="43" t="s">
        <v>1065</v>
      </c>
      <c r="R92" s="43" t="s">
        <v>198</v>
      </c>
      <c r="S92" s="43" t="s">
        <v>1021</v>
      </c>
      <c r="T92" s="43"/>
      <c r="U92" s="43" t="s">
        <v>119</v>
      </c>
      <c r="V92" s="43" t="s">
        <v>120</v>
      </c>
      <c r="W92" s="43" t="s">
        <v>1066</v>
      </c>
      <c r="X92" s="53"/>
      <c r="Y92" s="48" t="s">
        <v>477</v>
      </c>
      <c r="Z92" s="43" t="s">
        <v>478</v>
      </c>
      <c r="AA92" s="49" t="b">
        <v>0</v>
      </c>
      <c r="AB92" s="49" t="b">
        <v>0</v>
      </c>
      <c r="AC92" s="49" t="b">
        <v>0</v>
      </c>
      <c r="AD92" s="50" t="b">
        <v>0</v>
      </c>
      <c r="AE92" s="50" t="b">
        <v>0</v>
      </c>
      <c r="AF92" s="50" t="b">
        <v>0</v>
      </c>
      <c r="AG92" s="50" t="b">
        <v>1</v>
      </c>
      <c r="AH92" s="50" t="b">
        <v>0</v>
      </c>
      <c r="AI92" s="43">
        <f t="shared" si="1"/>
        <v>0</v>
      </c>
      <c r="AJ92" s="267" t="s">
        <v>1067</v>
      </c>
      <c r="AK92" s="53"/>
      <c r="AL92" s="48" t="s">
        <v>122</v>
      </c>
      <c r="AM92" s="43" t="s">
        <v>670</v>
      </c>
      <c r="AN92" s="49" t="b">
        <v>0</v>
      </c>
      <c r="AO92" s="49" t="b">
        <v>0</v>
      </c>
      <c r="AP92" s="49" t="b">
        <v>0</v>
      </c>
      <c r="AQ92" s="50" t="b">
        <v>0</v>
      </c>
      <c r="AR92" s="50" t="b">
        <v>0</v>
      </c>
      <c r="AS92" s="50" t="b">
        <v>0</v>
      </c>
      <c r="AT92" s="50" t="b">
        <v>1</v>
      </c>
      <c r="AU92" s="50" t="b">
        <v>0</v>
      </c>
      <c r="AV92" s="43">
        <f t="shared" si="2"/>
        <v>0</v>
      </c>
      <c r="AW92" s="265"/>
      <c r="AX92" s="53"/>
      <c r="AY92" s="27">
        <f t="shared" si="9"/>
        <v>0</v>
      </c>
      <c r="AZ92" s="53"/>
      <c r="BA92" s="48"/>
      <c r="BB92" s="265"/>
      <c r="BC92" s="49" t="b">
        <v>0</v>
      </c>
      <c r="BD92" s="50" t="b">
        <v>0</v>
      </c>
      <c r="BE92" s="53"/>
      <c r="BF92" s="27">
        <f t="shared" si="10"/>
        <v>0</v>
      </c>
      <c r="BG92" s="27">
        <f t="shared" si="5"/>
        <v>0</v>
      </c>
      <c r="BH92" s="51">
        <f t="shared" si="6"/>
        <v>0</v>
      </c>
      <c r="BI92" s="52" t="b">
        <v>0</v>
      </c>
      <c r="BJ92" s="27" t="b">
        <f t="shared" si="7"/>
        <v>0</v>
      </c>
      <c r="BK92" s="27"/>
      <c r="BL92" s="27"/>
      <c r="BM92" s="27"/>
    </row>
    <row r="93" spans="1:65" ht="27.6" thickBot="1">
      <c r="A93" s="43" t="s">
        <v>1068</v>
      </c>
      <c r="B93" s="43">
        <f t="shared" si="8"/>
        <v>91</v>
      </c>
      <c r="C93" s="43" t="s">
        <v>1069</v>
      </c>
      <c r="D93" s="43">
        <v>2023</v>
      </c>
      <c r="E93" s="43"/>
      <c r="F93" s="43"/>
      <c r="G93" s="27">
        <f t="shared" si="0"/>
        <v>0</v>
      </c>
      <c r="H93" s="43"/>
      <c r="I93" s="43"/>
      <c r="J93" s="43" t="s">
        <v>1026</v>
      </c>
      <c r="K93" s="43">
        <v>41</v>
      </c>
      <c r="L93" s="43" t="s">
        <v>1070</v>
      </c>
      <c r="M93" s="46" t="s">
        <v>1071</v>
      </c>
      <c r="N93" s="43" t="s">
        <v>1072</v>
      </c>
      <c r="O93" s="43" t="s">
        <v>1073</v>
      </c>
      <c r="P93" s="43" t="s">
        <v>1074</v>
      </c>
      <c r="Q93" s="43" t="s">
        <v>1075</v>
      </c>
      <c r="R93" s="43" t="s">
        <v>176</v>
      </c>
      <c r="S93" s="43" t="s">
        <v>753</v>
      </c>
      <c r="T93" s="43"/>
      <c r="U93" s="43" t="s">
        <v>119</v>
      </c>
      <c r="V93" s="43" t="s">
        <v>120</v>
      </c>
      <c r="W93" s="43" t="s">
        <v>1076</v>
      </c>
      <c r="X93" s="53"/>
      <c r="Y93" s="48" t="s">
        <v>477</v>
      </c>
      <c r="Z93" s="43" t="s">
        <v>478</v>
      </c>
      <c r="AA93" s="49" t="b">
        <v>0</v>
      </c>
      <c r="AB93" s="49" t="b">
        <v>0</v>
      </c>
      <c r="AC93" s="49" t="b">
        <v>0</v>
      </c>
      <c r="AD93" s="50" t="b">
        <v>0</v>
      </c>
      <c r="AE93" s="50" t="b">
        <v>0</v>
      </c>
      <c r="AF93" s="50" t="b">
        <v>0</v>
      </c>
      <c r="AG93" s="50" t="b">
        <v>0</v>
      </c>
      <c r="AH93" s="50" t="b">
        <v>1</v>
      </c>
      <c r="AI93" s="43">
        <f t="shared" si="1"/>
        <v>0</v>
      </c>
      <c r="AJ93" s="266" t="s">
        <v>1077</v>
      </c>
      <c r="AK93" s="53"/>
      <c r="AL93" s="48" t="s">
        <v>122</v>
      </c>
      <c r="AM93" s="43" t="s">
        <v>670</v>
      </c>
      <c r="AN93" s="49" t="b">
        <v>0</v>
      </c>
      <c r="AO93" s="49" t="b">
        <v>0</v>
      </c>
      <c r="AP93" s="49" t="b">
        <v>0</v>
      </c>
      <c r="AQ93" s="50" t="b">
        <v>0</v>
      </c>
      <c r="AR93" s="50" t="b">
        <v>0</v>
      </c>
      <c r="AS93" s="50" t="b">
        <v>0</v>
      </c>
      <c r="AT93" s="50" t="b">
        <v>0</v>
      </c>
      <c r="AU93" s="50" t="b">
        <v>1</v>
      </c>
      <c r="AV93" s="43">
        <f t="shared" si="2"/>
        <v>0</v>
      </c>
      <c r="AW93" s="264"/>
      <c r="AX93" s="53"/>
      <c r="AY93" s="27">
        <f t="shared" si="9"/>
        <v>0</v>
      </c>
      <c r="AZ93" s="53"/>
      <c r="BA93" s="48"/>
      <c r="BB93" s="264"/>
      <c r="BC93" s="49" t="b">
        <v>0</v>
      </c>
      <c r="BD93" s="50" t="b">
        <v>0</v>
      </c>
      <c r="BE93" s="53"/>
      <c r="BF93" s="27">
        <f t="shared" si="10"/>
        <v>0</v>
      </c>
      <c r="BG93" s="27">
        <f t="shared" si="5"/>
        <v>0</v>
      </c>
      <c r="BH93" s="51">
        <f t="shared" si="6"/>
        <v>0</v>
      </c>
      <c r="BI93" s="52" t="b">
        <v>0</v>
      </c>
      <c r="BJ93" s="27" t="b">
        <f t="shared" si="7"/>
        <v>0</v>
      </c>
      <c r="BK93" s="27"/>
      <c r="BL93" s="27"/>
      <c r="BM93" s="27"/>
    </row>
    <row r="94" spans="1:65" ht="27.6" thickBot="1">
      <c r="A94" s="43" t="s">
        <v>1078</v>
      </c>
      <c r="B94" s="43">
        <f t="shared" si="8"/>
        <v>92</v>
      </c>
      <c r="C94" s="43" t="s">
        <v>1079</v>
      </c>
      <c r="D94" s="43">
        <v>2023</v>
      </c>
      <c r="E94" s="43"/>
      <c r="F94" s="43"/>
      <c r="G94" s="27">
        <f t="shared" si="0"/>
        <v>0</v>
      </c>
      <c r="H94" s="43"/>
      <c r="I94" s="43"/>
      <c r="J94" s="43" t="s">
        <v>791</v>
      </c>
      <c r="K94" s="43">
        <v>7</v>
      </c>
      <c r="L94" s="43" t="s">
        <v>1080</v>
      </c>
      <c r="M94" s="46" t="s">
        <v>1081</v>
      </c>
      <c r="N94" s="43" t="s">
        <v>1082</v>
      </c>
      <c r="O94" s="43" t="s">
        <v>1083</v>
      </c>
      <c r="P94" s="43" t="s">
        <v>1084</v>
      </c>
      <c r="Q94" s="43" t="s">
        <v>1085</v>
      </c>
      <c r="R94" s="43" t="s">
        <v>198</v>
      </c>
      <c r="S94" s="43" t="s">
        <v>1086</v>
      </c>
      <c r="T94" s="43"/>
      <c r="U94" s="43" t="s">
        <v>119</v>
      </c>
      <c r="V94" s="43" t="s">
        <v>120</v>
      </c>
      <c r="W94" s="43" t="s">
        <v>1087</v>
      </c>
      <c r="X94" s="53"/>
      <c r="Y94" s="48" t="s">
        <v>477</v>
      </c>
      <c r="Z94" s="43" t="s">
        <v>478</v>
      </c>
      <c r="AA94" s="49" t="b">
        <v>0</v>
      </c>
      <c r="AB94" s="49" t="b">
        <v>0</v>
      </c>
      <c r="AC94" s="49" t="b">
        <v>0</v>
      </c>
      <c r="AD94" s="50" t="b">
        <v>0</v>
      </c>
      <c r="AE94" s="50" t="b">
        <v>0</v>
      </c>
      <c r="AF94" s="50" t="b">
        <v>0</v>
      </c>
      <c r="AG94" s="50" t="b">
        <v>0</v>
      </c>
      <c r="AH94" s="50" t="b">
        <v>1</v>
      </c>
      <c r="AI94" s="43">
        <f t="shared" si="1"/>
        <v>0</v>
      </c>
      <c r="AJ94" s="267" t="s">
        <v>1077</v>
      </c>
      <c r="AK94" s="53"/>
      <c r="AL94" s="48" t="s">
        <v>122</v>
      </c>
      <c r="AM94" s="43" t="s">
        <v>670</v>
      </c>
      <c r="AN94" s="49" t="b">
        <v>0</v>
      </c>
      <c r="AO94" s="49" t="b">
        <v>0</v>
      </c>
      <c r="AP94" s="49" t="b">
        <v>0</v>
      </c>
      <c r="AQ94" s="50" t="b">
        <v>0</v>
      </c>
      <c r="AR94" s="50" t="b">
        <v>0</v>
      </c>
      <c r="AS94" s="50" t="b">
        <v>0</v>
      </c>
      <c r="AT94" s="50" t="b">
        <v>0</v>
      </c>
      <c r="AU94" s="50" t="b">
        <v>1</v>
      </c>
      <c r="AV94" s="43">
        <f t="shared" si="2"/>
        <v>0</v>
      </c>
      <c r="AW94" s="265"/>
      <c r="AX94" s="53"/>
      <c r="AY94" s="27">
        <f t="shared" si="9"/>
        <v>0</v>
      </c>
      <c r="AZ94" s="53"/>
      <c r="BA94" s="48"/>
      <c r="BB94" s="265"/>
      <c r="BC94" s="49" t="b">
        <v>0</v>
      </c>
      <c r="BD94" s="50" t="b">
        <v>0</v>
      </c>
      <c r="BE94" s="53"/>
      <c r="BF94" s="27">
        <f t="shared" si="10"/>
        <v>0</v>
      </c>
      <c r="BG94" s="27">
        <f t="shared" si="5"/>
        <v>0</v>
      </c>
      <c r="BH94" s="51">
        <f t="shared" si="6"/>
        <v>0</v>
      </c>
      <c r="BI94" s="52" t="b">
        <v>0</v>
      </c>
      <c r="BJ94" s="27" t="b">
        <f t="shared" si="7"/>
        <v>0</v>
      </c>
      <c r="BK94" s="27"/>
      <c r="BL94" s="27"/>
      <c r="BM94" s="27"/>
    </row>
    <row r="95" spans="1:65" ht="27.6" thickBot="1">
      <c r="A95" s="43" t="s">
        <v>1088</v>
      </c>
      <c r="B95" s="43">
        <f t="shared" si="8"/>
        <v>93</v>
      </c>
      <c r="C95" s="43" t="s">
        <v>1089</v>
      </c>
      <c r="D95" s="43">
        <v>2023</v>
      </c>
      <c r="E95" s="43"/>
      <c r="F95" s="43"/>
      <c r="G95" s="27">
        <f t="shared" si="0"/>
        <v>0</v>
      </c>
      <c r="H95" s="43"/>
      <c r="I95" s="43"/>
      <c r="J95" s="43" t="s">
        <v>1090</v>
      </c>
      <c r="K95" s="43">
        <v>48</v>
      </c>
      <c r="L95" s="43" t="s">
        <v>1091</v>
      </c>
      <c r="M95" s="46" t="s">
        <v>1092</v>
      </c>
      <c r="N95" s="43" t="s">
        <v>1093</v>
      </c>
      <c r="O95" s="43" t="s">
        <v>1094</v>
      </c>
      <c r="P95" s="43" t="s">
        <v>1095</v>
      </c>
      <c r="Q95" s="43" t="s">
        <v>1096</v>
      </c>
      <c r="R95" s="43" t="s">
        <v>198</v>
      </c>
      <c r="S95" s="43" t="s">
        <v>1097</v>
      </c>
      <c r="T95" s="43"/>
      <c r="U95" s="43" t="s">
        <v>119</v>
      </c>
      <c r="V95" s="43" t="s">
        <v>120</v>
      </c>
      <c r="W95" s="43" t="s">
        <v>1098</v>
      </c>
      <c r="X95" s="53"/>
      <c r="Y95" s="48" t="s">
        <v>477</v>
      </c>
      <c r="Z95" s="43" t="s">
        <v>478</v>
      </c>
      <c r="AA95" s="49" t="b">
        <v>0</v>
      </c>
      <c r="AB95" s="49" t="b">
        <v>0</v>
      </c>
      <c r="AC95" s="49" t="b">
        <v>0</v>
      </c>
      <c r="AD95" s="50" t="b">
        <v>0</v>
      </c>
      <c r="AE95" s="50" t="b">
        <v>0</v>
      </c>
      <c r="AF95" s="50" t="b">
        <v>0</v>
      </c>
      <c r="AG95" s="50" t="b">
        <v>0</v>
      </c>
      <c r="AH95" s="50" t="b">
        <v>1</v>
      </c>
      <c r="AI95" s="43">
        <f t="shared" si="1"/>
        <v>0</v>
      </c>
      <c r="AJ95" s="266" t="s">
        <v>1077</v>
      </c>
      <c r="AK95" s="53"/>
      <c r="AL95" s="48" t="s">
        <v>122</v>
      </c>
      <c r="AM95" s="43" t="s">
        <v>670</v>
      </c>
      <c r="AN95" s="49" t="b">
        <v>0</v>
      </c>
      <c r="AO95" s="49" t="b">
        <v>0</v>
      </c>
      <c r="AP95" s="49" t="b">
        <v>0</v>
      </c>
      <c r="AQ95" s="50" t="b">
        <v>0</v>
      </c>
      <c r="AR95" s="50" t="b">
        <v>0</v>
      </c>
      <c r="AS95" s="50" t="b">
        <v>0</v>
      </c>
      <c r="AT95" s="50" t="b">
        <v>0</v>
      </c>
      <c r="AU95" s="50" t="b">
        <v>1</v>
      </c>
      <c r="AV95" s="43">
        <f t="shared" si="2"/>
        <v>0</v>
      </c>
      <c r="AW95" s="264"/>
      <c r="AX95" s="53"/>
      <c r="AY95" s="27">
        <f t="shared" si="9"/>
        <v>0</v>
      </c>
      <c r="AZ95" s="53"/>
      <c r="BA95" s="48"/>
      <c r="BB95" s="264"/>
      <c r="BC95" s="49" t="b">
        <v>0</v>
      </c>
      <c r="BD95" s="50" t="b">
        <v>0</v>
      </c>
      <c r="BE95" s="53"/>
      <c r="BF95" s="27">
        <f t="shared" si="10"/>
        <v>0</v>
      </c>
      <c r="BG95" s="27">
        <f t="shared" si="5"/>
        <v>0</v>
      </c>
      <c r="BH95" s="51">
        <f t="shared" si="6"/>
        <v>0</v>
      </c>
      <c r="BI95" s="52" t="b">
        <v>0</v>
      </c>
      <c r="BJ95" s="27" t="b">
        <f t="shared" si="7"/>
        <v>0</v>
      </c>
      <c r="BK95" s="27"/>
      <c r="BL95" s="27"/>
      <c r="BM95" s="27"/>
    </row>
    <row r="96" spans="1:65" ht="27.6" thickBot="1">
      <c r="A96" s="43" t="s">
        <v>1099</v>
      </c>
      <c r="B96" s="43">
        <f t="shared" si="8"/>
        <v>94</v>
      </c>
      <c r="C96" s="43" t="s">
        <v>1100</v>
      </c>
      <c r="D96" s="43">
        <v>2023</v>
      </c>
      <c r="E96" s="43"/>
      <c r="F96" s="43"/>
      <c r="G96" s="27">
        <f t="shared" si="0"/>
        <v>0</v>
      </c>
      <c r="H96" s="43"/>
      <c r="I96" s="43"/>
      <c r="J96" s="43" t="s">
        <v>1026</v>
      </c>
      <c r="K96" s="43">
        <v>8</v>
      </c>
      <c r="L96" s="43" t="s">
        <v>1101</v>
      </c>
      <c r="M96" s="46" t="s">
        <v>1102</v>
      </c>
      <c r="N96" s="43" t="s">
        <v>1103</v>
      </c>
      <c r="O96" s="43" t="s">
        <v>1104</v>
      </c>
      <c r="P96" s="43" t="s">
        <v>1105</v>
      </c>
      <c r="Q96" s="43" t="s">
        <v>1106</v>
      </c>
      <c r="R96" s="43" t="s">
        <v>186</v>
      </c>
      <c r="S96" s="43" t="s">
        <v>776</v>
      </c>
      <c r="T96" s="43"/>
      <c r="U96" s="43" t="s">
        <v>119</v>
      </c>
      <c r="V96" s="43" t="s">
        <v>120</v>
      </c>
      <c r="W96" s="43" t="s">
        <v>1107</v>
      </c>
      <c r="X96" s="53"/>
      <c r="Y96" s="48" t="s">
        <v>477</v>
      </c>
      <c r="Z96" s="43" t="s">
        <v>478</v>
      </c>
      <c r="AA96" s="49" t="b">
        <v>0</v>
      </c>
      <c r="AB96" s="49" t="b">
        <v>0</v>
      </c>
      <c r="AC96" s="49" t="b">
        <v>0</v>
      </c>
      <c r="AD96" s="50" t="b">
        <v>0</v>
      </c>
      <c r="AE96" s="50" t="b">
        <v>0</v>
      </c>
      <c r="AF96" s="50" t="b">
        <v>0</v>
      </c>
      <c r="AG96" s="50" t="b">
        <v>0</v>
      </c>
      <c r="AH96" s="50" t="b">
        <v>1</v>
      </c>
      <c r="AI96" s="43">
        <f t="shared" si="1"/>
        <v>0</v>
      </c>
      <c r="AJ96" s="267" t="s">
        <v>1077</v>
      </c>
      <c r="AK96" s="53"/>
      <c r="AL96" s="48" t="s">
        <v>122</v>
      </c>
      <c r="AM96" s="43" t="s">
        <v>670</v>
      </c>
      <c r="AN96" s="49" t="b">
        <v>0</v>
      </c>
      <c r="AO96" s="49" t="b">
        <v>0</v>
      </c>
      <c r="AP96" s="49" t="b">
        <v>0</v>
      </c>
      <c r="AQ96" s="50" t="b">
        <v>0</v>
      </c>
      <c r="AR96" s="50" t="b">
        <v>0</v>
      </c>
      <c r="AS96" s="50" t="b">
        <v>0</v>
      </c>
      <c r="AT96" s="50" t="b">
        <v>0</v>
      </c>
      <c r="AU96" s="50" t="b">
        <v>1</v>
      </c>
      <c r="AV96" s="43">
        <f t="shared" si="2"/>
        <v>0</v>
      </c>
      <c r="AW96" s="265"/>
      <c r="AX96" s="53"/>
      <c r="AY96" s="27">
        <f t="shared" si="9"/>
        <v>0</v>
      </c>
      <c r="AZ96" s="53"/>
      <c r="BA96" s="48"/>
      <c r="BB96" s="265"/>
      <c r="BC96" s="49" t="b">
        <v>0</v>
      </c>
      <c r="BD96" s="50" t="b">
        <v>0</v>
      </c>
      <c r="BE96" s="53"/>
      <c r="BF96" s="27">
        <f t="shared" si="10"/>
        <v>0</v>
      </c>
      <c r="BG96" s="27">
        <f t="shared" si="5"/>
        <v>0</v>
      </c>
      <c r="BH96" s="51">
        <f t="shared" si="6"/>
        <v>0</v>
      </c>
      <c r="BI96" s="52" t="b">
        <v>0</v>
      </c>
      <c r="BJ96" s="27" t="b">
        <f t="shared" si="7"/>
        <v>0</v>
      </c>
      <c r="BK96" s="27"/>
      <c r="BL96" s="27"/>
      <c r="BM96" s="27"/>
    </row>
    <row r="97" spans="1:65" ht="41.4" thickBot="1">
      <c r="A97" s="43" t="s">
        <v>1108</v>
      </c>
      <c r="B97" s="43">
        <f t="shared" si="8"/>
        <v>95</v>
      </c>
      <c r="C97" s="43" t="s">
        <v>1109</v>
      </c>
      <c r="D97" s="43">
        <v>2023</v>
      </c>
      <c r="E97" s="43"/>
      <c r="F97" s="43"/>
      <c r="G97" s="27">
        <f t="shared" si="0"/>
        <v>0</v>
      </c>
      <c r="H97" s="43"/>
      <c r="I97" s="43"/>
      <c r="J97" s="43" t="s">
        <v>969</v>
      </c>
      <c r="K97" s="43">
        <v>5</v>
      </c>
      <c r="L97" s="43" t="s">
        <v>1110</v>
      </c>
      <c r="M97" s="46" t="s">
        <v>1111</v>
      </c>
      <c r="N97" s="43" t="s">
        <v>1112</v>
      </c>
      <c r="O97" s="43" t="s">
        <v>1113</v>
      </c>
      <c r="P97" s="43" t="s">
        <v>1114</v>
      </c>
      <c r="Q97" s="43" t="s">
        <v>1115</v>
      </c>
      <c r="R97" s="43" t="s">
        <v>210</v>
      </c>
      <c r="S97" s="43" t="s">
        <v>810</v>
      </c>
      <c r="T97" s="43"/>
      <c r="U97" s="43" t="s">
        <v>119</v>
      </c>
      <c r="V97" s="43" t="s">
        <v>120</v>
      </c>
      <c r="W97" s="43" t="s">
        <v>1116</v>
      </c>
      <c r="X97" s="53"/>
      <c r="Y97" s="48" t="s">
        <v>126</v>
      </c>
      <c r="Z97" s="43" t="s">
        <v>443</v>
      </c>
      <c r="AA97" s="49" t="b">
        <v>0</v>
      </c>
      <c r="AB97" s="49" t="b">
        <v>0</v>
      </c>
      <c r="AC97" s="49" t="b">
        <v>0</v>
      </c>
      <c r="AD97" s="50" t="b">
        <v>0</v>
      </c>
      <c r="AE97" s="50" t="b">
        <v>0</v>
      </c>
      <c r="AF97" s="50" t="b">
        <v>0</v>
      </c>
      <c r="AG97" s="50" t="b">
        <v>1</v>
      </c>
      <c r="AH97" s="50" t="b">
        <v>1</v>
      </c>
      <c r="AI97" s="43">
        <f t="shared" si="1"/>
        <v>0</v>
      </c>
      <c r="AJ97" s="266" t="s">
        <v>1117</v>
      </c>
      <c r="AK97" s="53"/>
      <c r="AL97" s="48" t="s">
        <v>122</v>
      </c>
      <c r="AM97" s="43" t="s">
        <v>670</v>
      </c>
      <c r="AN97" s="49" t="b">
        <v>0</v>
      </c>
      <c r="AO97" s="49" t="b">
        <v>0</v>
      </c>
      <c r="AP97" s="49" t="b">
        <v>0</v>
      </c>
      <c r="AQ97" s="50" t="b">
        <v>0</v>
      </c>
      <c r="AR97" s="50" t="b">
        <v>0</v>
      </c>
      <c r="AS97" s="50" t="b">
        <v>0</v>
      </c>
      <c r="AT97" s="50" t="b">
        <v>0</v>
      </c>
      <c r="AU97" s="50" t="b">
        <v>1</v>
      </c>
      <c r="AV97" s="43">
        <f t="shared" si="2"/>
        <v>0</v>
      </c>
      <c r="AW97" s="264"/>
      <c r="AX97" s="53"/>
      <c r="AY97" s="27">
        <f t="shared" si="9"/>
        <v>0</v>
      </c>
      <c r="AZ97" s="53"/>
      <c r="BA97" s="48"/>
      <c r="BB97" s="264"/>
      <c r="BC97" s="49" t="b">
        <v>0</v>
      </c>
      <c r="BD97" s="50" t="b">
        <v>0</v>
      </c>
      <c r="BE97" s="53"/>
      <c r="BF97" s="27">
        <f t="shared" si="10"/>
        <v>0</v>
      </c>
      <c r="BG97" s="27">
        <f t="shared" si="5"/>
        <v>0</v>
      </c>
      <c r="BH97" s="51">
        <f t="shared" si="6"/>
        <v>0</v>
      </c>
      <c r="BI97" s="52" t="b">
        <v>0</v>
      </c>
      <c r="BJ97" s="27" t="b">
        <f t="shared" si="7"/>
        <v>0</v>
      </c>
      <c r="BK97" s="27"/>
      <c r="BL97" s="27"/>
      <c r="BM97" s="27"/>
    </row>
    <row r="98" spans="1:65" ht="27.6" thickBot="1">
      <c r="A98" s="43" t="s">
        <v>1118</v>
      </c>
      <c r="B98" s="43">
        <f t="shared" si="8"/>
        <v>96</v>
      </c>
      <c r="C98" s="43" t="s">
        <v>1119</v>
      </c>
      <c r="D98" s="43">
        <v>2023</v>
      </c>
      <c r="E98" s="43"/>
      <c r="F98" s="43"/>
      <c r="G98" s="27">
        <f t="shared" si="0"/>
        <v>0</v>
      </c>
      <c r="H98" s="43"/>
      <c r="I98" s="43"/>
      <c r="J98" s="43" t="s">
        <v>1120</v>
      </c>
      <c r="K98" s="43">
        <v>0</v>
      </c>
      <c r="L98" s="43" t="s">
        <v>1121</v>
      </c>
      <c r="M98" s="46" t="s">
        <v>1122</v>
      </c>
      <c r="N98" s="43" t="s">
        <v>1123</v>
      </c>
      <c r="O98" s="43" t="s">
        <v>1124</v>
      </c>
      <c r="P98" s="43" t="s">
        <v>1125</v>
      </c>
      <c r="Q98" s="43" t="s">
        <v>1126</v>
      </c>
      <c r="R98" s="43" t="s">
        <v>117</v>
      </c>
      <c r="S98" s="43" t="s">
        <v>1033</v>
      </c>
      <c r="T98" s="43"/>
      <c r="U98" s="43" t="s">
        <v>119</v>
      </c>
      <c r="V98" s="43" t="s">
        <v>1127</v>
      </c>
      <c r="W98" s="43" t="s">
        <v>1128</v>
      </c>
      <c r="X98" s="53"/>
      <c r="Y98" s="48" t="s">
        <v>400</v>
      </c>
      <c r="Z98" s="43" t="s">
        <v>401</v>
      </c>
      <c r="AA98" s="49" t="b">
        <v>1</v>
      </c>
      <c r="AB98" s="49" t="b">
        <v>0</v>
      </c>
      <c r="AC98" s="49" t="b">
        <v>0</v>
      </c>
      <c r="AD98" s="50" t="b">
        <v>0</v>
      </c>
      <c r="AE98" s="50" t="b">
        <v>0</v>
      </c>
      <c r="AF98" s="50" t="b">
        <v>0</v>
      </c>
      <c r="AG98" s="50" t="b">
        <v>0</v>
      </c>
      <c r="AH98" s="50" t="b">
        <v>0</v>
      </c>
      <c r="AI98" s="43">
        <f t="shared" si="1"/>
        <v>1</v>
      </c>
      <c r="AJ98" s="265"/>
      <c r="AK98" s="53"/>
      <c r="AL98" s="48" t="s">
        <v>138</v>
      </c>
      <c r="AM98" s="43" t="s">
        <v>139</v>
      </c>
      <c r="AN98" s="49" t="b">
        <v>1</v>
      </c>
      <c r="AO98" s="49" t="b">
        <v>0</v>
      </c>
      <c r="AP98" s="49" t="b">
        <v>0</v>
      </c>
      <c r="AQ98" s="50" t="b">
        <v>0</v>
      </c>
      <c r="AR98" s="50" t="b">
        <v>0</v>
      </c>
      <c r="AS98" s="50" t="b">
        <v>0</v>
      </c>
      <c r="AT98" s="50" t="b">
        <v>1</v>
      </c>
      <c r="AU98" s="50" t="b">
        <v>0</v>
      </c>
      <c r="AV98" s="43">
        <f t="shared" si="2"/>
        <v>0</v>
      </c>
      <c r="AW98" s="265"/>
      <c r="AX98" s="53"/>
      <c r="AY98" s="27">
        <f t="shared" si="9"/>
        <v>1</v>
      </c>
      <c r="AZ98" s="53"/>
      <c r="BA98" s="48" t="s">
        <v>122</v>
      </c>
      <c r="BB98" s="267" t="s">
        <v>670</v>
      </c>
      <c r="BC98" s="49" t="b">
        <v>0</v>
      </c>
      <c r="BD98" s="50" t="b">
        <v>1</v>
      </c>
      <c r="BE98" s="53"/>
      <c r="BF98" s="27">
        <f t="shared" si="10"/>
        <v>0</v>
      </c>
      <c r="BG98" s="27">
        <f t="shared" si="5"/>
        <v>0</v>
      </c>
      <c r="BH98" s="51">
        <f t="shared" si="6"/>
        <v>0</v>
      </c>
      <c r="BI98" s="52" t="b">
        <v>0</v>
      </c>
      <c r="BJ98" s="27" t="b">
        <f t="shared" si="7"/>
        <v>0</v>
      </c>
      <c r="BK98" s="27"/>
      <c r="BL98" s="27"/>
      <c r="BM98" s="27"/>
    </row>
    <row r="99" spans="1:65" ht="27.6" thickBot="1">
      <c r="A99" s="43" t="s">
        <v>1129</v>
      </c>
      <c r="B99" s="43">
        <f t="shared" si="8"/>
        <v>97</v>
      </c>
      <c r="C99" s="43" t="s">
        <v>1130</v>
      </c>
      <c r="D99" s="43">
        <v>2023</v>
      </c>
      <c r="E99" s="44" t="s">
        <v>28</v>
      </c>
      <c r="F99" s="44" t="s">
        <v>1131</v>
      </c>
      <c r="G99" s="27">
        <f t="shared" si="0"/>
        <v>1</v>
      </c>
      <c r="H99" s="44" t="s">
        <v>674</v>
      </c>
      <c r="I99" s="44" t="s">
        <v>689</v>
      </c>
      <c r="J99" s="43" t="s">
        <v>1132</v>
      </c>
      <c r="K99" s="43">
        <v>0</v>
      </c>
      <c r="L99" s="43" t="s">
        <v>1133</v>
      </c>
      <c r="M99" s="57" t="s">
        <v>1134</v>
      </c>
      <c r="N99" s="43" t="s">
        <v>1135</v>
      </c>
      <c r="O99" s="43" t="s">
        <v>1136</v>
      </c>
      <c r="P99" s="43" t="s">
        <v>1137</v>
      </c>
      <c r="Q99" s="43" t="s">
        <v>1138</v>
      </c>
      <c r="R99" s="43" t="s">
        <v>160</v>
      </c>
      <c r="S99" s="43" t="s">
        <v>1139</v>
      </c>
      <c r="T99" s="43"/>
      <c r="U99" s="43" t="s">
        <v>119</v>
      </c>
      <c r="V99" s="43" t="s">
        <v>300</v>
      </c>
      <c r="W99" s="43" t="s">
        <v>1140</v>
      </c>
      <c r="X99" s="47"/>
      <c r="Y99" s="48" t="s">
        <v>400</v>
      </c>
      <c r="Z99" s="43" t="s">
        <v>401</v>
      </c>
      <c r="AA99" s="49" t="b">
        <v>1</v>
      </c>
      <c r="AB99" s="49" t="b">
        <v>0</v>
      </c>
      <c r="AC99" s="49" t="b">
        <v>0</v>
      </c>
      <c r="AD99" s="50" t="b">
        <v>0</v>
      </c>
      <c r="AE99" s="50" t="b">
        <v>0</v>
      </c>
      <c r="AF99" s="50" t="b">
        <v>0</v>
      </c>
      <c r="AG99" s="50" t="b">
        <v>0</v>
      </c>
      <c r="AH99" s="50" t="b">
        <v>0</v>
      </c>
      <c r="AI99" s="43">
        <f t="shared" si="1"/>
        <v>1</v>
      </c>
      <c r="AJ99" s="264"/>
      <c r="AK99" s="47"/>
      <c r="AL99" s="48" t="s">
        <v>138</v>
      </c>
      <c r="AM99" s="43" t="s">
        <v>139</v>
      </c>
      <c r="AN99" s="49" t="b">
        <v>1</v>
      </c>
      <c r="AO99" s="49" t="b">
        <v>0</v>
      </c>
      <c r="AP99" s="49" t="b">
        <v>0</v>
      </c>
      <c r="AQ99" s="50" t="b">
        <v>0</v>
      </c>
      <c r="AR99" s="50" t="b">
        <v>0</v>
      </c>
      <c r="AS99" s="50" t="b">
        <v>0</v>
      </c>
      <c r="AT99" s="50" t="b">
        <v>0</v>
      </c>
      <c r="AU99" s="50" t="b">
        <v>0</v>
      </c>
      <c r="AV99" s="43">
        <f t="shared" si="2"/>
        <v>1</v>
      </c>
      <c r="AW99" s="264"/>
      <c r="AX99" s="47"/>
      <c r="AY99" s="27">
        <f t="shared" si="9"/>
        <v>0</v>
      </c>
      <c r="AZ99" s="47"/>
      <c r="BA99" s="48"/>
      <c r="BB99" s="264"/>
      <c r="BC99" s="49" t="b">
        <v>0</v>
      </c>
      <c r="BD99" s="50" t="b">
        <v>0</v>
      </c>
      <c r="BE99" s="47"/>
      <c r="BF99" s="27">
        <f t="shared" si="10"/>
        <v>1</v>
      </c>
      <c r="BG99" s="27">
        <f t="shared" si="5"/>
        <v>0</v>
      </c>
      <c r="BH99" s="51">
        <f t="shared" si="6"/>
        <v>1</v>
      </c>
      <c r="BI99" s="52" t="b">
        <v>1</v>
      </c>
      <c r="BJ99" s="27" t="b">
        <f t="shared" si="7"/>
        <v>0</v>
      </c>
      <c r="BK99" s="27"/>
      <c r="BL99" s="27"/>
      <c r="BM99" s="27"/>
    </row>
    <row r="100" spans="1:65" ht="27.6" thickBot="1">
      <c r="A100" s="43" t="s">
        <v>1141</v>
      </c>
      <c r="B100" s="43">
        <f t="shared" si="8"/>
        <v>98</v>
      </c>
      <c r="C100" s="43" t="s">
        <v>1142</v>
      </c>
      <c r="D100" s="43">
        <v>2023</v>
      </c>
      <c r="E100" s="43"/>
      <c r="F100" s="43"/>
      <c r="G100" s="27">
        <f t="shared" si="0"/>
        <v>0</v>
      </c>
      <c r="H100" s="43"/>
      <c r="I100" s="43"/>
      <c r="J100" s="43" t="s">
        <v>1120</v>
      </c>
      <c r="K100" s="43">
        <v>1</v>
      </c>
      <c r="L100" s="43" t="s">
        <v>1143</v>
      </c>
      <c r="M100" s="46" t="s">
        <v>1144</v>
      </c>
      <c r="N100" s="43" t="s">
        <v>1145</v>
      </c>
      <c r="O100" s="43" t="s">
        <v>1146</v>
      </c>
      <c r="P100" s="43" t="s">
        <v>1147</v>
      </c>
      <c r="Q100" s="43" t="s">
        <v>1148</v>
      </c>
      <c r="R100" s="43" t="s">
        <v>117</v>
      </c>
      <c r="S100" s="43" t="s">
        <v>1033</v>
      </c>
      <c r="T100" s="43"/>
      <c r="U100" s="43" t="s">
        <v>119</v>
      </c>
      <c r="V100" s="43" t="s">
        <v>1127</v>
      </c>
      <c r="W100" s="43" t="s">
        <v>1149</v>
      </c>
      <c r="X100" s="53"/>
      <c r="Y100" s="48" t="s">
        <v>126</v>
      </c>
      <c r="Z100" s="43" t="s">
        <v>443</v>
      </c>
      <c r="AA100" s="49" t="b">
        <v>0</v>
      </c>
      <c r="AB100" s="49" t="b">
        <v>0</v>
      </c>
      <c r="AC100" s="49" t="b">
        <v>0</v>
      </c>
      <c r="AD100" s="50" t="b">
        <v>1</v>
      </c>
      <c r="AE100" s="50" t="b">
        <v>0</v>
      </c>
      <c r="AF100" s="50" t="b">
        <v>0</v>
      </c>
      <c r="AG100" s="50" t="b">
        <v>0</v>
      </c>
      <c r="AH100" s="50" t="b">
        <v>1</v>
      </c>
      <c r="AI100" s="43">
        <f t="shared" si="1"/>
        <v>0</v>
      </c>
      <c r="AJ100" s="267" t="s">
        <v>1150</v>
      </c>
      <c r="AK100" s="53"/>
      <c r="AL100" s="48" t="s">
        <v>122</v>
      </c>
      <c r="AM100" s="43" t="s">
        <v>670</v>
      </c>
      <c r="AN100" s="49" t="b">
        <v>0</v>
      </c>
      <c r="AO100" s="49" t="b">
        <v>0</v>
      </c>
      <c r="AP100" s="49" t="b">
        <v>0</v>
      </c>
      <c r="AQ100" s="50" t="b">
        <v>0</v>
      </c>
      <c r="AR100" s="50" t="b">
        <v>0</v>
      </c>
      <c r="AS100" s="50" t="b">
        <v>0</v>
      </c>
      <c r="AT100" s="50" t="b">
        <v>0</v>
      </c>
      <c r="AU100" s="50" t="b">
        <v>1</v>
      </c>
      <c r="AV100" s="43">
        <f t="shared" si="2"/>
        <v>0</v>
      </c>
      <c r="AW100" s="265"/>
      <c r="AX100" s="53"/>
      <c r="AY100" s="27">
        <f t="shared" si="9"/>
        <v>0</v>
      </c>
      <c r="AZ100" s="53"/>
      <c r="BA100" s="48"/>
      <c r="BB100" s="265"/>
      <c r="BC100" s="49" t="b">
        <v>0</v>
      </c>
      <c r="BD100" s="50" t="b">
        <v>0</v>
      </c>
      <c r="BE100" s="53"/>
      <c r="BF100" s="27">
        <f t="shared" si="10"/>
        <v>0</v>
      </c>
      <c r="BG100" s="27">
        <f t="shared" si="5"/>
        <v>0</v>
      </c>
      <c r="BH100" s="51">
        <f t="shared" si="6"/>
        <v>0</v>
      </c>
      <c r="BI100" s="52" t="b">
        <v>0</v>
      </c>
      <c r="BJ100" s="27" t="b">
        <f t="shared" si="7"/>
        <v>0</v>
      </c>
      <c r="BK100" s="27"/>
      <c r="BL100" s="27"/>
      <c r="BM100" s="27"/>
    </row>
    <row r="101" spans="1:65" ht="31.2" thickBot="1">
      <c r="A101" s="43" t="s">
        <v>1151</v>
      </c>
      <c r="B101" s="43">
        <f t="shared" si="8"/>
        <v>99</v>
      </c>
      <c r="C101" s="43" t="s">
        <v>1152</v>
      </c>
      <c r="D101" s="43">
        <v>2023</v>
      </c>
      <c r="E101" s="43"/>
      <c r="F101" s="43"/>
      <c r="G101" s="27">
        <f t="shared" si="0"/>
        <v>0</v>
      </c>
      <c r="H101" s="43"/>
      <c r="I101" s="43"/>
      <c r="J101" s="43" t="s">
        <v>1153</v>
      </c>
      <c r="K101" s="43">
        <v>0</v>
      </c>
      <c r="L101" s="43" t="s">
        <v>1154</v>
      </c>
      <c r="M101" s="46" t="s">
        <v>1155</v>
      </c>
      <c r="N101" s="43" t="s">
        <v>1156</v>
      </c>
      <c r="O101" s="43" t="s">
        <v>1157</v>
      </c>
      <c r="P101" s="43" t="s">
        <v>1158</v>
      </c>
      <c r="Q101" s="43" t="s">
        <v>1159</v>
      </c>
      <c r="R101" s="43" t="s">
        <v>160</v>
      </c>
      <c r="S101" s="43" t="s">
        <v>1160</v>
      </c>
      <c r="T101" s="43"/>
      <c r="U101" s="43" t="s">
        <v>119</v>
      </c>
      <c r="V101" s="43" t="s">
        <v>300</v>
      </c>
      <c r="W101" s="43" t="s">
        <v>1161</v>
      </c>
      <c r="X101" s="53"/>
      <c r="Y101" s="48" t="s">
        <v>126</v>
      </c>
      <c r="Z101" s="43" t="s">
        <v>443</v>
      </c>
      <c r="AA101" s="49" t="b">
        <v>1</v>
      </c>
      <c r="AB101" s="49" t="b">
        <v>0</v>
      </c>
      <c r="AC101" s="49" t="b">
        <v>0</v>
      </c>
      <c r="AD101" s="50" t="b">
        <v>0</v>
      </c>
      <c r="AE101" s="50" t="b">
        <v>0</v>
      </c>
      <c r="AF101" s="50" t="b">
        <v>0</v>
      </c>
      <c r="AG101" s="50" t="b">
        <v>1</v>
      </c>
      <c r="AH101" s="50" t="b">
        <v>0</v>
      </c>
      <c r="AI101" s="43">
        <f t="shared" si="1"/>
        <v>0</v>
      </c>
      <c r="AJ101" s="266" t="s">
        <v>640</v>
      </c>
      <c r="AK101" s="53"/>
      <c r="AL101" s="48" t="s">
        <v>122</v>
      </c>
      <c r="AM101" s="43" t="s">
        <v>670</v>
      </c>
      <c r="AN101" s="49" t="b">
        <v>0</v>
      </c>
      <c r="AO101" s="49" t="b">
        <v>0</v>
      </c>
      <c r="AP101" s="49" t="b">
        <v>0</v>
      </c>
      <c r="AQ101" s="50" t="b">
        <v>0</v>
      </c>
      <c r="AR101" s="50" t="b">
        <v>0</v>
      </c>
      <c r="AS101" s="50" t="b">
        <v>0</v>
      </c>
      <c r="AT101" s="50" t="b">
        <v>1</v>
      </c>
      <c r="AU101" s="50" t="b">
        <v>0</v>
      </c>
      <c r="AV101" s="43">
        <f t="shared" si="2"/>
        <v>0</v>
      </c>
      <c r="AW101" s="264"/>
      <c r="AX101" s="53"/>
      <c r="AY101" s="27">
        <f t="shared" si="9"/>
        <v>0</v>
      </c>
      <c r="AZ101" s="53"/>
      <c r="BA101" s="48"/>
      <c r="BB101" s="264"/>
      <c r="BC101" s="49" t="b">
        <v>0</v>
      </c>
      <c r="BD101" s="50" t="b">
        <v>0</v>
      </c>
      <c r="BE101" s="53"/>
      <c r="BF101" s="27">
        <f t="shared" si="10"/>
        <v>0</v>
      </c>
      <c r="BG101" s="27">
        <f t="shared" si="5"/>
        <v>0</v>
      </c>
      <c r="BH101" s="51">
        <f t="shared" si="6"/>
        <v>0</v>
      </c>
      <c r="BI101" s="52" t="b">
        <v>0</v>
      </c>
      <c r="BJ101" s="27" t="b">
        <f t="shared" si="7"/>
        <v>0</v>
      </c>
      <c r="BK101" s="27"/>
      <c r="BL101" s="27"/>
      <c r="BM101" s="27"/>
    </row>
    <row r="102" spans="1:65" ht="61.8" thickBot="1">
      <c r="A102" s="43" t="s">
        <v>1162</v>
      </c>
      <c r="B102" s="43">
        <f t="shared" si="8"/>
        <v>100</v>
      </c>
      <c r="C102" s="43" t="s">
        <v>1163</v>
      </c>
      <c r="D102" s="43">
        <v>2023</v>
      </c>
      <c r="E102" s="43"/>
      <c r="F102" s="43"/>
      <c r="G102" s="27">
        <f t="shared" si="0"/>
        <v>0</v>
      </c>
      <c r="H102" s="43"/>
      <c r="I102" s="43"/>
      <c r="J102" s="43" t="s">
        <v>108</v>
      </c>
      <c r="K102" s="43">
        <v>1</v>
      </c>
      <c r="L102" s="43" t="s">
        <v>1164</v>
      </c>
      <c r="M102" s="46" t="s">
        <v>1165</v>
      </c>
      <c r="N102" s="43" t="s">
        <v>1166</v>
      </c>
      <c r="O102" s="43" t="s">
        <v>1167</v>
      </c>
      <c r="P102" s="43" t="s">
        <v>1168</v>
      </c>
      <c r="Q102" s="43" t="s">
        <v>1169</v>
      </c>
      <c r="R102" s="43" t="s">
        <v>117</v>
      </c>
      <c r="S102" s="43" t="s">
        <v>753</v>
      </c>
      <c r="T102" s="43"/>
      <c r="U102" s="43" t="s">
        <v>119</v>
      </c>
      <c r="V102" s="43" t="s">
        <v>120</v>
      </c>
      <c r="W102" s="43" t="s">
        <v>1170</v>
      </c>
      <c r="X102" s="53"/>
      <c r="Y102" s="48" t="s">
        <v>126</v>
      </c>
      <c r="Z102" s="43" t="s">
        <v>443</v>
      </c>
      <c r="AA102" s="49" t="b">
        <v>1</v>
      </c>
      <c r="AB102" s="49" t="b">
        <v>0</v>
      </c>
      <c r="AC102" s="49" t="b">
        <v>0</v>
      </c>
      <c r="AD102" s="50" t="b">
        <v>0</v>
      </c>
      <c r="AE102" s="50" t="b">
        <v>0</v>
      </c>
      <c r="AF102" s="50" t="b">
        <v>0</v>
      </c>
      <c r="AG102" s="50" t="b">
        <v>0</v>
      </c>
      <c r="AH102" s="50" t="b">
        <v>0</v>
      </c>
      <c r="AI102" s="43">
        <f t="shared" si="1"/>
        <v>1</v>
      </c>
      <c r="AJ102" s="267" t="s">
        <v>1171</v>
      </c>
      <c r="AK102" s="53"/>
      <c r="AL102" s="48" t="s">
        <v>138</v>
      </c>
      <c r="AM102" s="43" t="s">
        <v>139</v>
      </c>
      <c r="AN102" s="49" t="b">
        <v>1</v>
      </c>
      <c r="AO102" s="49" t="b">
        <v>0</v>
      </c>
      <c r="AP102" s="49" t="b">
        <v>0</v>
      </c>
      <c r="AQ102" s="50" t="b">
        <v>0</v>
      </c>
      <c r="AR102" s="50" t="b">
        <v>0</v>
      </c>
      <c r="AS102" s="50" t="b">
        <v>0</v>
      </c>
      <c r="AT102" s="50" t="b">
        <v>0</v>
      </c>
      <c r="AU102" s="50" t="b">
        <v>1</v>
      </c>
      <c r="AV102" s="43">
        <f t="shared" si="2"/>
        <v>0</v>
      </c>
      <c r="AW102" s="265" t="s">
        <v>1172</v>
      </c>
      <c r="AX102" s="53"/>
      <c r="AY102" s="27">
        <f t="shared" si="9"/>
        <v>1</v>
      </c>
      <c r="AZ102" s="53"/>
      <c r="BA102" s="48" t="s">
        <v>122</v>
      </c>
      <c r="BB102" s="267" t="s">
        <v>670</v>
      </c>
      <c r="BC102" s="49" t="b">
        <v>0</v>
      </c>
      <c r="BD102" s="50" t="b">
        <v>1</v>
      </c>
      <c r="BE102" s="53"/>
      <c r="BF102" s="27">
        <f t="shared" si="10"/>
        <v>0</v>
      </c>
      <c r="BG102" s="27">
        <f t="shared" si="5"/>
        <v>0</v>
      </c>
      <c r="BH102" s="51">
        <f t="shared" si="6"/>
        <v>0</v>
      </c>
      <c r="BI102" s="52" t="b">
        <v>0</v>
      </c>
      <c r="BJ102" s="27" t="b">
        <f t="shared" si="7"/>
        <v>0</v>
      </c>
      <c r="BK102" s="27"/>
      <c r="BL102" s="27"/>
      <c r="BM102" s="27"/>
    </row>
    <row r="103" spans="1:65" ht="41.4" thickBot="1">
      <c r="A103" s="43" t="s">
        <v>1173</v>
      </c>
      <c r="B103" s="43">
        <f t="shared" si="8"/>
        <v>101</v>
      </c>
      <c r="C103" s="43" t="s">
        <v>1174</v>
      </c>
      <c r="D103" s="43">
        <v>2023</v>
      </c>
      <c r="E103" s="43"/>
      <c r="F103" s="43"/>
      <c r="G103" s="27">
        <f t="shared" si="0"/>
        <v>0</v>
      </c>
      <c r="H103" s="43"/>
      <c r="I103" s="43"/>
      <c r="J103" s="43" t="s">
        <v>1175</v>
      </c>
      <c r="K103" s="43">
        <v>29</v>
      </c>
      <c r="L103" s="43" t="s">
        <v>1176</v>
      </c>
      <c r="M103" s="46" t="s">
        <v>1177</v>
      </c>
      <c r="N103" s="43" t="s">
        <v>1178</v>
      </c>
      <c r="O103" s="43" t="s">
        <v>1179</v>
      </c>
      <c r="P103" s="43" t="s">
        <v>1180</v>
      </c>
      <c r="Q103" s="43" t="s">
        <v>1181</v>
      </c>
      <c r="R103" s="43" t="s">
        <v>117</v>
      </c>
      <c r="S103" s="43" t="s">
        <v>753</v>
      </c>
      <c r="T103" s="43"/>
      <c r="U103" s="43" t="s">
        <v>119</v>
      </c>
      <c r="V103" s="43" t="s">
        <v>120</v>
      </c>
      <c r="W103" s="43" t="s">
        <v>1182</v>
      </c>
      <c r="X103" s="53"/>
      <c r="Y103" s="48" t="s">
        <v>126</v>
      </c>
      <c r="Z103" s="43" t="s">
        <v>443</v>
      </c>
      <c r="AA103" s="49" t="b">
        <v>0</v>
      </c>
      <c r="AB103" s="49" t="b">
        <v>0</v>
      </c>
      <c r="AC103" s="49" t="b">
        <v>0</v>
      </c>
      <c r="AD103" s="50" t="b">
        <v>0</v>
      </c>
      <c r="AE103" s="50" t="b">
        <v>0</v>
      </c>
      <c r="AF103" s="50" t="b">
        <v>0</v>
      </c>
      <c r="AG103" s="50" t="b">
        <v>0</v>
      </c>
      <c r="AH103" s="50" t="b">
        <v>1</v>
      </c>
      <c r="AI103" s="43">
        <f t="shared" si="1"/>
        <v>0</v>
      </c>
      <c r="AJ103" s="266" t="s">
        <v>444</v>
      </c>
      <c r="AK103" s="53"/>
      <c r="AL103" s="48" t="s">
        <v>122</v>
      </c>
      <c r="AM103" s="43" t="s">
        <v>670</v>
      </c>
      <c r="AN103" s="49" t="b">
        <v>0</v>
      </c>
      <c r="AO103" s="49" t="b">
        <v>0</v>
      </c>
      <c r="AP103" s="49" t="b">
        <v>0</v>
      </c>
      <c r="AQ103" s="50" t="b">
        <v>0</v>
      </c>
      <c r="AR103" s="50" t="b">
        <v>0</v>
      </c>
      <c r="AS103" s="50" t="b">
        <v>0</v>
      </c>
      <c r="AT103" s="50" t="b">
        <v>0</v>
      </c>
      <c r="AU103" s="50" t="b">
        <v>1</v>
      </c>
      <c r="AV103" s="43">
        <f t="shared" si="2"/>
        <v>0</v>
      </c>
      <c r="AW103" s="264"/>
      <c r="AX103" s="53"/>
      <c r="AY103" s="27">
        <f t="shared" si="9"/>
        <v>0</v>
      </c>
      <c r="AZ103" s="53"/>
      <c r="BA103" s="48"/>
      <c r="BB103" s="264"/>
      <c r="BC103" s="49" t="b">
        <v>0</v>
      </c>
      <c r="BD103" s="50" t="b">
        <v>0</v>
      </c>
      <c r="BE103" s="53"/>
      <c r="BF103" s="27">
        <f t="shared" si="10"/>
        <v>0</v>
      </c>
      <c r="BG103" s="27">
        <f t="shared" si="5"/>
        <v>0</v>
      </c>
      <c r="BH103" s="51">
        <f t="shared" si="6"/>
        <v>0</v>
      </c>
      <c r="BI103" s="52" t="b">
        <v>0</v>
      </c>
      <c r="BJ103" s="27" t="b">
        <f t="shared" si="7"/>
        <v>0</v>
      </c>
      <c r="BK103" s="27"/>
      <c r="BL103" s="27"/>
      <c r="BM103" s="27"/>
    </row>
    <row r="104" spans="1:65" ht="27.6" thickBot="1">
      <c r="A104" s="43" t="s">
        <v>1183</v>
      </c>
      <c r="B104" s="43">
        <f t="shared" si="8"/>
        <v>102</v>
      </c>
      <c r="C104" s="43" t="s">
        <v>1184</v>
      </c>
      <c r="D104" s="43">
        <v>2023</v>
      </c>
      <c r="E104" s="43"/>
      <c r="F104" s="43"/>
      <c r="G104" s="27">
        <f t="shared" si="0"/>
        <v>0</v>
      </c>
      <c r="H104" s="43"/>
      <c r="I104" s="43"/>
      <c r="J104" s="43" t="s">
        <v>1185</v>
      </c>
      <c r="K104" s="43">
        <v>15</v>
      </c>
      <c r="L104" s="43" t="s">
        <v>1186</v>
      </c>
      <c r="M104" s="46" t="s">
        <v>1187</v>
      </c>
      <c r="N104" s="43" t="s">
        <v>1188</v>
      </c>
      <c r="O104" s="43" t="s">
        <v>1189</v>
      </c>
      <c r="P104" s="43" t="s">
        <v>1190</v>
      </c>
      <c r="Q104" s="43" t="s">
        <v>1191</v>
      </c>
      <c r="R104" s="43" t="s">
        <v>397</v>
      </c>
      <c r="S104" s="43" t="s">
        <v>1192</v>
      </c>
      <c r="T104" s="43"/>
      <c r="U104" s="43" t="s">
        <v>119</v>
      </c>
      <c r="V104" s="43" t="s">
        <v>120</v>
      </c>
      <c r="W104" s="43" t="s">
        <v>1193</v>
      </c>
      <c r="X104" s="53"/>
      <c r="Y104" s="48" t="s">
        <v>477</v>
      </c>
      <c r="Z104" s="43" t="s">
        <v>478</v>
      </c>
      <c r="AA104" s="49" t="b">
        <v>1</v>
      </c>
      <c r="AB104" s="49" t="b">
        <v>1</v>
      </c>
      <c r="AC104" s="49" t="b">
        <v>0</v>
      </c>
      <c r="AD104" s="50" t="b">
        <v>0</v>
      </c>
      <c r="AE104" s="50" t="b">
        <v>0</v>
      </c>
      <c r="AF104" s="50" t="b">
        <v>0</v>
      </c>
      <c r="AG104" s="50" t="b">
        <v>1</v>
      </c>
      <c r="AH104" s="50" t="b">
        <v>0</v>
      </c>
      <c r="AI104" s="43">
        <f t="shared" si="1"/>
        <v>0</v>
      </c>
      <c r="AJ104" s="265"/>
      <c r="AK104" s="53"/>
      <c r="AL104" s="48" t="s">
        <v>122</v>
      </c>
      <c r="AM104" s="43" t="s">
        <v>670</v>
      </c>
      <c r="AN104" s="49" t="b">
        <v>0</v>
      </c>
      <c r="AO104" s="49" t="b">
        <v>0</v>
      </c>
      <c r="AP104" s="49" t="b">
        <v>0</v>
      </c>
      <c r="AQ104" s="50" t="b">
        <v>0</v>
      </c>
      <c r="AR104" s="50" t="b">
        <v>0</v>
      </c>
      <c r="AS104" s="50" t="b">
        <v>0</v>
      </c>
      <c r="AT104" s="50" t="b">
        <v>1</v>
      </c>
      <c r="AU104" s="50" t="b">
        <v>0</v>
      </c>
      <c r="AV104" s="43">
        <f t="shared" si="2"/>
        <v>0</v>
      </c>
      <c r="AW104" s="265"/>
      <c r="AX104" s="53"/>
      <c r="AY104" s="27">
        <f t="shared" si="9"/>
        <v>0</v>
      </c>
      <c r="AZ104" s="53"/>
      <c r="BA104" s="48"/>
      <c r="BB104" s="265"/>
      <c r="BC104" s="49" t="b">
        <v>0</v>
      </c>
      <c r="BD104" s="50" t="b">
        <v>0</v>
      </c>
      <c r="BE104" s="53"/>
      <c r="BF104" s="27">
        <f t="shared" si="10"/>
        <v>0</v>
      </c>
      <c r="BG104" s="27">
        <f t="shared" si="5"/>
        <v>0</v>
      </c>
      <c r="BH104" s="51">
        <f t="shared" si="6"/>
        <v>0</v>
      </c>
      <c r="BI104" s="52" t="b">
        <v>0</v>
      </c>
      <c r="BJ104" s="27" t="b">
        <f t="shared" si="7"/>
        <v>0</v>
      </c>
      <c r="BK104" s="27"/>
      <c r="BL104" s="27"/>
      <c r="BM104" s="27"/>
    </row>
    <row r="105" spans="1:65" ht="41.4" thickBot="1">
      <c r="A105" s="43" t="s">
        <v>1194</v>
      </c>
      <c r="B105" s="43">
        <f t="shared" si="8"/>
        <v>103</v>
      </c>
      <c r="C105" s="43" t="s">
        <v>1195</v>
      </c>
      <c r="D105" s="43">
        <v>2023</v>
      </c>
      <c r="E105" s="43"/>
      <c r="F105" s="43"/>
      <c r="G105" s="27">
        <f t="shared" si="0"/>
        <v>0</v>
      </c>
      <c r="H105" s="43"/>
      <c r="I105" s="43"/>
      <c r="J105" s="43" t="s">
        <v>1196</v>
      </c>
      <c r="K105" s="43">
        <v>0</v>
      </c>
      <c r="L105" s="43" t="s">
        <v>1197</v>
      </c>
      <c r="M105" s="46" t="s">
        <v>1198</v>
      </c>
      <c r="N105" s="43" t="s">
        <v>1199</v>
      </c>
      <c r="O105" s="43" t="s">
        <v>1200</v>
      </c>
      <c r="P105" s="43"/>
      <c r="Q105" s="43" t="s">
        <v>1201</v>
      </c>
      <c r="R105" s="43" t="s">
        <v>397</v>
      </c>
      <c r="S105" s="43" t="s">
        <v>1202</v>
      </c>
      <c r="T105" s="43"/>
      <c r="U105" s="43" t="s">
        <v>119</v>
      </c>
      <c r="V105" s="43" t="s">
        <v>300</v>
      </c>
      <c r="W105" s="43" t="s">
        <v>1203</v>
      </c>
      <c r="X105" s="53"/>
      <c r="Y105" s="48" t="s">
        <v>126</v>
      </c>
      <c r="Z105" s="43" t="s">
        <v>443</v>
      </c>
      <c r="AA105" s="49" t="b">
        <v>1</v>
      </c>
      <c r="AB105" s="49" t="b">
        <v>0</v>
      </c>
      <c r="AC105" s="49" t="b">
        <v>0</v>
      </c>
      <c r="AD105" s="50" t="b">
        <v>0</v>
      </c>
      <c r="AE105" s="50" t="b">
        <v>0</v>
      </c>
      <c r="AF105" s="50" t="b">
        <v>0</v>
      </c>
      <c r="AG105" s="50" t="b">
        <v>1</v>
      </c>
      <c r="AH105" s="50" t="b">
        <v>0</v>
      </c>
      <c r="AI105" s="43">
        <f t="shared" si="1"/>
        <v>0</v>
      </c>
      <c r="AJ105" s="266" t="s">
        <v>1204</v>
      </c>
      <c r="AK105" s="53"/>
      <c r="AL105" s="48" t="s">
        <v>122</v>
      </c>
      <c r="AM105" s="43" t="s">
        <v>670</v>
      </c>
      <c r="AN105" s="49" t="b">
        <v>0</v>
      </c>
      <c r="AO105" s="49" t="b">
        <v>0</v>
      </c>
      <c r="AP105" s="49" t="b">
        <v>0</v>
      </c>
      <c r="AQ105" s="50" t="b">
        <v>0</v>
      </c>
      <c r="AR105" s="50" t="b">
        <v>0</v>
      </c>
      <c r="AS105" s="50" t="b">
        <v>0</v>
      </c>
      <c r="AT105" s="50" t="b">
        <v>1</v>
      </c>
      <c r="AU105" s="50" t="b">
        <v>0</v>
      </c>
      <c r="AV105" s="43">
        <f t="shared" si="2"/>
        <v>0</v>
      </c>
      <c r="AW105" s="264"/>
      <c r="AX105" s="53"/>
      <c r="AY105" s="27">
        <f t="shared" si="9"/>
        <v>0</v>
      </c>
      <c r="AZ105" s="53"/>
      <c r="BA105" s="48"/>
      <c r="BB105" s="264"/>
      <c r="BC105" s="49" t="b">
        <v>0</v>
      </c>
      <c r="BD105" s="50" t="b">
        <v>0</v>
      </c>
      <c r="BE105" s="53"/>
      <c r="BF105" s="27">
        <f t="shared" si="10"/>
        <v>0</v>
      </c>
      <c r="BG105" s="27">
        <f t="shared" si="5"/>
        <v>0</v>
      </c>
      <c r="BH105" s="51">
        <f t="shared" si="6"/>
        <v>0</v>
      </c>
      <c r="BI105" s="52" t="b">
        <v>0</v>
      </c>
      <c r="BJ105" s="27" t="b">
        <f t="shared" si="7"/>
        <v>0</v>
      </c>
      <c r="BK105" s="27"/>
      <c r="BL105" s="27"/>
      <c r="BM105" s="27"/>
    </row>
    <row r="106" spans="1:65" ht="27.6" thickBot="1">
      <c r="A106" s="43" t="s">
        <v>1205</v>
      </c>
      <c r="B106" s="43">
        <f t="shared" si="8"/>
        <v>104</v>
      </c>
      <c r="C106" s="43" t="s">
        <v>1206</v>
      </c>
      <c r="D106" s="43">
        <v>2023</v>
      </c>
      <c r="E106" s="43"/>
      <c r="F106" s="43"/>
      <c r="G106" s="27">
        <f t="shared" si="0"/>
        <v>0</v>
      </c>
      <c r="H106" s="43"/>
      <c r="I106" s="43"/>
      <c r="J106" s="43" t="s">
        <v>1207</v>
      </c>
      <c r="K106" s="43">
        <v>3</v>
      </c>
      <c r="L106" s="43" t="s">
        <v>1208</v>
      </c>
      <c r="M106" s="46" t="s">
        <v>1209</v>
      </c>
      <c r="N106" s="43" t="s">
        <v>1210</v>
      </c>
      <c r="O106" s="43" t="s">
        <v>1211</v>
      </c>
      <c r="P106" s="43" t="s">
        <v>1212</v>
      </c>
      <c r="Q106" s="43" t="s">
        <v>1213</v>
      </c>
      <c r="R106" s="43" t="s">
        <v>562</v>
      </c>
      <c r="S106" s="43" t="s">
        <v>1214</v>
      </c>
      <c r="T106" s="43"/>
      <c r="U106" s="43" t="s">
        <v>119</v>
      </c>
      <c r="V106" s="43" t="s">
        <v>300</v>
      </c>
      <c r="W106" s="43" t="s">
        <v>1215</v>
      </c>
      <c r="X106" s="53"/>
      <c r="Y106" s="48" t="s">
        <v>477</v>
      </c>
      <c r="Z106" s="43" t="s">
        <v>478</v>
      </c>
      <c r="AA106" s="49" t="b">
        <v>1</v>
      </c>
      <c r="AB106" s="49" t="b">
        <v>1</v>
      </c>
      <c r="AC106" s="49" t="b">
        <v>0</v>
      </c>
      <c r="AD106" s="50" t="b">
        <v>0</v>
      </c>
      <c r="AE106" s="50" t="b">
        <v>0</v>
      </c>
      <c r="AF106" s="50" t="b">
        <v>0</v>
      </c>
      <c r="AG106" s="50" t="b">
        <v>1</v>
      </c>
      <c r="AH106" s="50" t="b">
        <v>0</v>
      </c>
      <c r="AI106" s="43">
        <f t="shared" si="1"/>
        <v>0</v>
      </c>
      <c r="AJ106" s="265"/>
      <c r="AK106" s="53"/>
      <c r="AL106" s="48" t="s">
        <v>122</v>
      </c>
      <c r="AM106" s="43" t="s">
        <v>670</v>
      </c>
      <c r="AN106" s="49" t="b">
        <v>0</v>
      </c>
      <c r="AO106" s="49" t="b">
        <v>0</v>
      </c>
      <c r="AP106" s="49" t="b">
        <v>0</v>
      </c>
      <c r="AQ106" s="50" t="b">
        <v>0</v>
      </c>
      <c r="AR106" s="50" t="b">
        <v>0</v>
      </c>
      <c r="AS106" s="50" t="b">
        <v>0</v>
      </c>
      <c r="AT106" s="50" t="b">
        <v>1</v>
      </c>
      <c r="AU106" s="50" t="b">
        <v>0</v>
      </c>
      <c r="AV106" s="43">
        <f t="shared" si="2"/>
        <v>0</v>
      </c>
      <c r="AW106" s="265"/>
      <c r="AX106" s="53"/>
      <c r="AY106" s="27">
        <f t="shared" si="9"/>
        <v>0</v>
      </c>
      <c r="AZ106" s="53"/>
      <c r="BA106" s="48"/>
      <c r="BB106" s="265"/>
      <c r="BC106" s="49" t="b">
        <v>0</v>
      </c>
      <c r="BD106" s="50" t="b">
        <v>0</v>
      </c>
      <c r="BE106" s="53"/>
      <c r="BF106" s="27">
        <f t="shared" si="10"/>
        <v>0</v>
      </c>
      <c r="BG106" s="27">
        <f t="shared" si="5"/>
        <v>0</v>
      </c>
      <c r="BH106" s="51">
        <f t="shared" si="6"/>
        <v>0</v>
      </c>
      <c r="BI106" s="52" t="b">
        <v>0</v>
      </c>
      <c r="BJ106" s="27" t="b">
        <f t="shared" si="7"/>
        <v>0</v>
      </c>
      <c r="BK106" s="27"/>
      <c r="BL106" s="27"/>
      <c r="BM106" s="27"/>
    </row>
    <row r="107" spans="1:65" ht="41.4" thickBot="1">
      <c r="A107" s="43" t="s">
        <v>1216</v>
      </c>
      <c r="B107" s="43">
        <f t="shared" si="8"/>
        <v>105</v>
      </c>
      <c r="C107" s="43" t="s">
        <v>1217</v>
      </c>
      <c r="D107" s="43">
        <v>2023</v>
      </c>
      <c r="E107" s="43"/>
      <c r="F107" s="43"/>
      <c r="G107" s="27">
        <f t="shared" si="0"/>
        <v>0</v>
      </c>
      <c r="H107" s="43"/>
      <c r="I107" s="43"/>
      <c r="J107" s="43" t="s">
        <v>1218</v>
      </c>
      <c r="K107" s="43">
        <v>0</v>
      </c>
      <c r="L107" s="43" t="s">
        <v>1219</v>
      </c>
      <c r="M107" s="46" t="s">
        <v>1220</v>
      </c>
      <c r="N107" s="43" t="s">
        <v>1221</v>
      </c>
      <c r="O107" s="43" t="s">
        <v>1222</v>
      </c>
      <c r="P107" s="43" t="s">
        <v>1223</v>
      </c>
      <c r="Q107" s="43" t="s">
        <v>1224</v>
      </c>
      <c r="R107" s="43" t="s">
        <v>397</v>
      </c>
      <c r="S107" s="43" t="s">
        <v>1225</v>
      </c>
      <c r="T107" s="43"/>
      <c r="U107" s="43" t="s">
        <v>119</v>
      </c>
      <c r="V107" s="43" t="s">
        <v>300</v>
      </c>
      <c r="W107" s="43" t="s">
        <v>1226</v>
      </c>
      <c r="X107" s="53"/>
      <c r="Y107" s="48" t="s">
        <v>126</v>
      </c>
      <c r="Z107" s="43" t="s">
        <v>443</v>
      </c>
      <c r="AA107" s="49" t="b">
        <v>1</v>
      </c>
      <c r="AB107" s="49" t="b">
        <v>0</v>
      </c>
      <c r="AC107" s="49" t="b">
        <v>0</v>
      </c>
      <c r="AD107" s="50" t="b">
        <v>0</v>
      </c>
      <c r="AE107" s="50" t="b">
        <v>0</v>
      </c>
      <c r="AF107" s="50" t="b">
        <v>0</v>
      </c>
      <c r="AG107" s="50" t="b">
        <v>1</v>
      </c>
      <c r="AH107" s="50" t="b">
        <v>0</v>
      </c>
      <c r="AI107" s="43">
        <f t="shared" si="1"/>
        <v>0</v>
      </c>
      <c r="AJ107" s="266" t="s">
        <v>1204</v>
      </c>
      <c r="AK107" s="53"/>
      <c r="AL107" s="48" t="s">
        <v>122</v>
      </c>
      <c r="AM107" s="43" t="s">
        <v>670</v>
      </c>
      <c r="AN107" s="49" t="b">
        <v>0</v>
      </c>
      <c r="AO107" s="49" t="b">
        <v>0</v>
      </c>
      <c r="AP107" s="49" t="b">
        <v>0</v>
      </c>
      <c r="AQ107" s="50" t="b">
        <v>0</v>
      </c>
      <c r="AR107" s="50" t="b">
        <v>0</v>
      </c>
      <c r="AS107" s="50" t="b">
        <v>0</v>
      </c>
      <c r="AT107" s="50" t="b">
        <v>1</v>
      </c>
      <c r="AU107" s="50" t="b">
        <v>0</v>
      </c>
      <c r="AV107" s="43">
        <f t="shared" si="2"/>
        <v>0</v>
      </c>
      <c r="AW107" s="264"/>
      <c r="AX107" s="53"/>
      <c r="AY107" s="27">
        <f t="shared" si="9"/>
        <v>0</v>
      </c>
      <c r="AZ107" s="53"/>
      <c r="BA107" s="48"/>
      <c r="BB107" s="264"/>
      <c r="BC107" s="49" t="b">
        <v>0</v>
      </c>
      <c r="BD107" s="50" t="b">
        <v>0</v>
      </c>
      <c r="BE107" s="53"/>
      <c r="BF107" s="27">
        <f t="shared" si="10"/>
        <v>0</v>
      </c>
      <c r="BG107" s="27">
        <f t="shared" si="5"/>
        <v>0</v>
      </c>
      <c r="BH107" s="51">
        <f t="shared" si="6"/>
        <v>0</v>
      </c>
      <c r="BI107" s="52" t="b">
        <v>0</v>
      </c>
      <c r="BJ107" s="27" t="b">
        <f t="shared" si="7"/>
        <v>0</v>
      </c>
      <c r="BK107" s="27"/>
      <c r="BL107" s="27"/>
      <c r="BM107" s="27"/>
    </row>
    <row r="108" spans="1:65" ht="31.2" thickBot="1">
      <c r="A108" s="43" t="s">
        <v>1227</v>
      </c>
      <c r="B108" s="43">
        <f t="shared" si="8"/>
        <v>106</v>
      </c>
      <c r="C108" s="43" t="s">
        <v>1228</v>
      </c>
      <c r="D108" s="43">
        <v>2023</v>
      </c>
      <c r="E108" s="43"/>
      <c r="F108" s="43"/>
      <c r="G108" s="27">
        <f t="shared" si="0"/>
        <v>0</v>
      </c>
      <c r="H108" s="43"/>
      <c r="I108" s="43"/>
      <c r="J108" s="43" t="s">
        <v>1229</v>
      </c>
      <c r="K108" s="43">
        <v>1</v>
      </c>
      <c r="L108" s="43" t="s">
        <v>1230</v>
      </c>
      <c r="M108" s="46" t="s">
        <v>1231</v>
      </c>
      <c r="N108" s="43" t="s">
        <v>1232</v>
      </c>
      <c r="O108" s="43" t="s">
        <v>1233</v>
      </c>
      <c r="P108" s="43"/>
      <c r="Q108" s="43" t="s">
        <v>1234</v>
      </c>
      <c r="R108" s="43" t="s">
        <v>117</v>
      </c>
      <c r="S108" s="43" t="s">
        <v>1235</v>
      </c>
      <c r="T108" s="43"/>
      <c r="U108" s="43" t="s">
        <v>119</v>
      </c>
      <c r="V108" s="43" t="s">
        <v>300</v>
      </c>
      <c r="W108" s="43" t="s">
        <v>1236</v>
      </c>
      <c r="X108" s="53"/>
      <c r="Y108" s="48" t="s">
        <v>126</v>
      </c>
      <c r="Z108" s="43" t="s">
        <v>443</v>
      </c>
      <c r="AA108" s="49" t="b">
        <v>1</v>
      </c>
      <c r="AB108" s="49" t="b">
        <v>0</v>
      </c>
      <c r="AC108" s="49" t="b">
        <v>0</v>
      </c>
      <c r="AD108" s="50" t="b">
        <v>0</v>
      </c>
      <c r="AE108" s="50" t="b">
        <v>0</v>
      </c>
      <c r="AF108" s="50" t="b">
        <v>0</v>
      </c>
      <c r="AG108" s="50" t="b">
        <v>1</v>
      </c>
      <c r="AH108" s="50" t="b">
        <v>0</v>
      </c>
      <c r="AI108" s="43">
        <f t="shared" si="1"/>
        <v>0</v>
      </c>
      <c r="AJ108" s="267" t="s">
        <v>640</v>
      </c>
      <c r="AK108" s="53"/>
      <c r="AL108" s="48" t="s">
        <v>122</v>
      </c>
      <c r="AM108" s="43" t="s">
        <v>670</v>
      </c>
      <c r="AN108" s="49" t="b">
        <v>0</v>
      </c>
      <c r="AO108" s="49" t="b">
        <v>0</v>
      </c>
      <c r="AP108" s="49" t="b">
        <v>0</v>
      </c>
      <c r="AQ108" s="50" t="b">
        <v>0</v>
      </c>
      <c r="AR108" s="50" t="b">
        <v>0</v>
      </c>
      <c r="AS108" s="50" t="b">
        <v>0</v>
      </c>
      <c r="AT108" s="50" t="b">
        <v>1</v>
      </c>
      <c r="AU108" s="50" t="b">
        <v>0</v>
      </c>
      <c r="AV108" s="43">
        <f t="shared" si="2"/>
        <v>0</v>
      </c>
      <c r="AW108" s="265"/>
      <c r="AX108" s="53"/>
      <c r="AY108" s="27">
        <f t="shared" si="9"/>
        <v>0</v>
      </c>
      <c r="AZ108" s="53"/>
      <c r="BA108" s="48"/>
      <c r="BB108" s="265"/>
      <c r="BC108" s="49" t="b">
        <v>0</v>
      </c>
      <c r="BD108" s="50" t="b">
        <v>0</v>
      </c>
      <c r="BE108" s="53"/>
      <c r="BF108" s="27">
        <f t="shared" si="10"/>
        <v>0</v>
      </c>
      <c r="BG108" s="27">
        <f t="shared" si="5"/>
        <v>0</v>
      </c>
      <c r="BH108" s="51">
        <f t="shared" si="6"/>
        <v>0</v>
      </c>
      <c r="BI108" s="52" t="b">
        <v>0</v>
      </c>
      <c r="BJ108" s="27" t="b">
        <f t="shared" si="7"/>
        <v>0</v>
      </c>
      <c r="BK108" s="27"/>
      <c r="BL108" s="27"/>
      <c r="BM108" s="27"/>
    </row>
    <row r="109" spans="1:65" ht="27.6" thickBot="1">
      <c r="A109" s="43" t="s">
        <v>1237</v>
      </c>
      <c r="B109" s="43">
        <f t="shared" si="8"/>
        <v>107</v>
      </c>
      <c r="C109" s="43" t="s">
        <v>1238</v>
      </c>
      <c r="D109" s="43">
        <v>2023</v>
      </c>
      <c r="E109" s="43"/>
      <c r="F109" s="43"/>
      <c r="G109" s="27">
        <f t="shared" si="0"/>
        <v>0</v>
      </c>
      <c r="H109" s="43"/>
      <c r="I109" s="43"/>
      <c r="J109" s="43" t="s">
        <v>1239</v>
      </c>
      <c r="K109" s="43">
        <v>0</v>
      </c>
      <c r="L109" s="43" t="s">
        <v>1240</v>
      </c>
      <c r="M109" s="46" t="s">
        <v>1241</v>
      </c>
      <c r="N109" s="43" t="s">
        <v>1242</v>
      </c>
      <c r="O109" s="43" t="s">
        <v>1243</v>
      </c>
      <c r="P109" s="43" t="s">
        <v>1244</v>
      </c>
      <c r="Q109" s="43" t="s">
        <v>1245</v>
      </c>
      <c r="R109" s="43" t="s">
        <v>397</v>
      </c>
      <c r="S109" s="43" t="s">
        <v>1246</v>
      </c>
      <c r="T109" s="43"/>
      <c r="U109" s="43" t="s">
        <v>119</v>
      </c>
      <c r="V109" s="43" t="s">
        <v>300</v>
      </c>
      <c r="W109" s="43" t="s">
        <v>1247</v>
      </c>
      <c r="X109" s="53"/>
      <c r="Y109" s="48" t="s">
        <v>477</v>
      </c>
      <c r="Z109" s="43" t="s">
        <v>478</v>
      </c>
      <c r="AA109" s="49" t="b">
        <v>1</v>
      </c>
      <c r="AB109" s="49" t="b">
        <v>0</v>
      </c>
      <c r="AC109" s="49" t="b">
        <v>0</v>
      </c>
      <c r="AD109" s="50" t="b">
        <v>0</v>
      </c>
      <c r="AE109" s="50" t="b">
        <v>0</v>
      </c>
      <c r="AF109" s="50" t="b">
        <v>0</v>
      </c>
      <c r="AG109" s="50" t="b">
        <v>0</v>
      </c>
      <c r="AH109" s="50" t="b">
        <v>0</v>
      </c>
      <c r="AI109" s="43">
        <f t="shared" si="1"/>
        <v>1</v>
      </c>
      <c r="AJ109" s="264"/>
      <c r="AK109" s="53"/>
      <c r="AL109" s="48" t="s">
        <v>138</v>
      </c>
      <c r="AM109" s="43" t="s">
        <v>139</v>
      </c>
      <c r="AN109" s="49" t="b">
        <v>1</v>
      </c>
      <c r="AO109" s="49" t="b">
        <v>0</v>
      </c>
      <c r="AP109" s="49" t="b">
        <v>0</v>
      </c>
      <c r="AQ109" s="50" t="b">
        <v>0</v>
      </c>
      <c r="AR109" s="50" t="b">
        <v>0</v>
      </c>
      <c r="AS109" s="50" t="b">
        <v>0</v>
      </c>
      <c r="AT109" s="50" t="b">
        <v>1</v>
      </c>
      <c r="AU109" s="50" t="b">
        <v>0</v>
      </c>
      <c r="AV109" s="43">
        <f t="shared" si="2"/>
        <v>0</v>
      </c>
      <c r="AW109" s="264"/>
      <c r="AX109" s="53"/>
      <c r="AY109" s="27">
        <f t="shared" si="9"/>
        <v>1</v>
      </c>
      <c r="AZ109" s="53"/>
      <c r="BA109" s="48" t="s">
        <v>122</v>
      </c>
      <c r="BB109" s="266" t="s">
        <v>670</v>
      </c>
      <c r="BC109" s="49" t="b">
        <v>0</v>
      </c>
      <c r="BD109" s="50" t="b">
        <v>1</v>
      </c>
      <c r="BE109" s="53"/>
      <c r="BF109" s="27">
        <f t="shared" si="10"/>
        <v>0</v>
      </c>
      <c r="BG109" s="27">
        <f t="shared" si="5"/>
        <v>0</v>
      </c>
      <c r="BH109" s="51">
        <f t="shared" si="6"/>
        <v>0</v>
      </c>
      <c r="BI109" s="52" t="b">
        <v>0</v>
      </c>
      <c r="BJ109" s="27" t="b">
        <f t="shared" si="7"/>
        <v>0</v>
      </c>
      <c r="BK109" s="27"/>
      <c r="BL109" s="27"/>
      <c r="BM109" s="27"/>
    </row>
    <row r="110" spans="1:65" ht="27.6" thickBot="1">
      <c r="A110" s="43" t="s">
        <v>1248</v>
      </c>
      <c r="B110" s="43">
        <f t="shared" si="8"/>
        <v>108</v>
      </c>
      <c r="C110" s="43" t="s">
        <v>1249</v>
      </c>
      <c r="D110" s="43">
        <v>2023</v>
      </c>
      <c r="E110" s="44" t="s">
        <v>31</v>
      </c>
      <c r="F110" s="43" t="s">
        <v>513</v>
      </c>
      <c r="G110" s="27">
        <f t="shared" si="0"/>
        <v>1</v>
      </c>
      <c r="H110" s="44" t="s">
        <v>109</v>
      </c>
      <c r="I110" s="45" t="s">
        <v>1250</v>
      </c>
      <c r="J110" s="43" t="s">
        <v>1251</v>
      </c>
      <c r="K110" s="43">
        <v>1</v>
      </c>
      <c r="L110" s="43" t="s">
        <v>1252</v>
      </c>
      <c r="M110" s="46" t="s">
        <v>1253</v>
      </c>
      <c r="N110" s="43" t="s">
        <v>1254</v>
      </c>
      <c r="O110" s="43" t="s">
        <v>1255</v>
      </c>
      <c r="P110" s="43" t="s">
        <v>1256</v>
      </c>
      <c r="Q110" s="43" t="s">
        <v>1257</v>
      </c>
      <c r="R110" s="43" t="s">
        <v>397</v>
      </c>
      <c r="S110" s="43" t="s">
        <v>1258</v>
      </c>
      <c r="T110" s="43"/>
      <c r="U110" s="43" t="s">
        <v>119</v>
      </c>
      <c r="V110" s="43" t="s">
        <v>300</v>
      </c>
      <c r="W110" s="43" t="s">
        <v>1259</v>
      </c>
      <c r="X110" s="47"/>
      <c r="Y110" s="48" t="s">
        <v>122</v>
      </c>
      <c r="Z110" s="43" t="s">
        <v>433</v>
      </c>
      <c r="AA110" s="49" t="b">
        <v>1</v>
      </c>
      <c r="AB110" s="49" t="b">
        <v>0</v>
      </c>
      <c r="AC110" s="49" t="b">
        <v>0</v>
      </c>
      <c r="AD110" s="50" t="b">
        <v>0</v>
      </c>
      <c r="AE110" s="50" t="b">
        <v>0</v>
      </c>
      <c r="AF110" s="50" t="b">
        <v>0</v>
      </c>
      <c r="AG110" s="50" t="b">
        <v>0</v>
      </c>
      <c r="AH110" s="50" t="b">
        <v>0</v>
      </c>
      <c r="AI110" s="43">
        <f t="shared" si="1"/>
        <v>1</v>
      </c>
      <c r="AJ110" s="265"/>
      <c r="AK110" s="47"/>
      <c r="AL110" s="48" t="s">
        <v>138</v>
      </c>
      <c r="AM110" s="43" t="s">
        <v>139</v>
      </c>
      <c r="AN110" s="49" t="b">
        <v>1</v>
      </c>
      <c r="AO110" s="49" t="b">
        <v>0</v>
      </c>
      <c r="AP110" s="49" t="b">
        <v>0</v>
      </c>
      <c r="AQ110" s="50" t="b">
        <v>0</v>
      </c>
      <c r="AR110" s="50" t="b">
        <v>0</v>
      </c>
      <c r="AS110" s="50" t="b">
        <v>0</v>
      </c>
      <c r="AT110" s="50" t="b">
        <v>0</v>
      </c>
      <c r="AU110" s="50" t="b">
        <v>0</v>
      </c>
      <c r="AV110" s="43">
        <f t="shared" si="2"/>
        <v>1</v>
      </c>
      <c r="AW110" s="265" t="s">
        <v>685</v>
      </c>
      <c r="AX110" s="47"/>
      <c r="AY110" s="27">
        <f t="shared" si="9"/>
        <v>0</v>
      </c>
      <c r="AZ110" s="47"/>
      <c r="BA110" s="48"/>
      <c r="BB110" s="265"/>
      <c r="BC110" s="49" t="b">
        <v>0</v>
      </c>
      <c r="BD110" s="50" t="b">
        <v>0</v>
      </c>
      <c r="BE110" s="47"/>
      <c r="BF110" s="27">
        <f t="shared" si="10"/>
        <v>1</v>
      </c>
      <c r="BG110" s="27">
        <f t="shared" si="5"/>
        <v>0</v>
      </c>
      <c r="BH110" s="51">
        <f t="shared" si="6"/>
        <v>1</v>
      </c>
      <c r="BI110" s="52" t="b">
        <v>1</v>
      </c>
      <c r="BJ110" s="27" t="b">
        <f t="shared" si="7"/>
        <v>0</v>
      </c>
      <c r="BK110" s="27"/>
      <c r="BL110" s="27"/>
      <c r="BM110" s="27"/>
    </row>
    <row r="111" spans="1:65" ht="41.4" thickBot="1">
      <c r="A111" s="43" t="s">
        <v>1260</v>
      </c>
      <c r="B111" s="43">
        <f t="shared" si="8"/>
        <v>109</v>
      </c>
      <c r="C111" s="43" t="s">
        <v>1261</v>
      </c>
      <c r="D111" s="43">
        <v>2023</v>
      </c>
      <c r="E111" s="43"/>
      <c r="F111" s="43"/>
      <c r="G111" s="27">
        <f t="shared" si="0"/>
        <v>0</v>
      </c>
      <c r="H111" s="43"/>
      <c r="I111" s="43"/>
      <c r="J111" s="43" t="s">
        <v>1262</v>
      </c>
      <c r="K111" s="43">
        <v>0</v>
      </c>
      <c r="L111" s="43" t="s">
        <v>1263</v>
      </c>
      <c r="M111" s="46" t="s">
        <v>1264</v>
      </c>
      <c r="N111" s="43" t="s">
        <v>1265</v>
      </c>
      <c r="O111" s="43" t="s">
        <v>1266</v>
      </c>
      <c r="P111" s="43" t="s">
        <v>1267</v>
      </c>
      <c r="Q111" s="43" t="s">
        <v>1268</v>
      </c>
      <c r="R111" s="43" t="s">
        <v>397</v>
      </c>
      <c r="S111" s="43" t="s">
        <v>1269</v>
      </c>
      <c r="T111" s="43"/>
      <c r="U111" s="43" t="s">
        <v>119</v>
      </c>
      <c r="V111" s="43" t="s">
        <v>300</v>
      </c>
      <c r="W111" s="43" t="s">
        <v>1270</v>
      </c>
      <c r="X111" s="53"/>
      <c r="Y111" s="48" t="s">
        <v>126</v>
      </c>
      <c r="Z111" s="43" t="s">
        <v>443</v>
      </c>
      <c r="AA111" s="49" t="b">
        <v>0</v>
      </c>
      <c r="AB111" s="49" t="b">
        <v>0</v>
      </c>
      <c r="AC111" s="49" t="b">
        <v>0</v>
      </c>
      <c r="AD111" s="50" t="b">
        <v>0</v>
      </c>
      <c r="AE111" s="50" t="b">
        <v>0</v>
      </c>
      <c r="AF111" s="50" t="b">
        <v>0</v>
      </c>
      <c r="AG111" s="50" t="b">
        <v>1</v>
      </c>
      <c r="AH111" s="50" t="b">
        <v>1</v>
      </c>
      <c r="AI111" s="43">
        <f t="shared" si="1"/>
        <v>0</v>
      </c>
      <c r="AJ111" s="266" t="s">
        <v>1117</v>
      </c>
      <c r="AK111" s="53"/>
      <c r="AL111" s="48" t="s">
        <v>122</v>
      </c>
      <c r="AM111" s="43" t="s">
        <v>670</v>
      </c>
      <c r="AN111" s="49" t="b">
        <v>0</v>
      </c>
      <c r="AO111" s="49" t="b">
        <v>0</v>
      </c>
      <c r="AP111" s="49" t="b">
        <v>0</v>
      </c>
      <c r="AQ111" s="50" t="b">
        <v>0</v>
      </c>
      <c r="AR111" s="50" t="b">
        <v>0</v>
      </c>
      <c r="AS111" s="50" t="b">
        <v>0</v>
      </c>
      <c r="AT111" s="50" t="b">
        <v>1</v>
      </c>
      <c r="AU111" s="50" t="b">
        <v>0</v>
      </c>
      <c r="AV111" s="43">
        <f t="shared" si="2"/>
        <v>0</v>
      </c>
      <c r="AW111" s="264"/>
      <c r="AX111" s="53"/>
      <c r="AY111" s="27">
        <f t="shared" si="9"/>
        <v>0</v>
      </c>
      <c r="AZ111" s="53"/>
      <c r="BA111" s="48"/>
      <c r="BB111" s="264"/>
      <c r="BC111" s="49" t="b">
        <v>0</v>
      </c>
      <c r="BD111" s="50" t="b">
        <v>0</v>
      </c>
      <c r="BE111" s="53"/>
      <c r="BF111" s="27">
        <f t="shared" si="10"/>
        <v>0</v>
      </c>
      <c r="BG111" s="27">
        <f t="shared" si="5"/>
        <v>0</v>
      </c>
      <c r="BH111" s="51">
        <f t="shared" si="6"/>
        <v>0</v>
      </c>
      <c r="BI111" s="52" t="b">
        <v>0</v>
      </c>
      <c r="BJ111" s="27" t="b">
        <f t="shared" si="7"/>
        <v>0</v>
      </c>
      <c r="BK111" s="27"/>
      <c r="BL111" s="27"/>
      <c r="BM111" s="27"/>
    </row>
    <row r="112" spans="1:65" ht="27.6" thickBot="1">
      <c r="A112" s="43" t="s">
        <v>1271</v>
      </c>
      <c r="B112" s="43">
        <f t="shared" si="8"/>
        <v>110</v>
      </c>
      <c r="C112" s="43" t="s">
        <v>1272</v>
      </c>
      <c r="D112" s="43">
        <v>2023</v>
      </c>
      <c r="E112" s="43"/>
      <c r="F112" s="43"/>
      <c r="G112" s="27">
        <f t="shared" si="0"/>
        <v>0</v>
      </c>
      <c r="H112" s="43"/>
      <c r="I112" s="43"/>
      <c r="J112" s="43" t="s">
        <v>1229</v>
      </c>
      <c r="K112" s="43">
        <v>1</v>
      </c>
      <c r="L112" s="43" t="s">
        <v>1273</v>
      </c>
      <c r="M112" s="46" t="s">
        <v>1274</v>
      </c>
      <c r="N112" s="43" t="s">
        <v>1275</v>
      </c>
      <c r="O112" s="43" t="s">
        <v>1276</v>
      </c>
      <c r="P112" s="43"/>
      <c r="Q112" s="43" t="s">
        <v>1277</v>
      </c>
      <c r="R112" s="43" t="s">
        <v>117</v>
      </c>
      <c r="S112" s="43" t="s">
        <v>1235</v>
      </c>
      <c r="T112" s="43"/>
      <c r="U112" s="43" t="s">
        <v>119</v>
      </c>
      <c r="V112" s="43" t="s">
        <v>300</v>
      </c>
      <c r="W112" s="43" t="s">
        <v>1278</v>
      </c>
      <c r="X112" s="53"/>
      <c r="Y112" s="48" t="s">
        <v>122</v>
      </c>
      <c r="Z112" s="43" t="s">
        <v>433</v>
      </c>
      <c r="AA112" s="49" t="b">
        <v>1</v>
      </c>
      <c r="AB112" s="49" t="b">
        <v>0</v>
      </c>
      <c r="AC112" s="49" t="b">
        <v>0</v>
      </c>
      <c r="AD112" s="50" t="b">
        <v>0</v>
      </c>
      <c r="AE112" s="50" t="b">
        <v>0</v>
      </c>
      <c r="AF112" s="50" t="b">
        <v>0</v>
      </c>
      <c r="AG112" s="50" t="b">
        <v>0</v>
      </c>
      <c r="AH112" s="50" t="b">
        <v>0</v>
      </c>
      <c r="AI112" s="43">
        <f t="shared" si="1"/>
        <v>1</v>
      </c>
      <c r="AJ112" s="265"/>
      <c r="AK112" s="53"/>
      <c r="AL112" s="48" t="s">
        <v>138</v>
      </c>
      <c r="AM112" s="43" t="s">
        <v>139</v>
      </c>
      <c r="AN112" s="49" t="b">
        <v>1</v>
      </c>
      <c r="AO112" s="49" t="b">
        <v>0</v>
      </c>
      <c r="AP112" s="49" t="b">
        <v>0</v>
      </c>
      <c r="AQ112" s="50" t="b">
        <v>0</v>
      </c>
      <c r="AR112" s="50" t="b">
        <v>0</v>
      </c>
      <c r="AS112" s="50" t="b">
        <v>0</v>
      </c>
      <c r="AT112" s="50" t="b">
        <v>1</v>
      </c>
      <c r="AU112" s="50" t="b">
        <v>0</v>
      </c>
      <c r="AV112" s="43">
        <f t="shared" si="2"/>
        <v>0</v>
      </c>
      <c r="AW112" s="265"/>
      <c r="AX112" s="53"/>
      <c r="AY112" s="27">
        <f t="shared" si="9"/>
        <v>1</v>
      </c>
      <c r="AZ112" s="53"/>
      <c r="BA112" s="48" t="s">
        <v>122</v>
      </c>
      <c r="BB112" s="267" t="s">
        <v>670</v>
      </c>
      <c r="BC112" s="49" t="b">
        <v>0</v>
      </c>
      <c r="BD112" s="50" t="b">
        <v>1</v>
      </c>
      <c r="BE112" s="53"/>
      <c r="BF112" s="27">
        <f t="shared" si="10"/>
        <v>0</v>
      </c>
      <c r="BG112" s="27">
        <f t="shared" si="5"/>
        <v>0</v>
      </c>
      <c r="BH112" s="51">
        <f t="shared" si="6"/>
        <v>0</v>
      </c>
      <c r="BI112" s="52" t="b">
        <v>0</v>
      </c>
      <c r="BJ112" s="27" t="b">
        <f t="shared" si="7"/>
        <v>0</v>
      </c>
      <c r="BK112" s="27"/>
      <c r="BL112" s="27"/>
      <c r="BM112" s="27"/>
    </row>
    <row r="113" spans="1:65" ht="31.2" thickBot="1">
      <c r="A113" s="43" t="s">
        <v>1279</v>
      </c>
      <c r="B113" s="43">
        <f t="shared" si="8"/>
        <v>111</v>
      </c>
      <c r="C113" s="43" t="s">
        <v>1280</v>
      </c>
      <c r="D113" s="43">
        <v>2023</v>
      </c>
      <c r="E113" s="43"/>
      <c r="F113" s="43"/>
      <c r="G113" s="27">
        <f t="shared" si="0"/>
        <v>0</v>
      </c>
      <c r="H113" s="43"/>
      <c r="I113" s="43"/>
      <c r="J113" s="43" t="s">
        <v>1229</v>
      </c>
      <c r="K113" s="43">
        <v>0</v>
      </c>
      <c r="L113" s="43" t="s">
        <v>1281</v>
      </c>
      <c r="M113" s="46" t="s">
        <v>1282</v>
      </c>
      <c r="N113" s="43" t="s">
        <v>1283</v>
      </c>
      <c r="O113" s="43" t="s">
        <v>1284</v>
      </c>
      <c r="P113" s="43"/>
      <c r="Q113" s="43" t="s">
        <v>1285</v>
      </c>
      <c r="R113" s="43" t="s">
        <v>117</v>
      </c>
      <c r="S113" s="43" t="s">
        <v>1235</v>
      </c>
      <c r="T113" s="43"/>
      <c r="U113" s="43" t="s">
        <v>119</v>
      </c>
      <c r="V113" s="43" t="s">
        <v>300</v>
      </c>
      <c r="W113" s="43" t="s">
        <v>1286</v>
      </c>
      <c r="X113" s="53"/>
      <c r="Y113" s="48" t="s">
        <v>126</v>
      </c>
      <c r="Z113" s="43" t="s">
        <v>443</v>
      </c>
      <c r="AA113" s="49" t="b">
        <v>1</v>
      </c>
      <c r="AB113" s="49" t="b">
        <v>0</v>
      </c>
      <c r="AC113" s="49" t="b">
        <v>0</v>
      </c>
      <c r="AD113" s="50" t="b">
        <v>0</v>
      </c>
      <c r="AE113" s="50" t="b">
        <v>0</v>
      </c>
      <c r="AF113" s="50" t="b">
        <v>0</v>
      </c>
      <c r="AG113" s="50" t="b">
        <v>1</v>
      </c>
      <c r="AH113" s="50" t="b">
        <v>0</v>
      </c>
      <c r="AI113" s="43">
        <f t="shared" si="1"/>
        <v>0</v>
      </c>
      <c r="AJ113" s="266" t="s">
        <v>640</v>
      </c>
      <c r="AK113" s="53"/>
      <c r="AL113" s="48" t="s">
        <v>122</v>
      </c>
      <c r="AM113" s="43" t="s">
        <v>670</v>
      </c>
      <c r="AN113" s="49" t="b">
        <v>0</v>
      </c>
      <c r="AO113" s="49" t="b">
        <v>0</v>
      </c>
      <c r="AP113" s="49" t="b">
        <v>0</v>
      </c>
      <c r="AQ113" s="50" t="b">
        <v>0</v>
      </c>
      <c r="AR113" s="50" t="b">
        <v>0</v>
      </c>
      <c r="AS113" s="50" t="b">
        <v>0</v>
      </c>
      <c r="AT113" s="50" t="b">
        <v>1</v>
      </c>
      <c r="AU113" s="50" t="b">
        <v>0</v>
      </c>
      <c r="AV113" s="43">
        <f t="shared" si="2"/>
        <v>0</v>
      </c>
      <c r="AW113" s="264"/>
      <c r="AX113" s="53"/>
      <c r="AY113" s="27">
        <f t="shared" si="9"/>
        <v>0</v>
      </c>
      <c r="AZ113" s="53"/>
      <c r="BA113" s="48"/>
      <c r="BB113" s="264"/>
      <c r="BC113" s="49" t="b">
        <v>0</v>
      </c>
      <c r="BD113" s="50" t="b">
        <v>0</v>
      </c>
      <c r="BE113" s="53"/>
      <c r="BF113" s="27">
        <f t="shared" si="10"/>
        <v>0</v>
      </c>
      <c r="BG113" s="27">
        <f t="shared" si="5"/>
        <v>0</v>
      </c>
      <c r="BH113" s="51">
        <f t="shared" si="6"/>
        <v>0</v>
      </c>
      <c r="BI113" s="52" t="b">
        <v>0</v>
      </c>
      <c r="BJ113" s="27" t="b">
        <f t="shared" si="7"/>
        <v>0</v>
      </c>
      <c r="BK113" s="27"/>
      <c r="BL113" s="27"/>
      <c r="BM113" s="27"/>
    </row>
    <row r="114" spans="1:65" ht="27.6" thickBot="1">
      <c r="A114" s="43" t="s">
        <v>1287</v>
      </c>
      <c r="B114" s="43">
        <f t="shared" si="8"/>
        <v>112</v>
      </c>
      <c r="C114" s="43" t="s">
        <v>1288</v>
      </c>
      <c r="D114" s="43">
        <v>2023</v>
      </c>
      <c r="E114" s="43"/>
      <c r="F114" s="43"/>
      <c r="G114" s="27">
        <f t="shared" si="0"/>
        <v>0</v>
      </c>
      <c r="H114" s="43"/>
      <c r="I114" s="43"/>
      <c r="J114" s="43" t="s">
        <v>1229</v>
      </c>
      <c r="K114" s="43">
        <v>1</v>
      </c>
      <c r="L114" s="43" t="s">
        <v>1289</v>
      </c>
      <c r="M114" s="46" t="s">
        <v>1290</v>
      </c>
      <c r="N114" s="43" t="s">
        <v>1291</v>
      </c>
      <c r="O114" s="43" t="s">
        <v>1292</v>
      </c>
      <c r="P114" s="43"/>
      <c r="Q114" s="43" t="s">
        <v>1293</v>
      </c>
      <c r="R114" s="43" t="s">
        <v>117</v>
      </c>
      <c r="S114" s="43" t="s">
        <v>1235</v>
      </c>
      <c r="T114" s="43"/>
      <c r="U114" s="43" t="s">
        <v>119</v>
      </c>
      <c r="V114" s="43" t="s">
        <v>300</v>
      </c>
      <c r="W114" s="43" t="s">
        <v>1294</v>
      </c>
      <c r="X114" s="53"/>
      <c r="Y114" s="48" t="s">
        <v>126</v>
      </c>
      <c r="Z114" s="43" t="s">
        <v>443</v>
      </c>
      <c r="AA114" s="49" t="b">
        <v>1</v>
      </c>
      <c r="AB114" s="49" t="b">
        <v>0</v>
      </c>
      <c r="AC114" s="49" t="b">
        <v>0</v>
      </c>
      <c r="AD114" s="50" t="b">
        <v>0</v>
      </c>
      <c r="AE114" s="50" t="b">
        <v>0</v>
      </c>
      <c r="AF114" s="50" t="b">
        <v>0</v>
      </c>
      <c r="AG114" s="50" t="b">
        <v>0</v>
      </c>
      <c r="AH114" s="50" t="b">
        <v>0</v>
      </c>
      <c r="AI114" s="43">
        <f t="shared" si="1"/>
        <v>1</v>
      </c>
      <c r="AJ114" s="267" t="s">
        <v>978</v>
      </c>
      <c r="AK114" s="53"/>
      <c r="AL114" s="48" t="s">
        <v>138</v>
      </c>
      <c r="AM114" s="43" t="s">
        <v>139</v>
      </c>
      <c r="AN114" s="49" t="b">
        <v>1</v>
      </c>
      <c r="AO114" s="49" t="b">
        <v>0</v>
      </c>
      <c r="AP114" s="49" t="b">
        <v>0</v>
      </c>
      <c r="AQ114" s="50" t="b">
        <v>0</v>
      </c>
      <c r="AR114" s="50" t="b">
        <v>0</v>
      </c>
      <c r="AS114" s="50" t="b">
        <v>0</v>
      </c>
      <c r="AT114" s="50" t="b">
        <v>1</v>
      </c>
      <c r="AU114" s="50" t="b">
        <v>0</v>
      </c>
      <c r="AV114" s="43">
        <f t="shared" si="2"/>
        <v>0</v>
      </c>
      <c r="AW114" s="264" t="s">
        <v>1295</v>
      </c>
      <c r="AX114" s="53"/>
      <c r="AY114" s="27">
        <f t="shared" si="9"/>
        <v>1</v>
      </c>
      <c r="AZ114" s="53"/>
      <c r="BA114" s="48" t="s">
        <v>122</v>
      </c>
      <c r="BB114" s="267" t="s">
        <v>670</v>
      </c>
      <c r="BC114" s="49" t="b">
        <v>0</v>
      </c>
      <c r="BD114" s="50" t="b">
        <v>1</v>
      </c>
      <c r="BE114" s="53"/>
      <c r="BF114" s="27">
        <f t="shared" si="10"/>
        <v>0</v>
      </c>
      <c r="BG114" s="27">
        <f t="shared" si="5"/>
        <v>0</v>
      </c>
      <c r="BH114" s="51">
        <f t="shared" si="6"/>
        <v>0</v>
      </c>
      <c r="BI114" s="52" t="b">
        <v>0</v>
      </c>
      <c r="BJ114" s="27" t="b">
        <f t="shared" si="7"/>
        <v>0</v>
      </c>
      <c r="BK114" s="27"/>
      <c r="BL114" s="27"/>
      <c r="BM114" s="27"/>
    </row>
    <row r="115" spans="1:65" ht="31.2" thickBot="1">
      <c r="A115" s="43" t="s">
        <v>1296</v>
      </c>
      <c r="B115" s="43">
        <f t="shared" si="8"/>
        <v>113</v>
      </c>
      <c r="C115" s="43" t="s">
        <v>1297</v>
      </c>
      <c r="D115" s="43">
        <v>2023</v>
      </c>
      <c r="E115" s="43"/>
      <c r="F115" s="43"/>
      <c r="G115" s="27">
        <f t="shared" si="0"/>
        <v>0</v>
      </c>
      <c r="H115" s="43"/>
      <c r="I115" s="43"/>
      <c r="J115" s="43" t="s">
        <v>1298</v>
      </c>
      <c r="K115" s="43">
        <v>0</v>
      </c>
      <c r="L115" s="43" t="s">
        <v>1299</v>
      </c>
      <c r="M115" s="46" t="s">
        <v>1300</v>
      </c>
      <c r="N115" s="43" t="s">
        <v>1301</v>
      </c>
      <c r="O115" s="43" t="s">
        <v>1302</v>
      </c>
      <c r="P115" s="43" t="s">
        <v>1303</v>
      </c>
      <c r="Q115" s="43" t="s">
        <v>1304</v>
      </c>
      <c r="R115" s="43" t="s">
        <v>397</v>
      </c>
      <c r="S115" s="43" t="s">
        <v>1305</v>
      </c>
      <c r="T115" s="43"/>
      <c r="U115" s="43" t="s">
        <v>119</v>
      </c>
      <c r="V115" s="43" t="s">
        <v>300</v>
      </c>
      <c r="W115" s="43" t="s">
        <v>1306</v>
      </c>
      <c r="X115" s="53"/>
      <c r="Y115" s="48" t="s">
        <v>477</v>
      </c>
      <c r="Z115" s="43" t="s">
        <v>478</v>
      </c>
      <c r="AA115" s="49" t="b">
        <v>1</v>
      </c>
      <c r="AB115" s="49" t="b">
        <v>0</v>
      </c>
      <c r="AC115" s="49" t="b">
        <v>0</v>
      </c>
      <c r="AD115" s="50" t="b">
        <v>0</v>
      </c>
      <c r="AE115" s="50" t="b">
        <v>0</v>
      </c>
      <c r="AF115" s="50" t="b">
        <v>0</v>
      </c>
      <c r="AG115" s="50" t="b">
        <v>1</v>
      </c>
      <c r="AH115" s="50" t="b">
        <v>0</v>
      </c>
      <c r="AI115" s="43">
        <f t="shared" si="1"/>
        <v>0</v>
      </c>
      <c r="AJ115" s="266" t="s">
        <v>1307</v>
      </c>
      <c r="AK115" s="53"/>
      <c r="AL115" s="48" t="s">
        <v>126</v>
      </c>
      <c r="AM115" s="43" t="s">
        <v>443</v>
      </c>
      <c r="AN115" s="49" t="b">
        <v>0</v>
      </c>
      <c r="AO115" s="49" t="b">
        <v>0</v>
      </c>
      <c r="AP115" s="49" t="b">
        <v>0</v>
      </c>
      <c r="AQ115" s="50" t="b">
        <v>0</v>
      </c>
      <c r="AR115" s="50" t="b">
        <v>0</v>
      </c>
      <c r="AS115" s="50" t="b">
        <v>0</v>
      </c>
      <c r="AT115" s="50" t="b">
        <v>0</v>
      </c>
      <c r="AU115" s="50" t="b">
        <v>1</v>
      </c>
      <c r="AV115" s="43">
        <f t="shared" si="2"/>
        <v>0</v>
      </c>
      <c r="AW115" s="266" t="s">
        <v>1308</v>
      </c>
      <c r="AX115" s="53"/>
      <c r="AY115" s="27">
        <f t="shared" si="9"/>
        <v>0</v>
      </c>
      <c r="AZ115" s="53"/>
      <c r="BA115" s="48"/>
      <c r="BB115" s="264"/>
      <c r="BC115" s="49" t="b">
        <v>0</v>
      </c>
      <c r="BD115" s="50" t="b">
        <v>0</v>
      </c>
      <c r="BE115" s="53"/>
      <c r="BF115" s="27">
        <f t="shared" si="10"/>
        <v>0</v>
      </c>
      <c r="BG115" s="27">
        <f t="shared" si="5"/>
        <v>0</v>
      </c>
      <c r="BH115" s="51">
        <f t="shared" si="6"/>
        <v>0</v>
      </c>
      <c r="BI115" s="52" t="b">
        <v>0</v>
      </c>
      <c r="BJ115" s="27" t="b">
        <f t="shared" si="7"/>
        <v>0</v>
      </c>
      <c r="BK115" s="27"/>
      <c r="BL115" s="27"/>
      <c r="BM115" s="27"/>
    </row>
    <row r="116" spans="1:65" ht="41.4" thickBot="1">
      <c r="A116" s="43" t="s">
        <v>1309</v>
      </c>
      <c r="B116" s="43">
        <f t="shared" si="8"/>
        <v>114</v>
      </c>
      <c r="C116" s="43" t="s">
        <v>1310</v>
      </c>
      <c r="D116" s="43">
        <v>2023</v>
      </c>
      <c r="E116" s="43"/>
      <c r="F116" s="43"/>
      <c r="G116" s="27">
        <f t="shared" si="0"/>
        <v>0</v>
      </c>
      <c r="H116" s="43"/>
      <c r="I116" s="43"/>
      <c r="J116" s="43" t="s">
        <v>1311</v>
      </c>
      <c r="K116" s="43">
        <v>4</v>
      </c>
      <c r="L116" s="43" t="s">
        <v>1312</v>
      </c>
      <c r="M116" s="46" t="s">
        <v>1313</v>
      </c>
      <c r="N116" s="43" t="s">
        <v>1314</v>
      </c>
      <c r="O116" s="43" t="s">
        <v>1315</v>
      </c>
      <c r="P116" s="43" t="s">
        <v>1316</v>
      </c>
      <c r="Q116" s="43" t="s">
        <v>1317</v>
      </c>
      <c r="R116" s="43" t="s">
        <v>562</v>
      </c>
      <c r="S116" s="43" t="s">
        <v>845</v>
      </c>
      <c r="T116" s="43"/>
      <c r="U116" s="43" t="s">
        <v>119</v>
      </c>
      <c r="V116" s="43" t="s">
        <v>300</v>
      </c>
      <c r="W116" s="43" t="s">
        <v>1318</v>
      </c>
      <c r="X116" s="53"/>
      <c r="Y116" s="48" t="s">
        <v>126</v>
      </c>
      <c r="Z116" s="43" t="s">
        <v>443</v>
      </c>
      <c r="AA116" s="49" t="b">
        <v>0</v>
      </c>
      <c r="AB116" s="49" t="b">
        <v>0</v>
      </c>
      <c r="AC116" s="49" t="b">
        <v>0</v>
      </c>
      <c r="AD116" s="50" t="b">
        <v>0</v>
      </c>
      <c r="AE116" s="50" t="b">
        <v>0</v>
      </c>
      <c r="AF116" s="50" t="b">
        <v>0</v>
      </c>
      <c r="AG116" s="50" t="b">
        <v>0</v>
      </c>
      <c r="AH116" s="50" t="b">
        <v>1</v>
      </c>
      <c r="AI116" s="43">
        <f t="shared" si="1"/>
        <v>0</v>
      </c>
      <c r="AJ116" s="267" t="s">
        <v>444</v>
      </c>
      <c r="AK116" s="53"/>
      <c r="AL116" s="48" t="s">
        <v>477</v>
      </c>
      <c r="AM116" s="43" t="s">
        <v>478</v>
      </c>
      <c r="AN116" s="49" t="b">
        <v>0</v>
      </c>
      <c r="AO116" s="49" t="b">
        <v>0</v>
      </c>
      <c r="AP116" s="49" t="b">
        <v>0</v>
      </c>
      <c r="AQ116" s="50" t="b">
        <v>0</v>
      </c>
      <c r="AR116" s="50" t="b">
        <v>0</v>
      </c>
      <c r="AS116" s="50" t="b">
        <v>0</v>
      </c>
      <c r="AT116" s="50" t="b">
        <v>0</v>
      </c>
      <c r="AU116" s="50" t="b">
        <v>1</v>
      </c>
      <c r="AV116" s="43">
        <f t="shared" si="2"/>
        <v>0</v>
      </c>
      <c r="AW116" s="267" t="s">
        <v>479</v>
      </c>
      <c r="AX116" s="53"/>
      <c r="AY116" s="27">
        <f t="shared" si="9"/>
        <v>0</v>
      </c>
      <c r="AZ116" s="53"/>
      <c r="BA116" s="48"/>
      <c r="BB116" s="265"/>
      <c r="BC116" s="49" t="b">
        <v>0</v>
      </c>
      <c r="BD116" s="50" t="b">
        <v>0</v>
      </c>
      <c r="BE116" s="53"/>
      <c r="BF116" s="27">
        <f t="shared" si="10"/>
        <v>0</v>
      </c>
      <c r="BG116" s="27">
        <f t="shared" si="5"/>
        <v>0</v>
      </c>
      <c r="BH116" s="51">
        <f t="shared" si="6"/>
        <v>0</v>
      </c>
      <c r="BI116" s="52" t="b">
        <v>0</v>
      </c>
      <c r="BJ116" s="27" t="b">
        <f t="shared" si="7"/>
        <v>0</v>
      </c>
      <c r="BK116" s="27"/>
      <c r="BL116" s="27"/>
      <c r="BM116" s="27"/>
    </row>
    <row r="117" spans="1:65" ht="27.6" thickBot="1">
      <c r="A117" s="43" t="s">
        <v>1319</v>
      </c>
      <c r="B117" s="43">
        <f t="shared" si="8"/>
        <v>115</v>
      </c>
      <c r="C117" s="43" t="s">
        <v>1320</v>
      </c>
      <c r="D117" s="43">
        <v>2023</v>
      </c>
      <c r="E117" s="43"/>
      <c r="F117" s="43"/>
      <c r="G117" s="27">
        <f t="shared" si="0"/>
        <v>0</v>
      </c>
      <c r="H117" s="43"/>
      <c r="I117" s="43"/>
      <c r="J117" s="43" t="s">
        <v>1229</v>
      </c>
      <c r="K117" s="43">
        <v>0</v>
      </c>
      <c r="L117" s="43" t="s">
        <v>1321</v>
      </c>
      <c r="M117" s="46" t="s">
        <v>1322</v>
      </c>
      <c r="N117" s="43" t="s">
        <v>1323</v>
      </c>
      <c r="O117" s="43" t="s">
        <v>1324</v>
      </c>
      <c r="P117" s="43"/>
      <c r="Q117" s="43" t="s">
        <v>1325</v>
      </c>
      <c r="R117" s="43" t="s">
        <v>117</v>
      </c>
      <c r="S117" s="43" t="s">
        <v>1235</v>
      </c>
      <c r="T117" s="43"/>
      <c r="U117" s="43" t="s">
        <v>119</v>
      </c>
      <c r="V117" s="43" t="s">
        <v>300</v>
      </c>
      <c r="W117" s="43" t="s">
        <v>1326</v>
      </c>
      <c r="X117" s="53"/>
      <c r="Y117" s="48" t="s">
        <v>477</v>
      </c>
      <c r="Z117" s="43" t="s">
        <v>478</v>
      </c>
      <c r="AA117" s="49" t="b">
        <v>0</v>
      </c>
      <c r="AB117" s="49" t="b">
        <v>0</v>
      </c>
      <c r="AC117" s="49" t="b">
        <v>0</v>
      </c>
      <c r="AD117" s="50" t="b">
        <v>0</v>
      </c>
      <c r="AE117" s="50" t="b">
        <v>0</v>
      </c>
      <c r="AF117" s="50" t="b">
        <v>0</v>
      </c>
      <c r="AG117" s="50" t="b">
        <v>1</v>
      </c>
      <c r="AH117" s="50" t="b">
        <v>0</v>
      </c>
      <c r="AI117" s="43">
        <f t="shared" si="1"/>
        <v>0</v>
      </c>
      <c r="AJ117" s="264"/>
      <c r="AK117" s="53"/>
      <c r="AL117" s="48" t="s">
        <v>126</v>
      </c>
      <c r="AM117" s="43" t="s">
        <v>443</v>
      </c>
      <c r="AN117" s="49" t="b">
        <v>0</v>
      </c>
      <c r="AO117" s="49" t="b">
        <v>0</v>
      </c>
      <c r="AP117" s="49" t="b">
        <v>0</v>
      </c>
      <c r="AQ117" s="50" t="b">
        <v>0</v>
      </c>
      <c r="AR117" s="50" t="b">
        <v>0</v>
      </c>
      <c r="AS117" s="50" t="b">
        <v>0</v>
      </c>
      <c r="AT117" s="50" t="b">
        <v>1</v>
      </c>
      <c r="AU117" s="50" t="b">
        <v>0</v>
      </c>
      <c r="AV117" s="43">
        <f t="shared" si="2"/>
        <v>0</v>
      </c>
      <c r="AW117" s="266" t="s">
        <v>1327</v>
      </c>
      <c r="AX117" s="53"/>
      <c r="AY117" s="27">
        <f t="shared" si="9"/>
        <v>0</v>
      </c>
      <c r="AZ117" s="53"/>
      <c r="BA117" s="48"/>
      <c r="BB117" s="264"/>
      <c r="BC117" s="49" t="b">
        <v>0</v>
      </c>
      <c r="BD117" s="50" t="b">
        <v>0</v>
      </c>
      <c r="BE117" s="53"/>
      <c r="BF117" s="27">
        <f t="shared" si="10"/>
        <v>0</v>
      </c>
      <c r="BG117" s="27">
        <f t="shared" si="5"/>
        <v>0</v>
      </c>
      <c r="BH117" s="51">
        <f t="shared" si="6"/>
        <v>0</v>
      </c>
      <c r="BI117" s="52" t="b">
        <v>0</v>
      </c>
      <c r="BJ117" s="27" t="b">
        <f t="shared" si="7"/>
        <v>0</v>
      </c>
      <c r="BK117" s="27"/>
      <c r="BL117" s="27"/>
      <c r="BM117" s="27"/>
    </row>
    <row r="118" spans="1:65" ht="41.4" thickBot="1">
      <c r="A118" s="43" t="s">
        <v>1328</v>
      </c>
      <c r="B118" s="43">
        <f t="shared" si="8"/>
        <v>116</v>
      </c>
      <c r="C118" s="43" t="s">
        <v>1329</v>
      </c>
      <c r="D118" s="43">
        <v>2023</v>
      </c>
      <c r="E118" s="43"/>
      <c r="F118" s="43"/>
      <c r="G118" s="27">
        <f t="shared" si="0"/>
        <v>0</v>
      </c>
      <c r="H118" s="43"/>
      <c r="I118" s="43"/>
      <c r="J118" s="43" t="s">
        <v>1330</v>
      </c>
      <c r="K118" s="43">
        <v>0</v>
      </c>
      <c r="L118" s="43" t="s">
        <v>1331</v>
      </c>
      <c r="M118" s="46" t="s">
        <v>1332</v>
      </c>
      <c r="N118" s="43" t="s">
        <v>1333</v>
      </c>
      <c r="O118" s="43" t="s">
        <v>1334</v>
      </c>
      <c r="P118" s="43" t="s">
        <v>1335</v>
      </c>
      <c r="Q118" s="43" t="s">
        <v>1336</v>
      </c>
      <c r="R118" s="43" t="s">
        <v>397</v>
      </c>
      <c r="S118" s="43" t="s">
        <v>1337</v>
      </c>
      <c r="T118" s="43"/>
      <c r="U118" s="43" t="s">
        <v>119</v>
      </c>
      <c r="V118" s="43" t="s">
        <v>300</v>
      </c>
      <c r="W118" s="43" t="s">
        <v>1338</v>
      </c>
      <c r="X118" s="53"/>
      <c r="Y118" s="48" t="s">
        <v>126</v>
      </c>
      <c r="Z118" s="43" t="s">
        <v>443</v>
      </c>
      <c r="AA118" s="49" t="b">
        <v>0</v>
      </c>
      <c r="AB118" s="49" t="b">
        <v>0</v>
      </c>
      <c r="AC118" s="49" t="b">
        <v>0</v>
      </c>
      <c r="AD118" s="50" t="b">
        <v>0</v>
      </c>
      <c r="AE118" s="50" t="b">
        <v>0</v>
      </c>
      <c r="AF118" s="50" t="b">
        <v>0</v>
      </c>
      <c r="AG118" s="50" t="b">
        <v>0</v>
      </c>
      <c r="AH118" s="50" t="b">
        <v>1</v>
      </c>
      <c r="AI118" s="43">
        <f t="shared" si="1"/>
        <v>0</v>
      </c>
      <c r="AJ118" s="267" t="s">
        <v>444</v>
      </c>
      <c r="AK118" s="53"/>
      <c r="AL118" s="48" t="s">
        <v>477</v>
      </c>
      <c r="AM118" s="43" t="s">
        <v>478</v>
      </c>
      <c r="AN118" s="49" t="b">
        <v>0</v>
      </c>
      <c r="AO118" s="49" t="b">
        <v>0</v>
      </c>
      <c r="AP118" s="49" t="b">
        <v>0</v>
      </c>
      <c r="AQ118" s="50" t="b">
        <v>0</v>
      </c>
      <c r="AR118" s="50" t="b">
        <v>0</v>
      </c>
      <c r="AS118" s="50" t="b">
        <v>0</v>
      </c>
      <c r="AT118" s="50" t="b">
        <v>1</v>
      </c>
      <c r="AU118" s="50" t="b">
        <v>0</v>
      </c>
      <c r="AV118" s="43">
        <f t="shared" si="2"/>
        <v>0</v>
      </c>
      <c r="AW118" s="265"/>
      <c r="AX118" s="53"/>
      <c r="AY118" s="27">
        <f t="shared" si="9"/>
        <v>0</v>
      </c>
      <c r="AZ118" s="53"/>
      <c r="BA118" s="48"/>
      <c r="BB118" s="265"/>
      <c r="BC118" s="49" t="b">
        <v>0</v>
      </c>
      <c r="BD118" s="50" t="b">
        <v>0</v>
      </c>
      <c r="BE118" s="53"/>
      <c r="BF118" s="27">
        <f t="shared" si="10"/>
        <v>0</v>
      </c>
      <c r="BG118" s="27">
        <f t="shared" si="5"/>
        <v>0</v>
      </c>
      <c r="BH118" s="51">
        <f t="shared" si="6"/>
        <v>0</v>
      </c>
      <c r="BI118" s="52" t="b">
        <v>0</v>
      </c>
      <c r="BJ118" s="27" t="b">
        <f t="shared" si="7"/>
        <v>0</v>
      </c>
      <c r="BK118" s="27"/>
      <c r="BL118" s="27"/>
      <c r="BM118" s="27"/>
    </row>
    <row r="119" spans="1:65" ht="27.6" thickBot="1">
      <c r="A119" s="43" t="s">
        <v>1339</v>
      </c>
      <c r="B119" s="43">
        <f t="shared" si="8"/>
        <v>117</v>
      </c>
      <c r="C119" s="43" t="s">
        <v>1340</v>
      </c>
      <c r="D119" s="43">
        <v>2023</v>
      </c>
      <c r="E119" s="43"/>
      <c r="F119" s="43"/>
      <c r="G119" s="27">
        <f t="shared" si="0"/>
        <v>0</v>
      </c>
      <c r="H119" s="43"/>
      <c r="I119" s="43"/>
      <c r="J119" s="43" t="s">
        <v>1229</v>
      </c>
      <c r="K119" s="43">
        <v>2</v>
      </c>
      <c r="L119" s="43" t="s">
        <v>1341</v>
      </c>
      <c r="M119" s="46" t="s">
        <v>1342</v>
      </c>
      <c r="N119" s="43" t="s">
        <v>1343</v>
      </c>
      <c r="O119" s="43" t="s">
        <v>1344</v>
      </c>
      <c r="P119" s="43"/>
      <c r="Q119" s="43" t="s">
        <v>1345</v>
      </c>
      <c r="R119" s="43" t="s">
        <v>117</v>
      </c>
      <c r="S119" s="43" t="s">
        <v>1235</v>
      </c>
      <c r="T119" s="43"/>
      <c r="U119" s="43" t="s">
        <v>119</v>
      </c>
      <c r="V119" s="43" t="s">
        <v>300</v>
      </c>
      <c r="W119" s="43" t="s">
        <v>1346</v>
      </c>
      <c r="X119" s="53"/>
      <c r="Y119" s="48" t="s">
        <v>400</v>
      </c>
      <c r="Z119" s="43" t="s">
        <v>401</v>
      </c>
      <c r="AA119" s="49" t="b">
        <v>1</v>
      </c>
      <c r="AB119" s="49" t="b">
        <v>0</v>
      </c>
      <c r="AC119" s="49" t="b">
        <v>0</v>
      </c>
      <c r="AD119" s="50" t="b">
        <v>0</v>
      </c>
      <c r="AE119" s="50" t="b">
        <v>0</v>
      </c>
      <c r="AF119" s="50" t="b">
        <v>0</v>
      </c>
      <c r="AG119" s="50" t="b">
        <v>0</v>
      </c>
      <c r="AH119" s="50" t="b">
        <v>0</v>
      </c>
      <c r="AI119" s="43">
        <f t="shared" si="1"/>
        <v>1</v>
      </c>
      <c r="AJ119" s="264"/>
      <c r="AK119" s="53"/>
      <c r="AL119" s="48" t="s">
        <v>138</v>
      </c>
      <c r="AM119" s="43" t="s">
        <v>139</v>
      </c>
      <c r="AN119" s="49" t="b">
        <v>1</v>
      </c>
      <c r="AO119" s="49" t="b">
        <v>0</v>
      </c>
      <c r="AP119" s="49" t="b">
        <v>0</v>
      </c>
      <c r="AQ119" s="50" t="b">
        <v>0</v>
      </c>
      <c r="AR119" s="50" t="b">
        <v>0</v>
      </c>
      <c r="AS119" s="50" t="b">
        <v>0</v>
      </c>
      <c r="AT119" s="50" t="b">
        <v>1</v>
      </c>
      <c r="AU119" s="50" t="b">
        <v>0</v>
      </c>
      <c r="AV119" s="43">
        <f t="shared" si="2"/>
        <v>0</v>
      </c>
      <c r="AW119" s="264"/>
      <c r="AX119" s="53"/>
      <c r="AY119" s="27">
        <f t="shared" si="9"/>
        <v>1</v>
      </c>
      <c r="AZ119" s="53"/>
      <c r="BA119" s="48" t="s">
        <v>122</v>
      </c>
      <c r="BB119" s="266" t="s">
        <v>670</v>
      </c>
      <c r="BC119" s="49" t="b">
        <v>0</v>
      </c>
      <c r="BD119" s="50" t="b">
        <v>1</v>
      </c>
      <c r="BE119" s="53"/>
      <c r="BF119" s="27">
        <f t="shared" si="10"/>
        <v>0</v>
      </c>
      <c r="BG119" s="27">
        <f t="shared" si="5"/>
        <v>0</v>
      </c>
      <c r="BH119" s="51">
        <f t="shared" si="6"/>
        <v>0</v>
      </c>
      <c r="BI119" s="52" t="b">
        <v>0</v>
      </c>
      <c r="BJ119" s="27" t="b">
        <f t="shared" si="7"/>
        <v>0</v>
      </c>
      <c r="BK119" s="27"/>
      <c r="BL119" s="27"/>
      <c r="BM119" s="27"/>
    </row>
    <row r="120" spans="1:65" ht="31.2" thickBot="1">
      <c r="A120" s="43" t="s">
        <v>1347</v>
      </c>
      <c r="B120" s="43">
        <f t="shared" si="8"/>
        <v>118</v>
      </c>
      <c r="C120" s="43" t="s">
        <v>1348</v>
      </c>
      <c r="D120" s="43">
        <v>2023</v>
      </c>
      <c r="E120" s="43"/>
      <c r="F120" s="43"/>
      <c r="G120" s="27">
        <f t="shared" si="0"/>
        <v>0</v>
      </c>
      <c r="H120" s="43"/>
      <c r="I120" s="43"/>
      <c r="J120" s="43" t="s">
        <v>1229</v>
      </c>
      <c r="K120" s="43">
        <v>0</v>
      </c>
      <c r="L120" s="43" t="s">
        <v>1349</v>
      </c>
      <c r="M120" s="46" t="s">
        <v>1350</v>
      </c>
      <c r="N120" s="43" t="s">
        <v>1351</v>
      </c>
      <c r="O120" s="43" t="s">
        <v>1352</v>
      </c>
      <c r="P120" s="43"/>
      <c r="Q120" s="43" t="s">
        <v>1353</v>
      </c>
      <c r="R120" s="43" t="s">
        <v>117</v>
      </c>
      <c r="S120" s="43" t="s">
        <v>1235</v>
      </c>
      <c r="T120" s="43"/>
      <c r="U120" s="43" t="s">
        <v>119</v>
      </c>
      <c r="V120" s="43" t="s">
        <v>300</v>
      </c>
      <c r="W120" s="43" t="s">
        <v>1354</v>
      </c>
      <c r="X120" s="53"/>
      <c r="Y120" s="48" t="s">
        <v>126</v>
      </c>
      <c r="Z120" s="43" t="s">
        <v>443</v>
      </c>
      <c r="AA120" s="49" t="b">
        <v>0</v>
      </c>
      <c r="AB120" s="49" t="b">
        <v>0</v>
      </c>
      <c r="AC120" s="49" t="b">
        <v>0</v>
      </c>
      <c r="AD120" s="50" t="b">
        <v>0</v>
      </c>
      <c r="AE120" s="50" t="b">
        <v>0</v>
      </c>
      <c r="AF120" s="50" t="b">
        <v>0</v>
      </c>
      <c r="AG120" s="50" t="b">
        <v>1</v>
      </c>
      <c r="AH120" s="50" t="b">
        <v>0</v>
      </c>
      <c r="AI120" s="43">
        <f t="shared" si="1"/>
        <v>0</v>
      </c>
      <c r="AJ120" s="267" t="s">
        <v>640</v>
      </c>
      <c r="AK120" s="53"/>
      <c r="AL120" s="48" t="s">
        <v>477</v>
      </c>
      <c r="AM120" s="43" t="s">
        <v>478</v>
      </c>
      <c r="AN120" s="49" t="b">
        <v>0</v>
      </c>
      <c r="AO120" s="49" t="b">
        <v>0</v>
      </c>
      <c r="AP120" s="49" t="b">
        <v>0</v>
      </c>
      <c r="AQ120" s="50" t="b">
        <v>0</v>
      </c>
      <c r="AR120" s="50" t="b">
        <v>0</v>
      </c>
      <c r="AS120" s="50" t="b">
        <v>0</v>
      </c>
      <c r="AT120" s="50" t="b">
        <v>1</v>
      </c>
      <c r="AU120" s="50" t="b">
        <v>0</v>
      </c>
      <c r="AV120" s="43">
        <f t="shared" si="2"/>
        <v>0</v>
      </c>
      <c r="AW120" s="265"/>
      <c r="AX120" s="53"/>
      <c r="AY120" s="27">
        <f t="shared" si="9"/>
        <v>0</v>
      </c>
      <c r="AZ120" s="53"/>
      <c r="BA120" s="48"/>
      <c r="BB120" s="265"/>
      <c r="BC120" s="49" t="b">
        <v>0</v>
      </c>
      <c r="BD120" s="50" t="b">
        <v>0</v>
      </c>
      <c r="BE120" s="53"/>
      <c r="BF120" s="27">
        <f t="shared" si="10"/>
        <v>0</v>
      </c>
      <c r="BG120" s="27">
        <f t="shared" si="5"/>
        <v>0</v>
      </c>
      <c r="BH120" s="51">
        <f t="shared" si="6"/>
        <v>0</v>
      </c>
      <c r="BI120" s="52" t="b">
        <v>0</v>
      </c>
      <c r="BJ120" s="27" t="b">
        <f t="shared" si="7"/>
        <v>0</v>
      </c>
      <c r="BK120" s="27"/>
      <c r="BL120" s="27"/>
      <c r="BM120" s="27"/>
    </row>
    <row r="121" spans="1:65" ht="41.4" thickBot="1">
      <c r="A121" s="43" t="s">
        <v>1355</v>
      </c>
      <c r="B121" s="43">
        <f t="shared" si="8"/>
        <v>119</v>
      </c>
      <c r="C121" s="43" t="s">
        <v>1356</v>
      </c>
      <c r="D121" s="43">
        <v>2023</v>
      </c>
      <c r="E121" s="43"/>
      <c r="F121" s="43"/>
      <c r="G121" s="27">
        <f t="shared" si="0"/>
        <v>0</v>
      </c>
      <c r="H121" s="43"/>
      <c r="I121" s="43"/>
      <c r="J121" s="43" t="s">
        <v>1229</v>
      </c>
      <c r="K121" s="43">
        <v>0</v>
      </c>
      <c r="L121" s="43" t="s">
        <v>1357</v>
      </c>
      <c r="M121" s="46" t="s">
        <v>1358</v>
      </c>
      <c r="N121" s="43" t="s">
        <v>1359</v>
      </c>
      <c r="O121" s="43" t="s">
        <v>1360</v>
      </c>
      <c r="P121" s="43"/>
      <c r="Q121" s="43" t="s">
        <v>1361</v>
      </c>
      <c r="R121" s="43" t="s">
        <v>117</v>
      </c>
      <c r="S121" s="43" t="s">
        <v>1235</v>
      </c>
      <c r="T121" s="43"/>
      <c r="U121" s="43" t="s">
        <v>119</v>
      </c>
      <c r="V121" s="43" t="s">
        <v>300</v>
      </c>
      <c r="W121" s="43" t="s">
        <v>1362</v>
      </c>
      <c r="X121" s="53"/>
      <c r="Y121" s="48" t="s">
        <v>126</v>
      </c>
      <c r="Z121" s="43" t="s">
        <v>443</v>
      </c>
      <c r="AA121" s="49" t="b">
        <v>0</v>
      </c>
      <c r="AB121" s="49" t="b">
        <v>0</v>
      </c>
      <c r="AC121" s="49" t="b">
        <v>0</v>
      </c>
      <c r="AD121" s="50" t="b">
        <v>0</v>
      </c>
      <c r="AE121" s="50" t="b">
        <v>0</v>
      </c>
      <c r="AF121" s="50" t="b">
        <v>0</v>
      </c>
      <c r="AG121" s="50" t="b">
        <v>1</v>
      </c>
      <c r="AH121" s="50" t="b">
        <v>1</v>
      </c>
      <c r="AI121" s="43">
        <f t="shared" si="1"/>
        <v>0</v>
      </c>
      <c r="AJ121" s="266" t="s">
        <v>1363</v>
      </c>
      <c r="AK121" s="53"/>
      <c r="AL121" s="48" t="s">
        <v>477</v>
      </c>
      <c r="AM121" s="43" t="s">
        <v>478</v>
      </c>
      <c r="AN121" s="49" t="b">
        <v>0</v>
      </c>
      <c r="AO121" s="49" t="b">
        <v>0</v>
      </c>
      <c r="AP121" s="49" t="b">
        <v>0</v>
      </c>
      <c r="AQ121" s="50" t="b">
        <v>0</v>
      </c>
      <c r="AR121" s="50" t="b">
        <v>0</v>
      </c>
      <c r="AS121" s="50" t="b">
        <v>0</v>
      </c>
      <c r="AT121" s="50" t="b">
        <v>1</v>
      </c>
      <c r="AU121" s="50" t="b">
        <v>0</v>
      </c>
      <c r="AV121" s="43">
        <f t="shared" si="2"/>
        <v>0</v>
      </c>
      <c r="AW121" s="264"/>
      <c r="AX121" s="53"/>
      <c r="AY121" s="27">
        <f t="shared" si="9"/>
        <v>0</v>
      </c>
      <c r="AZ121" s="53"/>
      <c r="BA121" s="48"/>
      <c r="BB121" s="264"/>
      <c r="BC121" s="49" t="b">
        <v>0</v>
      </c>
      <c r="BD121" s="50" t="b">
        <v>0</v>
      </c>
      <c r="BE121" s="53"/>
      <c r="BF121" s="27">
        <f t="shared" si="10"/>
        <v>0</v>
      </c>
      <c r="BG121" s="27">
        <f t="shared" si="5"/>
        <v>0</v>
      </c>
      <c r="BH121" s="51">
        <f t="shared" si="6"/>
        <v>0</v>
      </c>
      <c r="BI121" s="52" t="b">
        <v>0</v>
      </c>
      <c r="BJ121" s="27" t="b">
        <f t="shared" si="7"/>
        <v>0</v>
      </c>
      <c r="BK121" s="27"/>
      <c r="BL121" s="27"/>
      <c r="BM121" s="27"/>
    </row>
    <row r="122" spans="1:65" ht="41.4" thickBot="1">
      <c r="A122" s="43" t="s">
        <v>1364</v>
      </c>
      <c r="B122" s="43">
        <f t="shared" si="8"/>
        <v>120</v>
      </c>
      <c r="C122" s="43" t="s">
        <v>1365</v>
      </c>
      <c r="D122" s="43">
        <v>2023</v>
      </c>
      <c r="E122" s="43"/>
      <c r="F122" s="43"/>
      <c r="G122" s="27">
        <f t="shared" si="0"/>
        <v>0</v>
      </c>
      <c r="H122" s="43"/>
      <c r="I122" s="43"/>
      <c r="J122" s="43" t="s">
        <v>1366</v>
      </c>
      <c r="K122" s="43">
        <v>1</v>
      </c>
      <c r="L122" s="43" t="s">
        <v>1367</v>
      </c>
      <c r="M122" s="46" t="s">
        <v>1368</v>
      </c>
      <c r="N122" s="43" t="s">
        <v>1369</v>
      </c>
      <c r="O122" s="43" t="s">
        <v>1370</v>
      </c>
      <c r="P122" s="43" t="s">
        <v>1371</v>
      </c>
      <c r="Q122" s="43" t="s">
        <v>1372</v>
      </c>
      <c r="R122" s="43" t="s">
        <v>397</v>
      </c>
      <c r="S122" s="43" t="s">
        <v>1373</v>
      </c>
      <c r="T122" s="43"/>
      <c r="U122" s="43" t="s">
        <v>119</v>
      </c>
      <c r="V122" s="43" t="s">
        <v>300</v>
      </c>
      <c r="W122" s="43" t="s">
        <v>1374</v>
      </c>
      <c r="X122" s="53"/>
      <c r="Y122" s="48" t="s">
        <v>126</v>
      </c>
      <c r="Z122" s="43" t="s">
        <v>443</v>
      </c>
      <c r="AA122" s="49" t="b">
        <v>0</v>
      </c>
      <c r="AB122" s="49" t="b">
        <v>0</v>
      </c>
      <c r="AC122" s="49" t="b">
        <v>0</v>
      </c>
      <c r="AD122" s="50" t="b">
        <v>0</v>
      </c>
      <c r="AE122" s="50" t="b">
        <v>0</v>
      </c>
      <c r="AF122" s="50" t="b">
        <v>0</v>
      </c>
      <c r="AG122" s="50" t="b">
        <v>0</v>
      </c>
      <c r="AH122" s="50" t="b">
        <v>1</v>
      </c>
      <c r="AI122" s="43">
        <f t="shared" si="1"/>
        <v>0</v>
      </c>
      <c r="AJ122" s="267" t="s">
        <v>444</v>
      </c>
      <c r="AK122" s="53"/>
      <c r="AL122" s="48" t="s">
        <v>477</v>
      </c>
      <c r="AM122" s="43" t="s">
        <v>478</v>
      </c>
      <c r="AN122" s="49" t="b">
        <v>1</v>
      </c>
      <c r="AO122" s="49" t="b">
        <v>0</v>
      </c>
      <c r="AP122" s="49" t="b">
        <v>0</v>
      </c>
      <c r="AQ122" s="50" t="b">
        <v>0</v>
      </c>
      <c r="AR122" s="50" t="b">
        <v>0</v>
      </c>
      <c r="AS122" s="50" t="b">
        <v>0</v>
      </c>
      <c r="AT122" s="50" t="b">
        <v>0</v>
      </c>
      <c r="AU122" s="50" t="b">
        <v>1</v>
      </c>
      <c r="AV122" s="43">
        <f t="shared" si="2"/>
        <v>0</v>
      </c>
      <c r="AW122" s="267" t="s">
        <v>1375</v>
      </c>
      <c r="AX122" s="53"/>
      <c r="AY122" s="27">
        <f t="shared" si="9"/>
        <v>0</v>
      </c>
      <c r="AZ122" s="53"/>
      <c r="BA122" s="48"/>
      <c r="BB122" s="265"/>
      <c r="BC122" s="49" t="b">
        <v>0</v>
      </c>
      <c r="BD122" s="50" t="b">
        <v>0</v>
      </c>
      <c r="BE122" s="53"/>
      <c r="BF122" s="27">
        <f t="shared" si="10"/>
        <v>0</v>
      </c>
      <c r="BG122" s="27">
        <f t="shared" si="5"/>
        <v>0</v>
      </c>
      <c r="BH122" s="51">
        <f t="shared" si="6"/>
        <v>0</v>
      </c>
      <c r="BI122" s="52" t="b">
        <v>0</v>
      </c>
      <c r="BJ122" s="27" t="b">
        <f t="shared" si="7"/>
        <v>0</v>
      </c>
      <c r="BK122" s="27"/>
      <c r="BL122" s="27"/>
      <c r="BM122" s="27"/>
    </row>
    <row r="123" spans="1:65" ht="41.4" thickBot="1">
      <c r="A123" s="43" t="s">
        <v>1376</v>
      </c>
      <c r="B123" s="43">
        <f t="shared" si="8"/>
        <v>121</v>
      </c>
      <c r="C123" s="43" t="s">
        <v>1377</v>
      </c>
      <c r="D123" s="43">
        <v>2023</v>
      </c>
      <c r="E123" s="43"/>
      <c r="F123" s="43"/>
      <c r="G123" s="27">
        <f t="shared" si="0"/>
        <v>0</v>
      </c>
      <c r="H123" s="43"/>
      <c r="I123" s="43"/>
      <c r="J123" s="43" t="s">
        <v>1378</v>
      </c>
      <c r="K123" s="43">
        <v>0</v>
      </c>
      <c r="L123" s="43" t="s">
        <v>1379</v>
      </c>
      <c r="M123" s="46" t="s">
        <v>1380</v>
      </c>
      <c r="N123" s="43" t="s">
        <v>1381</v>
      </c>
      <c r="O123" s="43" t="s">
        <v>1382</v>
      </c>
      <c r="P123" s="43" t="s">
        <v>1383</v>
      </c>
      <c r="Q123" s="43" t="s">
        <v>1384</v>
      </c>
      <c r="R123" s="43" t="s">
        <v>397</v>
      </c>
      <c r="S123" s="43" t="s">
        <v>1385</v>
      </c>
      <c r="T123" s="43"/>
      <c r="U123" s="43" t="s">
        <v>119</v>
      </c>
      <c r="V123" s="43" t="s">
        <v>300</v>
      </c>
      <c r="W123" s="43" t="s">
        <v>1386</v>
      </c>
      <c r="X123" s="53"/>
      <c r="Y123" s="48" t="s">
        <v>126</v>
      </c>
      <c r="Z123" s="43" t="s">
        <v>443</v>
      </c>
      <c r="AA123" s="49" t="b">
        <v>0</v>
      </c>
      <c r="AB123" s="49" t="b">
        <v>0</v>
      </c>
      <c r="AC123" s="49" t="b">
        <v>0</v>
      </c>
      <c r="AD123" s="50" t="b">
        <v>0</v>
      </c>
      <c r="AE123" s="50" t="b">
        <v>0</v>
      </c>
      <c r="AF123" s="50" t="b">
        <v>0</v>
      </c>
      <c r="AG123" s="50" t="b">
        <v>1</v>
      </c>
      <c r="AH123" s="50" t="b">
        <v>1</v>
      </c>
      <c r="AI123" s="43">
        <f t="shared" si="1"/>
        <v>0</v>
      </c>
      <c r="AJ123" s="266" t="s">
        <v>1363</v>
      </c>
      <c r="AK123" s="53"/>
      <c r="AL123" s="48" t="s">
        <v>477</v>
      </c>
      <c r="AM123" s="43" t="s">
        <v>478</v>
      </c>
      <c r="AN123" s="49" t="b">
        <v>0</v>
      </c>
      <c r="AO123" s="49" t="b">
        <v>0</v>
      </c>
      <c r="AP123" s="49" t="b">
        <v>0</v>
      </c>
      <c r="AQ123" s="50" t="b">
        <v>0</v>
      </c>
      <c r="AR123" s="50" t="b">
        <v>0</v>
      </c>
      <c r="AS123" s="50" t="b">
        <v>0</v>
      </c>
      <c r="AT123" s="50" t="b">
        <v>1</v>
      </c>
      <c r="AU123" s="50" t="b">
        <v>0</v>
      </c>
      <c r="AV123" s="43">
        <f t="shared" si="2"/>
        <v>0</v>
      </c>
      <c r="AW123" s="264"/>
      <c r="AX123" s="53"/>
      <c r="AY123" s="27">
        <f t="shared" si="9"/>
        <v>0</v>
      </c>
      <c r="AZ123" s="53"/>
      <c r="BA123" s="48"/>
      <c r="BB123" s="264"/>
      <c r="BC123" s="49" t="b">
        <v>0</v>
      </c>
      <c r="BD123" s="50" t="b">
        <v>0</v>
      </c>
      <c r="BE123" s="53"/>
      <c r="BF123" s="27">
        <f t="shared" si="10"/>
        <v>0</v>
      </c>
      <c r="BG123" s="27">
        <f t="shared" si="5"/>
        <v>0</v>
      </c>
      <c r="BH123" s="51">
        <f t="shared" si="6"/>
        <v>0</v>
      </c>
      <c r="BI123" s="52" t="b">
        <v>0</v>
      </c>
      <c r="BJ123" s="27" t="b">
        <f t="shared" si="7"/>
        <v>0</v>
      </c>
      <c r="BK123" s="27"/>
      <c r="BL123" s="27"/>
      <c r="BM123" s="27"/>
    </row>
    <row r="124" spans="1:65" ht="41.4" thickBot="1">
      <c r="A124" s="43" t="s">
        <v>1387</v>
      </c>
      <c r="B124" s="43">
        <f t="shared" si="8"/>
        <v>122</v>
      </c>
      <c r="C124" s="43" t="s">
        <v>1388</v>
      </c>
      <c r="D124" s="43">
        <v>2023</v>
      </c>
      <c r="E124" s="43"/>
      <c r="F124" s="43"/>
      <c r="G124" s="27">
        <f t="shared" si="0"/>
        <v>0</v>
      </c>
      <c r="H124" s="43"/>
      <c r="I124" s="43"/>
      <c r="J124" s="43" t="s">
        <v>1389</v>
      </c>
      <c r="K124" s="43">
        <v>5</v>
      </c>
      <c r="L124" s="43" t="s">
        <v>1390</v>
      </c>
      <c r="M124" s="46" t="s">
        <v>1391</v>
      </c>
      <c r="N124" s="43" t="s">
        <v>1392</v>
      </c>
      <c r="O124" s="43" t="s">
        <v>1393</v>
      </c>
      <c r="P124" s="43" t="s">
        <v>1394</v>
      </c>
      <c r="Q124" s="43" t="s">
        <v>1395</v>
      </c>
      <c r="R124" s="43" t="s">
        <v>117</v>
      </c>
      <c r="S124" s="43" t="s">
        <v>798</v>
      </c>
      <c r="T124" s="43">
        <v>35439137</v>
      </c>
      <c r="U124" s="43" t="s">
        <v>119</v>
      </c>
      <c r="V124" s="43" t="s">
        <v>120</v>
      </c>
      <c r="W124" s="43" t="s">
        <v>1396</v>
      </c>
      <c r="X124" s="53"/>
      <c r="Y124" s="48" t="s">
        <v>126</v>
      </c>
      <c r="Z124" s="43" t="s">
        <v>443</v>
      </c>
      <c r="AA124" s="49" t="b">
        <v>0</v>
      </c>
      <c r="AB124" s="49" t="b">
        <v>0</v>
      </c>
      <c r="AC124" s="49" t="b">
        <v>0</v>
      </c>
      <c r="AD124" s="50" t="b">
        <v>0</v>
      </c>
      <c r="AE124" s="50" t="b">
        <v>0</v>
      </c>
      <c r="AF124" s="50" t="b">
        <v>0</v>
      </c>
      <c r="AG124" s="50" t="b">
        <v>1</v>
      </c>
      <c r="AH124" s="50" t="b">
        <v>1</v>
      </c>
      <c r="AI124" s="43">
        <f t="shared" si="1"/>
        <v>0</v>
      </c>
      <c r="AJ124" s="267" t="s">
        <v>1363</v>
      </c>
      <c r="AK124" s="53"/>
      <c r="AL124" s="48" t="s">
        <v>477</v>
      </c>
      <c r="AM124" s="43" t="s">
        <v>478</v>
      </c>
      <c r="AN124" s="49" t="b">
        <v>0</v>
      </c>
      <c r="AO124" s="49" t="b">
        <v>0</v>
      </c>
      <c r="AP124" s="49" t="b">
        <v>0</v>
      </c>
      <c r="AQ124" s="50" t="b">
        <v>0</v>
      </c>
      <c r="AR124" s="50" t="b">
        <v>0</v>
      </c>
      <c r="AS124" s="50" t="b">
        <v>0</v>
      </c>
      <c r="AT124" s="50" t="b">
        <v>1</v>
      </c>
      <c r="AU124" s="50" t="b">
        <v>1</v>
      </c>
      <c r="AV124" s="43">
        <f t="shared" si="2"/>
        <v>0</v>
      </c>
      <c r="AW124" s="265"/>
      <c r="AX124" s="53"/>
      <c r="AY124" s="27">
        <f t="shared" si="9"/>
        <v>0</v>
      </c>
      <c r="AZ124" s="53"/>
      <c r="BA124" s="48"/>
      <c r="BB124" s="265"/>
      <c r="BC124" s="49" t="b">
        <v>0</v>
      </c>
      <c r="BD124" s="50" t="b">
        <v>0</v>
      </c>
      <c r="BE124" s="53"/>
      <c r="BF124" s="27">
        <f t="shared" si="10"/>
        <v>0</v>
      </c>
      <c r="BG124" s="27">
        <f t="shared" si="5"/>
        <v>0</v>
      </c>
      <c r="BH124" s="51">
        <f t="shared" si="6"/>
        <v>0</v>
      </c>
      <c r="BI124" s="52" t="b">
        <v>0</v>
      </c>
      <c r="BJ124" s="27" t="b">
        <f t="shared" si="7"/>
        <v>0</v>
      </c>
      <c r="BK124" s="27"/>
      <c r="BL124" s="27"/>
      <c r="BM124" s="27"/>
    </row>
    <row r="125" spans="1:65" ht="41.4" thickBot="1">
      <c r="A125" s="43" t="s">
        <v>1397</v>
      </c>
      <c r="B125" s="43">
        <f t="shared" si="8"/>
        <v>123</v>
      </c>
      <c r="C125" s="43" t="s">
        <v>1398</v>
      </c>
      <c r="D125" s="43">
        <v>2023</v>
      </c>
      <c r="E125" s="43"/>
      <c r="F125" s="43"/>
      <c r="G125" s="27">
        <f t="shared" si="0"/>
        <v>0</v>
      </c>
      <c r="H125" s="43"/>
      <c r="I125" s="43"/>
      <c r="J125" s="43" t="s">
        <v>1399</v>
      </c>
      <c r="K125" s="43">
        <v>0</v>
      </c>
      <c r="L125" s="43" t="s">
        <v>1400</v>
      </c>
      <c r="M125" s="46" t="s">
        <v>1401</v>
      </c>
      <c r="N125" s="43" t="s">
        <v>1402</v>
      </c>
      <c r="O125" s="43" t="s">
        <v>1403</v>
      </c>
      <c r="P125" s="43" t="s">
        <v>1404</v>
      </c>
      <c r="Q125" s="43" t="s">
        <v>1405</v>
      </c>
      <c r="R125" s="43" t="s">
        <v>397</v>
      </c>
      <c r="S125" s="43" t="s">
        <v>1406</v>
      </c>
      <c r="T125" s="43"/>
      <c r="U125" s="43" t="s">
        <v>119</v>
      </c>
      <c r="V125" s="43" t="s">
        <v>300</v>
      </c>
      <c r="W125" s="43" t="s">
        <v>1407</v>
      </c>
      <c r="X125" s="53"/>
      <c r="Y125" s="48" t="s">
        <v>126</v>
      </c>
      <c r="Z125" s="43" t="s">
        <v>443</v>
      </c>
      <c r="AA125" s="49" t="b">
        <v>0</v>
      </c>
      <c r="AB125" s="49" t="b">
        <v>0</v>
      </c>
      <c r="AC125" s="49" t="b">
        <v>0</v>
      </c>
      <c r="AD125" s="50" t="b">
        <v>0</v>
      </c>
      <c r="AE125" s="50" t="b">
        <v>0</v>
      </c>
      <c r="AF125" s="50" t="b">
        <v>0</v>
      </c>
      <c r="AG125" s="50" t="b">
        <v>1</v>
      </c>
      <c r="AH125" s="50" t="b">
        <v>1</v>
      </c>
      <c r="AI125" s="43">
        <f t="shared" si="1"/>
        <v>0</v>
      </c>
      <c r="AJ125" s="266" t="s">
        <v>1363</v>
      </c>
      <c r="AK125" s="53"/>
      <c r="AL125" s="48" t="s">
        <v>477</v>
      </c>
      <c r="AM125" s="43" t="s">
        <v>478</v>
      </c>
      <c r="AN125" s="49" t="b">
        <v>0</v>
      </c>
      <c r="AO125" s="49" t="b">
        <v>0</v>
      </c>
      <c r="AP125" s="49" t="b">
        <v>0</v>
      </c>
      <c r="AQ125" s="50" t="b">
        <v>0</v>
      </c>
      <c r="AR125" s="50" t="b">
        <v>0</v>
      </c>
      <c r="AS125" s="50" t="b">
        <v>0</v>
      </c>
      <c r="AT125" s="50" t="b">
        <v>1</v>
      </c>
      <c r="AU125" s="50" t="b">
        <v>1</v>
      </c>
      <c r="AV125" s="43">
        <f t="shared" si="2"/>
        <v>0</v>
      </c>
      <c r="AW125" s="264"/>
      <c r="AX125" s="53"/>
      <c r="AY125" s="27">
        <f t="shared" si="9"/>
        <v>0</v>
      </c>
      <c r="AZ125" s="53"/>
      <c r="BA125" s="48"/>
      <c r="BB125" s="264"/>
      <c r="BC125" s="49" t="b">
        <v>0</v>
      </c>
      <c r="BD125" s="50" t="b">
        <v>0</v>
      </c>
      <c r="BE125" s="53"/>
      <c r="BF125" s="27">
        <f t="shared" si="10"/>
        <v>0</v>
      </c>
      <c r="BG125" s="27">
        <f t="shared" si="5"/>
        <v>0</v>
      </c>
      <c r="BH125" s="51">
        <f t="shared" si="6"/>
        <v>0</v>
      </c>
      <c r="BI125" s="52" t="b">
        <v>0</v>
      </c>
      <c r="BJ125" s="27" t="b">
        <f t="shared" si="7"/>
        <v>0</v>
      </c>
      <c r="BK125" s="27"/>
      <c r="BL125" s="27"/>
      <c r="BM125" s="27"/>
    </row>
    <row r="126" spans="1:65" ht="41.4" thickBot="1">
      <c r="A126" s="43" t="s">
        <v>1408</v>
      </c>
      <c r="B126" s="43">
        <f t="shared" si="8"/>
        <v>124</v>
      </c>
      <c r="C126" s="43" t="s">
        <v>1409</v>
      </c>
      <c r="D126" s="43">
        <v>2023</v>
      </c>
      <c r="E126" s="43"/>
      <c r="F126" s="43"/>
      <c r="G126" s="27">
        <f t="shared" si="0"/>
        <v>0</v>
      </c>
      <c r="H126" s="43"/>
      <c r="I126" s="43"/>
      <c r="J126" s="43" t="s">
        <v>1410</v>
      </c>
      <c r="K126" s="43">
        <v>0</v>
      </c>
      <c r="L126" s="43" t="s">
        <v>1411</v>
      </c>
      <c r="M126" s="46" t="s">
        <v>1412</v>
      </c>
      <c r="N126" s="43" t="s">
        <v>1413</v>
      </c>
      <c r="O126" s="43" t="s">
        <v>1414</v>
      </c>
      <c r="P126" s="43" t="s">
        <v>1415</v>
      </c>
      <c r="Q126" s="43" t="s">
        <v>1416</v>
      </c>
      <c r="R126" s="43" t="s">
        <v>397</v>
      </c>
      <c r="S126" s="43" t="s">
        <v>1417</v>
      </c>
      <c r="T126" s="43"/>
      <c r="U126" s="43" t="s">
        <v>119</v>
      </c>
      <c r="V126" s="43" t="s">
        <v>120</v>
      </c>
      <c r="W126" s="43" t="s">
        <v>1418</v>
      </c>
      <c r="X126" s="53"/>
      <c r="Y126" s="48" t="s">
        <v>126</v>
      </c>
      <c r="Z126" s="43" t="s">
        <v>443</v>
      </c>
      <c r="AA126" s="49" t="b">
        <v>0</v>
      </c>
      <c r="AB126" s="49" t="b">
        <v>0</v>
      </c>
      <c r="AC126" s="49" t="b">
        <v>0</v>
      </c>
      <c r="AD126" s="50" t="b">
        <v>0</v>
      </c>
      <c r="AE126" s="50" t="b">
        <v>0</v>
      </c>
      <c r="AF126" s="50" t="b">
        <v>0</v>
      </c>
      <c r="AG126" s="50" t="b">
        <v>1</v>
      </c>
      <c r="AH126" s="50" t="b">
        <v>1</v>
      </c>
      <c r="AI126" s="43">
        <f t="shared" si="1"/>
        <v>0</v>
      </c>
      <c r="AJ126" s="267" t="s">
        <v>1363</v>
      </c>
      <c r="AK126" s="53"/>
      <c r="AL126" s="48" t="s">
        <v>477</v>
      </c>
      <c r="AM126" s="43" t="s">
        <v>478</v>
      </c>
      <c r="AN126" s="49" t="b">
        <v>0</v>
      </c>
      <c r="AO126" s="49" t="b">
        <v>0</v>
      </c>
      <c r="AP126" s="49" t="b">
        <v>0</v>
      </c>
      <c r="AQ126" s="50" t="b">
        <v>0</v>
      </c>
      <c r="AR126" s="50" t="b">
        <v>0</v>
      </c>
      <c r="AS126" s="50" t="b">
        <v>0</v>
      </c>
      <c r="AT126" s="50" t="b">
        <v>1</v>
      </c>
      <c r="AU126" s="50" t="b">
        <v>1</v>
      </c>
      <c r="AV126" s="43">
        <f t="shared" si="2"/>
        <v>0</v>
      </c>
      <c r="AW126" s="265"/>
      <c r="AX126" s="53"/>
      <c r="AY126" s="27">
        <f t="shared" si="9"/>
        <v>0</v>
      </c>
      <c r="AZ126" s="53"/>
      <c r="BA126" s="48"/>
      <c r="BB126" s="265"/>
      <c r="BC126" s="49" t="b">
        <v>0</v>
      </c>
      <c r="BD126" s="50" t="b">
        <v>0</v>
      </c>
      <c r="BE126" s="53"/>
      <c r="BF126" s="27">
        <f t="shared" si="10"/>
        <v>0</v>
      </c>
      <c r="BG126" s="27">
        <f t="shared" si="5"/>
        <v>0</v>
      </c>
      <c r="BH126" s="51">
        <f t="shared" si="6"/>
        <v>0</v>
      </c>
      <c r="BI126" s="52" t="b">
        <v>0</v>
      </c>
      <c r="BJ126" s="27" t="b">
        <f t="shared" si="7"/>
        <v>0</v>
      </c>
      <c r="BK126" s="27"/>
      <c r="BL126" s="27"/>
      <c r="BM126" s="27"/>
    </row>
    <row r="127" spans="1:65" ht="27.6" thickBot="1">
      <c r="A127" s="43" t="s">
        <v>1419</v>
      </c>
      <c r="B127" s="43">
        <f t="shared" si="8"/>
        <v>125</v>
      </c>
      <c r="C127" s="43" t="s">
        <v>1420</v>
      </c>
      <c r="D127" s="43">
        <v>2023</v>
      </c>
      <c r="E127" s="43"/>
      <c r="F127" s="43"/>
      <c r="G127" s="27">
        <f t="shared" si="0"/>
        <v>0</v>
      </c>
      <c r="H127" s="43"/>
      <c r="I127" s="43"/>
      <c r="J127" s="43" t="s">
        <v>1421</v>
      </c>
      <c r="K127" s="43">
        <v>1</v>
      </c>
      <c r="L127" s="43" t="s">
        <v>1422</v>
      </c>
      <c r="M127" s="46" t="s">
        <v>1423</v>
      </c>
      <c r="N127" s="43" t="s">
        <v>1424</v>
      </c>
      <c r="O127" s="43" t="s">
        <v>1425</v>
      </c>
      <c r="P127" s="43" t="s">
        <v>1426</v>
      </c>
      <c r="Q127" s="43" t="s">
        <v>1427</v>
      </c>
      <c r="R127" s="43" t="s">
        <v>562</v>
      </c>
      <c r="S127" s="43" t="s">
        <v>1428</v>
      </c>
      <c r="T127" s="43"/>
      <c r="U127" s="43" t="s">
        <v>119</v>
      </c>
      <c r="V127" s="43" t="s">
        <v>300</v>
      </c>
      <c r="W127" s="43" t="s">
        <v>1429</v>
      </c>
      <c r="X127" s="53"/>
      <c r="Y127" s="48" t="s">
        <v>477</v>
      </c>
      <c r="Z127" s="43" t="s">
        <v>478</v>
      </c>
      <c r="AA127" s="49" t="b">
        <v>0</v>
      </c>
      <c r="AB127" s="49" t="b">
        <v>0</v>
      </c>
      <c r="AC127" s="49" t="b">
        <v>0</v>
      </c>
      <c r="AD127" s="50" t="b">
        <v>0</v>
      </c>
      <c r="AE127" s="50" t="b">
        <v>0</v>
      </c>
      <c r="AF127" s="50" t="b">
        <v>0</v>
      </c>
      <c r="AG127" s="50" t="b">
        <v>1</v>
      </c>
      <c r="AH127" s="50" t="b">
        <v>1</v>
      </c>
      <c r="AI127" s="43">
        <f t="shared" si="1"/>
        <v>0</v>
      </c>
      <c r="AJ127" s="266" t="s">
        <v>955</v>
      </c>
      <c r="AK127" s="53"/>
      <c r="AL127" s="48" t="s">
        <v>126</v>
      </c>
      <c r="AM127" s="43" t="s">
        <v>443</v>
      </c>
      <c r="AN127" s="49" t="b">
        <v>0</v>
      </c>
      <c r="AO127" s="49" t="b">
        <v>0</v>
      </c>
      <c r="AP127" s="49" t="b">
        <v>0</v>
      </c>
      <c r="AQ127" s="50" t="b">
        <v>0</v>
      </c>
      <c r="AR127" s="50" t="b">
        <v>0</v>
      </c>
      <c r="AS127" s="50" t="b">
        <v>0</v>
      </c>
      <c r="AT127" s="50" t="b">
        <v>1</v>
      </c>
      <c r="AU127" s="50" t="b">
        <v>1</v>
      </c>
      <c r="AV127" s="43">
        <f t="shared" si="2"/>
        <v>0</v>
      </c>
      <c r="AW127" s="266" t="s">
        <v>1430</v>
      </c>
      <c r="AX127" s="53"/>
      <c r="AY127" s="27">
        <f t="shared" si="9"/>
        <v>0</v>
      </c>
      <c r="AZ127" s="53"/>
      <c r="BA127" s="48"/>
      <c r="BB127" s="264"/>
      <c r="BC127" s="49" t="b">
        <v>0</v>
      </c>
      <c r="BD127" s="50" t="b">
        <v>0</v>
      </c>
      <c r="BE127" s="53"/>
      <c r="BF127" s="27">
        <f t="shared" si="10"/>
        <v>0</v>
      </c>
      <c r="BG127" s="27">
        <f t="shared" si="5"/>
        <v>0</v>
      </c>
      <c r="BH127" s="51">
        <f t="shared" si="6"/>
        <v>0</v>
      </c>
      <c r="BI127" s="52" t="b">
        <v>0</v>
      </c>
      <c r="BJ127" s="27" t="b">
        <f t="shared" si="7"/>
        <v>0</v>
      </c>
      <c r="BK127" s="27"/>
      <c r="BL127" s="27"/>
      <c r="BM127" s="27"/>
    </row>
    <row r="128" spans="1:65" ht="41.4" thickBot="1">
      <c r="A128" s="43" t="s">
        <v>1431</v>
      </c>
      <c r="B128" s="43">
        <f t="shared" si="8"/>
        <v>126</v>
      </c>
      <c r="C128" s="43" t="s">
        <v>1432</v>
      </c>
      <c r="D128" s="43">
        <v>2023</v>
      </c>
      <c r="E128" s="43"/>
      <c r="F128" s="43"/>
      <c r="G128" s="27">
        <f t="shared" si="0"/>
        <v>0</v>
      </c>
      <c r="H128" s="43"/>
      <c r="I128" s="43"/>
      <c r="J128" s="43" t="s">
        <v>1433</v>
      </c>
      <c r="K128" s="43">
        <v>2</v>
      </c>
      <c r="L128" s="43" t="s">
        <v>1434</v>
      </c>
      <c r="M128" s="46" t="s">
        <v>1435</v>
      </c>
      <c r="N128" s="43" t="s">
        <v>1436</v>
      </c>
      <c r="O128" s="43" t="s">
        <v>1437</v>
      </c>
      <c r="P128" s="43" t="s">
        <v>1438</v>
      </c>
      <c r="Q128" s="43" t="s">
        <v>1439</v>
      </c>
      <c r="R128" s="43" t="s">
        <v>397</v>
      </c>
      <c r="S128" s="43" t="s">
        <v>1440</v>
      </c>
      <c r="T128" s="43"/>
      <c r="U128" s="43" t="s">
        <v>119</v>
      </c>
      <c r="V128" s="43" t="s">
        <v>120</v>
      </c>
      <c r="W128" s="43" t="s">
        <v>1441</v>
      </c>
      <c r="X128" s="53"/>
      <c r="Y128" s="48" t="s">
        <v>126</v>
      </c>
      <c r="Z128" s="43" t="s">
        <v>443</v>
      </c>
      <c r="AA128" s="49" t="b">
        <v>0</v>
      </c>
      <c r="AB128" s="49" t="b">
        <v>0</v>
      </c>
      <c r="AC128" s="49" t="b">
        <v>0</v>
      </c>
      <c r="AD128" s="50" t="b">
        <v>0</v>
      </c>
      <c r="AE128" s="50" t="b">
        <v>0</v>
      </c>
      <c r="AF128" s="50" t="b">
        <v>0</v>
      </c>
      <c r="AG128" s="50" t="b">
        <v>1</v>
      </c>
      <c r="AH128" s="50" t="b">
        <v>1</v>
      </c>
      <c r="AI128" s="43">
        <f t="shared" si="1"/>
        <v>0</v>
      </c>
      <c r="AJ128" s="267" t="s">
        <v>1363</v>
      </c>
      <c r="AK128" s="53"/>
      <c r="AL128" s="48" t="s">
        <v>477</v>
      </c>
      <c r="AM128" s="43" t="s">
        <v>478</v>
      </c>
      <c r="AN128" s="49" t="b">
        <v>0</v>
      </c>
      <c r="AO128" s="49" t="b">
        <v>0</v>
      </c>
      <c r="AP128" s="49" t="b">
        <v>0</v>
      </c>
      <c r="AQ128" s="50" t="b">
        <v>0</v>
      </c>
      <c r="AR128" s="50" t="b">
        <v>0</v>
      </c>
      <c r="AS128" s="50" t="b">
        <v>0</v>
      </c>
      <c r="AT128" s="50" t="b">
        <v>1</v>
      </c>
      <c r="AU128" s="50" t="b">
        <v>1</v>
      </c>
      <c r="AV128" s="43">
        <f t="shared" si="2"/>
        <v>0</v>
      </c>
      <c r="AW128" s="265"/>
      <c r="AX128" s="53"/>
      <c r="AY128" s="27">
        <f t="shared" si="9"/>
        <v>0</v>
      </c>
      <c r="AZ128" s="53"/>
      <c r="BA128" s="48"/>
      <c r="BB128" s="265"/>
      <c r="BC128" s="49" t="b">
        <v>0</v>
      </c>
      <c r="BD128" s="50" t="b">
        <v>0</v>
      </c>
      <c r="BE128" s="53"/>
      <c r="BF128" s="27">
        <f t="shared" si="10"/>
        <v>0</v>
      </c>
      <c r="BG128" s="27">
        <f t="shared" si="5"/>
        <v>0</v>
      </c>
      <c r="BH128" s="51">
        <f t="shared" si="6"/>
        <v>0</v>
      </c>
      <c r="BI128" s="52" t="b">
        <v>0</v>
      </c>
      <c r="BJ128" s="27" t="b">
        <f t="shared" si="7"/>
        <v>0</v>
      </c>
      <c r="BK128" s="27"/>
      <c r="BL128" s="27"/>
      <c r="BM128" s="27"/>
    </row>
    <row r="129" spans="1:65" ht="41.4" thickBot="1">
      <c r="A129" s="43" t="s">
        <v>1442</v>
      </c>
      <c r="B129" s="43">
        <f t="shared" si="8"/>
        <v>127</v>
      </c>
      <c r="C129" s="43" t="s">
        <v>1443</v>
      </c>
      <c r="D129" s="43">
        <v>2023</v>
      </c>
      <c r="E129" s="43"/>
      <c r="F129" s="43"/>
      <c r="G129" s="27">
        <f t="shared" si="0"/>
        <v>0</v>
      </c>
      <c r="H129" s="43"/>
      <c r="I129" s="43"/>
      <c r="J129" s="43" t="s">
        <v>1444</v>
      </c>
      <c r="K129" s="43">
        <v>0</v>
      </c>
      <c r="L129" s="43" t="s">
        <v>1445</v>
      </c>
      <c r="M129" s="46" t="s">
        <v>1446</v>
      </c>
      <c r="N129" s="43" t="s">
        <v>1447</v>
      </c>
      <c r="O129" s="43" t="s">
        <v>1448</v>
      </c>
      <c r="P129" s="43" t="s">
        <v>1449</v>
      </c>
      <c r="Q129" s="43" t="s">
        <v>1450</v>
      </c>
      <c r="R129" s="43" t="s">
        <v>397</v>
      </c>
      <c r="S129" s="43" t="s">
        <v>683</v>
      </c>
      <c r="T129" s="43"/>
      <c r="U129" s="43" t="s">
        <v>119</v>
      </c>
      <c r="V129" s="43" t="s">
        <v>300</v>
      </c>
      <c r="W129" s="43" t="s">
        <v>1451</v>
      </c>
      <c r="X129" s="53"/>
      <c r="Y129" s="48" t="s">
        <v>126</v>
      </c>
      <c r="Z129" s="43" t="s">
        <v>443</v>
      </c>
      <c r="AA129" s="49" t="b">
        <v>0</v>
      </c>
      <c r="AB129" s="49" t="b">
        <v>0</v>
      </c>
      <c r="AC129" s="49" t="b">
        <v>0</v>
      </c>
      <c r="AD129" s="50" t="b">
        <v>0</v>
      </c>
      <c r="AE129" s="50" t="b">
        <v>0</v>
      </c>
      <c r="AF129" s="50" t="b">
        <v>0</v>
      </c>
      <c r="AG129" s="50" t="b">
        <v>1</v>
      </c>
      <c r="AH129" s="50" t="b">
        <v>1</v>
      </c>
      <c r="AI129" s="43">
        <f t="shared" si="1"/>
        <v>0</v>
      </c>
      <c r="AJ129" s="266" t="s">
        <v>1363</v>
      </c>
      <c r="AK129" s="53"/>
      <c r="AL129" s="48" t="s">
        <v>477</v>
      </c>
      <c r="AM129" s="43" t="s">
        <v>478</v>
      </c>
      <c r="AN129" s="49" t="b">
        <v>0</v>
      </c>
      <c r="AO129" s="49" t="b">
        <v>0</v>
      </c>
      <c r="AP129" s="49" t="b">
        <v>0</v>
      </c>
      <c r="AQ129" s="50" t="b">
        <v>0</v>
      </c>
      <c r="AR129" s="50" t="b">
        <v>0</v>
      </c>
      <c r="AS129" s="50" t="b">
        <v>0</v>
      </c>
      <c r="AT129" s="50" t="b">
        <v>1</v>
      </c>
      <c r="AU129" s="50" t="b">
        <v>1</v>
      </c>
      <c r="AV129" s="43">
        <f t="shared" si="2"/>
        <v>0</v>
      </c>
      <c r="AW129" s="264"/>
      <c r="AX129" s="53"/>
      <c r="AY129" s="27">
        <f t="shared" si="9"/>
        <v>0</v>
      </c>
      <c r="AZ129" s="53"/>
      <c r="BA129" s="48"/>
      <c r="BB129" s="264"/>
      <c r="BC129" s="49" t="b">
        <v>0</v>
      </c>
      <c r="BD129" s="50" t="b">
        <v>0</v>
      </c>
      <c r="BE129" s="53"/>
      <c r="BF129" s="27">
        <f t="shared" si="10"/>
        <v>0</v>
      </c>
      <c r="BG129" s="27">
        <f t="shared" si="5"/>
        <v>0</v>
      </c>
      <c r="BH129" s="51">
        <f t="shared" si="6"/>
        <v>0</v>
      </c>
      <c r="BI129" s="52" t="b">
        <v>0</v>
      </c>
      <c r="BJ129" s="27" t="b">
        <f t="shared" si="7"/>
        <v>0</v>
      </c>
      <c r="BK129" s="27"/>
      <c r="BL129" s="27"/>
      <c r="BM129" s="27"/>
    </row>
    <row r="130" spans="1:65" ht="41.4" thickBot="1">
      <c r="A130" s="43" t="s">
        <v>1452</v>
      </c>
      <c r="B130" s="43">
        <f t="shared" si="8"/>
        <v>128</v>
      </c>
      <c r="C130" s="43" t="s">
        <v>1453</v>
      </c>
      <c r="D130" s="43">
        <v>2023</v>
      </c>
      <c r="E130" s="43"/>
      <c r="F130" s="43"/>
      <c r="G130" s="27">
        <f t="shared" si="0"/>
        <v>0</v>
      </c>
      <c r="H130" s="43"/>
      <c r="I130" s="43"/>
      <c r="J130" s="43" t="s">
        <v>1454</v>
      </c>
      <c r="K130" s="43">
        <v>6</v>
      </c>
      <c r="L130" s="43" t="s">
        <v>1455</v>
      </c>
      <c r="M130" s="46" t="s">
        <v>1456</v>
      </c>
      <c r="N130" s="43" t="s">
        <v>1457</v>
      </c>
      <c r="O130" s="43" t="s">
        <v>1458</v>
      </c>
      <c r="P130" s="43" t="s">
        <v>1459</v>
      </c>
      <c r="Q130" s="43" t="s">
        <v>1460</v>
      </c>
      <c r="R130" s="43" t="s">
        <v>117</v>
      </c>
      <c r="S130" s="43" t="s">
        <v>1086</v>
      </c>
      <c r="T130" s="43"/>
      <c r="U130" s="43" t="s">
        <v>119</v>
      </c>
      <c r="V130" s="43" t="s">
        <v>120</v>
      </c>
      <c r="W130" s="43" t="s">
        <v>1461</v>
      </c>
      <c r="X130" s="53"/>
      <c r="Y130" s="48" t="s">
        <v>126</v>
      </c>
      <c r="Z130" s="43" t="s">
        <v>443</v>
      </c>
      <c r="AA130" s="49" t="b">
        <v>0</v>
      </c>
      <c r="AB130" s="49" t="b">
        <v>0</v>
      </c>
      <c r="AC130" s="49" t="b">
        <v>0</v>
      </c>
      <c r="AD130" s="50" t="b">
        <v>0</v>
      </c>
      <c r="AE130" s="50" t="b">
        <v>0</v>
      </c>
      <c r="AF130" s="50" t="b">
        <v>0</v>
      </c>
      <c r="AG130" s="50" t="b">
        <v>1</v>
      </c>
      <c r="AH130" s="50" t="b">
        <v>1</v>
      </c>
      <c r="AI130" s="43">
        <f t="shared" si="1"/>
        <v>0</v>
      </c>
      <c r="AJ130" s="267" t="s">
        <v>1363</v>
      </c>
      <c r="AK130" s="53"/>
      <c r="AL130" s="48" t="s">
        <v>477</v>
      </c>
      <c r="AM130" s="43" t="s">
        <v>478</v>
      </c>
      <c r="AN130" s="49" t="b">
        <v>0</v>
      </c>
      <c r="AO130" s="49" t="b">
        <v>0</v>
      </c>
      <c r="AP130" s="49" t="b">
        <v>0</v>
      </c>
      <c r="AQ130" s="50" t="b">
        <v>0</v>
      </c>
      <c r="AR130" s="50" t="b">
        <v>0</v>
      </c>
      <c r="AS130" s="50" t="b">
        <v>0</v>
      </c>
      <c r="AT130" s="50" t="b">
        <v>1</v>
      </c>
      <c r="AU130" s="50" t="b">
        <v>1</v>
      </c>
      <c r="AV130" s="43">
        <f t="shared" si="2"/>
        <v>0</v>
      </c>
      <c r="AW130" s="265"/>
      <c r="AX130" s="53"/>
      <c r="AY130" s="27">
        <f t="shared" si="9"/>
        <v>0</v>
      </c>
      <c r="AZ130" s="53"/>
      <c r="BA130" s="48"/>
      <c r="BB130" s="265"/>
      <c r="BC130" s="49" t="b">
        <v>0</v>
      </c>
      <c r="BD130" s="50" t="b">
        <v>0</v>
      </c>
      <c r="BE130" s="53"/>
      <c r="BF130" s="27">
        <f t="shared" si="10"/>
        <v>0</v>
      </c>
      <c r="BG130" s="27">
        <f t="shared" si="5"/>
        <v>0</v>
      </c>
      <c r="BH130" s="51">
        <f t="shared" si="6"/>
        <v>0</v>
      </c>
      <c r="BI130" s="52" t="b">
        <v>0</v>
      </c>
      <c r="BJ130" s="27" t="b">
        <f t="shared" si="7"/>
        <v>0</v>
      </c>
      <c r="BK130" s="27"/>
      <c r="BL130" s="27"/>
      <c r="BM130" s="27"/>
    </row>
    <row r="131" spans="1:65" ht="41.4" thickBot="1">
      <c r="A131" s="43"/>
      <c r="B131" s="43">
        <f t="shared" si="8"/>
        <v>129</v>
      </c>
      <c r="C131" s="43" t="s">
        <v>1130</v>
      </c>
      <c r="D131" s="43">
        <v>2023</v>
      </c>
      <c r="E131" s="43"/>
      <c r="F131" s="43"/>
      <c r="G131" s="27">
        <f t="shared" si="0"/>
        <v>0</v>
      </c>
      <c r="H131" s="43"/>
      <c r="I131" s="43"/>
      <c r="J131" s="43" t="s">
        <v>1462</v>
      </c>
      <c r="K131" s="43"/>
      <c r="L131" s="43" t="s">
        <v>1463</v>
      </c>
      <c r="M131" s="46" t="s">
        <v>1464</v>
      </c>
      <c r="N131" s="43"/>
      <c r="O131" s="43" t="s">
        <v>1465</v>
      </c>
      <c r="P131" s="43" t="s">
        <v>1466</v>
      </c>
      <c r="Q131" s="43" t="s">
        <v>594</v>
      </c>
      <c r="R131" s="43"/>
      <c r="S131" s="43" t="s">
        <v>594</v>
      </c>
      <c r="T131" s="43"/>
      <c r="U131" s="43" t="s">
        <v>119</v>
      </c>
      <c r="V131" s="43" t="s">
        <v>300</v>
      </c>
      <c r="W131" s="43"/>
      <c r="X131" s="53"/>
      <c r="Y131" s="48" t="s">
        <v>122</v>
      </c>
      <c r="Z131" s="43" t="s">
        <v>433</v>
      </c>
      <c r="AA131" s="49" t="b">
        <v>0</v>
      </c>
      <c r="AB131" s="49" t="b">
        <v>0</v>
      </c>
      <c r="AC131" s="49" t="b">
        <v>0</v>
      </c>
      <c r="AD131" s="50" t="b">
        <v>0</v>
      </c>
      <c r="AE131" s="50" t="b">
        <v>0</v>
      </c>
      <c r="AF131" s="50" t="b">
        <v>0</v>
      </c>
      <c r="AG131" s="50" t="b">
        <v>0</v>
      </c>
      <c r="AH131" s="50" t="b">
        <v>1</v>
      </c>
      <c r="AI131" s="43">
        <f t="shared" si="1"/>
        <v>0</v>
      </c>
      <c r="AJ131" s="266" t="s">
        <v>1467</v>
      </c>
      <c r="AK131" s="53"/>
      <c r="AL131" s="48" t="s">
        <v>477</v>
      </c>
      <c r="AM131" s="43" t="s">
        <v>478</v>
      </c>
      <c r="AN131" s="49" t="b">
        <v>1</v>
      </c>
      <c r="AO131" s="49" t="b">
        <v>0</v>
      </c>
      <c r="AP131" s="49" t="b">
        <v>0</v>
      </c>
      <c r="AQ131" s="50" t="b">
        <v>0</v>
      </c>
      <c r="AR131" s="50" t="b">
        <v>0</v>
      </c>
      <c r="AS131" s="50" t="b">
        <v>0</v>
      </c>
      <c r="AT131" s="50" t="b">
        <v>0</v>
      </c>
      <c r="AU131" s="50" t="b">
        <v>1</v>
      </c>
      <c r="AV131" s="43">
        <f t="shared" si="2"/>
        <v>0</v>
      </c>
      <c r="AW131" s="266" t="s">
        <v>1468</v>
      </c>
      <c r="AX131" s="53"/>
      <c r="AY131" s="27">
        <f t="shared" ref="AY131:AY194" si="11">IF(AI131&lt;&gt;AV131, 1, 0)</f>
        <v>0</v>
      </c>
      <c r="AZ131" s="53"/>
      <c r="BA131" s="48"/>
      <c r="BB131" s="264"/>
      <c r="BC131" s="49" t="b">
        <v>0</v>
      </c>
      <c r="BD131" s="50" t="b">
        <v>0</v>
      </c>
      <c r="BE131" s="53"/>
      <c r="BF131" s="27">
        <f t="shared" ref="BF131:BF194" si="12">IF(AND(AI131,AV131),1,0)</f>
        <v>0</v>
      </c>
      <c r="BG131" s="27">
        <f t="shared" si="5"/>
        <v>0</v>
      </c>
      <c r="BH131" s="51">
        <f t="shared" si="6"/>
        <v>0</v>
      </c>
      <c r="BI131" s="52" t="b">
        <v>0</v>
      </c>
      <c r="BJ131" s="27" t="b">
        <f t="shared" si="7"/>
        <v>0</v>
      </c>
      <c r="BK131" s="27"/>
      <c r="BL131" s="27"/>
      <c r="BM131" s="27"/>
    </row>
    <row r="132" spans="1:65" ht="27.6" thickBot="1">
      <c r="A132" s="43" t="s">
        <v>1469</v>
      </c>
      <c r="B132" s="43">
        <f t="shared" si="8"/>
        <v>130</v>
      </c>
      <c r="C132" s="43" t="s">
        <v>1470</v>
      </c>
      <c r="D132" s="43">
        <v>2022</v>
      </c>
      <c r="E132" s="44" t="s">
        <v>28</v>
      </c>
      <c r="F132" s="44" t="s">
        <v>108</v>
      </c>
      <c r="G132" s="27">
        <f t="shared" si="0"/>
        <v>1</v>
      </c>
      <c r="H132" s="44" t="s">
        <v>109</v>
      </c>
      <c r="I132" s="45" t="s">
        <v>110</v>
      </c>
      <c r="J132" s="43" t="s">
        <v>108</v>
      </c>
      <c r="K132" s="43">
        <v>43</v>
      </c>
      <c r="L132" s="43" t="s">
        <v>1471</v>
      </c>
      <c r="M132" s="46" t="s">
        <v>1472</v>
      </c>
      <c r="N132" s="43" t="s">
        <v>1473</v>
      </c>
      <c r="O132" s="43" t="s">
        <v>1474</v>
      </c>
      <c r="P132" s="43" t="s">
        <v>1475</v>
      </c>
      <c r="Q132" s="43" t="s">
        <v>1476</v>
      </c>
      <c r="R132" s="43" t="s">
        <v>117</v>
      </c>
      <c r="S132" s="43" t="s">
        <v>1477</v>
      </c>
      <c r="T132" s="43"/>
      <c r="U132" s="43" t="s">
        <v>119</v>
      </c>
      <c r="V132" s="43" t="s">
        <v>120</v>
      </c>
      <c r="W132" s="43" t="s">
        <v>1478</v>
      </c>
      <c r="X132" s="47"/>
      <c r="Y132" s="48" t="s">
        <v>400</v>
      </c>
      <c r="Z132" s="43" t="s">
        <v>401</v>
      </c>
      <c r="AA132" s="49" t="b">
        <v>1</v>
      </c>
      <c r="AB132" s="49" t="b">
        <v>0</v>
      </c>
      <c r="AC132" s="49" t="b">
        <v>0</v>
      </c>
      <c r="AD132" s="50" t="b">
        <v>0</v>
      </c>
      <c r="AE132" s="50" t="b">
        <v>0</v>
      </c>
      <c r="AF132" s="50" t="b">
        <v>0</v>
      </c>
      <c r="AG132" s="50" t="b">
        <v>0</v>
      </c>
      <c r="AH132" s="50" t="b">
        <v>0</v>
      </c>
      <c r="AI132" s="43">
        <f t="shared" si="1"/>
        <v>1</v>
      </c>
      <c r="AJ132" s="265"/>
      <c r="AK132" s="47"/>
      <c r="AL132" s="48" t="s">
        <v>138</v>
      </c>
      <c r="AM132" s="43" t="s">
        <v>139</v>
      </c>
      <c r="AN132" s="49" t="b">
        <v>1</v>
      </c>
      <c r="AO132" s="49" t="b">
        <v>0</v>
      </c>
      <c r="AP132" s="49" t="b">
        <v>0</v>
      </c>
      <c r="AQ132" s="50" t="b">
        <v>0</v>
      </c>
      <c r="AR132" s="50" t="b">
        <v>0</v>
      </c>
      <c r="AS132" s="50" t="b">
        <v>0</v>
      </c>
      <c r="AT132" s="50" t="b">
        <v>0</v>
      </c>
      <c r="AU132" s="50" t="b">
        <v>0</v>
      </c>
      <c r="AV132" s="43">
        <f t="shared" si="2"/>
        <v>1</v>
      </c>
      <c r="AW132" s="265"/>
      <c r="AX132" s="47"/>
      <c r="AY132" s="27">
        <f t="shared" si="11"/>
        <v>0</v>
      </c>
      <c r="AZ132" s="47"/>
      <c r="BA132" s="48"/>
      <c r="BB132" s="265"/>
      <c r="BC132" s="49" t="b">
        <v>0</v>
      </c>
      <c r="BD132" s="50" t="b">
        <v>0</v>
      </c>
      <c r="BE132" s="47"/>
      <c r="BF132" s="27">
        <f t="shared" si="12"/>
        <v>1</v>
      </c>
      <c r="BG132" s="27">
        <f t="shared" si="5"/>
        <v>0</v>
      </c>
      <c r="BH132" s="54">
        <f t="shared" si="6"/>
        <v>1</v>
      </c>
      <c r="BI132" s="52" t="b">
        <v>0</v>
      </c>
      <c r="BJ132" s="55" t="b">
        <f t="shared" si="7"/>
        <v>1</v>
      </c>
      <c r="BK132" s="27"/>
      <c r="BL132" s="27"/>
      <c r="BM132" s="27"/>
    </row>
    <row r="133" spans="1:65" ht="31.2" thickBot="1">
      <c r="A133" s="43" t="s">
        <v>1479</v>
      </c>
      <c r="B133" s="43">
        <f t="shared" si="8"/>
        <v>131</v>
      </c>
      <c r="C133" s="43" t="s">
        <v>1480</v>
      </c>
      <c r="D133" s="43">
        <v>2022</v>
      </c>
      <c r="E133" s="43"/>
      <c r="F133" s="43"/>
      <c r="G133" s="27">
        <f t="shared" si="0"/>
        <v>0</v>
      </c>
      <c r="H133" s="43"/>
      <c r="I133" s="43"/>
      <c r="J133" s="43" t="s">
        <v>108</v>
      </c>
      <c r="K133" s="43">
        <v>23</v>
      </c>
      <c r="L133" s="43" t="s">
        <v>1481</v>
      </c>
      <c r="M133" s="46" t="s">
        <v>1482</v>
      </c>
      <c r="N133" s="43" t="s">
        <v>1483</v>
      </c>
      <c r="O133" s="43" t="s">
        <v>1484</v>
      </c>
      <c r="P133" s="43" t="s">
        <v>1485</v>
      </c>
      <c r="Q133" s="43" t="s">
        <v>1486</v>
      </c>
      <c r="R133" s="43" t="s">
        <v>117</v>
      </c>
      <c r="S133" s="43" t="s">
        <v>1477</v>
      </c>
      <c r="T133" s="43"/>
      <c r="U133" s="43" t="s">
        <v>119</v>
      </c>
      <c r="V133" s="43" t="s">
        <v>120</v>
      </c>
      <c r="W133" s="43" t="s">
        <v>1487</v>
      </c>
      <c r="X133" s="53"/>
      <c r="Y133" s="48" t="s">
        <v>126</v>
      </c>
      <c r="Z133" s="43" t="s">
        <v>443</v>
      </c>
      <c r="AA133" s="49" t="b">
        <v>1</v>
      </c>
      <c r="AB133" s="49" t="b">
        <v>0</v>
      </c>
      <c r="AC133" s="49" t="b">
        <v>0</v>
      </c>
      <c r="AD133" s="50" t="b">
        <v>0</v>
      </c>
      <c r="AE133" s="50" t="b">
        <v>0</v>
      </c>
      <c r="AF133" s="50" t="b">
        <v>0</v>
      </c>
      <c r="AG133" s="50" t="b">
        <v>0</v>
      </c>
      <c r="AH133" s="50" t="b">
        <v>1</v>
      </c>
      <c r="AI133" s="43">
        <f t="shared" si="1"/>
        <v>0</v>
      </c>
      <c r="AJ133" s="266" t="s">
        <v>1488</v>
      </c>
      <c r="AK133" s="53"/>
      <c r="AL133" s="48" t="s">
        <v>477</v>
      </c>
      <c r="AM133" s="43" t="s">
        <v>478</v>
      </c>
      <c r="AN133" s="49" t="b">
        <v>0</v>
      </c>
      <c r="AO133" s="49" t="b">
        <v>0</v>
      </c>
      <c r="AP133" s="49" t="b">
        <v>0</v>
      </c>
      <c r="AQ133" s="50" t="b">
        <v>0</v>
      </c>
      <c r="AR133" s="50" t="b">
        <v>0</v>
      </c>
      <c r="AS133" s="50" t="b">
        <v>0</v>
      </c>
      <c r="AT133" s="50" t="b">
        <v>0</v>
      </c>
      <c r="AU133" s="50" t="b">
        <v>1</v>
      </c>
      <c r="AV133" s="43">
        <f t="shared" si="2"/>
        <v>0</v>
      </c>
      <c r="AW133" s="266" t="s">
        <v>1489</v>
      </c>
      <c r="AX133" s="53"/>
      <c r="AY133" s="27">
        <f t="shared" si="11"/>
        <v>0</v>
      </c>
      <c r="AZ133" s="53"/>
      <c r="BA133" s="48"/>
      <c r="BB133" s="264"/>
      <c r="BC133" s="49" t="b">
        <v>0</v>
      </c>
      <c r="BD133" s="50" t="b">
        <v>0</v>
      </c>
      <c r="BE133" s="53"/>
      <c r="BF133" s="27">
        <f t="shared" si="12"/>
        <v>0</v>
      </c>
      <c r="BG133" s="27">
        <f t="shared" si="5"/>
        <v>0</v>
      </c>
      <c r="BH133" s="51">
        <f t="shared" si="6"/>
        <v>0</v>
      </c>
      <c r="BI133" s="52" t="b">
        <v>0</v>
      </c>
      <c r="BJ133" s="27" t="b">
        <f t="shared" si="7"/>
        <v>0</v>
      </c>
      <c r="BK133" s="27"/>
      <c r="BL133" s="27"/>
      <c r="BM133" s="27"/>
    </row>
    <row r="134" spans="1:65" ht="31.2" thickBot="1">
      <c r="A134" s="43" t="s">
        <v>1490</v>
      </c>
      <c r="B134" s="43">
        <f t="shared" si="8"/>
        <v>132</v>
      </c>
      <c r="C134" s="43" t="s">
        <v>1491</v>
      </c>
      <c r="D134" s="43">
        <v>2022</v>
      </c>
      <c r="E134" s="43"/>
      <c r="F134" s="43"/>
      <c r="G134" s="27">
        <f t="shared" si="0"/>
        <v>0</v>
      </c>
      <c r="H134" s="43"/>
      <c r="I134" s="43"/>
      <c r="J134" s="43" t="s">
        <v>712</v>
      </c>
      <c r="K134" s="43">
        <v>20</v>
      </c>
      <c r="L134" s="43" t="s">
        <v>1492</v>
      </c>
      <c r="M134" s="46" t="s">
        <v>1493</v>
      </c>
      <c r="N134" s="43" t="s">
        <v>1494</v>
      </c>
      <c r="O134" s="43" t="s">
        <v>1495</v>
      </c>
      <c r="P134" s="43" t="s">
        <v>1496</v>
      </c>
      <c r="Q134" s="43" t="s">
        <v>1497</v>
      </c>
      <c r="R134" s="43" t="s">
        <v>117</v>
      </c>
      <c r="S134" s="43" t="s">
        <v>1498</v>
      </c>
      <c r="T134" s="43"/>
      <c r="U134" s="43" t="s">
        <v>119</v>
      </c>
      <c r="V134" s="43" t="s">
        <v>120</v>
      </c>
      <c r="W134" s="43" t="s">
        <v>1499</v>
      </c>
      <c r="X134" s="53"/>
      <c r="Y134" s="48" t="s">
        <v>126</v>
      </c>
      <c r="Z134" s="43" t="s">
        <v>443</v>
      </c>
      <c r="AA134" s="49" t="b">
        <v>1</v>
      </c>
      <c r="AB134" s="49" t="b">
        <v>0</v>
      </c>
      <c r="AC134" s="49" t="b">
        <v>0</v>
      </c>
      <c r="AD134" s="50" t="b">
        <v>0</v>
      </c>
      <c r="AE134" s="50" t="b">
        <v>0</v>
      </c>
      <c r="AF134" s="50" t="b">
        <v>0</v>
      </c>
      <c r="AG134" s="50" t="b">
        <v>1</v>
      </c>
      <c r="AH134" s="50" t="b">
        <v>0</v>
      </c>
      <c r="AI134" s="43">
        <f t="shared" si="1"/>
        <v>0</v>
      </c>
      <c r="AJ134" s="267" t="s">
        <v>640</v>
      </c>
      <c r="AK134" s="53"/>
      <c r="AL134" s="48" t="s">
        <v>477</v>
      </c>
      <c r="AM134" s="43" t="s">
        <v>478</v>
      </c>
      <c r="AN134" s="49" t="b">
        <v>0</v>
      </c>
      <c r="AO134" s="49" t="b">
        <v>0</v>
      </c>
      <c r="AP134" s="49" t="b">
        <v>0</v>
      </c>
      <c r="AQ134" s="50" t="b">
        <v>0</v>
      </c>
      <c r="AR134" s="50" t="b">
        <v>0</v>
      </c>
      <c r="AS134" s="50" t="b">
        <v>0</v>
      </c>
      <c r="AT134" s="50" t="b">
        <v>1</v>
      </c>
      <c r="AU134" s="50" t="b">
        <v>0</v>
      </c>
      <c r="AV134" s="43">
        <f t="shared" si="2"/>
        <v>0</v>
      </c>
      <c r="AW134" s="265"/>
      <c r="AX134" s="53"/>
      <c r="AY134" s="27">
        <f t="shared" si="11"/>
        <v>0</v>
      </c>
      <c r="AZ134" s="53"/>
      <c r="BA134" s="48"/>
      <c r="BB134" s="265"/>
      <c r="BC134" s="49" t="b">
        <v>0</v>
      </c>
      <c r="BD134" s="50" t="b">
        <v>0</v>
      </c>
      <c r="BE134" s="53"/>
      <c r="BF134" s="27">
        <f t="shared" si="12"/>
        <v>0</v>
      </c>
      <c r="BG134" s="27">
        <f t="shared" si="5"/>
        <v>0</v>
      </c>
      <c r="BH134" s="51">
        <f t="shared" si="6"/>
        <v>0</v>
      </c>
      <c r="BI134" s="52" t="b">
        <v>0</v>
      </c>
      <c r="BJ134" s="27" t="b">
        <f t="shared" si="7"/>
        <v>0</v>
      </c>
      <c r="BK134" s="27"/>
      <c r="BL134" s="27"/>
      <c r="BM134" s="27"/>
    </row>
    <row r="135" spans="1:65" ht="31.2" thickBot="1">
      <c r="A135" s="43" t="s">
        <v>1500</v>
      </c>
      <c r="B135" s="43">
        <f t="shared" si="8"/>
        <v>133</v>
      </c>
      <c r="C135" s="43" t="s">
        <v>1501</v>
      </c>
      <c r="D135" s="43">
        <v>2022</v>
      </c>
      <c r="E135" s="43"/>
      <c r="F135" s="43"/>
      <c r="G135" s="27">
        <f t="shared" si="0"/>
        <v>0</v>
      </c>
      <c r="H135" s="43"/>
      <c r="I135" s="43"/>
      <c r="J135" s="43" t="s">
        <v>1502</v>
      </c>
      <c r="K135" s="43">
        <v>193</v>
      </c>
      <c r="L135" s="43" t="s">
        <v>1503</v>
      </c>
      <c r="M135" s="46" t="s">
        <v>1504</v>
      </c>
      <c r="N135" s="43" t="s">
        <v>1505</v>
      </c>
      <c r="O135" s="43" t="s">
        <v>1506</v>
      </c>
      <c r="P135" s="43" t="s">
        <v>1507</v>
      </c>
      <c r="Q135" s="43" t="s">
        <v>1508</v>
      </c>
      <c r="R135" s="43" t="s">
        <v>117</v>
      </c>
      <c r="S135" s="43" t="s">
        <v>1477</v>
      </c>
      <c r="T135" s="43"/>
      <c r="U135" s="43" t="s">
        <v>119</v>
      </c>
      <c r="V135" s="43" t="s">
        <v>120</v>
      </c>
      <c r="W135" s="43" t="s">
        <v>1509</v>
      </c>
      <c r="X135" s="53"/>
      <c r="Y135" s="48" t="s">
        <v>138</v>
      </c>
      <c r="Z135" s="43" t="s">
        <v>139</v>
      </c>
      <c r="AA135" s="49" t="b">
        <v>0</v>
      </c>
      <c r="AB135" s="49" t="b">
        <v>0</v>
      </c>
      <c r="AC135" s="49" t="b">
        <v>0</v>
      </c>
      <c r="AD135" s="50" t="b">
        <v>0</v>
      </c>
      <c r="AE135" s="50" t="b">
        <v>0</v>
      </c>
      <c r="AF135" s="50" t="b">
        <v>0</v>
      </c>
      <c r="AG135" s="50" t="b">
        <v>1</v>
      </c>
      <c r="AH135" s="50" t="b">
        <v>0</v>
      </c>
      <c r="AI135" s="43">
        <f t="shared" si="1"/>
        <v>0</v>
      </c>
      <c r="AJ135" s="264"/>
      <c r="AK135" s="53"/>
      <c r="AL135" s="48" t="s">
        <v>477</v>
      </c>
      <c r="AM135" s="43" t="s">
        <v>478</v>
      </c>
      <c r="AN135" s="49" t="b">
        <v>1</v>
      </c>
      <c r="AO135" s="49" t="b">
        <v>0</v>
      </c>
      <c r="AP135" s="49" t="b">
        <v>0</v>
      </c>
      <c r="AQ135" s="50" t="b">
        <v>0</v>
      </c>
      <c r="AR135" s="50" t="b">
        <v>0</v>
      </c>
      <c r="AS135" s="50" t="b">
        <v>0</v>
      </c>
      <c r="AT135" s="50" t="b">
        <v>1</v>
      </c>
      <c r="AU135" s="50" t="b">
        <v>0</v>
      </c>
      <c r="AV135" s="43">
        <f t="shared" si="2"/>
        <v>0</v>
      </c>
      <c r="AW135" s="266" t="s">
        <v>1510</v>
      </c>
      <c r="AX135" s="53"/>
      <c r="AY135" s="27">
        <f t="shared" si="11"/>
        <v>0</v>
      </c>
      <c r="AZ135" s="53"/>
      <c r="BA135" s="48"/>
      <c r="BB135" s="264"/>
      <c r="BC135" s="49" t="b">
        <v>0</v>
      </c>
      <c r="BD135" s="50" t="b">
        <v>0</v>
      </c>
      <c r="BE135" s="53"/>
      <c r="BF135" s="27">
        <f t="shared" si="12"/>
        <v>0</v>
      </c>
      <c r="BG135" s="27">
        <f t="shared" si="5"/>
        <v>0</v>
      </c>
      <c r="BH135" s="51">
        <f t="shared" si="6"/>
        <v>0</v>
      </c>
      <c r="BI135" s="52" t="b">
        <v>0</v>
      </c>
      <c r="BJ135" s="27" t="b">
        <f t="shared" si="7"/>
        <v>0</v>
      </c>
      <c r="BK135" s="27"/>
      <c r="BL135" s="27"/>
      <c r="BM135" s="27"/>
    </row>
    <row r="136" spans="1:65" ht="27.6" thickBot="1">
      <c r="A136" s="43" t="s">
        <v>1511</v>
      </c>
      <c r="B136" s="43">
        <f t="shared" si="8"/>
        <v>134</v>
      </c>
      <c r="C136" s="43" t="s">
        <v>1512</v>
      </c>
      <c r="D136" s="43">
        <v>2022</v>
      </c>
      <c r="E136" s="43"/>
      <c r="F136" s="43"/>
      <c r="G136" s="27">
        <f t="shared" si="0"/>
        <v>0</v>
      </c>
      <c r="H136" s="43"/>
      <c r="I136" s="43"/>
      <c r="J136" s="43" t="s">
        <v>1513</v>
      </c>
      <c r="K136" s="43">
        <v>9</v>
      </c>
      <c r="L136" s="43" t="s">
        <v>1514</v>
      </c>
      <c r="M136" s="46" t="s">
        <v>1515</v>
      </c>
      <c r="N136" s="43" t="s">
        <v>1516</v>
      </c>
      <c r="O136" s="43" t="s">
        <v>1517</v>
      </c>
      <c r="P136" s="43" t="s">
        <v>1518</v>
      </c>
      <c r="Q136" s="43" t="s">
        <v>1519</v>
      </c>
      <c r="R136" s="43" t="s">
        <v>198</v>
      </c>
      <c r="S136" s="43" t="s">
        <v>1520</v>
      </c>
      <c r="T136" s="43"/>
      <c r="U136" s="43" t="s">
        <v>119</v>
      </c>
      <c r="V136" s="43" t="s">
        <v>120</v>
      </c>
      <c r="W136" s="43" t="s">
        <v>1521</v>
      </c>
      <c r="X136" s="53"/>
      <c r="Y136" s="48" t="s">
        <v>138</v>
      </c>
      <c r="Z136" s="43" t="s">
        <v>139</v>
      </c>
      <c r="AA136" s="49" t="b">
        <v>0</v>
      </c>
      <c r="AB136" s="49" t="b">
        <v>0</v>
      </c>
      <c r="AC136" s="49" t="b">
        <v>0</v>
      </c>
      <c r="AD136" s="50" t="b">
        <v>0</v>
      </c>
      <c r="AE136" s="50" t="b">
        <v>0</v>
      </c>
      <c r="AF136" s="50" t="b">
        <v>0</v>
      </c>
      <c r="AG136" s="50" t="b">
        <v>1</v>
      </c>
      <c r="AH136" s="50" t="b">
        <v>1</v>
      </c>
      <c r="AI136" s="43">
        <f t="shared" si="1"/>
        <v>0</v>
      </c>
      <c r="AJ136" s="267" t="s">
        <v>140</v>
      </c>
      <c r="AK136" s="53"/>
      <c r="AL136" s="48" t="s">
        <v>477</v>
      </c>
      <c r="AM136" s="43" t="s">
        <v>478</v>
      </c>
      <c r="AN136" s="49" t="b">
        <v>0</v>
      </c>
      <c r="AO136" s="49" t="b">
        <v>0</v>
      </c>
      <c r="AP136" s="49" t="b">
        <v>0</v>
      </c>
      <c r="AQ136" s="50" t="b">
        <v>0</v>
      </c>
      <c r="AR136" s="50" t="b">
        <v>0</v>
      </c>
      <c r="AS136" s="50" t="b">
        <v>0</v>
      </c>
      <c r="AT136" s="50" t="b">
        <v>1</v>
      </c>
      <c r="AU136" s="50" t="b">
        <v>1</v>
      </c>
      <c r="AV136" s="43">
        <f t="shared" si="2"/>
        <v>0</v>
      </c>
      <c r="AW136" s="265"/>
      <c r="AX136" s="53"/>
      <c r="AY136" s="27">
        <f t="shared" si="11"/>
        <v>0</v>
      </c>
      <c r="AZ136" s="53"/>
      <c r="BA136" s="48"/>
      <c r="BB136" s="265"/>
      <c r="BC136" s="49" t="b">
        <v>0</v>
      </c>
      <c r="BD136" s="50" t="b">
        <v>0</v>
      </c>
      <c r="BE136" s="53"/>
      <c r="BF136" s="27">
        <f t="shared" si="12"/>
        <v>0</v>
      </c>
      <c r="BG136" s="27">
        <f t="shared" si="5"/>
        <v>0</v>
      </c>
      <c r="BH136" s="51">
        <f t="shared" si="6"/>
        <v>0</v>
      </c>
      <c r="BI136" s="52" t="b">
        <v>0</v>
      </c>
      <c r="BJ136" s="27" t="b">
        <f t="shared" si="7"/>
        <v>0</v>
      </c>
      <c r="BK136" s="27"/>
      <c r="BL136" s="27"/>
      <c r="BM136" s="27"/>
    </row>
    <row r="137" spans="1:65" ht="27.6" thickBot="1">
      <c r="A137" s="43" t="s">
        <v>1522</v>
      </c>
      <c r="B137" s="43">
        <f t="shared" si="8"/>
        <v>135</v>
      </c>
      <c r="C137" s="43" t="s">
        <v>1523</v>
      </c>
      <c r="D137" s="43">
        <v>2022</v>
      </c>
      <c r="E137" s="43"/>
      <c r="F137" s="43"/>
      <c r="G137" s="27">
        <f t="shared" si="0"/>
        <v>0</v>
      </c>
      <c r="H137" s="43"/>
      <c r="I137" s="43"/>
      <c r="J137" s="43" t="s">
        <v>1524</v>
      </c>
      <c r="K137" s="43">
        <v>2</v>
      </c>
      <c r="L137" s="43" t="s">
        <v>1525</v>
      </c>
      <c r="M137" s="46" t="s">
        <v>1526</v>
      </c>
      <c r="N137" s="43" t="s">
        <v>1527</v>
      </c>
      <c r="O137" s="43" t="s">
        <v>1528</v>
      </c>
      <c r="P137" s="43" t="s">
        <v>1529</v>
      </c>
      <c r="Q137" s="43" t="s">
        <v>1530</v>
      </c>
      <c r="R137" s="43" t="s">
        <v>210</v>
      </c>
      <c r="S137" s="43" t="s">
        <v>1498</v>
      </c>
      <c r="T137" s="43"/>
      <c r="U137" s="43" t="s">
        <v>119</v>
      </c>
      <c r="V137" s="43" t="s">
        <v>120</v>
      </c>
      <c r="W137" s="43" t="s">
        <v>1531</v>
      </c>
      <c r="X137" s="53"/>
      <c r="Y137" s="48" t="s">
        <v>138</v>
      </c>
      <c r="Z137" s="43" t="s">
        <v>139</v>
      </c>
      <c r="AA137" s="49" t="b">
        <v>0</v>
      </c>
      <c r="AB137" s="49" t="b">
        <v>0</v>
      </c>
      <c r="AC137" s="49" t="b">
        <v>0</v>
      </c>
      <c r="AD137" s="50" t="b">
        <v>0</v>
      </c>
      <c r="AE137" s="50" t="b">
        <v>0</v>
      </c>
      <c r="AF137" s="50" t="b">
        <v>0</v>
      </c>
      <c r="AG137" s="50" t="b">
        <v>1</v>
      </c>
      <c r="AH137" s="50" t="b">
        <v>0</v>
      </c>
      <c r="AI137" s="43">
        <f t="shared" si="1"/>
        <v>0</v>
      </c>
      <c r="AJ137" s="264"/>
      <c r="AK137" s="53"/>
      <c r="AL137" s="48" t="s">
        <v>477</v>
      </c>
      <c r="AM137" s="43" t="s">
        <v>478</v>
      </c>
      <c r="AN137" s="49" t="b">
        <v>0</v>
      </c>
      <c r="AO137" s="49" t="b">
        <v>0</v>
      </c>
      <c r="AP137" s="49" t="b">
        <v>0</v>
      </c>
      <c r="AQ137" s="50" t="b">
        <v>0</v>
      </c>
      <c r="AR137" s="50" t="b">
        <v>0</v>
      </c>
      <c r="AS137" s="50" t="b">
        <v>0</v>
      </c>
      <c r="AT137" s="50" t="b">
        <v>1</v>
      </c>
      <c r="AU137" s="50" t="b">
        <v>0</v>
      </c>
      <c r="AV137" s="43">
        <f t="shared" si="2"/>
        <v>0</v>
      </c>
      <c r="AW137" s="264"/>
      <c r="AX137" s="53"/>
      <c r="AY137" s="27">
        <f t="shared" si="11"/>
        <v>0</v>
      </c>
      <c r="AZ137" s="53"/>
      <c r="BA137" s="48"/>
      <c r="BB137" s="264"/>
      <c r="BC137" s="49" t="b">
        <v>0</v>
      </c>
      <c r="BD137" s="50" t="b">
        <v>0</v>
      </c>
      <c r="BE137" s="53"/>
      <c r="BF137" s="27">
        <f t="shared" si="12"/>
        <v>0</v>
      </c>
      <c r="BG137" s="27">
        <f t="shared" si="5"/>
        <v>0</v>
      </c>
      <c r="BH137" s="51">
        <f t="shared" si="6"/>
        <v>0</v>
      </c>
      <c r="BI137" s="52" t="b">
        <v>0</v>
      </c>
      <c r="BJ137" s="27" t="b">
        <f t="shared" si="7"/>
        <v>0</v>
      </c>
      <c r="BK137" s="27"/>
      <c r="BL137" s="27"/>
      <c r="BM137" s="27"/>
    </row>
    <row r="138" spans="1:65" ht="27.6" thickBot="1">
      <c r="A138" s="43" t="s">
        <v>1532</v>
      </c>
      <c r="B138" s="43">
        <f t="shared" si="8"/>
        <v>136</v>
      </c>
      <c r="C138" s="43" t="s">
        <v>1533</v>
      </c>
      <c r="D138" s="43">
        <v>2022</v>
      </c>
      <c r="E138" s="43"/>
      <c r="F138" s="43"/>
      <c r="G138" s="27">
        <f t="shared" si="0"/>
        <v>0</v>
      </c>
      <c r="H138" s="43"/>
      <c r="I138" s="43"/>
      <c r="J138" s="43" t="s">
        <v>1534</v>
      </c>
      <c r="K138" s="43">
        <v>23</v>
      </c>
      <c r="L138" s="43" t="s">
        <v>1535</v>
      </c>
      <c r="M138" s="46" t="s">
        <v>1536</v>
      </c>
      <c r="N138" s="43" t="s">
        <v>1537</v>
      </c>
      <c r="O138" s="43" t="s">
        <v>1538</v>
      </c>
      <c r="P138" s="43" t="s">
        <v>1539</v>
      </c>
      <c r="Q138" s="43" t="s">
        <v>1540</v>
      </c>
      <c r="R138" s="43" t="s">
        <v>1541</v>
      </c>
      <c r="S138" s="43" t="s">
        <v>1542</v>
      </c>
      <c r="T138" s="43"/>
      <c r="U138" s="43" t="s">
        <v>119</v>
      </c>
      <c r="V138" s="43" t="s">
        <v>120</v>
      </c>
      <c r="W138" s="43" t="s">
        <v>1543</v>
      </c>
      <c r="X138" s="53"/>
      <c r="Y138" s="58" t="s">
        <v>138</v>
      </c>
      <c r="Z138" s="59" t="s">
        <v>139</v>
      </c>
      <c r="AA138" s="49" t="b">
        <v>1</v>
      </c>
      <c r="AB138" s="49" t="b">
        <v>0</v>
      </c>
      <c r="AC138" s="49" t="b">
        <v>0</v>
      </c>
      <c r="AD138" s="50" t="b">
        <v>0</v>
      </c>
      <c r="AE138" s="50" t="b">
        <v>0</v>
      </c>
      <c r="AF138" s="50" t="b">
        <v>0</v>
      </c>
      <c r="AG138" s="50" t="b">
        <v>1</v>
      </c>
      <c r="AH138" s="50" t="b">
        <v>0</v>
      </c>
      <c r="AI138" s="43">
        <f t="shared" si="1"/>
        <v>0</v>
      </c>
      <c r="AJ138" s="265"/>
      <c r="AK138" s="53"/>
      <c r="AL138" s="48" t="s">
        <v>477</v>
      </c>
      <c r="AM138" s="43" t="s">
        <v>478</v>
      </c>
      <c r="AN138" s="49" t="b">
        <v>1</v>
      </c>
      <c r="AO138" s="49" t="b">
        <v>0</v>
      </c>
      <c r="AP138" s="49" t="b">
        <v>0</v>
      </c>
      <c r="AQ138" s="50" t="b">
        <v>0</v>
      </c>
      <c r="AR138" s="50" t="b">
        <v>0</v>
      </c>
      <c r="AS138" s="50" t="b">
        <v>0</v>
      </c>
      <c r="AT138" s="50" t="b">
        <v>1</v>
      </c>
      <c r="AU138" s="50" t="b">
        <v>0</v>
      </c>
      <c r="AV138" s="43">
        <f t="shared" si="2"/>
        <v>0</v>
      </c>
      <c r="AW138" s="265"/>
      <c r="AX138" s="53"/>
      <c r="AY138" s="27">
        <f t="shared" si="11"/>
        <v>0</v>
      </c>
      <c r="AZ138" s="53"/>
      <c r="BA138" s="48"/>
      <c r="BB138" s="265"/>
      <c r="BC138" s="49" t="b">
        <v>0</v>
      </c>
      <c r="BD138" s="50" t="b">
        <v>0</v>
      </c>
      <c r="BE138" s="53"/>
      <c r="BF138" s="27">
        <f t="shared" si="12"/>
        <v>0</v>
      </c>
      <c r="BG138" s="27">
        <f t="shared" si="5"/>
        <v>0</v>
      </c>
      <c r="BH138" s="51">
        <f t="shared" si="6"/>
        <v>0</v>
      </c>
      <c r="BI138" s="52" t="b">
        <v>0</v>
      </c>
      <c r="BJ138" s="27" t="b">
        <f t="shared" si="7"/>
        <v>0</v>
      </c>
      <c r="BK138" s="27"/>
      <c r="BL138" s="27"/>
      <c r="BM138" s="27"/>
    </row>
    <row r="139" spans="1:65" ht="27.6" thickBot="1">
      <c r="A139" s="43" t="s">
        <v>1544</v>
      </c>
      <c r="B139" s="43">
        <f t="shared" si="8"/>
        <v>137</v>
      </c>
      <c r="C139" s="43" t="s">
        <v>1545</v>
      </c>
      <c r="D139" s="43">
        <v>2022</v>
      </c>
      <c r="E139" s="43"/>
      <c r="F139" s="43"/>
      <c r="G139" s="27">
        <f t="shared" si="0"/>
        <v>0</v>
      </c>
      <c r="H139" s="43"/>
      <c r="I139" s="43"/>
      <c r="J139" s="43" t="s">
        <v>1546</v>
      </c>
      <c r="K139" s="43">
        <v>7</v>
      </c>
      <c r="L139" s="43" t="s">
        <v>1547</v>
      </c>
      <c r="M139" s="46" t="s">
        <v>1548</v>
      </c>
      <c r="N139" s="43" t="s">
        <v>1549</v>
      </c>
      <c r="O139" s="43" t="s">
        <v>1550</v>
      </c>
      <c r="P139" s="43" t="s">
        <v>1551</v>
      </c>
      <c r="Q139" s="43" t="s">
        <v>1552</v>
      </c>
      <c r="R139" s="43" t="s">
        <v>176</v>
      </c>
      <c r="S139" s="43" t="s">
        <v>1553</v>
      </c>
      <c r="T139" s="43"/>
      <c r="U139" s="43" t="s">
        <v>119</v>
      </c>
      <c r="V139" s="43" t="s">
        <v>120</v>
      </c>
      <c r="W139" s="43" t="s">
        <v>1554</v>
      </c>
      <c r="X139" s="53"/>
      <c r="Y139" s="48" t="s">
        <v>138</v>
      </c>
      <c r="Z139" s="43" t="s">
        <v>139</v>
      </c>
      <c r="AA139" s="49" t="b">
        <v>1</v>
      </c>
      <c r="AB139" s="49" t="b">
        <v>0</v>
      </c>
      <c r="AC139" s="49" t="b">
        <v>0</v>
      </c>
      <c r="AD139" s="50" t="b">
        <v>0</v>
      </c>
      <c r="AE139" s="50" t="b">
        <v>0</v>
      </c>
      <c r="AF139" s="50" t="b">
        <v>0</v>
      </c>
      <c r="AG139" s="50" t="b">
        <v>1</v>
      </c>
      <c r="AH139" s="50" t="b">
        <v>0</v>
      </c>
      <c r="AI139" s="43">
        <f t="shared" si="1"/>
        <v>0</v>
      </c>
      <c r="AJ139" s="264"/>
      <c r="AK139" s="53"/>
      <c r="AL139" s="48" t="s">
        <v>477</v>
      </c>
      <c r="AM139" s="43" t="s">
        <v>478</v>
      </c>
      <c r="AN139" s="49" t="b">
        <v>1</v>
      </c>
      <c r="AO139" s="49" t="b">
        <v>0</v>
      </c>
      <c r="AP139" s="49" t="b">
        <v>0</v>
      </c>
      <c r="AQ139" s="50" t="b">
        <v>1</v>
      </c>
      <c r="AR139" s="50" t="b">
        <v>0</v>
      </c>
      <c r="AS139" s="50" t="b">
        <v>0</v>
      </c>
      <c r="AT139" s="50" t="b">
        <v>0</v>
      </c>
      <c r="AU139" s="50" t="b">
        <v>0</v>
      </c>
      <c r="AV139" s="43">
        <f t="shared" si="2"/>
        <v>0</v>
      </c>
      <c r="AW139" s="266" t="s">
        <v>1555</v>
      </c>
      <c r="AX139" s="53"/>
      <c r="AY139" s="27">
        <f t="shared" si="11"/>
        <v>0</v>
      </c>
      <c r="AZ139" s="53"/>
      <c r="BA139" s="48"/>
      <c r="BB139" s="264"/>
      <c r="BC139" s="49" t="b">
        <v>0</v>
      </c>
      <c r="BD139" s="50" t="b">
        <v>1</v>
      </c>
      <c r="BE139" s="53"/>
      <c r="BF139" s="27">
        <f t="shared" si="12"/>
        <v>0</v>
      </c>
      <c r="BG139" s="27">
        <f t="shared" si="5"/>
        <v>0</v>
      </c>
      <c r="BH139" s="51">
        <f t="shared" si="6"/>
        <v>0</v>
      </c>
      <c r="BI139" s="52" t="b">
        <v>0</v>
      </c>
      <c r="BJ139" s="27" t="b">
        <f t="shared" si="7"/>
        <v>0</v>
      </c>
      <c r="BK139" s="27"/>
      <c r="BL139" s="27"/>
      <c r="BM139" s="27"/>
    </row>
    <row r="140" spans="1:65" ht="27.6" thickBot="1">
      <c r="A140" s="43" t="s">
        <v>1556</v>
      </c>
      <c r="B140" s="43">
        <f t="shared" si="8"/>
        <v>138</v>
      </c>
      <c r="C140" s="43" t="s">
        <v>1557</v>
      </c>
      <c r="D140" s="43">
        <v>2022</v>
      </c>
      <c r="E140" s="43"/>
      <c r="F140" s="43"/>
      <c r="G140" s="27">
        <f t="shared" si="0"/>
        <v>0</v>
      </c>
      <c r="H140" s="43"/>
      <c r="I140" s="43"/>
      <c r="J140" s="43" t="s">
        <v>1558</v>
      </c>
      <c r="K140" s="43">
        <v>0</v>
      </c>
      <c r="L140" s="43" t="s">
        <v>1559</v>
      </c>
      <c r="M140" s="46" t="s">
        <v>1560</v>
      </c>
      <c r="N140" s="43" t="s">
        <v>1561</v>
      </c>
      <c r="O140" s="43" t="s">
        <v>1562</v>
      </c>
      <c r="P140" s="43" t="s">
        <v>1563</v>
      </c>
      <c r="Q140" s="43" t="s">
        <v>1564</v>
      </c>
      <c r="R140" s="43" t="s">
        <v>1565</v>
      </c>
      <c r="S140" s="43" t="s">
        <v>1566</v>
      </c>
      <c r="T140" s="43">
        <v>34979506</v>
      </c>
      <c r="U140" s="43" t="s">
        <v>119</v>
      </c>
      <c r="V140" s="43" t="s">
        <v>120</v>
      </c>
      <c r="W140" s="43" t="s">
        <v>1567</v>
      </c>
      <c r="X140" s="53"/>
      <c r="Y140" s="48" t="s">
        <v>138</v>
      </c>
      <c r="Z140" s="43" t="s">
        <v>139</v>
      </c>
      <c r="AA140" s="49" t="b">
        <v>0</v>
      </c>
      <c r="AB140" s="49" t="b">
        <v>0</v>
      </c>
      <c r="AC140" s="49" t="b">
        <v>0</v>
      </c>
      <c r="AD140" s="50" t="b">
        <v>0</v>
      </c>
      <c r="AE140" s="50" t="b">
        <v>0</v>
      </c>
      <c r="AF140" s="50" t="b">
        <v>0</v>
      </c>
      <c r="AG140" s="50" t="b">
        <v>0</v>
      </c>
      <c r="AH140" s="50" t="b">
        <v>1</v>
      </c>
      <c r="AI140" s="43">
        <f t="shared" si="1"/>
        <v>0</v>
      </c>
      <c r="AJ140" s="265"/>
      <c r="AK140" s="53"/>
      <c r="AL140" s="48" t="s">
        <v>477</v>
      </c>
      <c r="AM140" s="43" t="s">
        <v>478</v>
      </c>
      <c r="AN140" s="49" t="b">
        <v>0</v>
      </c>
      <c r="AO140" s="49" t="b">
        <v>0</v>
      </c>
      <c r="AP140" s="49" t="b">
        <v>0</v>
      </c>
      <c r="AQ140" s="50" t="b">
        <v>0</v>
      </c>
      <c r="AR140" s="50" t="b">
        <v>0</v>
      </c>
      <c r="AS140" s="50" t="b">
        <v>0</v>
      </c>
      <c r="AT140" s="50" t="b">
        <v>0</v>
      </c>
      <c r="AU140" s="50" t="b">
        <v>1</v>
      </c>
      <c r="AV140" s="43">
        <f t="shared" si="2"/>
        <v>0</v>
      </c>
      <c r="AW140" s="265"/>
      <c r="AX140" s="53"/>
      <c r="AY140" s="27">
        <f t="shared" si="11"/>
        <v>0</v>
      </c>
      <c r="AZ140" s="53"/>
      <c r="BA140" s="48"/>
      <c r="BB140" s="265"/>
      <c r="BC140" s="49" t="b">
        <v>0</v>
      </c>
      <c r="BD140" s="50" t="b">
        <v>0</v>
      </c>
      <c r="BE140" s="53"/>
      <c r="BF140" s="27">
        <f t="shared" si="12"/>
        <v>0</v>
      </c>
      <c r="BG140" s="27">
        <f t="shared" si="5"/>
        <v>0</v>
      </c>
      <c r="BH140" s="51">
        <f t="shared" si="6"/>
        <v>0</v>
      </c>
      <c r="BI140" s="52" t="b">
        <v>0</v>
      </c>
      <c r="BJ140" s="27" t="b">
        <f t="shared" si="7"/>
        <v>0</v>
      </c>
      <c r="BK140" s="27"/>
      <c r="BL140" s="27"/>
      <c r="BM140" s="27"/>
    </row>
    <row r="141" spans="1:65" ht="27.6" thickBot="1">
      <c r="A141" s="43" t="s">
        <v>1568</v>
      </c>
      <c r="B141" s="43">
        <f t="shared" si="8"/>
        <v>139</v>
      </c>
      <c r="C141" s="43" t="s">
        <v>1569</v>
      </c>
      <c r="D141" s="43">
        <v>2022</v>
      </c>
      <c r="E141" s="43"/>
      <c r="F141" s="43"/>
      <c r="G141" s="27">
        <f t="shared" si="0"/>
        <v>0</v>
      </c>
      <c r="H141" s="43"/>
      <c r="I141" s="43"/>
      <c r="J141" s="43" t="s">
        <v>1570</v>
      </c>
      <c r="K141" s="43">
        <v>54</v>
      </c>
      <c r="L141" s="43" t="s">
        <v>1571</v>
      </c>
      <c r="M141" s="46" t="s">
        <v>1572</v>
      </c>
      <c r="N141" s="43" t="s">
        <v>1573</v>
      </c>
      <c r="O141" s="43" t="s">
        <v>1574</v>
      </c>
      <c r="P141" s="43" t="s">
        <v>1575</v>
      </c>
      <c r="Q141" s="43" t="s">
        <v>1576</v>
      </c>
      <c r="R141" s="43" t="s">
        <v>176</v>
      </c>
      <c r="S141" s="43" t="s">
        <v>1577</v>
      </c>
      <c r="T141" s="43">
        <v>35161619</v>
      </c>
      <c r="U141" s="43" t="s">
        <v>119</v>
      </c>
      <c r="V141" s="43" t="s">
        <v>120</v>
      </c>
      <c r="W141" s="43" t="s">
        <v>1578</v>
      </c>
      <c r="X141" s="53"/>
      <c r="Y141" s="48" t="s">
        <v>477</v>
      </c>
      <c r="Z141" s="43" t="s">
        <v>478</v>
      </c>
      <c r="AA141" s="49" t="b">
        <v>0</v>
      </c>
      <c r="AB141" s="49" t="b">
        <v>0</v>
      </c>
      <c r="AC141" s="49" t="b">
        <v>0</v>
      </c>
      <c r="AD141" s="50" t="b">
        <v>1</v>
      </c>
      <c r="AE141" s="50" t="b">
        <v>0</v>
      </c>
      <c r="AF141" s="50" t="b">
        <v>0</v>
      </c>
      <c r="AG141" s="50" t="b">
        <v>1</v>
      </c>
      <c r="AH141" s="50" t="b">
        <v>0</v>
      </c>
      <c r="AI141" s="43">
        <f t="shared" si="1"/>
        <v>0</v>
      </c>
      <c r="AJ141" s="266" t="s">
        <v>1579</v>
      </c>
      <c r="AK141" s="53"/>
      <c r="AL141" s="48" t="s">
        <v>138</v>
      </c>
      <c r="AM141" s="43" t="s">
        <v>139</v>
      </c>
      <c r="AN141" s="49" t="b">
        <v>1</v>
      </c>
      <c r="AO141" s="49" t="b">
        <v>0</v>
      </c>
      <c r="AP141" s="49" t="b">
        <v>0</v>
      </c>
      <c r="AQ141" s="50" t="b">
        <v>0</v>
      </c>
      <c r="AR141" s="50" t="b">
        <v>0</v>
      </c>
      <c r="AS141" s="50" t="b">
        <v>0</v>
      </c>
      <c r="AT141" s="50" t="b">
        <v>1</v>
      </c>
      <c r="AU141" s="50" t="b">
        <v>0</v>
      </c>
      <c r="AV141" s="43">
        <f t="shared" si="2"/>
        <v>0</v>
      </c>
      <c r="AW141" s="264"/>
      <c r="AX141" s="53"/>
      <c r="AY141" s="27">
        <f t="shared" si="11"/>
        <v>0</v>
      </c>
      <c r="AZ141" s="53"/>
      <c r="BA141" s="48"/>
      <c r="BB141" s="264"/>
      <c r="BC141" s="49" t="b">
        <v>0</v>
      </c>
      <c r="BD141" s="50" t="b">
        <v>0</v>
      </c>
      <c r="BE141" s="53"/>
      <c r="BF141" s="27">
        <f t="shared" si="12"/>
        <v>0</v>
      </c>
      <c r="BG141" s="27">
        <f t="shared" si="5"/>
        <v>0</v>
      </c>
      <c r="BH141" s="51">
        <f t="shared" si="6"/>
        <v>0</v>
      </c>
      <c r="BI141" s="52" t="b">
        <v>0</v>
      </c>
      <c r="BJ141" s="27" t="b">
        <f t="shared" si="7"/>
        <v>0</v>
      </c>
      <c r="BK141" s="27"/>
      <c r="BL141" s="27"/>
      <c r="BM141" s="27"/>
    </row>
    <row r="142" spans="1:65" ht="27.6" thickBot="1">
      <c r="A142" s="43" t="s">
        <v>1580</v>
      </c>
      <c r="B142" s="43">
        <f t="shared" si="8"/>
        <v>140</v>
      </c>
      <c r="C142" s="43" t="s">
        <v>1581</v>
      </c>
      <c r="D142" s="43">
        <v>2022</v>
      </c>
      <c r="E142" s="44" t="s">
        <v>775</v>
      </c>
      <c r="F142" s="43" t="s">
        <v>1582</v>
      </c>
      <c r="G142" s="27">
        <f t="shared" si="0"/>
        <v>1</v>
      </c>
      <c r="H142" s="44" t="s">
        <v>178</v>
      </c>
      <c r="I142" s="44" t="s">
        <v>689</v>
      </c>
      <c r="J142" s="43" t="s">
        <v>1583</v>
      </c>
      <c r="K142" s="43">
        <v>2</v>
      </c>
      <c r="L142" s="43" t="s">
        <v>1584</v>
      </c>
      <c r="M142" s="46" t="s">
        <v>1585</v>
      </c>
      <c r="N142" s="43" t="s">
        <v>1586</v>
      </c>
      <c r="O142" s="43" t="s">
        <v>1587</v>
      </c>
      <c r="P142" s="43" t="s">
        <v>1588</v>
      </c>
      <c r="Q142" s="43" t="s">
        <v>1589</v>
      </c>
      <c r="R142" s="43" t="s">
        <v>342</v>
      </c>
      <c r="S142" s="43" t="s">
        <v>1590</v>
      </c>
      <c r="T142" s="43"/>
      <c r="U142" s="43" t="s">
        <v>119</v>
      </c>
      <c r="V142" s="43" t="s">
        <v>300</v>
      </c>
      <c r="W142" s="43" t="s">
        <v>1591</v>
      </c>
      <c r="X142" s="47"/>
      <c r="Y142" s="48" t="s">
        <v>477</v>
      </c>
      <c r="Z142" s="43" t="s">
        <v>478</v>
      </c>
      <c r="AA142" s="49" t="b">
        <v>1</v>
      </c>
      <c r="AB142" s="49" t="b">
        <v>0</v>
      </c>
      <c r="AC142" s="49" t="b">
        <v>0</v>
      </c>
      <c r="AD142" s="50" t="b">
        <v>0</v>
      </c>
      <c r="AE142" s="50" t="b">
        <v>0</v>
      </c>
      <c r="AF142" s="50" t="b">
        <v>0</v>
      </c>
      <c r="AG142" s="50" t="b">
        <v>0</v>
      </c>
      <c r="AH142" s="50" t="b">
        <v>0</v>
      </c>
      <c r="AI142" s="43">
        <f t="shared" si="1"/>
        <v>1</v>
      </c>
      <c r="AJ142" s="265"/>
      <c r="AK142" s="47"/>
      <c r="AL142" s="48" t="s">
        <v>138</v>
      </c>
      <c r="AM142" s="43" t="s">
        <v>139</v>
      </c>
      <c r="AN142" s="49" t="b">
        <v>1</v>
      </c>
      <c r="AO142" s="49" t="b">
        <v>0</v>
      </c>
      <c r="AP142" s="49" t="b">
        <v>0</v>
      </c>
      <c r="AQ142" s="50" t="b">
        <v>0</v>
      </c>
      <c r="AR142" s="50" t="b">
        <v>0</v>
      </c>
      <c r="AS142" s="50" t="b">
        <v>0</v>
      </c>
      <c r="AT142" s="50" t="b">
        <v>0</v>
      </c>
      <c r="AU142" s="50" t="b">
        <v>0</v>
      </c>
      <c r="AV142" s="43">
        <f t="shared" si="2"/>
        <v>1</v>
      </c>
      <c r="AW142" s="265"/>
      <c r="AX142" s="47"/>
      <c r="AY142" s="27">
        <f t="shared" si="11"/>
        <v>0</v>
      </c>
      <c r="AZ142" s="47"/>
      <c r="BA142" s="48"/>
      <c r="BB142" s="265"/>
      <c r="BC142" s="49" t="b">
        <v>0</v>
      </c>
      <c r="BD142" s="50" t="b">
        <v>0</v>
      </c>
      <c r="BE142" s="47"/>
      <c r="BF142" s="27">
        <f t="shared" si="12"/>
        <v>1</v>
      </c>
      <c r="BG142" s="27">
        <f t="shared" si="5"/>
        <v>0</v>
      </c>
      <c r="BH142" s="54">
        <f t="shared" si="6"/>
        <v>1</v>
      </c>
      <c r="BI142" s="52" t="b">
        <v>0</v>
      </c>
      <c r="BJ142" s="55" t="b">
        <f t="shared" si="7"/>
        <v>1</v>
      </c>
      <c r="BK142" s="27"/>
      <c r="BL142" s="27"/>
      <c r="BM142" s="27"/>
    </row>
    <row r="143" spans="1:65" ht="27.6" thickBot="1">
      <c r="A143" s="43" t="s">
        <v>1592</v>
      </c>
      <c r="B143" s="43">
        <f t="shared" si="8"/>
        <v>141</v>
      </c>
      <c r="C143" s="43" t="s">
        <v>1593</v>
      </c>
      <c r="D143" s="43">
        <v>2022</v>
      </c>
      <c r="E143" s="43"/>
      <c r="F143" s="43"/>
      <c r="G143" s="27">
        <f t="shared" si="0"/>
        <v>0</v>
      </c>
      <c r="H143" s="43"/>
      <c r="I143" s="43"/>
      <c r="J143" s="43" t="s">
        <v>1026</v>
      </c>
      <c r="K143" s="43">
        <v>2</v>
      </c>
      <c r="L143" s="43" t="s">
        <v>1594</v>
      </c>
      <c r="M143" s="46" t="s">
        <v>1595</v>
      </c>
      <c r="N143" s="43" t="s">
        <v>1596</v>
      </c>
      <c r="O143" s="43" t="s">
        <v>1597</v>
      </c>
      <c r="P143" s="43" t="s">
        <v>1598</v>
      </c>
      <c r="Q143" s="43" t="s">
        <v>1599</v>
      </c>
      <c r="R143" s="43" t="s">
        <v>176</v>
      </c>
      <c r="S143" s="43" t="s">
        <v>1542</v>
      </c>
      <c r="T143" s="43"/>
      <c r="U143" s="43" t="s">
        <v>119</v>
      </c>
      <c r="V143" s="43" t="s">
        <v>120</v>
      </c>
      <c r="W143" s="43" t="s">
        <v>1600</v>
      </c>
      <c r="X143" s="53"/>
      <c r="Y143" s="48" t="s">
        <v>138</v>
      </c>
      <c r="Z143" s="43" t="s">
        <v>139</v>
      </c>
      <c r="AA143" s="49" t="b">
        <v>0</v>
      </c>
      <c r="AB143" s="49" t="b">
        <v>0</v>
      </c>
      <c r="AC143" s="49" t="b">
        <v>0</v>
      </c>
      <c r="AD143" s="50" t="b">
        <v>0</v>
      </c>
      <c r="AE143" s="50" t="b">
        <v>0</v>
      </c>
      <c r="AF143" s="50" t="b">
        <v>0</v>
      </c>
      <c r="AG143" s="50" t="b">
        <v>1</v>
      </c>
      <c r="AH143" s="50" t="b">
        <v>0</v>
      </c>
      <c r="AI143" s="43">
        <f t="shared" si="1"/>
        <v>0</v>
      </c>
      <c r="AJ143" s="264"/>
      <c r="AK143" s="53"/>
      <c r="AL143" s="48" t="s">
        <v>477</v>
      </c>
      <c r="AM143" s="43" t="s">
        <v>478</v>
      </c>
      <c r="AN143" s="49" t="b">
        <v>0</v>
      </c>
      <c r="AO143" s="49" t="b">
        <v>0</v>
      </c>
      <c r="AP143" s="49" t="b">
        <v>0</v>
      </c>
      <c r="AQ143" s="50" t="b">
        <v>0</v>
      </c>
      <c r="AR143" s="50" t="b">
        <v>0</v>
      </c>
      <c r="AS143" s="50" t="b">
        <v>0</v>
      </c>
      <c r="AT143" s="50" t="b">
        <v>1</v>
      </c>
      <c r="AU143" s="50" t="b">
        <v>0</v>
      </c>
      <c r="AV143" s="43">
        <f t="shared" si="2"/>
        <v>0</v>
      </c>
      <c r="AW143" s="264"/>
      <c r="AX143" s="53"/>
      <c r="AY143" s="27">
        <f t="shared" si="11"/>
        <v>0</v>
      </c>
      <c r="AZ143" s="53"/>
      <c r="BA143" s="48"/>
      <c r="BB143" s="264"/>
      <c r="BC143" s="49" t="b">
        <v>0</v>
      </c>
      <c r="BD143" s="50" t="b">
        <v>0</v>
      </c>
      <c r="BE143" s="53"/>
      <c r="BF143" s="27">
        <f t="shared" si="12"/>
        <v>0</v>
      </c>
      <c r="BG143" s="27">
        <f t="shared" si="5"/>
        <v>0</v>
      </c>
      <c r="BH143" s="51">
        <f t="shared" si="6"/>
        <v>0</v>
      </c>
      <c r="BI143" s="52" t="b">
        <v>0</v>
      </c>
      <c r="BJ143" s="27" t="b">
        <f t="shared" si="7"/>
        <v>0</v>
      </c>
      <c r="BK143" s="27"/>
      <c r="BL143" s="27"/>
      <c r="BM143" s="27"/>
    </row>
    <row r="144" spans="1:65" ht="41.4" thickBot="1">
      <c r="A144" s="43" t="s">
        <v>1601</v>
      </c>
      <c r="B144" s="43">
        <f t="shared" si="8"/>
        <v>142</v>
      </c>
      <c r="C144" s="43" t="s">
        <v>1602</v>
      </c>
      <c r="D144" s="43">
        <v>2022</v>
      </c>
      <c r="E144" s="43"/>
      <c r="F144" s="43"/>
      <c r="G144" s="27">
        <f t="shared" si="0"/>
        <v>0</v>
      </c>
      <c r="H144" s="43"/>
      <c r="I144" s="43"/>
      <c r="J144" s="43" t="s">
        <v>1603</v>
      </c>
      <c r="K144" s="43">
        <v>1</v>
      </c>
      <c r="L144" s="43" t="s">
        <v>1604</v>
      </c>
      <c r="M144" s="46" t="s">
        <v>1605</v>
      </c>
      <c r="N144" s="43" t="s">
        <v>1606</v>
      </c>
      <c r="O144" s="43" t="s">
        <v>1607</v>
      </c>
      <c r="P144" s="43" t="s">
        <v>1608</v>
      </c>
      <c r="Q144" s="43" t="s">
        <v>1609</v>
      </c>
      <c r="R144" s="43" t="s">
        <v>1610</v>
      </c>
      <c r="S144" s="43" t="s">
        <v>1477</v>
      </c>
      <c r="T144" s="43"/>
      <c r="U144" s="43" t="s">
        <v>119</v>
      </c>
      <c r="V144" s="43" t="s">
        <v>120</v>
      </c>
      <c r="W144" s="43" t="s">
        <v>1611</v>
      </c>
      <c r="X144" s="53"/>
      <c r="Y144" s="48" t="s">
        <v>138</v>
      </c>
      <c r="Z144" s="43" t="s">
        <v>139</v>
      </c>
      <c r="AA144" s="49" t="b">
        <v>1</v>
      </c>
      <c r="AB144" s="49" t="b">
        <v>0</v>
      </c>
      <c r="AC144" s="49" t="b">
        <v>0</v>
      </c>
      <c r="AD144" s="50" t="b">
        <v>0</v>
      </c>
      <c r="AE144" s="50" t="b">
        <v>0</v>
      </c>
      <c r="AF144" s="50" t="b">
        <v>0</v>
      </c>
      <c r="AG144" s="50" t="b">
        <v>1</v>
      </c>
      <c r="AH144" s="50" t="b">
        <v>0</v>
      </c>
      <c r="AI144" s="43">
        <f t="shared" si="1"/>
        <v>0</v>
      </c>
      <c r="AJ144" s="267" t="s">
        <v>1612</v>
      </c>
      <c r="AK144" s="53"/>
      <c r="AL144" s="48" t="s">
        <v>477</v>
      </c>
      <c r="AM144" s="43" t="s">
        <v>478</v>
      </c>
      <c r="AN144" s="49" t="b">
        <v>1</v>
      </c>
      <c r="AO144" s="49" t="b">
        <v>0</v>
      </c>
      <c r="AP144" s="49" t="b">
        <v>0</v>
      </c>
      <c r="AQ144" s="50" t="b">
        <v>0</v>
      </c>
      <c r="AR144" s="50" t="b">
        <v>0</v>
      </c>
      <c r="AS144" s="50" t="b">
        <v>0</v>
      </c>
      <c r="AT144" s="50" t="b">
        <v>1</v>
      </c>
      <c r="AU144" s="50" t="b">
        <v>0</v>
      </c>
      <c r="AV144" s="43">
        <f t="shared" si="2"/>
        <v>0</v>
      </c>
      <c r="AW144" s="267" t="s">
        <v>1613</v>
      </c>
      <c r="AX144" s="53"/>
      <c r="AY144" s="27">
        <f t="shared" si="11"/>
        <v>0</v>
      </c>
      <c r="AZ144" s="53"/>
      <c r="BA144" s="48"/>
      <c r="BB144" s="265"/>
      <c r="BC144" s="49" t="b">
        <v>0</v>
      </c>
      <c r="BD144" s="50" t="b">
        <v>0</v>
      </c>
      <c r="BE144" s="53"/>
      <c r="BF144" s="27">
        <f t="shared" si="12"/>
        <v>0</v>
      </c>
      <c r="BG144" s="27">
        <f t="shared" si="5"/>
        <v>0</v>
      </c>
      <c r="BH144" s="51">
        <f t="shared" si="6"/>
        <v>0</v>
      </c>
      <c r="BI144" s="52" t="b">
        <v>0</v>
      </c>
      <c r="BJ144" s="27" t="b">
        <f t="shared" si="7"/>
        <v>0</v>
      </c>
      <c r="BK144" s="27"/>
      <c r="BL144" s="27"/>
      <c r="BM144" s="27"/>
    </row>
    <row r="145" spans="1:65" ht="27.6" thickBot="1">
      <c r="A145" s="43" t="s">
        <v>1614</v>
      </c>
      <c r="B145" s="43">
        <f t="shared" si="8"/>
        <v>143</v>
      </c>
      <c r="C145" s="43" t="s">
        <v>1615</v>
      </c>
      <c r="D145" s="43">
        <v>2022</v>
      </c>
      <c r="E145" s="43"/>
      <c r="F145" s="43"/>
      <c r="G145" s="27">
        <f t="shared" si="0"/>
        <v>0</v>
      </c>
      <c r="H145" s="43"/>
      <c r="I145" s="43"/>
      <c r="J145" s="43" t="s">
        <v>1616</v>
      </c>
      <c r="K145" s="43">
        <v>0</v>
      </c>
      <c r="L145" s="43" t="s">
        <v>1617</v>
      </c>
      <c r="M145" s="46" t="s">
        <v>1618</v>
      </c>
      <c r="N145" s="43" t="s">
        <v>1619</v>
      </c>
      <c r="O145" s="43" t="s">
        <v>1620</v>
      </c>
      <c r="P145" s="43" t="s">
        <v>1621</v>
      </c>
      <c r="Q145" s="43" t="s">
        <v>1622</v>
      </c>
      <c r="R145" s="43" t="s">
        <v>775</v>
      </c>
      <c r="S145" s="43" t="s">
        <v>1553</v>
      </c>
      <c r="T145" s="43"/>
      <c r="U145" s="43" t="s">
        <v>119</v>
      </c>
      <c r="V145" s="43" t="s">
        <v>120</v>
      </c>
      <c r="W145" s="43" t="s">
        <v>1623</v>
      </c>
      <c r="X145" s="53"/>
      <c r="Y145" s="48" t="s">
        <v>477</v>
      </c>
      <c r="Z145" s="43" t="s">
        <v>478</v>
      </c>
      <c r="AA145" s="49" t="b">
        <v>0</v>
      </c>
      <c r="AB145" s="49" t="b">
        <v>0</v>
      </c>
      <c r="AC145" s="49" t="b">
        <v>0</v>
      </c>
      <c r="AD145" s="50" t="b">
        <v>0</v>
      </c>
      <c r="AE145" s="50" t="b">
        <v>0</v>
      </c>
      <c r="AF145" s="50" t="b">
        <v>0</v>
      </c>
      <c r="AG145" s="50" t="b">
        <v>0</v>
      </c>
      <c r="AH145" s="50" t="b">
        <v>1</v>
      </c>
      <c r="AI145" s="43">
        <f t="shared" si="1"/>
        <v>0</v>
      </c>
      <c r="AJ145" s="266" t="s">
        <v>1624</v>
      </c>
      <c r="AK145" s="53"/>
      <c r="AL145" s="48" t="s">
        <v>126</v>
      </c>
      <c r="AM145" s="43" t="s">
        <v>443</v>
      </c>
      <c r="AN145" s="49" t="b">
        <v>0</v>
      </c>
      <c r="AO145" s="49" t="b">
        <v>0</v>
      </c>
      <c r="AP145" s="49" t="b">
        <v>0</v>
      </c>
      <c r="AQ145" s="50" t="b">
        <v>0</v>
      </c>
      <c r="AR145" s="50" t="b">
        <v>0</v>
      </c>
      <c r="AS145" s="50" t="b">
        <v>0</v>
      </c>
      <c r="AT145" s="50" t="b">
        <v>0</v>
      </c>
      <c r="AU145" s="50" t="b">
        <v>1</v>
      </c>
      <c r="AV145" s="43">
        <f t="shared" si="2"/>
        <v>0</v>
      </c>
      <c r="AW145" s="266" t="s">
        <v>1625</v>
      </c>
      <c r="AX145" s="53"/>
      <c r="AY145" s="27">
        <f t="shared" si="11"/>
        <v>0</v>
      </c>
      <c r="AZ145" s="53"/>
      <c r="BA145" s="48"/>
      <c r="BB145" s="264"/>
      <c r="BC145" s="49" t="b">
        <v>0</v>
      </c>
      <c r="BD145" s="50" t="b">
        <v>0</v>
      </c>
      <c r="BE145" s="53"/>
      <c r="BF145" s="27">
        <f t="shared" si="12"/>
        <v>0</v>
      </c>
      <c r="BG145" s="27">
        <f t="shared" si="5"/>
        <v>0</v>
      </c>
      <c r="BH145" s="51">
        <f t="shared" si="6"/>
        <v>0</v>
      </c>
      <c r="BI145" s="52" t="b">
        <v>0</v>
      </c>
      <c r="BJ145" s="27" t="b">
        <f t="shared" si="7"/>
        <v>0</v>
      </c>
      <c r="BK145" s="27"/>
      <c r="BL145" s="27"/>
      <c r="BM145" s="27"/>
    </row>
    <row r="146" spans="1:65" ht="27.6" thickBot="1">
      <c r="A146" s="43" t="s">
        <v>1626</v>
      </c>
      <c r="B146" s="43">
        <f t="shared" si="8"/>
        <v>144</v>
      </c>
      <c r="C146" s="43" t="s">
        <v>1627</v>
      </c>
      <c r="D146" s="43">
        <v>2022</v>
      </c>
      <c r="E146" s="43"/>
      <c r="F146" s="43"/>
      <c r="G146" s="27">
        <f t="shared" si="0"/>
        <v>0</v>
      </c>
      <c r="H146" s="43"/>
      <c r="I146" s="43"/>
      <c r="J146" s="43" t="s">
        <v>1628</v>
      </c>
      <c r="K146" s="43">
        <v>0</v>
      </c>
      <c r="L146" s="43" t="s">
        <v>1629</v>
      </c>
      <c r="M146" s="46" t="s">
        <v>1630</v>
      </c>
      <c r="N146" s="43" t="s">
        <v>1631</v>
      </c>
      <c r="O146" s="43" t="s">
        <v>1632</v>
      </c>
      <c r="P146" s="43"/>
      <c r="Q146" s="43" t="s">
        <v>1633</v>
      </c>
      <c r="R146" s="43" t="s">
        <v>1634</v>
      </c>
      <c r="S146" s="43" t="s">
        <v>1635</v>
      </c>
      <c r="T146" s="43"/>
      <c r="U146" s="43" t="s">
        <v>119</v>
      </c>
      <c r="V146" s="43" t="s">
        <v>300</v>
      </c>
      <c r="W146" s="43" t="s">
        <v>1636</v>
      </c>
      <c r="X146" s="53"/>
      <c r="Y146" s="48" t="s">
        <v>138</v>
      </c>
      <c r="Z146" s="43" t="s">
        <v>139</v>
      </c>
      <c r="AA146" s="49" t="b">
        <v>1</v>
      </c>
      <c r="AB146" s="49" t="b">
        <v>0</v>
      </c>
      <c r="AC146" s="49" t="b">
        <v>0</v>
      </c>
      <c r="AD146" s="50" t="b">
        <v>0</v>
      </c>
      <c r="AE146" s="50" t="b">
        <v>0</v>
      </c>
      <c r="AF146" s="50" t="b">
        <v>0</v>
      </c>
      <c r="AG146" s="50" t="b">
        <v>1</v>
      </c>
      <c r="AH146" s="50" t="b">
        <v>0</v>
      </c>
      <c r="AI146" s="43">
        <f t="shared" si="1"/>
        <v>0</v>
      </c>
      <c r="AJ146" s="265"/>
      <c r="AK146" s="53"/>
      <c r="AL146" s="48" t="s">
        <v>477</v>
      </c>
      <c r="AM146" s="43" t="s">
        <v>478</v>
      </c>
      <c r="AN146" s="49" t="b">
        <v>0</v>
      </c>
      <c r="AO146" s="49" t="b">
        <v>0</v>
      </c>
      <c r="AP146" s="49" t="b">
        <v>0</v>
      </c>
      <c r="AQ146" s="50" t="b">
        <v>0</v>
      </c>
      <c r="AR146" s="50" t="b">
        <v>0</v>
      </c>
      <c r="AS146" s="50" t="b">
        <v>0</v>
      </c>
      <c r="AT146" s="50" t="b">
        <v>1</v>
      </c>
      <c r="AU146" s="50" t="b">
        <v>1</v>
      </c>
      <c r="AV146" s="43">
        <f t="shared" si="2"/>
        <v>0</v>
      </c>
      <c r="AW146" s="265"/>
      <c r="AX146" s="53"/>
      <c r="AY146" s="27">
        <f t="shared" si="11"/>
        <v>0</v>
      </c>
      <c r="AZ146" s="53"/>
      <c r="BA146" s="48"/>
      <c r="BB146" s="265"/>
      <c r="BC146" s="49" t="b">
        <v>0</v>
      </c>
      <c r="BD146" s="50" t="b">
        <v>0</v>
      </c>
      <c r="BE146" s="53"/>
      <c r="BF146" s="27">
        <f t="shared" si="12"/>
        <v>0</v>
      </c>
      <c r="BG146" s="27">
        <f t="shared" si="5"/>
        <v>0</v>
      </c>
      <c r="BH146" s="51">
        <f t="shared" si="6"/>
        <v>0</v>
      </c>
      <c r="BI146" s="52" t="b">
        <v>0</v>
      </c>
      <c r="BJ146" s="27" t="b">
        <f t="shared" si="7"/>
        <v>0</v>
      </c>
      <c r="BK146" s="27"/>
      <c r="BL146" s="27"/>
      <c r="BM146" s="27"/>
    </row>
    <row r="147" spans="1:65" ht="27.6" thickBot="1">
      <c r="A147" s="43" t="s">
        <v>1637</v>
      </c>
      <c r="B147" s="43">
        <f t="shared" si="8"/>
        <v>145</v>
      </c>
      <c r="C147" s="43" t="s">
        <v>1638</v>
      </c>
      <c r="D147" s="43">
        <v>2022</v>
      </c>
      <c r="E147" s="43"/>
      <c r="F147" s="43"/>
      <c r="G147" s="27">
        <f t="shared" si="0"/>
        <v>0</v>
      </c>
      <c r="H147" s="43"/>
      <c r="I147" s="43"/>
      <c r="J147" s="43" t="s">
        <v>1639</v>
      </c>
      <c r="K147" s="43">
        <v>2</v>
      </c>
      <c r="L147" s="43" t="s">
        <v>1640</v>
      </c>
      <c r="M147" s="46" t="s">
        <v>1641</v>
      </c>
      <c r="N147" s="43" t="s">
        <v>1642</v>
      </c>
      <c r="O147" s="43" t="s">
        <v>1643</v>
      </c>
      <c r="P147" s="43" t="s">
        <v>1644</v>
      </c>
      <c r="Q147" s="43" t="s">
        <v>1645</v>
      </c>
      <c r="R147" s="43" t="s">
        <v>1010</v>
      </c>
      <c r="S147" s="43" t="s">
        <v>1477</v>
      </c>
      <c r="T147" s="43"/>
      <c r="U147" s="43" t="s">
        <v>119</v>
      </c>
      <c r="V147" s="43" t="s">
        <v>120</v>
      </c>
      <c r="W147" s="43" t="s">
        <v>1646</v>
      </c>
      <c r="X147" s="53"/>
      <c r="Y147" s="48" t="s">
        <v>138</v>
      </c>
      <c r="Z147" s="43" t="s">
        <v>139</v>
      </c>
      <c r="AA147" s="49" t="b">
        <v>1</v>
      </c>
      <c r="AB147" s="49" t="b">
        <v>0</v>
      </c>
      <c r="AC147" s="49" t="b">
        <v>0</v>
      </c>
      <c r="AD147" s="50" t="b">
        <v>0</v>
      </c>
      <c r="AE147" s="50" t="b">
        <v>0</v>
      </c>
      <c r="AF147" s="50" t="b">
        <v>0</v>
      </c>
      <c r="AG147" s="50" t="b">
        <v>1</v>
      </c>
      <c r="AH147" s="50" t="b">
        <v>0</v>
      </c>
      <c r="AI147" s="43">
        <f t="shared" si="1"/>
        <v>0</v>
      </c>
      <c r="AJ147" s="264"/>
      <c r="AK147" s="53"/>
      <c r="AL147" s="48" t="s">
        <v>477</v>
      </c>
      <c r="AM147" s="43" t="s">
        <v>478</v>
      </c>
      <c r="AN147" s="49" t="b">
        <v>0</v>
      </c>
      <c r="AO147" s="49" t="b">
        <v>0</v>
      </c>
      <c r="AP147" s="49" t="b">
        <v>0</v>
      </c>
      <c r="AQ147" s="50" t="b">
        <v>0</v>
      </c>
      <c r="AR147" s="50" t="b">
        <v>0</v>
      </c>
      <c r="AS147" s="50" t="b">
        <v>0</v>
      </c>
      <c r="AT147" s="50" t="b">
        <v>1</v>
      </c>
      <c r="AU147" s="50" t="b">
        <v>1</v>
      </c>
      <c r="AV147" s="43">
        <f t="shared" si="2"/>
        <v>0</v>
      </c>
      <c r="AW147" s="264"/>
      <c r="AX147" s="53"/>
      <c r="AY147" s="27">
        <f t="shared" si="11"/>
        <v>0</v>
      </c>
      <c r="AZ147" s="53"/>
      <c r="BA147" s="48"/>
      <c r="BB147" s="264"/>
      <c r="BC147" s="49" t="b">
        <v>0</v>
      </c>
      <c r="BD147" s="50" t="b">
        <v>0</v>
      </c>
      <c r="BE147" s="53"/>
      <c r="BF147" s="27">
        <f t="shared" si="12"/>
        <v>0</v>
      </c>
      <c r="BG147" s="27">
        <f t="shared" si="5"/>
        <v>0</v>
      </c>
      <c r="BH147" s="51">
        <f t="shared" si="6"/>
        <v>0</v>
      </c>
      <c r="BI147" s="52" t="b">
        <v>0</v>
      </c>
      <c r="BJ147" s="27" t="b">
        <f t="shared" si="7"/>
        <v>0</v>
      </c>
      <c r="BK147" s="27"/>
      <c r="BL147" s="27"/>
      <c r="BM147" s="27"/>
    </row>
    <row r="148" spans="1:65" ht="27.6" thickBot="1">
      <c r="A148" s="43" t="s">
        <v>1647</v>
      </c>
      <c r="B148" s="43">
        <f t="shared" si="8"/>
        <v>146</v>
      </c>
      <c r="C148" s="43" t="s">
        <v>1648</v>
      </c>
      <c r="D148" s="43">
        <v>2022</v>
      </c>
      <c r="E148" s="43"/>
      <c r="F148" s="43"/>
      <c r="G148" s="27">
        <f t="shared" si="0"/>
        <v>0</v>
      </c>
      <c r="H148" s="43"/>
      <c r="I148" s="43"/>
      <c r="J148" s="43" t="s">
        <v>1649</v>
      </c>
      <c r="K148" s="43">
        <v>1</v>
      </c>
      <c r="L148" s="43" t="s">
        <v>1650</v>
      </c>
      <c r="M148" s="46" t="s">
        <v>1651</v>
      </c>
      <c r="N148" s="43" t="s">
        <v>1652</v>
      </c>
      <c r="O148" s="43" t="s">
        <v>1653</v>
      </c>
      <c r="P148" s="43" t="s">
        <v>1654</v>
      </c>
      <c r="Q148" s="43" t="s">
        <v>1655</v>
      </c>
      <c r="R148" s="43" t="s">
        <v>1656</v>
      </c>
      <c r="S148" s="43" t="s">
        <v>1553</v>
      </c>
      <c r="T148" s="43"/>
      <c r="U148" s="43" t="s">
        <v>245</v>
      </c>
      <c r="V148" s="43" t="s">
        <v>120</v>
      </c>
      <c r="W148" s="43" t="s">
        <v>1657</v>
      </c>
      <c r="X148" s="53"/>
      <c r="Y148" s="48" t="s">
        <v>122</v>
      </c>
      <c r="Z148" s="43" t="s">
        <v>433</v>
      </c>
      <c r="AA148" s="49" t="b">
        <v>0</v>
      </c>
      <c r="AB148" s="49" t="b">
        <v>0</v>
      </c>
      <c r="AC148" s="49" t="b">
        <v>0</v>
      </c>
      <c r="AD148" s="50" t="b">
        <v>0</v>
      </c>
      <c r="AE148" s="50" t="b">
        <v>0</v>
      </c>
      <c r="AF148" s="50" t="b">
        <v>1</v>
      </c>
      <c r="AG148" s="50" t="b">
        <v>0</v>
      </c>
      <c r="AH148" s="50" t="b">
        <v>0</v>
      </c>
      <c r="AI148" s="43">
        <f t="shared" si="1"/>
        <v>0</v>
      </c>
      <c r="AJ148" s="265"/>
      <c r="AK148" s="53"/>
      <c r="AL148" s="48" t="s">
        <v>477</v>
      </c>
      <c r="AM148" s="43" t="s">
        <v>478</v>
      </c>
      <c r="AN148" s="49" t="b">
        <v>0</v>
      </c>
      <c r="AO148" s="49" t="b">
        <v>0</v>
      </c>
      <c r="AP148" s="49" t="b">
        <v>0</v>
      </c>
      <c r="AQ148" s="50" t="b">
        <v>0</v>
      </c>
      <c r="AR148" s="50" t="b">
        <v>0</v>
      </c>
      <c r="AS148" s="50" t="b">
        <v>1</v>
      </c>
      <c r="AT148" s="50" t="b">
        <v>0</v>
      </c>
      <c r="AU148" s="50" t="b">
        <v>0</v>
      </c>
      <c r="AV148" s="43">
        <f t="shared" si="2"/>
        <v>0</v>
      </c>
      <c r="AW148" s="265"/>
      <c r="AX148" s="53"/>
      <c r="AY148" s="27">
        <f t="shared" si="11"/>
        <v>0</v>
      </c>
      <c r="AZ148" s="53"/>
      <c r="BA148" s="48"/>
      <c r="BB148" s="265"/>
      <c r="BC148" s="49" t="b">
        <v>0</v>
      </c>
      <c r="BD148" s="50" t="b">
        <v>0</v>
      </c>
      <c r="BE148" s="53"/>
      <c r="BF148" s="27">
        <f t="shared" si="12"/>
        <v>0</v>
      </c>
      <c r="BG148" s="27">
        <f t="shared" si="5"/>
        <v>0</v>
      </c>
      <c r="BH148" s="51">
        <f t="shared" si="6"/>
        <v>0</v>
      </c>
      <c r="BI148" s="52" t="b">
        <v>0</v>
      </c>
      <c r="BJ148" s="27" t="b">
        <f t="shared" si="7"/>
        <v>0</v>
      </c>
      <c r="BK148" s="27"/>
      <c r="BL148" s="27"/>
      <c r="BM148" s="27"/>
    </row>
    <row r="149" spans="1:65" ht="27.6" thickBot="1">
      <c r="A149" s="43" t="s">
        <v>1658</v>
      </c>
      <c r="B149" s="43">
        <f t="shared" si="8"/>
        <v>147</v>
      </c>
      <c r="C149" s="43" t="s">
        <v>1659</v>
      </c>
      <c r="D149" s="43">
        <v>2022</v>
      </c>
      <c r="E149" s="43"/>
      <c r="F149" s="43"/>
      <c r="G149" s="27">
        <f t="shared" si="0"/>
        <v>0</v>
      </c>
      <c r="H149" s="43"/>
      <c r="I149" s="43"/>
      <c r="J149" s="43" t="s">
        <v>1660</v>
      </c>
      <c r="K149" s="43">
        <v>3</v>
      </c>
      <c r="L149" s="43" t="s">
        <v>1661</v>
      </c>
      <c r="M149" s="46" t="s">
        <v>1662</v>
      </c>
      <c r="N149" s="43" t="s">
        <v>1663</v>
      </c>
      <c r="O149" s="43" t="s">
        <v>1664</v>
      </c>
      <c r="P149" s="43" t="s">
        <v>1665</v>
      </c>
      <c r="Q149" s="43" t="s">
        <v>1666</v>
      </c>
      <c r="R149" s="43" t="s">
        <v>1667</v>
      </c>
      <c r="S149" s="43" t="s">
        <v>1668</v>
      </c>
      <c r="T149" s="43"/>
      <c r="U149" s="43" t="s">
        <v>119</v>
      </c>
      <c r="V149" s="43" t="s">
        <v>120</v>
      </c>
      <c r="W149" s="43" t="s">
        <v>1669</v>
      </c>
      <c r="X149" s="53"/>
      <c r="Y149" s="48" t="s">
        <v>122</v>
      </c>
      <c r="Z149" s="43" t="s">
        <v>433</v>
      </c>
      <c r="AA149" s="49" t="b">
        <v>0</v>
      </c>
      <c r="AB149" s="49" t="b">
        <v>0</v>
      </c>
      <c r="AC149" s="49" t="b">
        <v>0</v>
      </c>
      <c r="AD149" s="50" t="b">
        <v>0</v>
      </c>
      <c r="AE149" s="50" t="b">
        <v>0</v>
      </c>
      <c r="AF149" s="50" t="b">
        <v>0</v>
      </c>
      <c r="AG149" s="50" t="b">
        <v>1</v>
      </c>
      <c r="AH149" s="50" t="b">
        <v>0</v>
      </c>
      <c r="AI149" s="43">
        <f t="shared" si="1"/>
        <v>0</v>
      </c>
      <c r="AJ149" s="266" t="s">
        <v>1670</v>
      </c>
      <c r="AK149" s="53"/>
      <c r="AL149" s="48" t="s">
        <v>477</v>
      </c>
      <c r="AM149" s="43" t="s">
        <v>478</v>
      </c>
      <c r="AN149" s="49" t="b">
        <v>0</v>
      </c>
      <c r="AO149" s="49" t="b">
        <v>0</v>
      </c>
      <c r="AP149" s="49" t="b">
        <v>0</v>
      </c>
      <c r="AQ149" s="50" t="b">
        <v>0</v>
      </c>
      <c r="AR149" s="50" t="b">
        <v>0</v>
      </c>
      <c r="AS149" s="50" t="b">
        <v>0</v>
      </c>
      <c r="AT149" s="50" t="b">
        <v>1</v>
      </c>
      <c r="AU149" s="50" t="b">
        <v>1</v>
      </c>
      <c r="AV149" s="43">
        <f t="shared" si="2"/>
        <v>0</v>
      </c>
      <c r="AW149" s="264"/>
      <c r="AX149" s="53"/>
      <c r="AY149" s="27">
        <f t="shared" si="11"/>
        <v>0</v>
      </c>
      <c r="AZ149" s="53"/>
      <c r="BA149" s="48"/>
      <c r="BB149" s="264"/>
      <c r="BC149" s="49" t="b">
        <v>0</v>
      </c>
      <c r="BD149" s="50" t="b">
        <v>0</v>
      </c>
      <c r="BE149" s="53"/>
      <c r="BF149" s="27">
        <f t="shared" si="12"/>
        <v>0</v>
      </c>
      <c r="BG149" s="27">
        <f t="shared" si="5"/>
        <v>0</v>
      </c>
      <c r="BH149" s="51">
        <f t="shared" si="6"/>
        <v>0</v>
      </c>
      <c r="BI149" s="52" t="b">
        <v>0</v>
      </c>
      <c r="BJ149" s="27" t="b">
        <f t="shared" si="7"/>
        <v>0</v>
      </c>
      <c r="BK149" s="27"/>
      <c r="BL149" s="27"/>
      <c r="BM149" s="27"/>
    </row>
    <row r="150" spans="1:65" ht="27.6" thickBot="1">
      <c r="A150" s="43" t="s">
        <v>1671</v>
      </c>
      <c r="B150" s="43">
        <f t="shared" si="8"/>
        <v>148</v>
      </c>
      <c r="C150" s="43" t="s">
        <v>1672</v>
      </c>
      <c r="D150" s="43">
        <v>2022</v>
      </c>
      <c r="E150" s="43"/>
      <c r="F150" s="43"/>
      <c r="G150" s="27">
        <f t="shared" si="0"/>
        <v>0</v>
      </c>
      <c r="H150" s="43"/>
      <c r="I150" s="43"/>
      <c r="J150" s="43" t="s">
        <v>1673</v>
      </c>
      <c r="K150" s="43">
        <v>49</v>
      </c>
      <c r="L150" s="43" t="s">
        <v>1674</v>
      </c>
      <c r="M150" s="46" t="s">
        <v>1675</v>
      </c>
      <c r="N150" s="43" t="s">
        <v>1676</v>
      </c>
      <c r="O150" s="43" t="s">
        <v>1677</v>
      </c>
      <c r="P150" s="43" t="s">
        <v>1678</v>
      </c>
      <c r="Q150" s="43" t="s">
        <v>1679</v>
      </c>
      <c r="R150" s="43" t="s">
        <v>198</v>
      </c>
      <c r="S150" s="43" t="s">
        <v>1680</v>
      </c>
      <c r="T150" s="43">
        <v>34673067</v>
      </c>
      <c r="U150" s="43" t="s">
        <v>119</v>
      </c>
      <c r="V150" s="43" t="s">
        <v>120</v>
      </c>
      <c r="W150" s="43" t="s">
        <v>1681</v>
      </c>
      <c r="X150" s="53"/>
      <c r="Y150" s="48" t="s">
        <v>122</v>
      </c>
      <c r="Z150" s="43" t="s">
        <v>433</v>
      </c>
      <c r="AA150" s="49" t="b">
        <v>0</v>
      </c>
      <c r="AB150" s="49" t="b">
        <v>0</v>
      </c>
      <c r="AC150" s="49" t="b">
        <v>0</v>
      </c>
      <c r="AD150" s="50" t="b">
        <v>0</v>
      </c>
      <c r="AE150" s="50" t="b">
        <v>0</v>
      </c>
      <c r="AF150" s="50" t="b">
        <v>0</v>
      </c>
      <c r="AG150" s="50" t="b">
        <v>1</v>
      </c>
      <c r="AH150" s="50" t="b">
        <v>0</v>
      </c>
      <c r="AI150" s="43">
        <f t="shared" si="1"/>
        <v>0</v>
      </c>
      <c r="AJ150" s="267" t="s">
        <v>1682</v>
      </c>
      <c r="AK150" s="53"/>
      <c r="AL150" s="48" t="s">
        <v>477</v>
      </c>
      <c r="AM150" s="43" t="s">
        <v>478</v>
      </c>
      <c r="AN150" s="49" t="b">
        <v>0</v>
      </c>
      <c r="AO150" s="49" t="b">
        <v>0</v>
      </c>
      <c r="AP150" s="49" t="b">
        <v>0</v>
      </c>
      <c r="AQ150" s="50" t="b">
        <v>0</v>
      </c>
      <c r="AR150" s="50" t="b">
        <v>0</v>
      </c>
      <c r="AS150" s="50" t="b">
        <v>0</v>
      </c>
      <c r="AT150" s="50" t="b">
        <v>1</v>
      </c>
      <c r="AU150" s="50" t="b">
        <v>1</v>
      </c>
      <c r="AV150" s="43">
        <f t="shared" si="2"/>
        <v>0</v>
      </c>
      <c r="AW150" s="265"/>
      <c r="AX150" s="53"/>
      <c r="AY150" s="27">
        <f t="shared" si="11"/>
        <v>0</v>
      </c>
      <c r="AZ150" s="53"/>
      <c r="BA150" s="48"/>
      <c r="BB150" s="265"/>
      <c r="BC150" s="49" t="b">
        <v>0</v>
      </c>
      <c r="BD150" s="50" t="b">
        <v>0</v>
      </c>
      <c r="BE150" s="53"/>
      <c r="BF150" s="27">
        <f t="shared" si="12"/>
        <v>0</v>
      </c>
      <c r="BG150" s="27">
        <f t="shared" si="5"/>
        <v>0</v>
      </c>
      <c r="BH150" s="51">
        <f t="shared" si="6"/>
        <v>0</v>
      </c>
      <c r="BI150" s="52" t="b">
        <v>0</v>
      </c>
      <c r="BJ150" s="27" t="b">
        <f t="shared" si="7"/>
        <v>0</v>
      </c>
      <c r="BK150" s="27"/>
      <c r="BL150" s="27"/>
      <c r="BM150" s="27"/>
    </row>
    <row r="151" spans="1:65" ht="27.6" thickBot="1">
      <c r="A151" s="43" t="s">
        <v>1683</v>
      </c>
      <c r="B151" s="43">
        <f t="shared" si="8"/>
        <v>149</v>
      </c>
      <c r="C151" s="43" t="s">
        <v>1684</v>
      </c>
      <c r="D151" s="43">
        <v>2022</v>
      </c>
      <c r="E151" s="44" t="s">
        <v>775</v>
      </c>
      <c r="F151" s="43" t="s">
        <v>1582</v>
      </c>
      <c r="G151" s="27">
        <f t="shared" si="0"/>
        <v>1</v>
      </c>
      <c r="H151" s="44" t="s">
        <v>178</v>
      </c>
      <c r="I151" s="44" t="s">
        <v>689</v>
      </c>
      <c r="J151" s="43" t="s">
        <v>1685</v>
      </c>
      <c r="K151" s="43">
        <v>3</v>
      </c>
      <c r="L151" s="43" t="s">
        <v>1686</v>
      </c>
      <c r="M151" s="46" t="s">
        <v>1687</v>
      </c>
      <c r="N151" s="43" t="s">
        <v>1688</v>
      </c>
      <c r="O151" s="43" t="s">
        <v>1689</v>
      </c>
      <c r="P151" s="43" t="s">
        <v>1690</v>
      </c>
      <c r="Q151" s="43" t="s">
        <v>1691</v>
      </c>
      <c r="R151" s="43" t="s">
        <v>342</v>
      </c>
      <c r="S151" s="43" t="s">
        <v>1692</v>
      </c>
      <c r="T151" s="43"/>
      <c r="U151" s="43" t="s">
        <v>119</v>
      </c>
      <c r="V151" s="43" t="s">
        <v>300</v>
      </c>
      <c r="W151" s="43" t="s">
        <v>1693</v>
      </c>
      <c r="X151" s="47"/>
      <c r="Y151" s="48" t="s">
        <v>122</v>
      </c>
      <c r="Z151" s="43" t="s">
        <v>433</v>
      </c>
      <c r="AA151" s="49" t="b">
        <v>1</v>
      </c>
      <c r="AB151" s="49" t="b">
        <v>0</v>
      </c>
      <c r="AC151" s="49" t="b">
        <v>0</v>
      </c>
      <c r="AD151" s="50" t="b">
        <v>0</v>
      </c>
      <c r="AE151" s="50" t="b">
        <v>0</v>
      </c>
      <c r="AF151" s="50" t="b">
        <v>0</v>
      </c>
      <c r="AG151" s="50" t="b">
        <v>0</v>
      </c>
      <c r="AH151" s="50" t="b">
        <v>0</v>
      </c>
      <c r="AI151" s="43">
        <f t="shared" si="1"/>
        <v>1</v>
      </c>
      <c r="AJ151" s="264"/>
      <c r="AK151" s="47"/>
      <c r="AL151" s="48" t="s">
        <v>138</v>
      </c>
      <c r="AM151" s="43" t="s">
        <v>139</v>
      </c>
      <c r="AN151" s="49" t="b">
        <v>1</v>
      </c>
      <c r="AO151" s="49" t="b">
        <v>0</v>
      </c>
      <c r="AP151" s="49" t="b">
        <v>0</v>
      </c>
      <c r="AQ151" s="50" t="b">
        <v>0</v>
      </c>
      <c r="AR151" s="50" t="b">
        <v>0</v>
      </c>
      <c r="AS151" s="50" t="b">
        <v>0</v>
      </c>
      <c r="AT151" s="50" t="b">
        <v>0</v>
      </c>
      <c r="AU151" s="50" t="b">
        <v>0</v>
      </c>
      <c r="AV151" s="43">
        <f t="shared" si="2"/>
        <v>1</v>
      </c>
      <c r="AW151" s="264"/>
      <c r="AX151" s="47"/>
      <c r="AY151" s="27">
        <f t="shared" si="11"/>
        <v>0</v>
      </c>
      <c r="AZ151" s="47"/>
      <c r="BA151" s="48"/>
      <c r="BB151" s="264"/>
      <c r="BC151" s="49" t="b">
        <v>0</v>
      </c>
      <c r="BD151" s="50" t="b">
        <v>0</v>
      </c>
      <c r="BE151" s="47"/>
      <c r="BF151" s="27">
        <f t="shared" si="12"/>
        <v>1</v>
      </c>
      <c r="BG151" s="27">
        <f t="shared" si="5"/>
        <v>0</v>
      </c>
      <c r="BH151" s="51">
        <f t="shared" si="6"/>
        <v>1</v>
      </c>
      <c r="BI151" s="52" t="b">
        <v>1</v>
      </c>
      <c r="BJ151" s="27" t="b">
        <f t="shared" si="7"/>
        <v>0</v>
      </c>
      <c r="BK151" s="27"/>
      <c r="BL151" s="27"/>
      <c r="BM151" s="27"/>
    </row>
    <row r="152" spans="1:65" ht="27.6" thickBot="1">
      <c r="A152" s="43" t="s">
        <v>1694</v>
      </c>
      <c r="B152" s="43">
        <f t="shared" si="8"/>
        <v>150</v>
      </c>
      <c r="C152" s="43" t="s">
        <v>1695</v>
      </c>
      <c r="D152" s="43">
        <v>2022</v>
      </c>
      <c r="E152" s="43"/>
      <c r="F152" s="43"/>
      <c r="G152" s="27">
        <f t="shared" si="0"/>
        <v>0</v>
      </c>
      <c r="H152" s="43"/>
      <c r="I152" s="43"/>
      <c r="J152" s="43" t="s">
        <v>1696</v>
      </c>
      <c r="K152" s="43">
        <v>1</v>
      </c>
      <c r="L152" s="43" t="s">
        <v>1697</v>
      </c>
      <c r="M152" s="46" t="s">
        <v>1698</v>
      </c>
      <c r="N152" s="43" t="s">
        <v>1699</v>
      </c>
      <c r="O152" s="43" t="s">
        <v>1700</v>
      </c>
      <c r="P152" s="43" t="s">
        <v>1701</v>
      </c>
      <c r="Q152" s="43" t="s">
        <v>1702</v>
      </c>
      <c r="R152" s="43" t="s">
        <v>1703</v>
      </c>
      <c r="S152" s="43" t="s">
        <v>1704</v>
      </c>
      <c r="T152" s="43"/>
      <c r="U152" s="43" t="s">
        <v>119</v>
      </c>
      <c r="V152" s="43" t="s">
        <v>1705</v>
      </c>
      <c r="W152" s="43" t="s">
        <v>1706</v>
      </c>
      <c r="X152" s="53"/>
      <c r="Y152" s="48" t="s">
        <v>138</v>
      </c>
      <c r="Z152" s="43" t="s">
        <v>139</v>
      </c>
      <c r="AA152" s="49" t="b">
        <v>0</v>
      </c>
      <c r="AB152" s="49" t="b">
        <v>0</v>
      </c>
      <c r="AC152" s="49" t="b">
        <v>0</v>
      </c>
      <c r="AD152" s="50" t="b">
        <v>0</v>
      </c>
      <c r="AE152" s="50" t="b">
        <v>0</v>
      </c>
      <c r="AF152" s="50" t="b">
        <v>0</v>
      </c>
      <c r="AG152" s="50" t="b">
        <v>1</v>
      </c>
      <c r="AH152" s="50" t="b">
        <v>0</v>
      </c>
      <c r="AI152" s="43">
        <f t="shared" si="1"/>
        <v>0</v>
      </c>
      <c r="AJ152" s="267" t="s">
        <v>1707</v>
      </c>
      <c r="AK152" s="53"/>
      <c r="AL152" s="48" t="s">
        <v>477</v>
      </c>
      <c r="AM152" s="43" t="s">
        <v>478</v>
      </c>
      <c r="AN152" s="49" t="b">
        <v>0</v>
      </c>
      <c r="AO152" s="49" t="b">
        <v>0</v>
      </c>
      <c r="AP152" s="49" t="b">
        <v>0</v>
      </c>
      <c r="AQ152" s="50" t="b">
        <v>0</v>
      </c>
      <c r="AR152" s="50" t="b">
        <v>0</v>
      </c>
      <c r="AS152" s="50" t="b">
        <v>0</v>
      </c>
      <c r="AT152" s="50" t="b">
        <v>1</v>
      </c>
      <c r="AU152" s="50" t="b">
        <v>0</v>
      </c>
      <c r="AV152" s="43">
        <f t="shared" si="2"/>
        <v>0</v>
      </c>
      <c r="AW152" s="265"/>
      <c r="AX152" s="53"/>
      <c r="AY152" s="27">
        <f t="shared" si="11"/>
        <v>0</v>
      </c>
      <c r="AZ152" s="53"/>
      <c r="BA152" s="48"/>
      <c r="BB152" s="265"/>
      <c r="BC152" s="49" t="b">
        <v>0</v>
      </c>
      <c r="BD152" s="50" t="b">
        <v>0</v>
      </c>
      <c r="BE152" s="53"/>
      <c r="BF152" s="27">
        <f t="shared" si="12"/>
        <v>0</v>
      </c>
      <c r="BG152" s="27">
        <f t="shared" si="5"/>
        <v>0</v>
      </c>
      <c r="BH152" s="51">
        <f t="shared" si="6"/>
        <v>0</v>
      </c>
      <c r="BI152" s="52" t="b">
        <v>0</v>
      </c>
      <c r="BJ152" s="27" t="b">
        <f t="shared" si="7"/>
        <v>0</v>
      </c>
      <c r="BK152" s="27"/>
      <c r="BL152" s="27"/>
      <c r="BM152" s="27"/>
    </row>
    <row r="153" spans="1:65" ht="27.6" thickBot="1">
      <c r="A153" s="43" t="s">
        <v>1708</v>
      </c>
      <c r="B153" s="43">
        <f t="shared" si="8"/>
        <v>151</v>
      </c>
      <c r="C153" s="43" t="s">
        <v>1709</v>
      </c>
      <c r="D153" s="43">
        <v>2022</v>
      </c>
      <c r="E153" s="43"/>
      <c r="F153" s="43"/>
      <c r="G153" s="27">
        <f t="shared" si="0"/>
        <v>0</v>
      </c>
      <c r="H153" s="43"/>
      <c r="I153" s="43"/>
      <c r="J153" s="43" t="s">
        <v>1710</v>
      </c>
      <c r="K153" s="43">
        <v>11</v>
      </c>
      <c r="L153" s="43" t="s">
        <v>1711</v>
      </c>
      <c r="M153" s="46" t="s">
        <v>1712</v>
      </c>
      <c r="N153" s="43" t="s">
        <v>1713</v>
      </c>
      <c r="O153" s="43" t="s">
        <v>1714</v>
      </c>
      <c r="P153" s="43" t="s">
        <v>1715</v>
      </c>
      <c r="Q153" s="43" t="s">
        <v>1716</v>
      </c>
      <c r="R153" s="43" t="s">
        <v>775</v>
      </c>
      <c r="S153" s="43" t="s">
        <v>1717</v>
      </c>
      <c r="T153" s="43"/>
      <c r="U153" s="43" t="s">
        <v>119</v>
      </c>
      <c r="V153" s="43" t="s">
        <v>120</v>
      </c>
      <c r="W153" s="43" t="s">
        <v>1718</v>
      </c>
      <c r="X153" s="53"/>
      <c r="Y153" s="48" t="s">
        <v>122</v>
      </c>
      <c r="Z153" s="43" t="s">
        <v>433</v>
      </c>
      <c r="AA153" s="49" t="b">
        <v>0</v>
      </c>
      <c r="AB153" s="49" t="b">
        <v>0</v>
      </c>
      <c r="AC153" s="49" t="b">
        <v>0</v>
      </c>
      <c r="AD153" s="50" t="b">
        <v>0</v>
      </c>
      <c r="AE153" s="50" t="b">
        <v>0</v>
      </c>
      <c r="AF153" s="50" t="b">
        <v>0</v>
      </c>
      <c r="AG153" s="50" t="b">
        <v>1</v>
      </c>
      <c r="AH153" s="50" t="b">
        <v>0</v>
      </c>
      <c r="AI153" s="43">
        <f t="shared" si="1"/>
        <v>0</v>
      </c>
      <c r="AJ153" s="266" t="s">
        <v>1682</v>
      </c>
      <c r="AK153" s="53"/>
      <c r="AL153" s="48" t="s">
        <v>477</v>
      </c>
      <c r="AM153" s="43" t="s">
        <v>478</v>
      </c>
      <c r="AN153" s="49" t="b">
        <v>0</v>
      </c>
      <c r="AO153" s="49" t="b">
        <v>0</v>
      </c>
      <c r="AP153" s="49" t="b">
        <v>0</v>
      </c>
      <c r="AQ153" s="50" t="b">
        <v>0</v>
      </c>
      <c r="AR153" s="50" t="b">
        <v>0</v>
      </c>
      <c r="AS153" s="50" t="b">
        <v>0</v>
      </c>
      <c r="AT153" s="50" t="b">
        <v>1</v>
      </c>
      <c r="AU153" s="50" t="b">
        <v>1</v>
      </c>
      <c r="AV153" s="43">
        <f t="shared" si="2"/>
        <v>0</v>
      </c>
      <c r="AW153" s="266" t="s">
        <v>1719</v>
      </c>
      <c r="AX153" s="53"/>
      <c r="AY153" s="27">
        <f t="shared" si="11"/>
        <v>0</v>
      </c>
      <c r="AZ153" s="53"/>
      <c r="BA153" s="48"/>
      <c r="BB153" s="264"/>
      <c r="BC153" s="49" t="b">
        <v>0</v>
      </c>
      <c r="BD153" s="50" t="b">
        <v>0</v>
      </c>
      <c r="BE153" s="53"/>
      <c r="BF153" s="27">
        <f t="shared" si="12"/>
        <v>0</v>
      </c>
      <c r="BG153" s="27">
        <f t="shared" si="5"/>
        <v>0</v>
      </c>
      <c r="BH153" s="51">
        <f t="shared" si="6"/>
        <v>0</v>
      </c>
      <c r="BI153" s="52" t="b">
        <v>0</v>
      </c>
      <c r="BJ153" s="27" t="b">
        <f t="shared" si="7"/>
        <v>0</v>
      </c>
      <c r="BK153" s="27"/>
      <c r="BL153" s="27"/>
      <c r="BM153" s="27"/>
    </row>
    <row r="154" spans="1:65" ht="27.6" thickBot="1">
      <c r="A154" s="43" t="s">
        <v>1720</v>
      </c>
      <c r="B154" s="43">
        <f t="shared" si="8"/>
        <v>152</v>
      </c>
      <c r="C154" s="43" t="s">
        <v>1721</v>
      </c>
      <c r="D154" s="43">
        <v>2022</v>
      </c>
      <c r="E154" s="43"/>
      <c r="F154" s="43"/>
      <c r="G154" s="27">
        <f t="shared" si="0"/>
        <v>0</v>
      </c>
      <c r="H154" s="43"/>
      <c r="I154" s="43"/>
      <c r="J154" s="43" t="s">
        <v>1722</v>
      </c>
      <c r="K154" s="43">
        <v>11</v>
      </c>
      <c r="L154" s="43" t="s">
        <v>1723</v>
      </c>
      <c r="M154" s="46" t="s">
        <v>1724</v>
      </c>
      <c r="N154" s="43" t="s">
        <v>1725</v>
      </c>
      <c r="O154" s="43" t="s">
        <v>1726</v>
      </c>
      <c r="P154" s="43" t="s">
        <v>1727</v>
      </c>
      <c r="Q154" s="43" t="s">
        <v>1728</v>
      </c>
      <c r="R154" s="43" t="s">
        <v>198</v>
      </c>
      <c r="S154" s="43" t="s">
        <v>1520</v>
      </c>
      <c r="T154" s="43"/>
      <c r="U154" s="43" t="s">
        <v>119</v>
      </c>
      <c r="V154" s="43" t="s">
        <v>120</v>
      </c>
      <c r="W154" s="43" t="s">
        <v>1729</v>
      </c>
      <c r="X154" s="53"/>
      <c r="Y154" s="48" t="s">
        <v>122</v>
      </c>
      <c r="Z154" s="43" t="s">
        <v>433</v>
      </c>
      <c r="AA154" s="49" t="b">
        <v>0</v>
      </c>
      <c r="AB154" s="49" t="b">
        <v>0</v>
      </c>
      <c r="AC154" s="49" t="b">
        <v>0</v>
      </c>
      <c r="AD154" s="50" t="b">
        <v>0</v>
      </c>
      <c r="AE154" s="50" t="b">
        <v>0</v>
      </c>
      <c r="AF154" s="50" t="b">
        <v>0</v>
      </c>
      <c r="AG154" s="50" t="b">
        <v>1</v>
      </c>
      <c r="AH154" s="50" t="b">
        <v>0</v>
      </c>
      <c r="AI154" s="43">
        <f t="shared" si="1"/>
        <v>0</v>
      </c>
      <c r="AJ154" s="267" t="s">
        <v>1682</v>
      </c>
      <c r="AK154" s="53"/>
      <c r="AL154" s="48" t="s">
        <v>477</v>
      </c>
      <c r="AM154" s="43" t="s">
        <v>478</v>
      </c>
      <c r="AN154" s="49" t="b">
        <v>0</v>
      </c>
      <c r="AO154" s="49" t="b">
        <v>0</v>
      </c>
      <c r="AP154" s="49" t="b">
        <v>0</v>
      </c>
      <c r="AQ154" s="50" t="b">
        <v>0</v>
      </c>
      <c r="AR154" s="50" t="b">
        <v>0</v>
      </c>
      <c r="AS154" s="50" t="b">
        <v>0</v>
      </c>
      <c r="AT154" s="50" t="b">
        <v>1</v>
      </c>
      <c r="AU154" s="50" t="b">
        <v>1</v>
      </c>
      <c r="AV154" s="43">
        <f t="shared" si="2"/>
        <v>0</v>
      </c>
      <c r="AW154" s="265"/>
      <c r="AX154" s="53"/>
      <c r="AY154" s="27">
        <f t="shared" si="11"/>
        <v>0</v>
      </c>
      <c r="AZ154" s="53"/>
      <c r="BA154" s="48"/>
      <c r="BB154" s="265"/>
      <c r="BC154" s="49" t="b">
        <v>0</v>
      </c>
      <c r="BD154" s="50" t="b">
        <v>0</v>
      </c>
      <c r="BE154" s="53"/>
      <c r="BF154" s="27">
        <f t="shared" si="12"/>
        <v>0</v>
      </c>
      <c r="BG154" s="27">
        <f t="shared" si="5"/>
        <v>0</v>
      </c>
      <c r="BH154" s="51">
        <f t="shared" si="6"/>
        <v>0</v>
      </c>
      <c r="BI154" s="52" t="b">
        <v>0</v>
      </c>
      <c r="BJ154" s="27" t="b">
        <f t="shared" si="7"/>
        <v>0</v>
      </c>
      <c r="BK154" s="27"/>
      <c r="BL154" s="27"/>
      <c r="BM154" s="27"/>
    </row>
    <row r="155" spans="1:65" ht="27.6" thickBot="1">
      <c r="A155" s="43" t="s">
        <v>1730</v>
      </c>
      <c r="B155" s="43">
        <f t="shared" si="8"/>
        <v>153</v>
      </c>
      <c r="C155" s="43" t="s">
        <v>1731</v>
      </c>
      <c r="D155" s="43">
        <v>2022</v>
      </c>
      <c r="E155" s="44" t="s">
        <v>1732</v>
      </c>
      <c r="F155" s="44" t="s">
        <v>1733</v>
      </c>
      <c r="G155" s="27">
        <f t="shared" si="0"/>
        <v>1</v>
      </c>
      <c r="H155" s="44" t="s">
        <v>674</v>
      </c>
      <c r="I155" s="45" t="s">
        <v>1734</v>
      </c>
      <c r="J155" s="43" t="s">
        <v>1733</v>
      </c>
      <c r="K155" s="43">
        <v>54</v>
      </c>
      <c r="L155" s="43" t="s">
        <v>1735</v>
      </c>
      <c r="M155" s="46" t="s">
        <v>1736</v>
      </c>
      <c r="N155" s="43" t="s">
        <v>1737</v>
      </c>
      <c r="O155" s="43" t="s">
        <v>1738</v>
      </c>
      <c r="P155" s="43" t="s">
        <v>1739</v>
      </c>
      <c r="Q155" s="43" t="s">
        <v>1740</v>
      </c>
      <c r="R155" s="43" t="s">
        <v>1732</v>
      </c>
      <c r="S155" s="43" t="s">
        <v>1577</v>
      </c>
      <c r="T155" s="43"/>
      <c r="U155" s="43" t="s">
        <v>119</v>
      </c>
      <c r="V155" s="43" t="s">
        <v>120</v>
      </c>
      <c r="W155" s="43" t="s">
        <v>1741</v>
      </c>
      <c r="X155" s="47"/>
      <c r="Y155" s="48" t="s">
        <v>138</v>
      </c>
      <c r="Z155" s="43" t="s">
        <v>139</v>
      </c>
      <c r="AA155" s="49" t="b">
        <v>1</v>
      </c>
      <c r="AB155" s="49" t="b">
        <v>0</v>
      </c>
      <c r="AC155" s="49" t="b">
        <v>0</v>
      </c>
      <c r="AD155" s="50" t="b">
        <v>0</v>
      </c>
      <c r="AE155" s="50" t="b">
        <v>0</v>
      </c>
      <c r="AF155" s="50" t="b">
        <v>0</v>
      </c>
      <c r="AG155" s="50" t="b">
        <v>0</v>
      </c>
      <c r="AH155" s="50" t="b">
        <v>0</v>
      </c>
      <c r="AI155" s="43">
        <f t="shared" si="1"/>
        <v>1</v>
      </c>
      <c r="AJ155" s="264"/>
      <c r="AK155" s="47"/>
      <c r="AL155" s="48" t="s">
        <v>477</v>
      </c>
      <c r="AM155" s="43" t="s">
        <v>478</v>
      </c>
      <c r="AN155" s="49" t="b">
        <v>1</v>
      </c>
      <c r="AO155" s="49" t="b">
        <v>0</v>
      </c>
      <c r="AP155" s="49" t="b">
        <v>0</v>
      </c>
      <c r="AQ155" s="50" t="b">
        <v>0</v>
      </c>
      <c r="AR155" s="50" t="b">
        <v>0</v>
      </c>
      <c r="AS155" s="50" t="b">
        <v>0</v>
      </c>
      <c r="AT155" s="50" t="b">
        <v>0</v>
      </c>
      <c r="AU155" s="50" t="b">
        <v>0</v>
      </c>
      <c r="AV155" s="43">
        <f t="shared" si="2"/>
        <v>1</v>
      </c>
      <c r="AW155" s="274"/>
      <c r="AX155" s="47"/>
      <c r="AY155" s="27">
        <f t="shared" si="11"/>
        <v>0</v>
      </c>
      <c r="AZ155" s="47"/>
      <c r="BA155" s="48"/>
      <c r="BB155" s="264"/>
      <c r="BC155" s="49" t="b">
        <v>0</v>
      </c>
      <c r="BD155" s="50" t="b">
        <v>0</v>
      </c>
      <c r="BE155" s="47"/>
      <c r="BF155" s="27">
        <f t="shared" si="12"/>
        <v>1</v>
      </c>
      <c r="BG155" s="27">
        <f t="shared" si="5"/>
        <v>0</v>
      </c>
      <c r="BH155" s="54">
        <f t="shared" si="6"/>
        <v>1</v>
      </c>
      <c r="BI155" s="52" t="b">
        <v>0</v>
      </c>
      <c r="BJ155" s="55" t="b">
        <f t="shared" si="7"/>
        <v>1</v>
      </c>
      <c r="BK155" s="27"/>
      <c r="BL155" s="27"/>
      <c r="BM155" s="27"/>
    </row>
    <row r="156" spans="1:65" ht="27.6" thickBot="1">
      <c r="A156" s="43" t="s">
        <v>1742</v>
      </c>
      <c r="B156" s="43">
        <f t="shared" si="8"/>
        <v>154</v>
      </c>
      <c r="C156" s="43" t="s">
        <v>1743</v>
      </c>
      <c r="D156" s="43">
        <v>2022</v>
      </c>
      <c r="E156" s="43"/>
      <c r="F156" s="43"/>
      <c r="G156" s="27">
        <f t="shared" si="0"/>
        <v>0</v>
      </c>
      <c r="H156" s="43"/>
      <c r="I156" s="43"/>
      <c r="J156" s="43" t="s">
        <v>1744</v>
      </c>
      <c r="K156" s="43">
        <v>4</v>
      </c>
      <c r="L156" s="43" t="s">
        <v>1745</v>
      </c>
      <c r="M156" s="46" t="s">
        <v>1746</v>
      </c>
      <c r="N156" s="43" t="s">
        <v>1747</v>
      </c>
      <c r="O156" s="43" t="s">
        <v>1748</v>
      </c>
      <c r="P156" s="43" t="s">
        <v>1749</v>
      </c>
      <c r="Q156" s="43" t="s">
        <v>1750</v>
      </c>
      <c r="R156" s="43" t="s">
        <v>1751</v>
      </c>
      <c r="S156" s="43" t="s">
        <v>1477</v>
      </c>
      <c r="T156" s="43"/>
      <c r="U156" s="43" t="s">
        <v>1752</v>
      </c>
      <c r="V156" s="43" t="s">
        <v>120</v>
      </c>
      <c r="W156" s="43" t="s">
        <v>1753</v>
      </c>
      <c r="X156" s="53"/>
      <c r="Y156" s="48" t="s">
        <v>122</v>
      </c>
      <c r="Z156" s="43" t="s">
        <v>433</v>
      </c>
      <c r="AA156" s="49" t="b">
        <v>0</v>
      </c>
      <c r="AB156" s="49" t="b">
        <v>0</v>
      </c>
      <c r="AC156" s="49" t="b">
        <v>0</v>
      </c>
      <c r="AD156" s="50" t="b">
        <v>0</v>
      </c>
      <c r="AE156" s="50" t="b">
        <v>0</v>
      </c>
      <c r="AF156" s="50" t="b">
        <v>1</v>
      </c>
      <c r="AG156" s="50" t="b">
        <v>0</v>
      </c>
      <c r="AH156" s="50" t="b">
        <v>0</v>
      </c>
      <c r="AI156" s="43">
        <f t="shared" si="1"/>
        <v>0</v>
      </c>
      <c r="AJ156" s="265"/>
      <c r="AK156" s="53"/>
      <c r="AL156" s="48" t="s">
        <v>477</v>
      </c>
      <c r="AM156" s="43" t="s">
        <v>478</v>
      </c>
      <c r="AN156" s="49" t="b">
        <v>0</v>
      </c>
      <c r="AO156" s="49" t="b">
        <v>0</v>
      </c>
      <c r="AP156" s="49" t="b">
        <v>0</v>
      </c>
      <c r="AQ156" s="50" t="b">
        <v>0</v>
      </c>
      <c r="AR156" s="50" t="b">
        <v>0</v>
      </c>
      <c r="AS156" s="50" t="b">
        <v>1</v>
      </c>
      <c r="AT156" s="50" t="b">
        <v>0</v>
      </c>
      <c r="AU156" s="50" t="b">
        <v>0</v>
      </c>
      <c r="AV156" s="43">
        <f t="shared" si="2"/>
        <v>0</v>
      </c>
      <c r="AW156" s="265"/>
      <c r="AX156" s="53"/>
      <c r="AY156" s="27">
        <f t="shared" si="11"/>
        <v>0</v>
      </c>
      <c r="AZ156" s="53"/>
      <c r="BA156" s="48"/>
      <c r="BB156" s="265"/>
      <c r="BC156" s="49" t="b">
        <v>0</v>
      </c>
      <c r="BD156" s="50" t="b">
        <v>0</v>
      </c>
      <c r="BE156" s="53"/>
      <c r="BF156" s="27">
        <f t="shared" si="12"/>
        <v>0</v>
      </c>
      <c r="BG156" s="27">
        <f t="shared" si="5"/>
        <v>0</v>
      </c>
      <c r="BH156" s="51">
        <f t="shared" si="6"/>
        <v>0</v>
      </c>
      <c r="BI156" s="52" t="b">
        <v>0</v>
      </c>
      <c r="BJ156" s="27" t="b">
        <f t="shared" si="7"/>
        <v>0</v>
      </c>
      <c r="BK156" s="27"/>
      <c r="BL156" s="27"/>
      <c r="BM156" s="27"/>
    </row>
    <row r="157" spans="1:65" ht="27.6" thickBot="1">
      <c r="A157" s="43" t="s">
        <v>1754</v>
      </c>
      <c r="B157" s="43">
        <f t="shared" si="8"/>
        <v>155</v>
      </c>
      <c r="C157" s="43" t="s">
        <v>1755</v>
      </c>
      <c r="D157" s="43">
        <v>2022</v>
      </c>
      <c r="E157" s="44" t="s">
        <v>31</v>
      </c>
      <c r="F157" s="43" t="s">
        <v>588</v>
      </c>
      <c r="G157" s="27">
        <f t="shared" si="0"/>
        <v>1</v>
      </c>
      <c r="H157" s="44" t="s">
        <v>109</v>
      </c>
      <c r="I157" s="45" t="s">
        <v>589</v>
      </c>
      <c r="J157" s="43" t="s">
        <v>390</v>
      </c>
      <c r="K157" s="43">
        <v>56</v>
      </c>
      <c r="L157" s="43" t="s">
        <v>1756</v>
      </c>
      <c r="M157" s="46" t="s">
        <v>1757</v>
      </c>
      <c r="N157" s="43" t="s">
        <v>1758</v>
      </c>
      <c r="O157" s="43" t="s">
        <v>1759</v>
      </c>
      <c r="P157" s="43" t="s">
        <v>1760</v>
      </c>
      <c r="Q157" s="43" t="s">
        <v>1761</v>
      </c>
      <c r="R157" s="43" t="s">
        <v>397</v>
      </c>
      <c r="S157" s="43" t="s">
        <v>1762</v>
      </c>
      <c r="T157" s="43"/>
      <c r="U157" s="43" t="s">
        <v>119</v>
      </c>
      <c r="V157" s="43" t="s">
        <v>120</v>
      </c>
      <c r="W157" s="43" t="s">
        <v>1763</v>
      </c>
      <c r="X157" s="47"/>
      <c r="Y157" s="48" t="s">
        <v>122</v>
      </c>
      <c r="Z157" s="43" t="s">
        <v>433</v>
      </c>
      <c r="AA157" s="49" t="b">
        <v>1</v>
      </c>
      <c r="AB157" s="49" t="b">
        <v>0</v>
      </c>
      <c r="AC157" s="49" t="b">
        <v>0</v>
      </c>
      <c r="AD157" s="50" t="b">
        <v>0</v>
      </c>
      <c r="AE157" s="50" t="b">
        <v>0</v>
      </c>
      <c r="AF157" s="50" t="b">
        <v>0</v>
      </c>
      <c r="AG157" s="50" t="b">
        <v>0</v>
      </c>
      <c r="AH157" s="50" t="b">
        <v>0</v>
      </c>
      <c r="AI157" s="43">
        <f t="shared" si="1"/>
        <v>1</v>
      </c>
      <c r="AJ157" s="264"/>
      <c r="AK157" s="47"/>
      <c r="AL157" s="48" t="s">
        <v>138</v>
      </c>
      <c r="AM157" s="43" t="s">
        <v>139</v>
      </c>
      <c r="AN157" s="49" t="b">
        <v>1</v>
      </c>
      <c r="AO157" s="49" t="b">
        <v>0</v>
      </c>
      <c r="AP157" s="49" t="b">
        <v>0</v>
      </c>
      <c r="AQ157" s="50" t="b">
        <v>0</v>
      </c>
      <c r="AR157" s="50" t="b">
        <v>0</v>
      </c>
      <c r="AS157" s="50" t="b">
        <v>0</v>
      </c>
      <c r="AT157" s="50" t="b">
        <v>0</v>
      </c>
      <c r="AU157" s="50" t="b">
        <v>0</v>
      </c>
      <c r="AV157" s="43">
        <f t="shared" si="2"/>
        <v>1</v>
      </c>
      <c r="AW157" s="264" t="s">
        <v>685</v>
      </c>
      <c r="AX157" s="47"/>
      <c r="AY157" s="27">
        <f t="shared" si="11"/>
        <v>0</v>
      </c>
      <c r="AZ157" s="47"/>
      <c r="BA157" s="48"/>
      <c r="BB157" s="264"/>
      <c r="BC157" s="49" t="b">
        <v>0</v>
      </c>
      <c r="BD157" s="50" t="b">
        <v>0</v>
      </c>
      <c r="BE157" s="47"/>
      <c r="BF157" s="27">
        <f t="shared" si="12"/>
        <v>1</v>
      </c>
      <c r="BG157" s="27">
        <f t="shared" si="5"/>
        <v>0</v>
      </c>
      <c r="BH157" s="51">
        <f t="shared" si="6"/>
        <v>1</v>
      </c>
      <c r="BI157" s="52" t="b">
        <v>1</v>
      </c>
      <c r="BJ157" s="27" t="b">
        <f t="shared" si="7"/>
        <v>0</v>
      </c>
      <c r="BK157" s="27"/>
      <c r="BL157" s="27"/>
      <c r="BM157" s="27"/>
    </row>
    <row r="158" spans="1:65" ht="27.6" thickBot="1">
      <c r="A158" s="43" t="s">
        <v>1764</v>
      </c>
      <c r="B158" s="43">
        <f t="shared" si="8"/>
        <v>156</v>
      </c>
      <c r="C158" s="43" t="s">
        <v>1765</v>
      </c>
      <c r="D158" s="43">
        <v>2022</v>
      </c>
      <c r="E158" s="44" t="s">
        <v>31</v>
      </c>
      <c r="F158" s="43" t="s">
        <v>588</v>
      </c>
      <c r="G158" s="27">
        <f t="shared" si="0"/>
        <v>1</v>
      </c>
      <c r="H158" s="44" t="s">
        <v>109</v>
      </c>
      <c r="I158" s="45" t="s">
        <v>589</v>
      </c>
      <c r="J158" s="43" t="s">
        <v>390</v>
      </c>
      <c r="K158" s="43">
        <v>37</v>
      </c>
      <c r="L158" s="43" t="s">
        <v>1766</v>
      </c>
      <c r="M158" s="46" t="s">
        <v>1767</v>
      </c>
      <c r="N158" s="43" t="s">
        <v>1768</v>
      </c>
      <c r="O158" s="43" t="s">
        <v>1769</v>
      </c>
      <c r="P158" s="43" t="s">
        <v>1770</v>
      </c>
      <c r="Q158" s="43" t="s">
        <v>1771</v>
      </c>
      <c r="R158" s="43" t="s">
        <v>397</v>
      </c>
      <c r="S158" s="43" t="s">
        <v>1772</v>
      </c>
      <c r="T158" s="43"/>
      <c r="U158" s="43" t="s">
        <v>119</v>
      </c>
      <c r="V158" s="43" t="s">
        <v>120</v>
      </c>
      <c r="W158" s="43" t="s">
        <v>1773</v>
      </c>
      <c r="X158" s="47"/>
      <c r="Y158" s="48" t="s">
        <v>477</v>
      </c>
      <c r="Z158" s="43" t="s">
        <v>478</v>
      </c>
      <c r="AA158" s="49" t="b">
        <v>1</v>
      </c>
      <c r="AB158" s="49" t="b">
        <v>0</v>
      </c>
      <c r="AC158" s="49" t="b">
        <v>0</v>
      </c>
      <c r="AD158" s="50" t="b">
        <v>0</v>
      </c>
      <c r="AE158" s="50" t="b">
        <v>0</v>
      </c>
      <c r="AF158" s="50" t="b">
        <v>0</v>
      </c>
      <c r="AG158" s="50" t="b">
        <v>0</v>
      </c>
      <c r="AH158" s="50" t="b">
        <v>0</v>
      </c>
      <c r="AI158" s="43">
        <f t="shared" si="1"/>
        <v>1</v>
      </c>
      <c r="AJ158" s="265"/>
      <c r="AK158" s="47"/>
      <c r="AL158" s="48" t="s">
        <v>138</v>
      </c>
      <c r="AM158" s="43" t="s">
        <v>139</v>
      </c>
      <c r="AN158" s="49" t="b">
        <v>1</v>
      </c>
      <c r="AO158" s="49" t="b">
        <v>0</v>
      </c>
      <c r="AP158" s="49" t="b">
        <v>0</v>
      </c>
      <c r="AQ158" s="50" t="b">
        <v>0</v>
      </c>
      <c r="AR158" s="50" t="b">
        <v>0</v>
      </c>
      <c r="AS158" s="50" t="b">
        <v>0</v>
      </c>
      <c r="AT158" s="50" t="b">
        <v>0</v>
      </c>
      <c r="AU158" s="50" t="b">
        <v>0</v>
      </c>
      <c r="AV158" s="43">
        <f t="shared" si="2"/>
        <v>1</v>
      </c>
      <c r="AW158" s="267" t="s">
        <v>1774</v>
      </c>
      <c r="AX158" s="47"/>
      <c r="AY158" s="27">
        <f t="shared" si="11"/>
        <v>0</v>
      </c>
      <c r="AZ158" s="47"/>
      <c r="BA158" s="48"/>
      <c r="BB158" s="265"/>
      <c r="BC158" s="49" t="b">
        <v>0</v>
      </c>
      <c r="BD158" s="50" t="b">
        <v>0</v>
      </c>
      <c r="BE158" s="47"/>
      <c r="BF158" s="27">
        <f t="shared" si="12"/>
        <v>1</v>
      </c>
      <c r="BG158" s="27">
        <f t="shared" si="5"/>
        <v>0</v>
      </c>
      <c r="BH158" s="54">
        <f t="shared" si="6"/>
        <v>1</v>
      </c>
      <c r="BI158" s="52" t="b">
        <v>0</v>
      </c>
      <c r="BJ158" s="55" t="b">
        <f t="shared" si="7"/>
        <v>1</v>
      </c>
      <c r="BK158" s="27"/>
      <c r="BL158" s="27"/>
      <c r="BM158" s="27"/>
    </row>
    <row r="159" spans="1:65" ht="27.6" thickBot="1">
      <c r="A159" s="43" t="s">
        <v>1775</v>
      </c>
      <c r="B159" s="43">
        <f t="shared" si="8"/>
        <v>157</v>
      </c>
      <c r="C159" s="43" t="s">
        <v>1776</v>
      </c>
      <c r="D159" s="43">
        <v>2022</v>
      </c>
      <c r="E159" s="44" t="s">
        <v>968</v>
      </c>
      <c r="F159" s="44" t="s">
        <v>1777</v>
      </c>
      <c r="G159" s="27">
        <f t="shared" si="0"/>
        <v>1</v>
      </c>
      <c r="H159" s="44" t="s">
        <v>109</v>
      </c>
      <c r="I159" s="45" t="s">
        <v>1778</v>
      </c>
      <c r="J159" s="43" t="s">
        <v>1777</v>
      </c>
      <c r="K159" s="43">
        <v>39</v>
      </c>
      <c r="L159" s="43" t="s">
        <v>1779</v>
      </c>
      <c r="M159" s="46" t="s">
        <v>1780</v>
      </c>
      <c r="N159" s="43" t="s">
        <v>1781</v>
      </c>
      <c r="O159" s="43" t="s">
        <v>1782</v>
      </c>
      <c r="P159" s="43" t="s">
        <v>1783</v>
      </c>
      <c r="Q159" s="43" t="s">
        <v>1784</v>
      </c>
      <c r="R159" s="43" t="s">
        <v>198</v>
      </c>
      <c r="S159" s="43" t="s">
        <v>1668</v>
      </c>
      <c r="T159" s="43"/>
      <c r="U159" s="43" t="s">
        <v>119</v>
      </c>
      <c r="V159" s="43" t="s">
        <v>120</v>
      </c>
      <c r="W159" s="43" t="s">
        <v>1785</v>
      </c>
      <c r="X159" s="47"/>
      <c r="Y159" s="48" t="s">
        <v>122</v>
      </c>
      <c r="Z159" s="43" t="s">
        <v>433</v>
      </c>
      <c r="AA159" s="49" t="b">
        <v>1</v>
      </c>
      <c r="AB159" s="49" t="b">
        <v>0</v>
      </c>
      <c r="AC159" s="49" t="b">
        <v>0</v>
      </c>
      <c r="AD159" s="50" t="b">
        <v>0</v>
      </c>
      <c r="AE159" s="50" t="b">
        <v>0</v>
      </c>
      <c r="AF159" s="50" t="b">
        <v>0</v>
      </c>
      <c r="AG159" s="50" t="b">
        <v>0</v>
      </c>
      <c r="AH159" s="50" t="b">
        <v>0</v>
      </c>
      <c r="AI159" s="43">
        <f t="shared" si="1"/>
        <v>1</v>
      </c>
      <c r="AJ159" s="264"/>
      <c r="AK159" s="47"/>
      <c r="AL159" s="48" t="s">
        <v>138</v>
      </c>
      <c r="AM159" s="43" t="s">
        <v>139</v>
      </c>
      <c r="AN159" s="49" t="b">
        <v>1</v>
      </c>
      <c r="AO159" s="49" t="b">
        <v>0</v>
      </c>
      <c r="AP159" s="49" t="b">
        <v>0</v>
      </c>
      <c r="AQ159" s="50" t="b">
        <v>0</v>
      </c>
      <c r="AR159" s="50" t="b">
        <v>0</v>
      </c>
      <c r="AS159" s="50" t="b">
        <v>0</v>
      </c>
      <c r="AT159" s="50" t="b">
        <v>0</v>
      </c>
      <c r="AU159" s="50" t="b">
        <v>0</v>
      </c>
      <c r="AV159" s="43">
        <f t="shared" si="2"/>
        <v>1</v>
      </c>
      <c r="AW159" s="264"/>
      <c r="AX159" s="47"/>
      <c r="AY159" s="27">
        <f t="shared" si="11"/>
        <v>0</v>
      </c>
      <c r="AZ159" s="47"/>
      <c r="BA159" s="48"/>
      <c r="BB159" s="264"/>
      <c r="BC159" s="49" t="b">
        <v>0</v>
      </c>
      <c r="BD159" s="50" t="b">
        <v>0</v>
      </c>
      <c r="BE159" s="47"/>
      <c r="BF159" s="27">
        <f t="shared" si="12"/>
        <v>1</v>
      </c>
      <c r="BG159" s="27">
        <f t="shared" si="5"/>
        <v>0</v>
      </c>
      <c r="BH159" s="51">
        <f t="shared" si="6"/>
        <v>1</v>
      </c>
      <c r="BI159" s="52" t="b">
        <v>1</v>
      </c>
      <c r="BJ159" s="27" t="b">
        <f t="shared" si="7"/>
        <v>0</v>
      </c>
      <c r="BK159" s="27"/>
      <c r="BL159" s="27"/>
      <c r="BM159" s="27"/>
    </row>
    <row r="160" spans="1:65" ht="27.6" thickBot="1">
      <c r="A160" s="43" t="s">
        <v>1786</v>
      </c>
      <c r="B160" s="43">
        <f t="shared" si="8"/>
        <v>158</v>
      </c>
      <c r="C160" s="43" t="s">
        <v>1787</v>
      </c>
      <c r="D160" s="43">
        <v>2022</v>
      </c>
      <c r="E160" s="43"/>
      <c r="F160" s="43"/>
      <c r="G160" s="27">
        <f t="shared" si="0"/>
        <v>0</v>
      </c>
      <c r="H160" s="43"/>
      <c r="I160" s="43"/>
      <c r="J160" s="43" t="s">
        <v>1788</v>
      </c>
      <c r="K160" s="43">
        <v>14</v>
      </c>
      <c r="L160" s="43" t="s">
        <v>1789</v>
      </c>
      <c r="M160" s="46" t="s">
        <v>1790</v>
      </c>
      <c r="N160" s="43" t="s">
        <v>1791</v>
      </c>
      <c r="O160" s="43" t="s">
        <v>1792</v>
      </c>
      <c r="P160" s="43"/>
      <c r="Q160" s="43" t="s">
        <v>1793</v>
      </c>
      <c r="R160" s="43" t="s">
        <v>1794</v>
      </c>
      <c r="S160" s="43" t="s">
        <v>1477</v>
      </c>
      <c r="T160" s="43"/>
      <c r="U160" s="43" t="s">
        <v>119</v>
      </c>
      <c r="V160" s="43" t="s">
        <v>120</v>
      </c>
      <c r="W160" s="43" t="s">
        <v>1795</v>
      </c>
      <c r="X160" s="53"/>
      <c r="Y160" s="48" t="s">
        <v>477</v>
      </c>
      <c r="Z160" s="43" t="s">
        <v>478</v>
      </c>
      <c r="AA160" s="49" t="b">
        <v>0</v>
      </c>
      <c r="AB160" s="49" t="b">
        <v>0</v>
      </c>
      <c r="AC160" s="49" t="b">
        <v>0</v>
      </c>
      <c r="AD160" s="50" t="b">
        <v>0</v>
      </c>
      <c r="AE160" s="50" t="b">
        <v>0</v>
      </c>
      <c r="AF160" s="50" t="b">
        <v>0</v>
      </c>
      <c r="AG160" s="50" t="b">
        <v>0</v>
      </c>
      <c r="AH160" s="50" t="b">
        <v>1</v>
      </c>
      <c r="AI160" s="43">
        <f t="shared" si="1"/>
        <v>0</v>
      </c>
      <c r="AJ160" s="267" t="s">
        <v>1796</v>
      </c>
      <c r="AK160" s="53"/>
      <c r="AL160" s="48" t="s">
        <v>126</v>
      </c>
      <c r="AM160" s="43" t="s">
        <v>443</v>
      </c>
      <c r="AN160" s="49" t="b">
        <v>0</v>
      </c>
      <c r="AO160" s="49" t="b">
        <v>0</v>
      </c>
      <c r="AP160" s="49" t="b">
        <v>0</v>
      </c>
      <c r="AQ160" s="50" t="b">
        <v>0</v>
      </c>
      <c r="AR160" s="50" t="b">
        <v>0</v>
      </c>
      <c r="AS160" s="50" t="b">
        <v>0</v>
      </c>
      <c r="AT160" s="50" t="b">
        <v>0</v>
      </c>
      <c r="AU160" s="50" t="b">
        <v>1</v>
      </c>
      <c r="AV160" s="43">
        <f t="shared" si="2"/>
        <v>0</v>
      </c>
      <c r="AW160" s="267" t="s">
        <v>1625</v>
      </c>
      <c r="AX160" s="53"/>
      <c r="AY160" s="27">
        <f t="shared" si="11"/>
        <v>0</v>
      </c>
      <c r="AZ160" s="53"/>
      <c r="BA160" s="48"/>
      <c r="BB160" s="265"/>
      <c r="BC160" s="49" t="b">
        <v>0</v>
      </c>
      <c r="BD160" s="50" t="b">
        <v>0</v>
      </c>
      <c r="BE160" s="53"/>
      <c r="BF160" s="27">
        <f t="shared" si="12"/>
        <v>0</v>
      </c>
      <c r="BG160" s="27">
        <f t="shared" si="5"/>
        <v>0</v>
      </c>
      <c r="BH160" s="51">
        <f t="shared" si="6"/>
        <v>0</v>
      </c>
      <c r="BI160" s="52" t="b">
        <v>0</v>
      </c>
      <c r="BJ160" s="27" t="b">
        <f t="shared" si="7"/>
        <v>0</v>
      </c>
      <c r="BK160" s="27"/>
      <c r="BL160" s="27"/>
      <c r="BM160" s="27"/>
    </row>
    <row r="161" spans="1:65" ht="27.6" thickBot="1">
      <c r="A161" s="43" t="s">
        <v>1797</v>
      </c>
      <c r="B161" s="43">
        <f t="shared" si="8"/>
        <v>159</v>
      </c>
      <c r="C161" s="43" t="s">
        <v>1798</v>
      </c>
      <c r="D161" s="43">
        <v>2022</v>
      </c>
      <c r="E161" s="43"/>
      <c r="F161" s="43"/>
      <c r="G161" s="27">
        <f t="shared" si="0"/>
        <v>0</v>
      </c>
      <c r="H161" s="43"/>
      <c r="I161" s="43"/>
      <c r="J161" s="43" t="s">
        <v>1026</v>
      </c>
      <c r="K161" s="43">
        <v>18</v>
      </c>
      <c r="L161" s="43" t="s">
        <v>1799</v>
      </c>
      <c r="M161" s="46" t="s">
        <v>1800</v>
      </c>
      <c r="N161" s="43" t="s">
        <v>1801</v>
      </c>
      <c r="O161" s="43" t="s">
        <v>1802</v>
      </c>
      <c r="P161" s="43" t="s">
        <v>1803</v>
      </c>
      <c r="Q161" s="43" t="s">
        <v>1804</v>
      </c>
      <c r="R161" s="43" t="s">
        <v>176</v>
      </c>
      <c r="S161" s="43" t="s">
        <v>1577</v>
      </c>
      <c r="T161" s="43"/>
      <c r="U161" s="43" t="s">
        <v>119</v>
      </c>
      <c r="V161" s="43" t="s">
        <v>120</v>
      </c>
      <c r="W161" s="43" t="s">
        <v>1805</v>
      </c>
      <c r="X161" s="53"/>
      <c r="Y161" s="48" t="s">
        <v>477</v>
      </c>
      <c r="Z161" s="43" t="s">
        <v>478</v>
      </c>
      <c r="AA161" s="49" t="b">
        <v>0</v>
      </c>
      <c r="AB161" s="49" t="b">
        <v>0</v>
      </c>
      <c r="AC161" s="49" t="b">
        <v>0</v>
      </c>
      <c r="AD161" s="50" t="b">
        <v>0</v>
      </c>
      <c r="AE161" s="50" t="b">
        <v>0</v>
      </c>
      <c r="AF161" s="50" t="b">
        <v>0</v>
      </c>
      <c r="AG161" s="50" t="b">
        <v>0</v>
      </c>
      <c r="AH161" s="50" t="b">
        <v>1</v>
      </c>
      <c r="AI161" s="43">
        <f t="shared" si="1"/>
        <v>0</v>
      </c>
      <c r="AJ161" s="266" t="s">
        <v>1682</v>
      </c>
      <c r="AK161" s="53"/>
      <c r="AL161" s="48" t="s">
        <v>126</v>
      </c>
      <c r="AM161" s="43" t="s">
        <v>443</v>
      </c>
      <c r="AN161" s="49" t="b">
        <v>0</v>
      </c>
      <c r="AO161" s="49" t="b">
        <v>0</v>
      </c>
      <c r="AP161" s="49" t="b">
        <v>0</v>
      </c>
      <c r="AQ161" s="50" t="b">
        <v>0</v>
      </c>
      <c r="AR161" s="50" t="b">
        <v>0</v>
      </c>
      <c r="AS161" s="50" t="b">
        <v>0</v>
      </c>
      <c r="AT161" s="50" t="b">
        <v>0</v>
      </c>
      <c r="AU161" s="50" t="b">
        <v>1</v>
      </c>
      <c r="AV161" s="43">
        <f t="shared" si="2"/>
        <v>0</v>
      </c>
      <c r="AW161" s="266" t="s">
        <v>1625</v>
      </c>
      <c r="AX161" s="53"/>
      <c r="AY161" s="27">
        <f t="shared" si="11"/>
        <v>0</v>
      </c>
      <c r="AZ161" s="53"/>
      <c r="BA161" s="48"/>
      <c r="BB161" s="264"/>
      <c r="BC161" s="49" t="b">
        <v>0</v>
      </c>
      <c r="BD161" s="50" t="b">
        <v>0</v>
      </c>
      <c r="BE161" s="53"/>
      <c r="BF161" s="27">
        <f t="shared" si="12"/>
        <v>0</v>
      </c>
      <c r="BG161" s="27">
        <f t="shared" si="5"/>
        <v>0</v>
      </c>
      <c r="BH161" s="51">
        <f t="shared" si="6"/>
        <v>0</v>
      </c>
      <c r="BI161" s="52" t="b">
        <v>0</v>
      </c>
      <c r="BJ161" s="27" t="b">
        <f t="shared" si="7"/>
        <v>0</v>
      </c>
      <c r="BK161" s="27"/>
      <c r="BL161" s="27"/>
      <c r="BM161" s="27"/>
    </row>
    <row r="162" spans="1:65" ht="31.2" thickBot="1">
      <c r="A162" s="43" t="s">
        <v>1806</v>
      </c>
      <c r="B162" s="43">
        <f t="shared" si="8"/>
        <v>160</v>
      </c>
      <c r="C162" s="43" t="s">
        <v>1807</v>
      </c>
      <c r="D162" s="43">
        <v>2022</v>
      </c>
      <c r="E162" s="43"/>
      <c r="F162" s="43"/>
      <c r="G162" s="27">
        <f t="shared" si="0"/>
        <v>0</v>
      </c>
      <c r="H162" s="43"/>
      <c r="I162" s="43"/>
      <c r="J162" s="43" t="s">
        <v>1808</v>
      </c>
      <c r="K162" s="43">
        <v>29</v>
      </c>
      <c r="L162" s="43" t="s">
        <v>1809</v>
      </c>
      <c r="M162" s="46" t="s">
        <v>1810</v>
      </c>
      <c r="N162" s="43" t="s">
        <v>1811</v>
      </c>
      <c r="O162" s="43" t="s">
        <v>1812</v>
      </c>
      <c r="P162" s="43"/>
      <c r="Q162" s="43" t="s">
        <v>1813</v>
      </c>
      <c r="R162" s="43" t="s">
        <v>1814</v>
      </c>
      <c r="S162" s="43" t="s">
        <v>1577</v>
      </c>
      <c r="T162" s="43"/>
      <c r="U162" s="43" t="s">
        <v>119</v>
      </c>
      <c r="V162" s="43" t="s">
        <v>120</v>
      </c>
      <c r="W162" s="43" t="s">
        <v>1815</v>
      </c>
      <c r="X162" s="53"/>
      <c r="Y162" s="48" t="s">
        <v>477</v>
      </c>
      <c r="Z162" s="43" t="s">
        <v>478</v>
      </c>
      <c r="AA162" s="49" t="b">
        <v>0</v>
      </c>
      <c r="AB162" s="49" t="b">
        <v>0</v>
      </c>
      <c r="AC162" s="49" t="b">
        <v>0</v>
      </c>
      <c r="AD162" s="50" t="b">
        <v>0</v>
      </c>
      <c r="AE162" s="50" t="b">
        <v>0</v>
      </c>
      <c r="AF162" s="50" t="b">
        <v>0</v>
      </c>
      <c r="AG162" s="50" t="b">
        <v>0</v>
      </c>
      <c r="AH162" s="50" t="b">
        <v>1</v>
      </c>
      <c r="AI162" s="43">
        <f t="shared" si="1"/>
        <v>0</v>
      </c>
      <c r="AJ162" s="267" t="s">
        <v>1816</v>
      </c>
      <c r="AK162" s="53"/>
      <c r="AL162" s="48" t="s">
        <v>126</v>
      </c>
      <c r="AM162" s="43" t="s">
        <v>443</v>
      </c>
      <c r="AN162" s="49" t="b">
        <v>0</v>
      </c>
      <c r="AO162" s="49" t="b">
        <v>0</v>
      </c>
      <c r="AP162" s="49" t="b">
        <v>0</v>
      </c>
      <c r="AQ162" s="50" t="b">
        <v>0</v>
      </c>
      <c r="AR162" s="50" t="b">
        <v>0</v>
      </c>
      <c r="AS162" s="50" t="b">
        <v>0</v>
      </c>
      <c r="AT162" s="50" t="b">
        <v>0</v>
      </c>
      <c r="AU162" s="50" t="b">
        <v>1</v>
      </c>
      <c r="AV162" s="43">
        <f t="shared" si="2"/>
        <v>0</v>
      </c>
      <c r="AW162" s="267" t="s">
        <v>1817</v>
      </c>
      <c r="AX162" s="53"/>
      <c r="AY162" s="27">
        <f t="shared" si="11"/>
        <v>0</v>
      </c>
      <c r="AZ162" s="53"/>
      <c r="BA162" s="48"/>
      <c r="BB162" s="265"/>
      <c r="BC162" s="49" t="b">
        <v>0</v>
      </c>
      <c r="BD162" s="50" t="b">
        <v>0</v>
      </c>
      <c r="BE162" s="53"/>
      <c r="BF162" s="27">
        <f t="shared" si="12"/>
        <v>0</v>
      </c>
      <c r="BG162" s="27">
        <f t="shared" si="5"/>
        <v>0</v>
      </c>
      <c r="BH162" s="51">
        <f t="shared" si="6"/>
        <v>0</v>
      </c>
      <c r="BI162" s="52" t="b">
        <v>0</v>
      </c>
      <c r="BJ162" s="27" t="b">
        <f t="shared" si="7"/>
        <v>0</v>
      </c>
      <c r="BK162" s="27"/>
      <c r="BL162" s="27"/>
      <c r="BM162" s="27"/>
    </row>
    <row r="163" spans="1:65" ht="31.2" thickBot="1">
      <c r="A163" s="43" t="s">
        <v>1818</v>
      </c>
      <c r="B163" s="43">
        <f t="shared" si="8"/>
        <v>161</v>
      </c>
      <c r="C163" s="43" t="s">
        <v>1819</v>
      </c>
      <c r="D163" s="43">
        <v>2022</v>
      </c>
      <c r="E163" s="43"/>
      <c r="F163" s="43"/>
      <c r="G163" s="27">
        <f t="shared" si="0"/>
        <v>0</v>
      </c>
      <c r="H163" s="43"/>
      <c r="I163" s="43"/>
      <c r="J163" s="43" t="s">
        <v>1820</v>
      </c>
      <c r="K163" s="43">
        <v>7</v>
      </c>
      <c r="L163" s="43" t="s">
        <v>1821</v>
      </c>
      <c r="M163" s="46" t="s">
        <v>1822</v>
      </c>
      <c r="N163" s="43" t="s">
        <v>1823</v>
      </c>
      <c r="O163" s="43" t="s">
        <v>1824</v>
      </c>
      <c r="P163" s="43" t="s">
        <v>1825</v>
      </c>
      <c r="Q163" s="43" t="s">
        <v>1826</v>
      </c>
      <c r="R163" s="43" t="s">
        <v>176</v>
      </c>
      <c r="S163" s="43" t="s">
        <v>1772</v>
      </c>
      <c r="T163" s="43"/>
      <c r="U163" s="43" t="s">
        <v>119</v>
      </c>
      <c r="V163" s="43" t="s">
        <v>120</v>
      </c>
      <c r="W163" s="43" t="s">
        <v>1827</v>
      </c>
      <c r="X163" s="53"/>
      <c r="Y163" s="48" t="s">
        <v>477</v>
      </c>
      <c r="Z163" s="43" t="s">
        <v>478</v>
      </c>
      <c r="AA163" s="49" t="b">
        <v>0</v>
      </c>
      <c r="AB163" s="49" t="b">
        <v>0</v>
      </c>
      <c r="AC163" s="49" t="b">
        <v>0</v>
      </c>
      <c r="AD163" s="50" t="b">
        <v>0</v>
      </c>
      <c r="AE163" s="50" t="b">
        <v>0</v>
      </c>
      <c r="AF163" s="50" t="b">
        <v>0</v>
      </c>
      <c r="AG163" s="50" t="b">
        <v>0</v>
      </c>
      <c r="AH163" s="50" t="b">
        <v>1</v>
      </c>
      <c r="AI163" s="43">
        <f t="shared" si="1"/>
        <v>0</v>
      </c>
      <c r="AJ163" s="266" t="s">
        <v>1828</v>
      </c>
      <c r="AK163" s="53"/>
      <c r="AL163" s="48" t="s">
        <v>126</v>
      </c>
      <c r="AM163" s="43" t="s">
        <v>443</v>
      </c>
      <c r="AN163" s="49" t="b">
        <v>0</v>
      </c>
      <c r="AO163" s="49" t="b">
        <v>0</v>
      </c>
      <c r="AP163" s="49" t="b">
        <v>0</v>
      </c>
      <c r="AQ163" s="50" t="b">
        <v>0</v>
      </c>
      <c r="AR163" s="50" t="b">
        <v>0</v>
      </c>
      <c r="AS163" s="50" t="b">
        <v>0</v>
      </c>
      <c r="AT163" s="50" t="b">
        <v>0</v>
      </c>
      <c r="AU163" s="50" t="b">
        <v>1</v>
      </c>
      <c r="AV163" s="43">
        <f t="shared" si="2"/>
        <v>0</v>
      </c>
      <c r="AW163" s="266" t="s">
        <v>1817</v>
      </c>
      <c r="AX163" s="53"/>
      <c r="AY163" s="27">
        <f t="shared" si="11"/>
        <v>0</v>
      </c>
      <c r="AZ163" s="53"/>
      <c r="BA163" s="48"/>
      <c r="BB163" s="264"/>
      <c r="BC163" s="49" t="b">
        <v>0</v>
      </c>
      <c r="BD163" s="50" t="b">
        <v>0</v>
      </c>
      <c r="BE163" s="53"/>
      <c r="BF163" s="27">
        <f t="shared" si="12"/>
        <v>0</v>
      </c>
      <c r="BG163" s="27">
        <f t="shared" si="5"/>
        <v>0</v>
      </c>
      <c r="BH163" s="51">
        <f t="shared" si="6"/>
        <v>0</v>
      </c>
      <c r="BI163" s="52" t="b">
        <v>0</v>
      </c>
      <c r="BJ163" s="27" t="b">
        <f t="shared" si="7"/>
        <v>0</v>
      </c>
      <c r="BK163" s="27"/>
      <c r="BL163" s="27"/>
      <c r="BM163" s="27"/>
    </row>
    <row r="164" spans="1:65" ht="31.2" thickBot="1">
      <c r="A164" s="43" t="s">
        <v>1829</v>
      </c>
      <c r="B164" s="43">
        <f t="shared" si="8"/>
        <v>162</v>
      </c>
      <c r="C164" s="43" t="s">
        <v>1830</v>
      </c>
      <c r="D164" s="43">
        <v>2022</v>
      </c>
      <c r="E164" s="43"/>
      <c r="F164" s="43"/>
      <c r="G164" s="27">
        <f t="shared" si="0"/>
        <v>0</v>
      </c>
      <c r="H164" s="43"/>
      <c r="I164" s="43"/>
      <c r="J164" s="43" t="s">
        <v>1831</v>
      </c>
      <c r="K164" s="43">
        <v>15</v>
      </c>
      <c r="L164" s="43" t="s">
        <v>1832</v>
      </c>
      <c r="M164" s="46" t="s">
        <v>1833</v>
      </c>
      <c r="N164" s="43" t="s">
        <v>1834</v>
      </c>
      <c r="O164" s="43" t="s">
        <v>1835</v>
      </c>
      <c r="P164" s="43" t="s">
        <v>1836</v>
      </c>
      <c r="Q164" s="43" t="s">
        <v>1837</v>
      </c>
      <c r="R164" s="43" t="s">
        <v>267</v>
      </c>
      <c r="S164" s="43" t="s">
        <v>1772</v>
      </c>
      <c r="T164" s="43">
        <v>36529768</v>
      </c>
      <c r="U164" s="43" t="s">
        <v>119</v>
      </c>
      <c r="V164" s="43" t="s">
        <v>120</v>
      </c>
      <c r="W164" s="43" t="s">
        <v>1838</v>
      </c>
      <c r="X164" s="53"/>
      <c r="Y164" s="48" t="s">
        <v>477</v>
      </c>
      <c r="Z164" s="43" t="s">
        <v>478</v>
      </c>
      <c r="AA164" s="49" t="b">
        <v>0</v>
      </c>
      <c r="AB164" s="49" t="b">
        <v>0</v>
      </c>
      <c r="AC164" s="49" t="b">
        <v>0</v>
      </c>
      <c r="AD164" s="50" t="b">
        <v>0</v>
      </c>
      <c r="AE164" s="50" t="b">
        <v>0</v>
      </c>
      <c r="AF164" s="50" t="b">
        <v>0</v>
      </c>
      <c r="AG164" s="50" t="b">
        <v>0</v>
      </c>
      <c r="AH164" s="50" t="b">
        <v>1</v>
      </c>
      <c r="AI164" s="43">
        <f t="shared" si="1"/>
        <v>0</v>
      </c>
      <c r="AJ164" s="267" t="s">
        <v>1828</v>
      </c>
      <c r="AK164" s="53"/>
      <c r="AL164" s="48" t="s">
        <v>126</v>
      </c>
      <c r="AM164" s="43" t="s">
        <v>443</v>
      </c>
      <c r="AN164" s="49" t="b">
        <v>0</v>
      </c>
      <c r="AO164" s="49" t="b">
        <v>0</v>
      </c>
      <c r="AP164" s="49" t="b">
        <v>0</v>
      </c>
      <c r="AQ164" s="50" t="b">
        <v>0</v>
      </c>
      <c r="AR164" s="50" t="b">
        <v>0</v>
      </c>
      <c r="AS164" s="50" t="b">
        <v>0</v>
      </c>
      <c r="AT164" s="50" t="b">
        <v>0</v>
      </c>
      <c r="AU164" s="50" t="b">
        <v>1</v>
      </c>
      <c r="AV164" s="43">
        <f t="shared" si="2"/>
        <v>0</v>
      </c>
      <c r="AW164" s="267" t="s">
        <v>1817</v>
      </c>
      <c r="AX164" s="53"/>
      <c r="AY164" s="27">
        <f t="shared" si="11"/>
        <v>0</v>
      </c>
      <c r="AZ164" s="53"/>
      <c r="BA164" s="48"/>
      <c r="BB164" s="265"/>
      <c r="BC164" s="49" t="b">
        <v>0</v>
      </c>
      <c r="BD164" s="50" t="b">
        <v>0</v>
      </c>
      <c r="BE164" s="53"/>
      <c r="BF164" s="27">
        <f t="shared" si="12"/>
        <v>0</v>
      </c>
      <c r="BG164" s="27">
        <f t="shared" si="5"/>
        <v>0</v>
      </c>
      <c r="BH164" s="51">
        <f t="shared" si="6"/>
        <v>0</v>
      </c>
      <c r="BI164" s="52" t="b">
        <v>0</v>
      </c>
      <c r="BJ164" s="27" t="b">
        <f t="shared" si="7"/>
        <v>0</v>
      </c>
      <c r="BK164" s="27"/>
      <c r="BL164" s="27"/>
      <c r="BM164" s="27"/>
    </row>
    <row r="165" spans="1:65" ht="27.6" thickBot="1">
      <c r="A165" s="43" t="s">
        <v>1839</v>
      </c>
      <c r="B165" s="43">
        <f t="shared" si="8"/>
        <v>163</v>
      </c>
      <c r="C165" s="43" t="s">
        <v>1840</v>
      </c>
      <c r="D165" s="43">
        <v>2022</v>
      </c>
      <c r="E165" s="43"/>
      <c r="F165" s="43"/>
      <c r="G165" s="27">
        <f t="shared" si="0"/>
        <v>0</v>
      </c>
      <c r="H165" s="43"/>
      <c r="I165" s="43"/>
      <c r="J165" s="43" t="s">
        <v>1841</v>
      </c>
      <c r="K165" s="43">
        <v>6</v>
      </c>
      <c r="L165" s="43" t="s">
        <v>1842</v>
      </c>
      <c r="M165" s="46" t="s">
        <v>1843</v>
      </c>
      <c r="N165" s="43" t="s">
        <v>1844</v>
      </c>
      <c r="O165" s="43" t="s">
        <v>1845</v>
      </c>
      <c r="P165" s="43" t="s">
        <v>1846</v>
      </c>
      <c r="Q165" s="43" t="s">
        <v>1847</v>
      </c>
      <c r="R165" s="43" t="s">
        <v>1848</v>
      </c>
      <c r="S165" s="43" t="s">
        <v>1498</v>
      </c>
      <c r="T165" s="43"/>
      <c r="U165" s="43" t="s">
        <v>119</v>
      </c>
      <c r="V165" s="43" t="s">
        <v>120</v>
      </c>
      <c r="W165" s="43" t="s">
        <v>1849</v>
      </c>
      <c r="X165" s="53"/>
      <c r="Y165" s="48" t="s">
        <v>477</v>
      </c>
      <c r="Z165" s="43" t="s">
        <v>478</v>
      </c>
      <c r="AA165" s="49" t="b">
        <v>0</v>
      </c>
      <c r="AB165" s="49" t="b">
        <v>0</v>
      </c>
      <c r="AC165" s="49" t="b">
        <v>0</v>
      </c>
      <c r="AD165" s="50" t="b">
        <v>0</v>
      </c>
      <c r="AE165" s="50" t="b">
        <v>0</v>
      </c>
      <c r="AF165" s="50" t="b">
        <v>0</v>
      </c>
      <c r="AG165" s="50" t="b">
        <v>1</v>
      </c>
      <c r="AH165" s="50" t="b">
        <v>1</v>
      </c>
      <c r="AI165" s="43">
        <f t="shared" si="1"/>
        <v>0</v>
      </c>
      <c r="AJ165" s="266" t="s">
        <v>1828</v>
      </c>
      <c r="AK165" s="53"/>
      <c r="AL165" s="48" t="s">
        <v>126</v>
      </c>
      <c r="AM165" s="43" t="s">
        <v>443</v>
      </c>
      <c r="AN165" s="49" t="b">
        <v>0</v>
      </c>
      <c r="AO165" s="49" t="b">
        <v>0</v>
      </c>
      <c r="AP165" s="49" t="b">
        <v>0</v>
      </c>
      <c r="AQ165" s="50" t="b">
        <v>0</v>
      </c>
      <c r="AR165" s="50" t="b">
        <v>0</v>
      </c>
      <c r="AS165" s="50" t="b">
        <v>0</v>
      </c>
      <c r="AT165" s="50" t="b">
        <v>0</v>
      </c>
      <c r="AU165" s="50" t="b">
        <v>1</v>
      </c>
      <c r="AV165" s="43">
        <f t="shared" si="2"/>
        <v>0</v>
      </c>
      <c r="AW165" s="266" t="s">
        <v>1625</v>
      </c>
      <c r="AX165" s="53"/>
      <c r="AY165" s="27">
        <f t="shared" si="11"/>
        <v>0</v>
      </c>
      <c r="AZ165" s="53"/>
      <c r="BA165" s="48"/>
      <c r="BB165" s="264"/>
      <c r="BC165" s="49" t="b">
        <v>0</v>
      </c>
      <c r="BD165" s="50" t="b">
        <v>0</v>
      </c>
      <c r="BE165" s="53"/>
      <c r="BF165" s="27">
        <f t="shared" si="12"/>
        <v>0</v>
      </c>
      <c r="BG165" s="27">
        <f t="shared" si="5"/>
        <v>0</v>
      </c>
      <c r="BH165" s="51">
        <f t="shared" si="6"/>
        <v>0</v>
      </c>
      <c r="BI165" s="52" t="b">
        <v>0</v>
      </c>
      <c r="BJ165" s="27" t="b">
        <f t="shared" si="7"/>
        <v>0</v>
      </c>
      <c r="BK165" s="27"/>
      <c r="BL165" s="27"/>
      <c r="BM165" s="27"/>
    </row>
    <row r="166" spans="1:65" ht="41.4" thickBot="1">
      <c r="A166" s="43" t="s">
        <v>1850</v>
      </c>
      <c r="B166" s="43">
        <f t="shared" si="8"/>
        <v>164</v>
      </c>
      <c r="C166" s="43" t="s">
        <v>1851</v>
      </c>
      <c r="D166" s="43">
        <v>2022</v>
      </c>
      <c r="E166" s="43"/>
      <c r="F166" s="43"/>
      <c r="G166" s="27">
        <f t="shared" si="0"/>
        <v>0</v>
      </c>
      <c r="H166" s="43"/>
      <c r="I166" s="43"/>
      <c r="J166" s="43" t="s">
        <v>1852</v>
      </c>
      <c r="K166" s="43">
        <v>0</v>
      </c>
      <c r="L166" s="43" t="s">
        <v>1853</v>
      </c>
      <c r="M166" s="46" t="s">
        <v>1854</v>
      </c>
      <c r="N166" s="43" t="s">
        <v>1855</v>
      </c>
      <c r="O166" s="43" t="s">
        <v>1856</v>
      </c>
      <c r="P166" s="43"/>
      <c r="Q166" s="43" t="s">
        <v>1857</v>
      </c>
      <c r="R166" s="43" t="s">
        <v>160</v>
      </c>
      <c r="S166" s="43" t="s">
        <v>1858</v>
      </c>
      <c r="T166" s="43"/>
      <c r="U166" s="43" t="s">
        <v>119</v>
      </c>
      <c r="V166" s="43" t="s">
        <v>300</v>
      </c>
      <c r="W166" s="43" t="s">
        <v>1859</v>
      </c>
      <c r="X166" s="53"/>
      <c r="Y166" s="48" t="s">
        <v>477</v>
      </c>
      <c r="Z166" s="43" t="s">
        <v>478</v>
      </c>
      <c r="AA166" s="49" t="b">
        <v>0</v>
      </c>
      <c r="AB166" s="49" t="b">
        <v>0</v>
      </c>
      <c r="AC166" s="49" t="b">
        <v>0</v>
      </c>
      <c r="AD166" s="50" t="b">
        <v>0</v>
      </c>
      <c r="AE166" s="50" t="b">
        <v>0</v>
      </c>
      <c r="AF166" s="50" t="b">
        <v>0</v>
      </c>
      <c r="AG166" s="50" t="b">
        <v>0</v>
      </c>
      <c r="AH166" s="50" t="b">
        <v>1</v>
      </c>
      <c r="AI166" s="43">
        <f t="shared" si="1"/>
        <v>0</v>
      </c>
      <c r="AJ166" s="267" t="s">
        <v>1860</v>
      </c>
      <c r="AK166" s="53"/>
      <c r="AL166" s="48" t="s">
        <v>126</v>
      </c>
      <c r="AM166" s="43" t="s">
        <v>443</v>
      </c>
      <c r="AN166" s="49" t="b">
        <v>0</v>
      </c>
      <c r="AO166" s="49" t="b">
        <v>0</v>
      </c>
      <c r="AP166" s="49" t="b">
        <v>0</v>
      </c>
      <c r="AQ166" s="50" t="b">
        <v>0</v>
      </c>
      <c r="AR166" s="50" t="b">
        <v>0</v>
      </c>
      <c r="AS166" s="50" t="b">
        <v>0</v>
      </c>
      <c r="AT166" s="50" t="b">
        <v>1</v>
      </c>
      <c r="AU166" s="50" t="b">
        <v>0</v>
      </c>
      <c r="AV166" s="43">
        <f t="shared" si="2"/>
        <v>0</v>
      </c>
      <c r="AW166" s="267" t="s">
        <v>1861</v>
      </c>
      <c r="AX166" s="53"/>
      <c r="AY166" s="27">
        <f t="shared" si="11"/>
        <v>0</v>
      </c>
      <c r="AZ166" s="53"/>
      <c r="BA166" s="48"/>
      <c r="BB166" s="265"/>
      <c r="BC166" s="49" t="b">
        <v>0</v>
      </c>
      <c r="BD166" s="50" t="b">
        <v>0</v>
      </c>
      <c r="BE166" s="53"/>
      <c r="BF166" s="27">
        <f t="shared" si="12"/>
        <v>0</v>
      </c>
      <c r="BG166" s="27">
        <f t="shared" si="5"/>
        <v>0</v>
      </c>
      <c r="BH166" s="51">
        <f t="shared" si="6"/>
        <v>0</v>
      </c>
      <c r="BI166" s="52" t="b">
        <v>0</v>
      </c>
      <c r="BJ166" s="27" t="b">
        <f t="shared" si="7"/>
        <v>0</v>
      </c>
      <c r="BK166" s="27"/>
      <c r="BL166" s="27"/>
      <c r="BM166" s="27"/>
    </row>
    <row r="167" spans="1:65" ht="31.2" thickBot="1">
      <c r="A167" s="43" t="s">
        <v>1862</v>
      </c>
      <c r="B167" s="43">
        <f t="shared" si="8"/>
        <v>165</v>
      </c>
      <c r="C167" s="43" t="s">
        <v>1863</v>
      </c>
      <c r="D167" s="43">
        <v>2022</v>
      </c>
      <c r="E167" s="43"/>
      <c r="F167" s="43"/>
      <c r="G167" s="27">
        <f t="shared" si="0"/>
        <v>0</v>
      </c>
      <c r="H167" s="43"/>
      <c r="I167" s="43"/>
      <c r="J167" s="43" t="s">
        <v>1864</v>
      </c>
      <c r="K167" s="43">
        <v>3</v>
      </c>
      <c r="L167" s="43" t="s">
        <v>1865</v>
      </c>
      <c r="M167" s="46" t="s">
        <v>1866</v>
      </c>
      <c r="N167" s="43" t="s">
        <v>1867</v>
      </c>
      <c r="O167" s="43" t="s">
        <v>1868</v>
      </c>
      <c r="P167" s="43" t="s">
        <v>1869</v>
      </c>
      <c r="Q167" s="43" t="s">
        <v>1870</v>
      </c>
      <c r="R167" s="43" t="s">
        <v>562</v>
      </c>
      <c r="S167" s="43" t="s">
        <v>1871</v>
      </c>
      <c r="T167" s="43"/>
      <c r="U167" s="43" t="s">
        <v>119</v>
      </c>
      <c r="V167" s="43" t="s">
        <v>300</v>
      </c>
      <c r="W167" s="43" t="s">
        <v>1872</v>
      </c>
      <c r="X167" s="53"/>
      <c r="Y167" s="48" t="s">
        <v>477</v>
      </c>
      <c r="Z167" s="43" t="s">
        <v>478</v>
      </c>
      <c r="AA167" s="49" t="b">
        <v>1</v>
      </c>
      <c r="AB167" s="49" t="b">
        <v>0</v>
      </c>
      <c r="AC167" s="49" t="b">
        <v>0</v>
      </c>
      <c r="AD167" s="50" t="b">
        <v>0</v>
      </c>
      <c r="AE167" s="50" t="b">
        <v>0</v>
      </c>
      <c r="AF167" s="50" t="b">
        <v>0</v>
      </c>
      <c r="AG167" s="50" t="b">
        <v>1</v>
      </c>
      <c r="AH167" s="50" t="b">
        <v>0</v>
      </c>
      <c r="AI167" s="43">
        <f t="shared" si="1"/>
        <v>0</v>
      </c>
      <c r="AJ167" s="264"/>
      <c r="AK167" s="53"/>
      <c r="AL167" s="48" t="s">
        <v>126</v>
      </c>
      <c r="AM167" s="43" t="s">
        <v>443</v>
      </c>
      <c r="AN167" s="49" t="b">
        <v>1</v>
      </c>
      <c r="AO167" s="49" t="b">
        <v>0</v>
      </c>
      <c r="AP167" s="49" t="b">
        <v>0</v>
      </c>
      <c r="AQ167" s="50" t="b">
        <v>0</v>
      </c>
      <c r="AR167" s="50" t="b">
        <v>0</v>
      </c>
      <c r="AS167" s="50" t="b">
        <v>0</v>
      </c>
      <c r="AT167" s="50" t="b">
        <v>1</v>
      </c>
      <c r="AU167" s="50" t="b">
        <v>0</v>
      </c>
      <c r="AV167" s="43">
        <f t="shared" si="2"/>
        <v>0</v>
      </c>
      <c r="AW167" s="266" t="s">
        <v>1873</v>
      </c>
      <c r="AX167" s="53"/>
      <c r="AY167" s="27">
        <f t="shared" si="11"/>
        <v>0</v>
      </c>
      <c r="AZ167" s="53"/>
      <c r="BA167" s="48"/>
      <c r="BB167" s="264"/>
      <c r="BC167" s="49" t="b">
        <v>0</v>
      </c>
      <c r="BD167" s="50" t="b">
        <v>0</v>
      </c>
      <c r="BE167" s="53"/>
      <c r="BF167" s="27">
        <f t="shared" si="12"/>
        <v>0</v>
      </c>
      <c r="BG167" s="27">
        <f t="shared" si="5"/>
        <v>0</v>
      </c>
      <c r="BH167" s="51">
        <f t="shared" si="6"/>
        <v>0</v>
      </c>
      <c r="BI167" s="52" t="b">
        <v>0</v>
      </c>
      <c r="BJ167" s="27" t="b">
        <f t="shared" si="7"/>
        <v>0</v>
      </c>
      <c r="BK167" s="27"/>
      <c r="BL167" s="27"/>
      <c r="BM167" s="27"/>
    </row>
    <row r="168" spans="1:65" ht="31.2" thickBot="1">
      <c r="A168" s="43" t="s">
        <v>1874</v>
      </c>
      <c r="B168" s="43">
        <f t="shared" si="8"/>
        <v>166</v>
      </c>
      <c r="C168" s="43" t="s">
        <v>1875</v>
      </c>
      <c r="D168" s="43">
        <v>2022</v>
      </c>
      <c r="E168" s="43"/>
      <c r="F168" s="43"/>
      <c r="G168" s="27">
        <f t="shared" si="0"/>
        <v>0</v>
      </c>
      <c r="H168" s="43"/>
      <c r="I168" s="43"/>
      <c r="J168" s="43" t="s">
        <v>1864</v>
      </c>
      <c r="K168" s="43">
        <v>2</v>
      </c>
      <c r="L168" s="43" t="s">
        <v>1876</v>
      </c>
      <c r="M168" s="46" t="s">
        <v>1877</v>
      </c>
      <c r="N168" s="43" t="s">
        <v>1878</v>
      </c>
      <c r="O168" s="43" t="s">
        <v>1879</v>
      </c>
      <c r="P168" s="43" t="s">
        <v>1880</v>
      </c>
      <c r="Q168" s="43" t="s">
        <v>1881</v>
      </c>
      <c r="R168" s="43" t="s">
        <v>562</v>
      </c>
      <c r="S168" s="43" t="s">
        <v>1871</v>
      </c>
      <c r="T168" s="43"/>
      <c r="U168" s="43" t="s">
        <v>119</v>
      </c>
      <c r="V168" s="43" t="s">
        <v>300</v>
      </c>
      <c r="W168" s="43" t="s">
        <v>1882</v>
      </c>
      <c r="X168" s="53"/>
      <c r="Y168" s="48" t="s">
        <v>477</v>
      </c>
      <c r="Z168" s="43" t="s">
        <v>478</v>
      </c>
      <c r="AA168" s="49" t="b">
        <v>1</v>
      </c>
      <c r="AB168" s="49" t="b">
        <v>0</v>
      </c>
      <c r="AC168" s="49" t="b">
        <v>0</v>
      </c>
      <c r="AD168" s="50" t="b">
        <v>0</v>
      </c>
      <c r="AE168" s="50" t="b">
        <v>0</v>
      </c>
      <c r="AF168" s="50" t="b">
        <v>0</v>
      </c>
      <c r="AG168" s="50" t="b">
        <v>1</v>
      </c>
      <c r="AH168" s="50" t="b">
        <v>0</v>
      </c>
      <c r="AI168" s="43">
        <f t="shared" si="1"/>
        <v>0</v>
      </c>
      <c r="AJ168" s="265"/>
      <c r="AK168" s="53"/>
      <c r="AL168" s="48" t="s">
        <v>126</v>
      </c>
      <c r="AM168" s="43" t="s">
        <v>443</v>
      </c>
      <c r="AN168" s="49" t="b">
        <v>1</v>
      </c>
      <c r="AO168" s="49" t="b">
        <v>0</v>
      </c>
      <c r="AP168" s="49" t="b">
        <v>0</v>
      </c>
      <c r="AQ168" s="50" t="b">
        <v>0</v>
      </c>
      <c r="AR168" s="50" t="b">
        <v>0</v>
      </c>
      <c r="AS168" s="50" t="b">
        <v>0</v>
      </c>
      <c r="AT168" s="50" t="b">
        <v>1</v>
      </c>
      <c r="AU168" s="50" t="b">
        <v>0</v>
      </c>
      <c r="AV168" s="43">
        <f t="shared" si="2"/>
        <v>0</v>
      </c>
      <c r="AW168" s="267" t="s">
        <v>1873</v>
      </c>
      <c r="AX168" s="53"/>
      <c r="AY168" s="27">
        <f t="shared" si="11"/>
        <v>0</v>
      </c>
      <c r="AZ168" s="53"/>
      <c r="BA168" s="48"/>
      <c r="BB168" s="265"/>
      <c r="BC168" s="49" t="b">
        <v>0</v>
      </c>
      <c r="BD168" s="50" t="b">
        <v>0</v>
      </c>
      <c r="BE168" s="53"/>
      <c r="BF168" s="27">
        <f t="shared" si="12"/>
        <v>0</v>
      </c>
      <c r="BG168" s="27">
        <f t="shared" si="5"/>
        <v>0</v>
      </c>
      <c r="BH168" s="51">
        <f t="shared" si="6"/>
        <v>0</v>
      </c>
      <c r="BI168" s="52" t="b">
        <v>0</v>
      </c>
      <c r="BJ168" s="27" t="b">
        <f t="shared" si="7"/>
        <v>0</v>
      </c>
      <c r="BK168" s="27"/>
      <c r="BL168" s="27"/>
      <c r="BM168" s="27"/>
    </row>
    <row r="169" spans="1:65" ht="27.6" thickBot="1">
      <c r="A169" s="43" t="s">
        <v>1883</v>
      </c>
      <c r="B169" s="43">
        <f t="shared" si="8"/>
        <v>167</v>
      </c>
      <c r="C169" s="43" t="s">
        <v>1884</v>
      </c>
      <c r="D169" s="43">
        <v>2022</v>
      </c>
      <c r="E169" s="43"/>
      <c r="F169" s="43"/>
      <c r="G169" s="27">
        <f t="shared" si="0"/>
        <v>0</v>
      </c>
      <c r="H169" s="43"/>
      <c r="I169" s="43"/>
      <c r="J169" s="43" t="s">
        <v>1864</v>
      </c>
      <c r="K169" s="43">
        <v>5</v>
      </c>
      <c r="L169" s="43" t="s">
        <v>1885</v>
      </c>
      <c r="M169" s="46" t="s">
        <v>1886</v>
      </c>
      <c r="N169" s="43" t="s">
        <v>1887</v>
      </c>
      <c r="O169" s="43" t="s">
        <v>1888</v>
      </c>
      <c r="P169" s="43" t="s">
        <v>1889</v>
      </c>
      <c r="Q169" s="43" t="s">
        <v>1890</v>
      </c>
      <c r="R169" s="43" t="s">
        <v>562</v>
      </c>
      <c r="S169" s="43" t="s">
        <v>1871</v>
      </c>
      <c r="T169" s="43"/>
      <c r="U169" s="43" t="s">
        <v>119</v>
      </c>
      <c r="V169" s="43" t="s">
        <v>300</v>
      </c>
      <c r="W169" s="43" t="s">
        <v>1891</v>
      </c>
      <c r="X169" s="53"/>
      <c r="Y169" s="48" t="s">
        <v>122</v>
      </c>
      <c r="Z169" s="43" t="s">
        <v>433</v>
      </c>
      <c r="AA169" s="49" t="b">
        <v>1</v>
      </c>
      <c r="AB169" s="49" t="b">
        <v>0</v>
      </c>
      <c r="AC169" s="49" t="b">
        <v>0</v>
      </c>
      <c r="AD169" s="50" t="b">
        <v>0</v>
      </c>
      <c r="AE169" s="50" t="b">
        <v>0</v>
      </c>
      <c r="AF169" s="50" t="b">
        <v>0</v>
      </c>
      <c r="AG169" s="50" t="b">
        <v>1</v>
      </c>
      <c r="AH169" s="50" t="b">
        <v>0</v>
      </c>
      <c r="AI169" s="43">
        <f t="shared" si="1"/>
        <v>0</v>
      </c>
      <c r="AJ169" s="264"/>
      <c r="AK169" s="53"/>
      <c r="AL169" s="48" t="s">
        <v>477</v>
      </c>
      <c r="AM169" s="43" t="s">
        <v>478</v>
      </c>
      <c r="AN169" s="49" t="b">
        <v>0</v>
      </c>
      <c r="AO169" s="49" t="b">
        <v>0</v>
      </c>
      <c r="AP169" s="49" t="b">
        <v>0</v>
      </c>
      <c r="AQ169" s="50" t="b">
        <v>0</v>
      </c>
      <c r="AR169" s="50" t="b">
        <v>0</v>
      </c>
      <c r="AS169" s="50" t="b">
        <v>0</v>
      </c>
      <c r="AT169" s="50" t="b">
        <v>1</v>
      </c>
      <c r="AU169" s="50" t="b">
        <v>0</v>
      </c>
      <c r="AV169" s="43">
        <f t="shared" si="2"/>
        <v>0</v>
      </c>
      <c r="AW169" s="264"/>
      <c r="AX169" s="53"/>
      <c r="AY169" s="27">
        <f t="shared" si="11"/>
        <v>0</v>
      </c>
      <c r="AZ169" s="53"/>
      <c r="BA169" s="48"/>
      <c r="BB169" s="264"/>
      <c r="BC169" s="49" t="b">
        <v>0</v>
      </c>
      <c r="BD169" s="50" t="b">
        <v>0</v>
      </c>
      <c r="BE169" s="53"/>
      <c r="BF169" s="27">
        <f t="shared" si="12"/>
        <v>0</v>
      </c>
      <c r="BG169" s="27">
        <f t="shared" si="5"/>
        <v>0</v>
      </c>
      <c r="BH169" s="51">
        <f t="shared" si="6"/>
        <v>0</v>
      </c>
      <c r="BI169" s="52" t="b">
        <v>0</v>
      </c>
      <c r="BJ169" s="27" t="b">
        <f t="shared" si="7"/>
        <v>0</v>
      </c>
      <c r="BK169" s="27"/>
      <c r="BL169" s="27"/>
      <c r="BM169" s="27"/>
    </row>
    <row r="170" spans="1:65" ht="27.6" thickBot="1">
      <c r="A170" s="43" t="s">
        <v>1892</v>
      </c>
      <c r="B170" s="43">
        <f t="shared" si="8"/>
        <v>168</v>
      </c>
      <c r="C170" s="43" t="s">
        <v>1893</v>
      </c>
      <c r="D170" s="43">
        <v>2022</v>
      </c>
      <c r="E170" s="44" t="s">
        <v>31</v>
      </c>
      <c r="F170" s="44" t="s">
        <v>588</v>
      </c>
      <c r="G170" s="27">
        <f t="shared" si="0"/>
        <v>1</v>
      </c>
      <c r="H170" s="44" t="s">
        <v>109</v>
      </c>
      <c r="I170" s="45" t="s">
        <v>589</v>
      </c>
      <c r="J170" s="43" t="s">
        <v>1894</v>
      </c>
      <c r="K170" s="43">
        <v>4</v>
      </c>
      <c r="L170" s="43" t="s">
        <v>1895</v>
      </c>
      <c r="M170" s="46" t="s">
        <v>1896</v>
      </c>
      <c r="N170" s="43" t="s">
        <v>1897</v>
      </c>
      <c r="O170" s="43" t="s">
        <v>1898</v>
      </c>
      <c r="P170" s="43" t="s">
        <v>1899</v>
      </c>
      <c r="Q170" s="43" t="s">
        <v>1900</v>
      </c>
      <c r="R170" s="43" t="s">
        <v>397</v>
      </c>
      <c r="S170" s="43" t="s">
        <v>1901</v>
      </c>
      <c r="T170" s="43"/>
      <c r="U170" s="43" t="s">
        <v>119</v>
      </c>
      <c r="V170" s="43" t="s">
        <v>300</v>
      </c>
      <c r="W170" s="43" t="s">
        <v>1902</v>
      </c>
      <c r="X170" s="47"/>
      <c r="Y170" s="48" t="s">
        <v>122</v>
      </c>
      <c r="Z170" s="43" t="s">
        <v>433</v>
      </c>
      <c r="AA170" s="49" t="b">
        <v>1</v>
      </c>
      <c r="AB170" s="49" t="b">
        <v>0</v>
      </c>
      <c r="AC170" s="49" t="b">
        <v>0</v>
      </c>
      <c r="AD170" s="50" t="b">
        <v>0</v>
      </c>
      <c r="AE170" s="50" t="b">
        <v>0</v>
      </c>
      <c r="AF170" s="50" t="b">
        <v>0</v>
      </c>
      <c r="AG170" s="50" t="b">
        <v>0</v>
      </c>
      <c r="AH170" s="50" t="b">
        <v>1</v>
      </c>
      <c r="AI170" s="43">
        <f t="shared" si="1"/>
        <v>0</v>
      </c>
      <c r="AJ170" s="265"/>
      <c r="AK170" s="47"/>
      <c r="AL170" s="48" t="s">
        <v>477</v>
      </c>
      <c r="AM170" s="43" t="s">
        <v>478</v>
      </c>
      <c r="AN170" s="49" t="b">
        <v>1</v>
      </c>
      <c r="AO170" s="49" t="b">
        <v>0</v>
      </c>
      <c r="AP170" s="49" t="b">
        <v>0</v>
      </c>
      <c r="AQ170" s="50" t="b">
        <v>0</v>
      </c>
      <c r="AR170" s="50" t="b">
        <v>0</v>
      </c>
      <c r="AS170" s="50" t="b">
        <v>0</v>
      </c>
      <c r="AT170" s="50" t="b">
        <v>0</v>
      </c>
      <c r="AU170" s="50" t="b">
        <v>0</v>
      </c>
      <c r="AV170" s="43">
        <f t="shared" si="2"/>
        <v>1</v>
      </c>
      <c r="AW170" s="265"/>
      <c r="AX170" s="47"/>
      <c r="AY170" s="27">
        <f t="shared" si="11"/>
        <v>1</v>
      </c>
      <c r="AZ170" s="47"/>
      <c r="BA170" s="48" t="s">
        <v>138</v>
      </c>
      <c r="BB170" s="267" t="s">
        <v>139</v>
      </c>
      <c r="BC170" s="49" t="b">
        <v>1</v>
      </c>
      <c r="BD170" s="50" t="b">
        <v>0</v>
      </c>
      <c r="BE170" s="47"/>
      <c r="BF170" s="27">
        <f t="shared" si="12"/>
        <v>0</v>
      </c>
      <c r="BG170" s="27">
        <f t="shared" si="5"/>
        <v>1</v>
      </c>
      <c r="BH170" s="51">
        <f t="shared" si="6"/>
        <v>1</v>
      </c>
      <c r="BI170" s="52" t="b">
        <v>1</v>
      </c>
      <c r="BJ170" s="27" t="b">
        <f t="shared" si="7"/>
        <v>0</v>
      </c>
      <c r="BK170" s="27"/>
      <c r="BL170" s="27"/>
      <c r="BM170" s="27"/>
    </row>
    <row r="171" spans="1:65" ht="27.6" thickBot="1">
      <c r="A171" s="43" t="s">
        <v>1903</v>
      </c>
      <c r="B171" s="43">
        <f t="shared" si="8"/>
        <v>169</v>
      </c>
      <c r="C171" s="43" t="s">
        <v>1904</v>
      </c>
      <c r="D171" s="43">
        <v>2022</v>
      </c>
      <c r="E171" s="44" t="s">
        <v>31</v>
      </c>
      <c r="F171" s="44" t="s">
        <v>588</v>
      </c>
      <c r="G171" s="27">
        <f t="shared" si="0"/>
        <v>1</v>
      </c>
      <c r="H171" s="44" t="s">
        <v>109</v>
      </c>
      <c r="I171" s="45" t="s">
        <v>589</v>
      </c>
      <c r="J171" s="43" t="s">
        <v>1905</v>
      </c>
      <c r="K171" s="43">
        <v>6</v>
      </c>
      <c r="L171" s="43" t="s">
        <v>1906</v>
      </c>
      <c r="M171" s="46" t="s">
        <v>1907</v>
      </c>
      <c r="N171" s="43" t="s">
        <v>1908</v>
      </c>
      <c r="O171" s="43" t="s">
        <v>1909</v>
      </c>
      <c r="P171" s="43" t="s">
        <v>1910</v>
      </c>
      <c r="Q171" s="43" t="s">
        <v>1911</v>
      </c>
      <c r="R171" s="43" t="s">
        <v>397</v>
      </c>
      <c r="S171" s="43" t="s">
        <v>1912</v>
      </c>
      <c r="T171" s="43"/>
      <c r="U171" s="43" t="s">
        <v>119</v>
      </c>
      <c r="V171" s="43" t="s">
        <v>300</v>
      </c>
      <c r="W171" s="43" t="s">
        <v>1913</v>
      </c>
      <c r="X171" s="47"/>
      <c r="Y171" s="48" t="s">
        <v>122</v>
      </c>
      <c r="Z171" s="43" t="s">
        <v>433</v>
      </c>
      <c r="AA171" s="49" t="b">
        <v>0</v>
      </c>
      <c r="AB171" s="49" t="b">
        <v>0</v>
      </c>
      <c r="AC171" s="49" t="b">
        <v>0</v>
      </c>
      <c r="AD171" s="50" t="b">
        <v>0</v>
      </c>
      <c r="AE171" s="50" t="b">
        <v>0</v>
      </c>
      <c r="AF171" s="50" t="b">
        <v>0</v>
      </c>
      <c r="AG171" s="50" t="b">
        <v>0</v>
      </c>
      <c r="AH171" s="50" t="b">
        <v>1</v>
      </c>
      <c r="AI171" s="43">
        <f t="shared" si="1"/>
        <v>0</v>
      </c>
      <c r="AJ171" s="264"/>
      <c r="AK171" s="47"/>
      <c r="AL171" s="48" t="s">
        <v>477</v>
      </c>
      <c r="AM171" s="43" t="s">
        <v>478</v>
      </c>
      <c r="AN171" s="49" t="b">
        <v>1</v>
      </c>
      <c r="AO171" s="49" t="b">
        <v>0</v>
      </c>
      <c r="AP171" s="49" t="b">
        <v>0</v>
      </c>
      <c r="AQ171" s="50" t="b">
        <v>0</v>
      </c>
      <c r="AR171" s="50" t="b">
        <v>0</v>
      </c>
      <c r="AS171" s="50" t="b">
        <v>0</v>
      </c>
      <c r="AT171" s="50" t="b">
        <v>0</v>
      </c>
      <c r="AU171" s="50" t="b">
        <v>0</v>
      </c>
      <c r="AV171" s="43">
        <f t="shared" si="2"/>
        <v>1</v>
      </c>
      <c r="AW171" s="266" t="s">
        <v>1172</v>
      </c>
      <c r="AX171" s="47"/>
      <c r="AY171" s="27">
        <f t="shared" si="11"/>
        <v>1</v>
      </c>
      <c r="AZ171" s="47"/>
      <c r="BA171" s="48" t="s">
        <v>138</v>
      </c>
      <c r="BB171" s="266" t="s">
        <v>139</v>
      </c>
      <c r="BC171" s="49" t="b">
        <v>1</v>
      </c>
      <c r="BD171" s="50" t="b">
        <v>0</v>
      </c>
      <c r="BE171" s="47"/>
      <c r="BF171" s="27">
        <f t="shared" si="12"/>
        <v>0</v>
      </c>
      <c r="BG171" s="27">
        <f t="shared" si="5"/>
        <v>1</v>
      </c>
      <c r="BH171" s="51">
        <f t="shared" si="6"/>
        <v>1</v>
      </c>
      <c r="BI171" s="52" t="b">
        <v>1</v>
      </c>
      <c r="BJ171" s="27" t="b">
        <f t="shared" si="7"/>
        <v>0</v>
      </c>
      <c r="BK171" s="27"/>
      <c r="BL171" s="27"/>
      <c r="BM171" s="27"/>
    </row>
    <row r="172" spans="1:65" ht="27.6" thickBot="1">
      <c r="A172" s="43" t="s">
        <v>1914</v>
      </c>
      <c r="B172" s="43">
        <f t="shared" si="8"/>
        <v>170</v>
      </c>
      <c r="C172" s="43" t="s">
        <v>1915</v>
      </c>
      <c r="D172" s="43">
        <v>2022</v>
      </c>
      <c r="E172" s="43"/>
      <c r="F172" s="43"/>
      <c r="G172" s="27">
        <f t="shared" si="0"/>
        <v>0</v>
      </c>
      <c r="H172" s="43"/>
      <c r="I172" s="43"/>
      <c r="J172" s="43" t="s">
        <v>1864</v>
      </c>
      <c r="K172" s="43">
        <v>2</v>
      </c>
      <c r="L172" s="43" t="s">
        <v>1916</v>
      </c>
      <c r="M172" s="46" t="s">
        <v>1917</v>
      </c>
      <c r="N172" s="43" t="s">
        <v>1918</v>
      </c>
      <c r="O172" s="43" t="s">
        <v>1919</v>
      </c>
      <c r="P172" s="43" t="s">
        <v>1920</v>
      </c>
      <c r="Q172" s="43" t="s">
        <v>1921</v>
      </c>
      <c r="R172" s="43" t="s">
        <v>562</v>
      </c>
      <c r="S172" s="43" t="s">
        <v>1871</v>
      </c>
      <c r="T172" s="43"/>
      <c r="U172" s="43" t="s">
        <v>119</v>
      </c>
      <c r="V172" s="43" t="s">
        <v>300</v>
      </c>
      <c r="W172" s="43" t="s">
        <v>1922</v>
      </c>
      <c r="X172" s="53"/>
      <c r="Y172" s="48" t="s">
        <v>477</v>
      </c>
      <c r="Z172" s="43" t="s">
        <v>478</v>
      </c>
      <c r="AA172" s="49" t="b">
        <v>0</v>
      </c>
      <c r="AB172" s="49" t="b">
        <v>0</v>
      </c>
      <c r="AC172" s="49" t="b">
        <v>0</v>
      </c>
      <c r="AD172" s="50" t="b">
        <v>0</v>
      </c>
      <c r="AE172" s="50" t="b">
        <v>0</v>
      </c>
      <c r="AF172" s="50" t="b">
        <v>0</v>
      </c>
      <c r="AG172" s="50" t="b">
        <v>1</v>
      </c>
      <c r="AH172" s="50" t="b">
        <v>1</v>
      </c>
      <c r="AI172" s="43">
        <f t="shared" si="1"/>
        <v>0</v>
      </c>
      <c r="AJ172" s="267" t="s">
        <v>1067</v>
      </c>
      <c r="AK172" s="53"/>
      <c r="AL172" s="48" t="s">
        <v>126</v>
      </c>
      <c r="AM172" s="43" t="s">
        <v>443</v>
      </c>
      <c r="AN172" s="49" t="b">
        <v>0</v>
      </c>
      <c r="AO172" s="49" t="b">
        <v>0</v>
      </c>
      <c r="AP172" s="49" t="b">
        <v>0</v>
      </c>
      <c r="AQ172" s="50" t="b">
        <v>0</v>
      </c>
      <c r="AR172" s="50" t="b">
        <v>0</v>
      </c>
      <c r="AS172" s="50" t="b">
        <v>0</v>
      </c>
      <c r="AT172" s="50" t="b">
        <v>1</v>
      </c>
      <c r="AU172" s="50" t="b">
        <v>1</v>
      </c>
      <c r="AV172" s="43">
        <f t="shared" si="2"/>
        <v>0</v>
      </c>
      <c r="AW172" s="267" t="s">
        <v>1923</v>
      </c>
      <c r="AX172" s="53"/>
      <c r="AY172" s="27">
        <f t="shared" si="11"/>
        <v>0</v>
      </c>
      <c r="AZ172" s="53"/>
      <c r="BA172" s="48"/>
      <c r="BB172" s="265"/>
      <c r="BC172" s="49" t="b">
        <v>0</v>
      </c>
      <c r="BD172" s="50" t="b">
        <v>0</v>
      </c>
      <c r="BE172" s="53"/>
      <c r="BF172" s="27">
        <f t="shared" si="12"/>
        <v>0</v>
      </c>
      <c r="BG172" s="27">
        <f t="shared" si="5"/>
        <v>0</v>
      </c>
      <c r="BH172" s="51">
        <f t="shared" si="6"/>
        <v>0</v>
      </c>
      <c r="BI172" s="52" t="b">
        <v>0</v>
      </c>
      <c r="BJ172" s="27" t="b">
        <f t="shared" si="7"/>
        <v>0</v>
      </c>
      <c r="BK172" s="27"/>
      <c r="BL172" s="27"/>
      <c r="BM172" s="27"/>
    </row>
    <row r="173" spans="1:65" ht="27.6" thickBot="1">
      <c r="A173" s="43" t="s">
        <v>1924</v>
      </c>
      <c r="B173" s="43">
        <f t="shared" si="8"/>
        <v>171</v>
      </c>
      <c r="C173" s="43" t="s">
        <v>1925</v>
      </c>
      <c r="D173" s="43">
        <v>2022</v>
      </c>
      <c r="E173" s="43"/>
      <c r="F173" s="43"/>
      <c r="G173" s="27">
        <f t="shared" si="0"/>
        <v>0</v>
      </c>
      <c r="H173" s="43"/>
      <c r="I173" s="43"/>
      <c r="J173" s="43" t="s">
        <v>1926</v>
      </c>
      <c r="K173" s="43">
        <v>6</v>
      </c>
      <c r="L173" s="43" t="s">
        <v>1927</v>
      </c>
      <c r="M173" s="46" t="s">
        <v>1928</v>
      </c>
      <c r="N173" s="43" t="s">
        <v>1929</v>
      </c>
      <c r="O173" s="43" t="s">
        <v>1930</v>
      </c>
      <c r="P173" s="43" t="s">
        <v>1931</v>
      </c>
      <c r="Q173" s="43" t="s">
        <v>1932</v>
      </c>
      <c r="R173" s="43" t="s">
        <v>562</v>
      </c>
      <c r="S173" s="43" t="s">
        <v>1933</v>
      </c>
      <c r="T173" s="43"/>
      <c r="U173" s="43" t="s">
        <v>119</v>
      </c>
      <c r="V173" s="43" t="s">
        <v>300</v>
      </c>
      <c r="W173" s="43" t="s">
        <v>1934</v>
      </c>
      <c r="X173" s="53"/>
      <c r="Y173" s="48" t="s">
        <v>477</v>
      </c>
      <c r="Z173" s="43" t="s">
        <v>478</v>
      </c>
      <c r="AA173" s="49" t="b">
        <v>0</v>
      </c>
      <c r="AB173" s="49" t="b">
        <v>0</v>
      </c>
      <c r="AC173" s="49" t="b">
        <v>0</v>
      </c>
      <c r="AD173" s="50" t="b">
        <v>0</v>
      </c>
      <c r="AE173" s="50" t="b">
        <v>0</v>
      </c>
      <c r="AF173" s="50" t="b">
        <v>0</v>
      </c>
      <c r="AG173" s="50" t="b">
        <v>1</v>
      </c>
      <c r="AH173" s="50" t="b">
        <v>1</v>
      </c>
      <c r="AI173" s="43">
        <f t="shared" si="1"/>
        <v>0</v>
      </c>
      <c r="AJ173" s="266" t="s">
        <v>1935</v>
      </c>
      <c r="AK173" s="53"/>
      <c r="AL173" s="48" t="s">
        <v>126</v>
      </c>
      <c r="AM173" s="43" t="s">
        <v>443</v>
      </c>
      <c r="AN173" s="49" t="b">
        <v>1</v>
      </c>
      <c r="AO173" s="49" t="b">
        <v>0</v>
      </c>
      <c r="AP173" s="49" t="b">
        <v>0</v>
      </c>
      <c r="AQ173" s="50" t="b">
        <v>0</v>
      </c>
      <c r="AR173" s="50" t="b">
        <v>0</v>
      </c>
      <c r="AS173" s="50" t="b">
        <v>0</v>
      </c>
      <c r="AT173" s="50" t="b">
        <v>1</v>
      </c>
      <c r="AU173" s="50" t="b">
        <v>0</v>
      </c>
      <c r="AV173" s="43">
        <f t="shared" si="2"/>
        <v>0</v>
      </c>
      <c r="AW173" s="266" t="s">
        <v>1067</v>
      </c>
      <c r="AX173" s="53"/>
      <c r="AY173" s="27">
        <f t="shared" si="11"/>
        <v>0</v>
      </c>
      <c r="AZ173" s="53"/>
      <c r="BA173" s="48"/>
      <c r="BB173" s="264"/>
      <c r="BC173" s="49" t="b">
        <v>0</v>
      </c>
      <c r="BD173" s="50" t="b">
        <v>0</v>
      </c>
      <c r="BE173" s="53"/>
      <c r="BF173" s="27">
        <f t="shared" si="12"/>
        <v>0</v>
      </c>
      <c r="BG173" s="27">
        <f t="shared" si="5"/>
        <v>0</v>
      </c>
      <c r="BH173" s="51">
        <f t="shared" si="6"/>
        <v>0</v>
      </c>
      <c r="BI173" s="52" t="b">
        <v>0</v>
      </c>
      <c r="BJ173" s="27" t="b">
        <f t="shared" si="7"/>
        <v>0</v>
      </c>
      <c r="BK173" s="27"/>
      <c r="BL173" s="27"/>
      <c r="BM173" s="27"/>
    </row>
    <row r="174" spans="1:65" ht="27.6" thickBot="1">
      <c r="A174" s="43" t="s">
        <v>1936</v>
      </c>
      <c r="B174" s="43">
        <f t="shared" si="8"/>
        <v>172</v>
      </c>
      <c r="C174" s="43" t="s">
        <v>1937</v>
      </c>
      <c r="D174" s="43">
        <v>2022</v>
      </c>
      <c r="E174" s="43"/>
      <c r="F174" s="43"/>
      <c r="G174" s="27">
        <f t="shared" si="0"/>
        <v>0</v>
      </c>
      <c r="H174" s="43"/>
      <c r="I174" s="43"/>
      <c r="J174" s="43" t="s">
        <v>1938</v>
      </c>
      <c r="K174" s="43">
        <v>41</v>
      </c>
      <c r="L174" s="43" t="s">
        <v>1939</v>
      </c>
      <c r="M174" s="46" t="s">
        <v>1940</v>
      </c>
      <c r="N174" s="43"/>
      <c r="O174" s="43" t="s">
        <v>1941</v>
      </c>
      <c r="P174" s="43" t="s">
        <v>1942</v>
      </c>
      <c r="Q174" s="43" t="s">
        <v>1943</v>
      </c>
      <c r="R174" s="43" t="s">
        <v>397</v>
      </c>
      <c r="S174" s="43" t="s">
        <v>1704</v>
      </c>
      <c r="T174" s="43"/>
      <c r="U174" s="43" t="s">
        <v>119</v>
      </c>
      <c r="V174" s="43" t="s">
        <v>120</v>
      </c>
      <c r="W174" s="43" t="s">
        <v>1944</v>
      </c>
      <c r="X174" s="53"/>
      <c r="Y174" s="48" t="s">
        <v>122</v>
      </c>
      <c r="Z174" s="43" t="s">
        <v>433</v>
      </c>
      <c r="AA174" s="49" t="b">
        <v>1</v>
      </c>
      <c r="AB174" s="49" t="b">
        <v>1</v>
      </c>
      <c r="AC174" s="49" t="b">
        <v>0</v>
      </c>
      <c r="AD174" s="50" t="b">
        <v>0</v>
      </c>
      <c r="AE174" s="50" t="b">
        <v>0</v>
      </c>
      <c r="AF174" s="50" t="b">
        <v>0</v>
      </c>
      <c r="AG174" s="50" t="b">
        <v>0</v>
      </c>
      <c r="AH174" s="50" t="b">
        <v>0</v>
      </c>
      <c r="AI174" s="43">
        <f t="shared" si="1"/>
        <v>1</v>
      </c>
      <c r="AJ174" s="265"/>
      <c r="AK174" s="53"/>
      <c r="AL174" s="48" t="s">
        <v>138</v>
      </c>
      <c r="AM174" s="43" t="s">
        <v>139</v>
      </c>
      <c r="AN174" s="49" t="b">
        <v>1</v>
      </c>
      <c r="AO174" s="49" t="b">
        <v>0</v>
      </c>
      <c r="AP174" s="49" t="b">
        <v>0</v>
      </c>
      <c r="AQ174" s="50" t="b">
        <v>0</v>
      </c>
      <c r="AR174" s="50" t="b">
        <v>0</v>
      </c>
      <c r="AS174" s="50" t="b">
        <v>0</v>
      </c>
      <c r="AT174" s="50" t="b">
        <v>1</v>
      </c>
      <c r="AU174" s="50" t="b">
        <v>0</v>
      </c>
      <c r="AV174" s="43">
        <f t="shared" si="2"/>
        <v>0</v>
      </c>
      <c r="AW174" s="265"/>
      <c r="AX174" s="53"/>
      <c r="AY174" s="27">
        <f t="shared" si="11"/>
        <v>1</v>
      </c>
      <c r="AZ174" s="53"/>
      <c r="BA174" s="48" t="s">
        <v>122</v>
      </c>
      <c r="BB174" s="267" t="s">
        <v>670</v>
      </c>
      <c r="BC174" s="49" t="b">
        <v>0</v>
      </c>
      <c r="BD174" s="50" t="b">
        <v>1</v>
      </c>
      <c r="BE174" s="53"/>
      <c r="BF174" s="27">
        <f t="shared" si="12"/>
        <v>0</v>
      </c>
      <c r="BG174" s="27">
        <f t="shared" si="5"/>
        <v>0</v>
      </c>
      <c r="BH174" s="51">
        <f t="shared" si="6"/>
        <v>0</v>
      </c>
      <c r="BI174" s="52" t="b">
        <v>0</v>
      </c>
      <c r="BJ174" s="27" t="b">
        <f t="shared" si="7"/>
        <v>0</v>
      </c>
      <c r="BK174" s="27"/>
      <c r="BL174" s="27"/>
      <c r="BM174" s="27"/>
    </row>
    <row r="175" spans="1:65" ht="27.6" thickBot="1">
      <c r="A175" s="43" t="s">
        <v>1945</v>
      </c>
      <c r="B175" s="43">
        <f t="shared" si="8"/>
        <v>173</v>
      </c>
      <c r="C175" s="43" t="s">
        <v>1946</v>
      </c>
      <c r="D175" s="43">
        <v>2022</v>
      </c>
      <c r="E175" s="43"/>
      <c r="F175" s="43"/>
      <c r="G175" s="27">
        <f t="shared" si="0"/>
        <v>0</v>
      </c>
      <c r="H175" s="43"/>
      <c r="I175" s="43"/>
      <c r="J175" s="43" t="s">
        <v>1864</v>
      </c>
      <c r="K175" s="43">
        <v>5</v>
      </c>
      <c r="L175" s="43" t="s">
        <v>1947</v>
      </c>
      <c r="M175" s="46" t="s">
        <v>1948</v>
      </c>
      <c r="N175" s="43" t="s">
        <v>1949</v>
      </c>
      <c r="O175" s="43" t="s">
        <v>1950</v>
      </c>
      <c r="P175" s="43" t="s">
        <v>1951</v>
      </c>
      <c r="Q175" s="43" t="s">
        <v>1952</v>
      </c>
      <c r="R175" s="43" t="s">
        <v>562</v>
      </c>
      <c r="S175" s="43" t="s">
        <v>1871</v>
      </c>
      <c r="T175" s="43"/>
      <c r="U175" s="43" t="s">
        <v>119</v>
      </c>
      <c r="V175" s="43" t="s">
        <v>300</v>
      </c>
      <c r="W175" s="43" t="s">
        <v>1953</v>
      </c>
      <c r="X175" s="53"/>
      <c r="Y175" s="48" t="s">
        <v>477</v>
      </c>
      <c r="Z175" s="43" t="s">
        <v>478</v>
      </c>
      <c r="AA175" s="49" t="b">
        <v>1</v>
      </c>
      <c r="AB175" s="49" t="b">
        <v>1</v>
      </c>
      <c r="AC175" s="49" t="b">
        <v>0</v>
      </c>
      <c r="AD175" s="50" t="b">
        <v>0</v>
      </c>
      <c r="AE175" s="50" t="b">
        <v>0</v>
      </c>
      <c r="AF175" s="50" t="b">
        <v>0</v>
      </c>
      <c r="AG175" s="50" t="b">
        <v>1</v>
      </c>
      <c r="AH175" s="50" t="b">
        <v>0</v>
      </c>
      <c r="AI175" s="43">
        <f t="shared" si="1"/>
        <v>0</v>
      </c>
      <c r="AJ175" s="266" t="s">
        <v>1067</v>
      </c>
      <c r="AK175" s="53"/>
      <c r="AL175" s="48" t="s">
        <v>126</v>
      </c>
      <c r="AM175" s="43" t="s">
        <v>443</v>
      </c>
      <c r="AN175" s="49" t="b">
        <v>1</v>
      </c>
      <c r="AO175" s="49" t="b">
        <v>1</v>
      </c>
      <c r="AP175" s="49" t="b">
        <v>0</v>
      </c>
      <c r="AQ175" s="50" t="b">
        <v>0</v>
      </c>
      <c r="AR175" s="50" t="b">
        <v>0</v>
      </c>
      <c r="AS175" s="50" t="b">
        <v>0</v>
      </c>
      <c r="AT175" s="50" t="b">
        <v>1</v>
      </c>
      <c r="AU175" s="50" t="b">
        <v>0</v>
      </c>
      <c r="AV175" s="43">
        <f t="shared" si="2"/>
        <v>0</v>
      </c>
      <c r="AW175" s="266" t="s">
        <v>1067</v>
      </c>
      <c r="AX175" s="53"/>
      <c r="AY175" s="27">
        <f t="shared" si="11"/>
        <v>0</v>
      </c>
      <c r="AZ175" s="53"/>
      <c r="BA175" s="48"/>
      <c r="BB175" s="264"/>
      <c r="BC175" s="49" t="b">
        <v>0</v>
      </c>
      <c r="BD175" s="50" t="b">
        <v>0</v>
      </c>
      <c r="BE175" s="53"/>
      <c r="BF175" s="27">
        <f t="shared" si="12"/>
        <v>0</v>
      </c>
      <c r="BG175" s="27">
        <f t="shared" si="5"/>
        <v>0</v>
      </c>
      <c r="BH175" s="51">
        <f t="shared" si="6"/>
        <v>0</v>
      </c>
      <c r="BI175" s="52" t="b">
        <v>0</v>
      </c>
      <c r="BJ175" s="27" t="b">
        <f t="shared" si="7"/>
        <v>0</v>
      </c>
      <c r="BK175" s="27"/>
      <c r="BL175" s="27"/>
      <c r="BM175" s="27"/>
    </row>
    <row r="176" spans="1:65" ht="27.6" thickBot="1">
      <c r="A176" s="43" t="s">
        <v>1954</v>
      </c>
      <c r="B176" s="43">
        <f t="shared" si="8"/>
        <v>174</v>
      </c>
      <c r="C176" s="43" t="s">
        <v>1955</v>
      </c>
      <c r="D176" s="43">
        <v>2022</v>
      </c>
      <c r="E176" s="43"/>
      <c r="F176" s="43"/>
      <c r="G176" s="27">
        <f t="shared" si="0"/>
        <v>0</v>
      </c>
      <c r="H176" s="43"/>
      <c r="I176" s="43"/>
      <c r="J176" s="43" t="s">
        <v>1956</v>
      </c>
      <c r="K176" s="43">
        <v>5</v>
      </c>
      <c r="L176" s="43" t="s">
        <v>1957</v>
      </c>
      <c r="M176" s="46" t="s">
        <v>1958</v>
      </c>
      <c r="N176" s="43" t="s">
        <v>1959</v>
      </c>
      <c r="O176" s="43" t="s">
        <v>1960</v>
      </c>
      <c r="P176" s="43"/>
      <c r="Q176" s="43" t="s">
        <v>1961</v>
      </c>
      <c r="R176" s="43" t="s">
        <v>117</v>
      </c>
      <c r="S176" s="43" t="s">
        <v>1962</v>
      </c>
      <c r="T176" s="43"/>
      <c r="U176" s="43" t="s">
        <v>119</v>
      </c>
      <c r="V176" s="43" t="s">
        <v>300</v>
      </c>
      <c r="W176" s="43" t="s">
        <v>1963</v>
      </c>
      <c r="X176" s="53"/>
      <c r="Y176" s="48" t="s">
        <v>477</v>
      </c>
      <c r="Z176" s="43" t="s">
        <v>478</v>
      </c>
      <c r="AA176" s="49" t="b">
        <v>0</v>
      </c>
      <c r="AB176" s="49" t="b">
        <v>0</v>
      </c>
      <c r="AC176" s="49" t="b">
        <v>0</v>
      </c>
      <c r="AD176" s="50" t="b">
        <v>0</v>
      </c>
      <c r="AE176" s="50" t="b">
        <v>0</v>
      </c>
      <c r="AF176" s="50" t="b">
        <v>0</v>
      </c>
      <c r="AG176" s="50" t="b">
        <v>1</v>
      </c>
      <c r="AH176" s="50" t="b">
        <v>1</v>
      </c>
      <c r="AI176" s="43">
        <f t="shared" si="1"/>
        <v>0</v>
      </c>
      <c r="AJ176" s="267" t="s">
        <v>1964</v>
      </c>
      <c r="AK176" s="53"/>
      <c r="AL176" s="48" t="s">
        <v>126</v>
      </c>
      <c r="AM176" s="43" t="s">
        <v>443</v>
      </c>
      <c r="AN176" s="49" t="b">
        <v>0</v>
      </c>
      <c r="AO176" s="49" t="b">
        <v>0</v>
      </c>
      <c r="AP176" s="49" t="b">
        <v>0</v>
      </c>
      <c r="AQ176" s="50" t="b">
        <v>0</v>
      </c>
      <c r="AR176" s="50" t="b">
        <v>0</v>
      </c>
      <c r="AS176" s="50" t="b">
        <v>0</v>
      </c>
      <c r="AT176" s="50" t="b">
        <v>1</v>
      </c>
      <c r="AU176" s="50" t="b">
        <v>1</v>
      </c>
      <c r="AV176" s="43">
        <f t="shared" si="2"/>
        <v>0</v>
      </c>
      <c r="AW176" s="267" t="s">
        <v>1430</v>
      </c>
      <c r="AX176" s="53"/>
      <c r="AY176" s="27">
        <f t="shared" si="11"/>
        <v>0</v>
      </c>
      <c r="AZ176" s="53"/>
      <c r="BA176" s="48"/>
      <c r="BB176" s="265"/>
      <c r="BC176" s="49" t="b">
        <v>0</v>
      </c>
      <c r="BD176" s="50" t="b">
        <v>0</v>
      </c>
      <c r="BE176" s="53"/>
      <c r="BF176" s="27">
        <f t="shared" si="12"/>
        <v>0</v>
      </c>
      <c r="BG176" s="27">
        <f t="shared" si="5"/>
        <v>0</v>
      </c>
      <c r="BH176" s="51">
        <f t="shared" si="6"/>
        <v>0</v>
      </c>
      <c r="BI176" s="52" t="b">
        <v>0</v>
      </c>
      <c r="BJ176" s="27" t="b">
        <f t="shared" si="7"/>
        <v>0</v>
      </c>
      <c r="BK176" s="27"/>
      <c r="BL176" s="27"/>
      <c r="BM176" s="27"/>
    </row>
    <row r="177" spans="1:65" ht="27.6" thickBot="1">
      <c r="A177" s="43" t="s">
        <v>1965</v>
      </c>
      <c r="B177" s="43">
        <f t="shared" si="8"/>
        <v>175</v>
      </c>
      <c r="C177" s="43" t="s">
        <v>1966</v>
      </c>
      <c r="D177" s="43">
        <v>2022</v>
      </c>
      <c r="E177" s="44" t="s">
        <v>31</v>
      </c>
      <c r="F177" s="44" t="s">
        <v>588</v>
      </c>
      <c r="G177" s="27">
        <f t="shared" si="0"/>
        <v>1</v>
      </c>
      <c r="H177" s="44" t="s">
        <v>109</v>
      </c>
      <c r="I177" s="45" t="s">
        <v>589</v>
      </c>
      <c r="J177" s="43" t="s">
        <v>1967</v>
      </c>
      <c r="K177" s="43">
        <v>6</v>
      </c>
      <c r="L177" s="43" t="s">
        <v>1968</v>
      </c>
      <c r="M177" s="46" t="s">
        <v>1969</v>
      </c>
      <c r="N177" s="43" t="s">
        <v>1970</v>
      </c>
      <c r="O177" s="43" t="s">
        <v>1971</v>
      </c>
      <c r="P177" s="43" t="s">
        <v>1972</v>
      </c>
      <c r="Q177" s="43" t="s">
        <v>1973</v>
      </c>
      <c r="R177" s="43" t="s">
        <v>397</v>
      </c>
      <c r="S177" s="43" t="s">
        <v>1974</v>
      </c>
      <c r="T177" s="43"/>
      <c r="U177" s="43" t="s">
        <v>119</v>
      </c>
      <c r="V177" s="43" t="s">
        <v>300</v>
      </c>
      <c r="W177" s="43" t="s">
        <v>1975</v>
      </c>
      <c r="X177" s="47"/>
      <c r="Y177" s="48" t="s">
        <v>477</v>
      </c>
      <c r="Z177" s="43" t="s">
        <v>478</v>
      </c>
      <c r="AA177" s="49" t="b">
        <v>1</v>
      </c>
      <c r="AB177" s="49" t="b">
        <v>0</v>
      </c>
      <c r="AC177" s="49" t="b">
        <v>0</v>
      </c>
      <c r="AD177" s="50" t="b">
        <v>0</v>
      </c>
      <c r="AE177" s="50" t="b">
        <v>0</v>
      </c>
      <c r="AF177" s="50" t="b">
        <v>0</v>
      </c>
      <c r="AG177" s="50" t="b">
        <v>0</v>
      </c>
      <c r="AH177" s="50" t="b">
        <v>0</v>
      </c>
      <c r="AI177" s="43">
        <f t="shared" si="1"/>
        <v>1</v>
      </c>
      <c r="AJ177" s="264"/>
      <c r="AK177" s="47"/>
      <c r="AL177" s="48" t="s">
        <v>138</v>
      </c>
      <c r="AM177" s="43" t="s">
        <v>139</v>
      </c>
      <c r="AN177" s="49" t="b">
        <v>1</v>
      </c>
      <c r="AO177" s="49" t="b">
        <v>0</v>
      </c>
      <c r="AP177" s="49" t="b">
        <v>0</v>
      </c>
      <c r="AQ177" s="50" t="b">
        <v>0</v>
      </c>
      <c r="AR177" s="50" t="b">
        <v>0</v>
      </c>
      <c r="AS177" s="50" t="b">
        <v>0</v>
      </c>
      <c r="AT177" s="50" t="b">
        <v>0</v>
      </c>
      <c r="AU177" s="50" t="b">
        <v>0</v>
      </c>
      <c r="AV177" s="43">
        <f t="shared" si="2"/>
        <v>1</v>
      </c>
      <c r="AW177" s="266" t="s">
        <v>685</v>
      </c>
      <c r="AX177" s="47"/>
      <c r="AY177" s="27">
        <f t="shared" si="11"/>
        <v>0</v>
      </c>
      <c r="AZ177" s="47"/>
      <c r="BA177" s="48"/>
      <c r="BB177" s="264"/>
      <c r="BC177" s="49" t="b">
        <v>0</v>
      </c>
      <c r="BD177" s="50" t="b">
        <v>0</v>
      </c>
      <c r="BE177" s="47"/>
      <c r="BF177" s="27">
        <f t="shared" si="12"/>
        <v>1</v>
      </c>
      <c r="BG177" s="27">
        <f t="shared" si="5"/>
        <v>0</v>
      </c>
      <c r="BH177" s="51">
        <f t="shared" si="6"/>
        <v>1</v>
      </c>
      <c r="BI177" s="52" t="b">
        <v>1</v>
      </c>
      <c r="BJ177" s="27" t="b">
        <f t="shared" si="7"/>
        <v>0</v>
      </c>
      <c r="BK177" s="27"/>
      <c r="BL177" s="27"/>
      <c r="BM177" s="27"/>
    </row>
    <row r="178" spans="1:65" ht="27.6" thickBot="1">
      <c r="A178" s="43" t="s">
        <v>1976</v>
      </c>
      <c r="B178" s="43">
        <f t="shared" si="8"/>
        <v>176</v>
      </c>
      <c r="C178" s="43" t="s">
        <v>1977</v>
      </c>
      <c r="D178" s="43">
        <v>2022</v>
      </c>
      <c r="E178" s="43"/>
      <c r="F178" s="43"/>
      <c r="G178" s="27">
        <f t="shared" si="0"/>
        <v>0</v>
      </c>
      <c r="H178" s="43"/>
      <c r="I178" s="43"/>
      <c r="J178" s="43" t="s">
        <v>1978</v>
      </c>
      <c r="K178" s="43">
        <v>0</v>
      </c>
      <c r="L178" s="43" t="s">
        <v>1979</v>
      </c>
      <c r="M178" s="46" t="s">
        <v>1980</v>
      </c>
      <c r="N178" s="43" t="s">
        <v>1981</v>
      </c>
      <c r="O178" s="43" t="s">
        <v>1982</v>
      </c>
      <c r="P178" s="43" t="s">
        <v>1983</v>
      </c>
      <c r="Q178" s="43" t="s">
        <v>1984</v>
      </c>
      <c r="R178" s="43" t="s">
        <v>562</v>
      </c>
      <c r="S178" s="43" t="s">
        <v>1985</v>
      </c>
      <c r="T178" s="43"/>
      <c r="U178" s="43" t="s">
        <v>119</v>
      </c>
      <c r="V178" s="43" t="s">
        <v>1127</v>
      </c>
      <c r="W178" s="43" t="s">
        <v>1986</v>
      </c>
      <c r="X178" s="53"/>
      <c r="Y178" s="48" t="s">
        <v>477</v>
      </c>
      <c r="Z178" s="43" t="s">
        <v>478</v>
      </c>
      <c r="AA178" s="49" t="b">
        <v>0</v>
      </c>
      <c r="AB178" s="49" t="b">
        <v>0</v>
      </c>
      <c r="AC178" s="49" t="b">
        <v>0</v>
      </c>
      <c r="AD178" s="50" t="b">
        <v>0</v>
      </c>
      <c r="AE178" s="50" t="b">
        <v>0</v>
      </c>
      <c r="AF178" s="50" t="b">
        <v>0</v>
      </c>
      <c r="AG178" s="50" t="b">
        <v>1</v>
      </c>
      <c r="AH178" s="50" t="b">
        <v>0</v>
      </c>
      <c r="AI178" s="43">
        <f t="shared" si="1"/>
        <v>0</v>
      </c>
      <c r="AJ178" s="265"/>
      <c r="AK178" s="53"/>
      <c r="AL178" s="48" t="s">
        <v>126</v>
      </c>
      <c r="AM178" s="43" t="s">
        <v>443</v>
      </c>
      <c r="AN178" s="49" t="b">
        <v>0</v>
      </c>
      <c r="AO178" s="49" t="b">
        <v>0</v>
      </c>
      <c r="AP178" s="49" t="b">
        <v>0</v>
      </c>
      <c r="AQ178" s="50" t="b">
        <v>0</v>
      </c>
      <c r="AR178" s="50" t="b">
        <v>0</v>
      </c>
      <c r="AS178" s="50" t="b">
        <v>0</v>
      </c>
      <c r="AT178" s="50" t="b">
        <v>1</v>
      </c>
      <c r="AU178" s="50" t="b">
        <v>1</v>
      </c>
      <c r="AV178" s="43">
        <f t="shared" si="2"/>
        <v>0</v>
      </c>
      <c r="AW178" s="267" t="s">
        <v>1430</v>
      </c>
      <c r="AX178" s="53"/>
      <c r="AY178" s="27">
        <f t="shared" si="11"/>
        <v>0</v>
      </c>
      <c r="AZ178" s="53"/>
      <c r="BA178" s="48"/>
      <c r="BB178" s="265"/>
      <c r="BC178" s="49" t="b">
        <v>0</v>
      </c>
      <c r="BD178" s="50" t="b">
        <v>0</v>
      </c>
      <c r="BE178" s="53"/>
      <c r="BF178" s="27">
        <f t="shared" si="12"/>
        <v>0</v>
      </c>
      <c r="BG178" s="27">
        <f t="shared" si="5"/>
        <v>0</v>
      </c>
      <c r="BH178" s="51">
        <f t="shared" si="6"/>
        <v>0</v>
      </c>
      <c r="BI178" s="52" t="b">
        <v>0</v>
      </c>
      <c r="BJ178" s="27" t="b">
        <f t="shared" si="7"/>
        <v>0</v>
      </c>
      <c r="BK178" s="27"/>
      <c r="BL178" s="27"/>
      <c r="BM178" s="27"/>
    </row>
    <row r="179" spans="1:65" ht="31.2" thickBot="1">
      <c r="A179" s="43" t="s">
        <v>1987</v>
      </c>
      <c r="B179" s="43">
        <f t="shared" si="8"/>
        <v>177</v>
      </c>
      <c r="C179" s="43" t="s">
        <v>1988</v>
      </c>
      <c r="D179" s="43">
        <v>2022</v>
      </c>
      <c r="E179" s="43"/>
      <c r="F179" s="43"/>
      <c r="G179" s="27">
        <f t="shared" si="0"/>
        <v>0</v>
      </c>
      <c r="H179" s="43"/>
      <c r="I179" s="43"/>
      <c r="J179" s="43" t="s">
        <v>1956</v>
      </c>
      <c r="K179" s="43">
        <v>0</v>
      </c>
      <c r="L179" s="43" t="s">
        <v>1989</v>
      </c>
      <c r="M179" s="46" t="s">
        <v>1990</v>
      </c>
      <c r="N179" s="43" t="s">
        <v>1991</v>
      </c>
      <c r="O179" s="43" t="s">
        <v>1992</v>
      </c>
      <c r="P179" s="43"/>
      <c r="Q179" s="43" t="s">
        <v>1993</v>
      </c>
      <c r="R179" s="43" t="s">
        <v>117</v>
      </c>
      <c r="S179" s="43" t="s">
        <v>1962</v>
      </c>
      <c r="T179" s="43"/>
      <c r="U179" s="43" t="s">
        <v>119</v>
      </c>
      <c r="V179" s="43" t="s">
        <v>300</v>
      </c>
      <c r="W179" s="43" t="s">
        <v>1994</v>
      </c>
      <c r="X179" s="53"/>
      <c r="Y179" s="48" t="s">
        <v>477</v>
      </c>
      <c r="Z179" s="43" t="s">
        <v>478</v>
      </c>
      <c r="AA179" s="49" t="b">
        <v>1</v>
      </c>
      <c r="AB179" s="49" t="b">
        <v>0</v>
      </c>
      <c r="AC179" s="49" t="b">
        <v>0</v>
      </c>
      <c r="AD179" s="50" t="b">
        <v>0</v>
      </c>
      <c r="AE179" s="50" t="b">
        <v>0</v>
      </c>
      <c r="AF179" s="50" t="b">
        <v>0</v>
      </c>
      <c r="AG179" s="50" t="b">
        <v>1</v>
      </c>
      <c r="AH179" s="50" t="b">
        <v>0</v>
      </c>
      <c r="AI179" s="43">
        <f t="shared" si="1"/>
        <v>0</v>
      </c>
      <c r="AJ179" s="264"/>
      <c r="AK179" s="53"/>
      <c r="AL179" s="48" t="s">
        <v>126</v>
      </c>
      <c r="AM179" s="43" t="s">
        <v>443</v>
      </c>
      <c r="AN179" s="49" t="b">
        <v>0</v>
      </c>
      <c r="AO179" s="49" t="b">
        <v>0</v>
      </c>
      <c r="AP179" s="49" t="b">
        <v>0</v>
      </c>
      <c r="AQ179" s="50" t="b">
        <v>0</v>
      </c>
      <c r="AR179" s="50" t="b">
        <v>0</v>
      </c>
      <c r="AS179" s="50" t="b">
        <v>0</v>
      </c>
      <c r="AT179" s="50" t="b">
        <v>1</v>
      </c>
      <c r="AU179" s="50" t="b">
        <v>1</v>
      </c>
      <c r="AV179" s="43">
        <f t="shared" si="2"/>
        <v>0</v>
      </c>
      <c r="AW179" s="266" t="s">
        <v>1817</v>
      </c>
      <c r="AX179" s="53"/>
      <c r="AY179" s="27">
        <f t="shared" si="11"/>
        <v>0</v>
      </c>
      <c r="AZ179" s="53"/>
      <c r="BA179" s="48"/>
      <c r="BB179" s="264"/>
      <c r="BC179" s="49" t="b">
        <v>0</v>
      </c>
      <c r="BD179" s="50" t="b">
        <v>0</v>
      </c>
      <c r="BE179" s="53"/>
      <c r="BF179" s="27">
        <f t="shared" si="12"/>
        <v>0</v>
      </c>
      <c r="BG179" s="27">
        <f t="shared" si="5"/>
        <v>0</v>
      </c>
      <c r="BH179" s="51">
        <f t="shared" si="6"/>
        <v>0</v>
      </c>
      <c r="BI179" s="52" t="b">
        <v>0</v>
      </c>
      <c r="BJ179" s="27" t="b">
        <f t="shared" si="7"/>
        <v>0</v>
      </c>
      <c r="BK179" s="27"/>
      <c r="BL179" s="27"/>
      <c r="BM179" s="27"/>
    </row>
    <row r="180" spans="1:65" ht="27.6" thickBot="1">
      <c r="A180" s="43" t="s">
        <v>1995</v>
      </c>
      <c r="B180" s="43">
        <f t="shared" si="8"/>
        <v>178</v>
      </c>
      <c r="C180" s="43" t="s">
        <v>1996</v>
      </c>
      <c r="D180" s="43">
        <v>2022</v>
      </c>
      <c r="E180" s="43"/>
      <c r="F180" s="43"/>
      <c r="G180" s="27">
        <f t="shared" si="0"/>
        <v>0</v>
      </c>
      <c r="H180" s="43"/>
      <c r="I180" s="43"/>
      <c r="J180" s="43" t="s">
        <v>1997</v>
      </c>
      <c r="K180" s="43">
        <v>23</v>
      </c>
      <c r="L180" s="43" t="s">
        <v>1998</v>
      </c>
      <c r="M180" s="46" t="s">
        <v>1999</v>
      </c>
      <c r="N180" s="43" t="s">
        <v>2000</v>
      </c>
      <c r="O180" s="43" t="s">
        <v>2001</v>
      </c>
      <c r="P180" s="43" t="s">
        <v>2002</v>
      </c>
      <c r="Q180" s="43" t="s">
        <v>2003</v>
      </c>
      <c r="R180" s="43" t="s">
        <v>117</v>
      </c>
      <c r="S180" s="43" t="s">
        <v>2004</v>
      </c>
      <c r="T180" s="43"/>
      <c r="U180" s="43" t="s">
        <v>119</v>
      </c>
      <c r="V180" s="43" t="s">
        <v>300</v>
      </c>
      <c r="W180" s="43" t="s">
        <v>2005</v>
      </c>
      <c r="X180" s="53"/>
      <c r="Y180" s="48" t="s">
        <v>122</v>
      </c>
      <c r="Z180" s="43" t="s">
        <v>433</v>
      </c>
      <c r="AA180" s="49" t="b">
        <v>0</v>
      </c>
      <c r="AB180" s="49" t="b">
        <v>0</v>
      </c>
      <c r="AC180" s="49" t="b">
        <v>0</v>
      </c>
      <c r="AD180" s="50" t="b">
        <v>0</v>
      </c>
      <c r="AE180" s="50" t="b">
        <v>0</v>
      </c>
      <c r="AF180" s="50" t="b">
        <v>0</v>
      </c>
      <c r="AG180" s="50" t="b">
        <v>0</v>
      </c>
      <c r="AH180" s="50" t="b">
        <v>1</v>
      </c>
      <c r="AI180" s="43">
        <f t="shared" si="1"/>
        <v>0</v>
      </c>
      <c r="AJ180" s="265"/>
      <c r="AK180" s="53"/>
      <c r="AL180" s="48" t="s">
        <v>477</v>
      </c>
      <c r="AM180" s="43" t="s">
        <v>478</v>
      </c>
      <c r="AN180" s="49" t="b">
        <v>0</v>
      </c>
      <c r="AO180" s="49" t="b">
        <v>0</v>
      </c>
      <c r="AP180" s="49" t="b">
        <v>0</v>
      </c>
      <c r="AQ180" s="50" t="b">
        <v>0</v>
      </c>
      <c r="AR180" s="50" t="b">
        <v>0</v>
      </c>
      <c r="AS180" s="50" t="b">
        <v>0</v>
      </c>
      <c r="AT180" s="50" t="b">
        <v>1</v>
      </c>
      <c r="AU180" s="50" t="b">
        <v>1</v>
      </c>
      <c r="AV180" s="43">
        <f t="shared" si="2"/>
        <v>0</v>
      </c>
      <c r="AW180" s="267" t="s">
        <v>2006</v>
      </c>
      <c r="AX180" s="53"/>
      <c r="AY180" s="27">
        <f t="shared" si="11"/>
        <v>0</v>
      </c>
      <c r="AZ180" s="53"/>
      <c r="BA180" s="48"/>
      <c r="BB180" s="265"/>
      <c r="BC180" s="49" t="b">
        <v>0</v>
      </c>
      <c r="BD180" s="50" t="b">
        <v>0</v>
      </c>
      <c r="BE180" s="53"/>
      <c r="BF180" s="27">
        <f t="shared" si="12"/>
        <v>0</v>
      </c>
      <c r="BG180" s="27">
        <f t="shared" si="5"/>
        <v>0</v>
      </c>
      <c r="BH180" s="51">
        <f t="shared" si="6"/>
        <v>0</v>
      </c>
      <c r="BI180" s="52" t="b">
        <v>0</v>
      </c>
      <c r="BJ180" s="27" t="b">
        <f t="shared" si="7"/>
        <v>0</v>
      </c>
      <c r="BK180" s="27"/>
      <c r="BL180" s="27"/>
      <c r="BM180" s="27"/>
    </row>
    <row r="181" spans="1:65" ht="27.6" thickBot="1">
      <c r="A181" s="43" t="s">
        <v>2007</v>
      </c>
      <c r="B181" s="43">
        <f t="shared" si="8"/>
        <v>179</v>
      </c>
      <c r="C181" s="43" t="s">
        <v>2008</v>
      </c>
      <c r="D181" s="43">
        <v>2022</v>
      </c>
      <c r="E181" s="43"/>
      <c r="F181" s="43"/>
      <c r="G181" s="27">
        <f t="shared" si="0"/>
        <v>0</v>
      </c>
      <c r="H181" s="43"/>
      <c r="I181" s="43"/>
      <c r="J181" s="43" t="s">
        <v>1956</v>
      </c>
      <c r="K181" s="43">
        <v>1</v>
      </c>
      <c r="L181" s="43" t="s">
        <v>2009</v>
      </c>
      <c r="M181" s="46" t="s">
        <v>2010</v>
      </c>
      <c r="N181" s="43" t="s">
        <v>2011</v>
      </c>
      <c r="O181" s="43" t="s">
        <v>2012</v>
      </c>
      <c r="P181" s="43"/>
      <c r="Q181" s="43" t="s">
        <v>2013</v>
      </c>
      <c r="R181" s="43" t="s">
        <v>117</v>
      </c>
      <c r="S181" s="43" t="s">
        <v>1962</v>
      </c>
      <c r="T181" s="43"/>
      <c r="U181" s="43" t="s">
        <v>119</v>
      </c>
      <c r="V181" s="43" t="s">
        <v>300</v>
      </c>
      <c r="W181" s="43" t="s">
        <v>2014</v>
      </c>
      <c r="X181" s="53"/>
      <c r="Y181" s="48" t="s">
        <v>122</v>
      </c>
      <c r="Z181" s="43" t="s">
        <v>433</v>
      </c>
      <c r="AA181" s="49" t="b">
        <v>0</v>
      </c>
      <c r="AB181" s="49" t="b">
        <v>0</v>
      </c>
      <c r="AC181" s="49" t="b">
        <v>0</v>
      </c>
      <c r="AD181" s="50" t="b">
        <v>0</v>
      </c>
      <c r="AE181" s="50" t="b">
        <v>0</v>
      </c>
      <c r="AF181" s="50" t="b">
        <v>0</v>
      </c>
      <c r="AG181" s="50" t="b">
        <v>0</v>
      </c>
      <c r="AH181" s="50" t="b">
        <v>1</v>
      </c>
      <c r="AI181" s="43">
        <f t="shared" si="1"/>
        <v>0</v>
      </c>
      <c r="AJ181" s="264"/>
      <c r="AK181" s="53"/>
      <c r="AL181" s="48" t="s">
        <v>477</v>
      </c>
      <c r="AM181" s="43" t="s">
        <v>478</v>
      </c>
      <c r="AN181" s="49" t="b">
        <v>0</v>
      </c>
      <c r="AO181" s="49" t="b">
        <v>0</v>
      </c>
      <c r="AP181" s="49" t="b">
        <v>0</v>
      </c>
      <c r="AQ181" s="50" t="b">
        <v>0</v>
      </c>
      <c r="AR181" s="50" t="b">
        <v>0</v>
      </c>
      <c r="AS181" s="50" t="b">
        <v>0</v>
      </c>
      <c r="AT181" s="50" t="b">
        <v>1</v>
      </c>
      <c r="AU181" s="50" t="b">
        <v>1</v>
      </c>
      <c r="AV181" s="43">
        <f t="shared" si="2"/>
        <v>0</v>
      </c>
      <c r="AW181" s="266" t="s">
        <v>2015</v>
      </c>
      <c r="AX181" s="53"/>
      <c r="AY181" s="27">
        <f t="shared" si="11"/>
        <v>0</v>
      </c>
      <c r="AZ181" s="53"/>
      <c r="BA181" s="48"/>
      <c r="BB181" s="264"/>
      <c r="BC181" s="49" t="b">
        <v>0</v>
      </c>
      <c r="BD181" s="50" t="b">
        <v>0</v>
      </c>
      <c r="BE181" s="53"/>
      <c r="BF181" s="27">
        <f t="shared" si="12"/>
        <v>0</v>
      </c>
      <c r="BG181" s="27">
        <f t="shared" si="5"/>
        <v>0</v>
      </c>
      <c r="BH181" s="51">
        <f t="shared" si="6"/>
        <v>0</v>
      </c>
      <c r="BI181" s="52" t="b">
        <v>0</v>
      </c>
      <c r="BJ181" s="27" t="b">
        <f t="shared" si="7"/>
        <v>0</v>
      </c>
      <c r="BK181" s="27"/>
      <c r="BL181" s="27"/>
      <c r="BM181" s="27"/>
    </row>
    <row r="182" spans="1:65" ht="27.6" thickBot="1">
      <c r="A182" s="43" t="s">
        <v>2016</v>
      </c>
      <c r="B182" s="43">
        <f t="shared" si="8"/>
        <v>180</v>
      </c>
      <c r="C182" s="43" t="s">
        <v>2017</v>
      </c>
      <c r="D182" s="43">
        <v>2022</v>
      </c>
      <c r="E182" s="43"/>
      <c r="F182" s="43"/>
      <c r="G182" s="27">
        <f t="shared" si="0"/>
        <v>0</v>
      </c>
      <c r="H182" s="43"/>
      <c r="I182" s="43"/>
      <c r="J182" s="43" t="s">
        <v>1956</v>
      </c>
      <c r="K182" s="43">
        <v>1</v>
      </c>
      <c r="L182" s="43" t="s">
        <v>2018</v>
      </c>
      <c r="M182" s="46" t="s">
        <v>2019</v>
      </c>
      <c r="N182" s="43" t="s">
        <v>2020</v>
      </c>
      <c r="O182" s="43" t="s">
        <v>2021</v>
      </c>
      <c r="P182" s="43"/>
      <c r="Q182" s="43" t="s">
        <v>2022</v>
      </c>
      <c r="R182" s="43" t="s">
        <v>117</v>
      </c>
      <c r="S182" s="43" t="s">
        <v>1962</v>
      </c>
      <c r="T182" s="43"/>
      <c r="U182" s="43" t="s">
        <v>119</v>
      </c>
      <c r="V182" s="43" t="s">
        <v>300</v>
      </c>
      <c r="W182" s="43" t="s">
        <v>2023</v>
      </c>
      <c r="X182" s="53"/>
      <c r="Y182" s="48" t="s">
        <v>122</v>
      </c>
      <c r="Z182" s="43" t="s">
        <v>433</v>
      </c>
      <c r="AA182" s="49" t="b">
        <v>0</v>
      </c>
      <c r="AB182" s="49" t="b">
        <v>0</v>
      </c>
      <c r="AC182" s="49" t="b">
        <v>0</v>
      </c>
      <c r="AD182" s="50" t="b">
        <v>0</v>
      </c>
      <c r="AE182" s="50" t="b">
        <v>0</v>
      </c>
      <c r="AF182" s="50" t="b">
        <v>0</v>
      </c>
      <c r="AG182" s="50" t="b">
        <v>0</v>
      </c>
      <c r="AH182" s="50" t="b">
        <v>1</v>
      </c>
      <c r="AI182" s="43">
        <f t="shared" si="1"/>
        <v>0</v>
      </c>
      <c r="AJ182" s="265"/>
      <c r="AK182" s="53"/>
      <c r="AL182" s="48" t="s">
        <v>477</v>
      </c>
      <c r="AM182" s="43" t="s">
        <v>478</v>
      </c>
      <c r="AN182" s="49" t="b">
        <v>0</v>
      </c>
      <c r="AO182" s="49" t="b">
        <v>0</v>
      </c>
      <c r="AP182" s="49" t="b">
        <v>0</v>
      </c>
      <c r="AQ182" s="50" t="b">
        <v>0</v>
      </c>
      <c r="AR182" s="50" t="b">
        <v>0</v>
      </c>
      <c r="AS182" s="50" t="b">
        <v>0</v>
      </c>
      <c r="AT182" s="50" t="b">
        <v>1</v>
      </c>
      <c r="AU182" s="50" t="b">
        <v>1</v>
      </c>
      <c r="AV182" s="43">
        <f t="shared" si="2"/>
        <v>0</v>
      </c>
      <c r="AW182" s="265"/>
      <c r="AX182" s="53"/>
      <c r="AY182" s="27">
        <f t="shared" si="11"/>
        <v>0</v>
      </c>
      <c r="AZ182" s="53"/>
      <c r="BA182" s="48"/>
      <c r="BB182" s="265"/>
      <c r="BC182" s="49" t="b">
        <v>0</v>
      </c>
      <c r="BD182" s="50" t="b">
        <v>0</v>
      </c>
      <c r="BE182" s="53"/>
      <c r="BF182" s="27">
        <f t="shared" si="12"/>
        <v>0</v>
      </c>
      <c r="BG182" s="27">
        <f t="shared" si="5"/>
        <v>0</v>
      </c>
      <c r="BH182" s="51">
        <f t="shared" si="6"/>
        <v>0</v>
      </c>
      <c r="BI182" s="52" t="b">
        <v>0</v>
      </c>
      <c r="BJ182" s="27" t="b">
        <f t="shared" si="7"/>
        <v>0</v>
      </c>
      <c r="BK182" s="27"/>
      <c r="BL182" s="27"/>
      <c r="BM182" s="27"/>
    </row>
    <row r="183" spans="1:65" ht="27.6" thickBot="1">
      <c r="A183" s="43" t="s">
        <v>2024</v>
      </c>
      <c r="B183" s="43">
        <f t="shared" si="8"/>
        <v>181</v>
      </c>
      <c r="C183" s="43" t="s">
        <v>2025</v>
      </c>
      <c r="D183" s="43">
        <v>2022</v>
      </c>
      <c r="E183" s="43"/>
      <c r="F183" s="43"/>
      <c r="G183" s="27">
        <f t="shared" si="0"/>
        <v>0</v>
      </c>
      <c r="H183" s="43"/>
      <c r="I183" s="43"/>
      <c r="J183" s="43" t="s">
        <v>1956</v>
      </c>
      <c r="K183" s="43">
        <v>0</v>
      </c>
      <c r="L183" s="43" t="s">
        <v>2026</v>
      </c>
      <c r="M183" s="46" t="s">
        <v>2027</v>
      </c>
      <c r="N183" s="43" t="s">
        <v>2028</v>
      </c>
      <c r="O183" s="43" t="s">
        <v>2029</v>
      </c>
      <c r="P183" s="43"/>
      <c r="Q183" s="43" t="s">
        <v>2030</v>
      </c>
      <c r="R183" s="43" t="s">
        <v>117</v>
      </c>
      <c r="S183" s="43" t="s">
        <v>1962</v>
      </c>
      <c r="T183" s="43"/>
      <c r="U183" s="43" t="s">
        <v>119</v>
      </c>
      <c r="V183" s="43" t="s">
        <v>300</v>
      </c>
      <c r="W183" s="43" t="s">
        <v>2031</v>
      </c>
      <c r="X183" s="53"/>
      <c r="Y183" s="48" t="s">
        <v>122</v>
      </c>
      <c r="Z183" s="43" t="s">
        <v>433</v>
      </c>
      <c r="AA183" s="49" t="b">
        <v>0</v>
      </c>
      <c r="AB183" s="49" t="b">
        <v>0</v>
      </c>
      <c r="AC183" s="49" t="b">
        <v>0</v>
      </c>
      <c r="AD183" s="50" t="b">
        <v>0</v>
      </c>
      <c r="AE183" s="50" t="b">
        <v>0</v>
      </c>
      <c r="AF183" s="50" t="b">
        <v>0</v>
      </c>
      <c r="AG183" s="50" t="b">
        <v>0</v>
      </c>
      <c r="AH183" s="50" t="b">
        <v>1</v>
      </c>
      <c r="AI183" s="43">
        <f t="shared" si="1"/>
        <v>0</v>
      </c>
      <c r="AJ183" s="264"/>
      <c r="AK183" s="53"/>
      <c r="AL183" s="48" t="s">
        <v>477</v>
      </c>
      <c r="AM183" s="43" t="s">
        <v>478</v>
      </c>
      <c r="AN183" s="49" t="b">
        <v>0</v>
      </c>
      <c r="AO183" s="49" t="b">
        <v>0</v>
      </c>
      <c r="AP183" s="49" t="b">
        <v>0</v>
      </c>
      <c r="AQ183" s="50" t="b">
        <v>0</v>
      </c>
      <c r="AR183" s="50" t="b">
        <v>0</v>
      </c>
      <c r="AS183" s="50" t="b">
        <v>0</v>
      </c>
      <c r="AT183" s="50" t="b">
        <v>1</v>
      </c>
      <c r="AU183" s="50" t="b">
        <v>0</v>
      </c>
      <c r="AV183" s="43">
        <f t="shared" si="2"/>
        <v>0</v>
      </c>
      <c r="AW183" s="264"/>
      <c r="AX183" s="53"/>
      <c r="AY183" s="27">
        <f t="shared" si="11"/>
        <v>0</v>
      </c>
      <c r="AZ183" s="53"/>
      <c r="BA183" s="48"/>
      <c r="BB183" s="264"/>
      <c r="BC183" s="49" t="b">
        <v>0</v>
      </c>
      <c r="BD183" s="50" t="b">
        <v>0</v>
      </c>
      <c r="BE183" s="53"/>
      <c r="BF183" s="27">
        <f t="shared" si="12"/>
        <v>0</v>
      </c>
      <c r="BG183" s="27">
        <f t="shared" si="5"/>
        <v>0</v>
      </c>
      <c r="BH183" s="51">
        <f t="shared" si="6"/>
        <v>0</v>
      </c>
      <c r="BI183" s="52" t="b">
        <v>0</v>
      </c>
      <c r="BJ183" s="27" t="b">
        <f t="shared" si="7"/>
        <v>0</v>
      </c>
      <c r="BK183" s="27"/>
      <c r="BL183" s="27"/>
      <c r="BM183" s="27"/>
    </row>
    <row r="184" spans="1:65" ht="27.6" thickBot="1">
      <c r="A184" s="43" t="s">
        <v>2032</v>
      </c>
      <c r="B184" s="43">
        <f t="shared" si="8"/>
        <v>182</v>
      </c>
      <c r="C184" s="43" t="s">
        <v>2033</v>
      </c>
      <c r="D184" s="43">
        <v>2022</v>
      </c>
      <c r="E184" s="43"/>
      <c r="F184" s="43"/>
      <c r="G184" s="27">
        <f t="shared" si="0"/>
        <v>0</v>
      </c>
      <c r="H184" s="43"/>
      <c r="I184" s="43"/>
      <c r="J184" s="43" t="s">
        <v>1956</v>
      </c>
      <c r="K184" s="43">
        <v>5</v>
      </c>
      <c r="L184" s="43" t="s">
        <v>2034</v>
      </c>
      <c r="M184" s="46" t="s">
        <v>2035</v>
      </c>
      <c r="N184" s="43" t="s">
        <v>2036</v>
      </c>
      <c r="O184" s="43" t="s">
        <v>2037</v>
      </c>
      <c r="P184" s="43"/>
      <c r="Q184" s="43" t="s">
        <v>2038</v>
      </c>
      <c r="R184" s="43" t="s">
        <v>117</v>
      </c>
      <c r="S184" s="43" t="s">
        <v>1962</v>
      </c>
      <c r="T184" s="43"/>
      <c r="U184" s="43" t="s">
        <v>119</v>
      </c>
      <c r="V184" s="43" t="s">
        <v>300</v>
      </c>
      <c r="W184" s="43" t="s">
        <v>2039</v>
      </c>
      <c r="X184" s="53"/>
      <c r="Y184" s="48" t="s">
        <v>138</v>
      </c>
      <c r="Z184" s="43" t="s">
        <v>139</v>
      </c>
      <c r="AA184" s="49" t="b">
        <v>0</v>
      </c>
      <c r="AB184" s="49" t="b">
        <v>0</v>
      </c>
      <c r="AC184" s="49" t="b">
        <v>0</v>
      </c>
      <c r="AD184" s="50" t="b">
        <v>0</v>
      </c>
      <c r="AE184" s="50" t="b">
        <v>0</v>
      </c>
      <c r="AF184" s="50" t="b">
        <v>0</v>
      </c>
      <c r="AG184" s="50" t="b">
        <v>0</v>
      </c>
      <c r="AH184" s="50" t="b">
        <v>1</v>
      </c>
      <c r="AI184" s="43">
        <f t="shared" si="1"/>
        <v>0</v>
      </c>
      <c r="AJ184" s="267" t="s">
        <v>2040</v>
      </c>
      <c r="AK184" s="53"/>
      <c r="AL184" s="48" t="s">
        <v>477</v>
      </c>
      <c r="AM184" s="43" t="s">
        <v>478</v>
      </c>
      <c r="AN184" s="49" t="b">
        <v>0</v>
      </c>
      <c r="AO184" s="49" t="b">
        <v>0</v>
      </c>
      <c r="AP184" s="49" t="b">
        <v>0</v>
      </c>
      <c r="AQ184" s="50" t="b">
        <v>0</v>
      </c>
      <c r="AR184" s="50" t="b">
        <v>0</v>
      </c>
      <c r="AS184" s="50" t="b">
        <v>0</v>
      </c>
      <c r="AT184" s="50" t="b">
        <v>0</v>
      </c>
      <c r="AU184" s="50" t="b">
        <v>1</v>
      </c>
      <c r="AV184" s="43">
        <f t="shared" si="2"/>
        <v>0</v>
      </c>
      <c r="AW184" s="267" t="s">
        <v>2041</v>
      </c>
      <c r="AX184" s="53"/>
      <c r="AY184" s="27">
        <f t="shared" si="11"/>
        <v>0</v>
      </c>
      <c r="AZ184" s="53"/>
      <c r="BA184" s="48"/>
      <c r="BB184" s="265"/>
      <c r="BC184" s="49" t="b">
        <v>0</v>
      </c>
      <c r="BD184" s="50" t="b">
        <v>0</v>
      </c>
      <c r="BE184" s="53"/>
      <c r="BF184" s="27">
        <f t="shared" si="12"/>
        <v>0</v>
      </c>
      <c r="BG184" s="27">
        <f t="shared" si="5"/>
        <v>0</v>
      </c>
      <c r="BH184" s="51">
        <f t="shared" si="6"/>
        <v>0</v>
      </c>
      <c r="BI184" s="52" t="b">
        <v>0</v>
      </c>
      <c r="BJ184" s="27" t="b">
        <f t="shared" si="7"/>
        <v>0</v>
      </c>
      <c r="BK184" s="27"/>
      <c r="BL184" s="27"/>
      <c r="BM184" s="27"/>
    </row>
    <row r="185" spans="1:65" ht="27.6" thickBot="1">
      <c r="A185" s="43" t="s">
        <v>2042</v>
      </c>
      <c r="B185" s="43">
        <f t="shared" si="8"/>
        <v>183</v>
      </c>
      <c r="C185" s="43" t="s">
        <v>2043</v>
      </c>
      <c r="D185" s="43">
        <v>2022</v>
      </c>
      <c r="E185" s="44" t="s">
        <v>31</v>
      </c>
      <c r="F185" s="44" t="s">
        <v>588</v>
      </c>
      <c r="G185" s="27">
        <f t="shared" si="0"/>
        <v>1</v>
      </c>
      <c r="H185" s="44" t="s">
        <v>109</v>
      </c>
      <c r="I185" s="45" t="s">
        <v>589</v>
      </c>
      <c r="J185" s="43" t="s">
        <v>1185</v>
      </c>
      <c r="K185" s="43">
        <v>53</v>
      </c>
      <c r="L185" s="43" t="s">
        <v>2044</v>
      </c>
      <c r="M185" s="46" t="s">
        <v>2045</v>
      </c>
      <c r="N185" s="43" t="s">
        <v>2046</v>
      </c>
      <c r="O185" s="43" t="s">
        <v>2047</v>
      </c>
      <c r="P185" s="43" t="s">
        <v>2048</v>
      </c>
      <c r="Q185" s="43" t="s">
        <v>2049</v>
      </c>
      <c r="R185" s="43" t="s">
        <v>397</v>
      </c>
      <c r="S185" s="43" t="s">
        <v>1542</v>
      </c>
      <c r="T185" s="43"/>
      <c r="U185" s="43" t="s">
        <v>119</v>
      </c>
      <c r="V185" s="43" t="s">
        <v>120</v>
      </c>
      <c r="W185" s="43" t="s">
        <v>2050</v>
      </c>
      <c r="X185" s="47"/>
      <c r="Y185" s="48" t="s">
        <v>138</v>
      </c>
      <c r="Z185" s="43" t="s">
        <v>139</v>
      </c>
      <c r="AA185" s="49" t="b">
        <v>1</v>
      </c>
      <c r="AB185" s="49" t="b">
        <v>0</v>
      </c>
      <c r="AC185" s="49" t="b">
        <v>0</v>
      </c>
      <c r="AD185" s="50" t="b">
        <v>0</v>
      </c>
      <c r="AE185" s="50" t="b">
        <v>0</v>
      </c>
      <c r="AF185" s="50" t="b">
        <v>0</v>
      </c>
      <c r="AG185" s="50" t="b">
        <v>0</v>
      </c>
      <c r="AH185" s="50" t="b">
        <v>0</v>
      </c>
      <c r="AI185" s="43">
        <f t="shared" si="1"/>
        <v>1</v>
      </c>
      <c r="AJ185" s="266" t="s">
        <v>2051</v>
      </c>
      <c r="AK185" s="47"/>
      <c r="AL185" s="48" t="s">
        <v>477</v>
      </c>
      <c r="AM185" s="43" t="s">
        <v>478</v>
      </c>
      <c r="AN185" s="49" t="b">
        <v>1</v>
      </c>
      <c r="AO185" s="49" t="b">
        <v>0</v>
      </c>
      <c r="AP185" s="49" t="b">
        <v>0</v>
      </c>
      <c r="AQ185" s="50" t="b">
        <v>0</v>
      </c>
      <c r="AR185" s="50" t="b">
        <v>0</v>
      </c>
      <c r="AS185" s="50" t="b">
        <v>0</v>
      </c>
      <c r="AT185" s="50" t="b">
        <v>0</v>
      </c>
      <c r="AU185" s="50" t="b">
        <v>0</v>
      </c>
      <c r="AV185" s="43">
        <f t="shared" si="2"/>
        <v>1</v>
      </c>
      <c r="AW185" s="264"/>
      <c r="AX185" s="47"/>
      <c r="AY185" s="27">
        <f t="shared" si="11"/>
        <v>0</v>
      </c>
      <c r="AZ185" s="47"/>
      <c r="BA185" s="48"/>
      <c r="BB185" s="264"/>
      <c r="BC185" s="49" t="b">
        <v>0</v>
      </c>
      <c r="BD185" s="50" t="b">
        <v>0</v>
      </c>
      <c r="BE185" s="47"/>
      <c r="BF185" s="27">
        <f t="shared" si="12"/>
        <v>1</v>
      </c>
      <c r="BG185" s="27">
        <f t="shared" si="5"/>
        <v>0</v>
      </c>
      <c r="BH185" s="54">
        <f t="shared" si="6"/>
        <v>1</v>
      </c>
      <c r="BI185" s="52" t="b">
        <v>0</v>
      </c>
      <c r="BJ185" s="55" t="b">
        <f t="shared" si="7"/>
        <v>1</v>
      </c>
      <c r="BK185" s="27"/>
      <c r="BL185" s="27"/>
      <c r="BM185" s="27"/>
    </row>
    <row r="186" spans="1:65" ht="27.6" thickBot="1">
      <c r="A186" s="43" t="s">
        <v>2052</v>
      </c>
      <c r="B186" s="43">
        <f t="shared" si="8"/>
        <v>184</v>
      </c>
      <c r="C186" s="43" t="s">
        <v>2053</v>
      </c>
      <c r="D186" s="43">
        <v>2022</v>
      </c>
      <c r="E186" s="43"/>
      <c r="F186" s="43"/>
      <c r="G186" s="27">
        <f t="shared" si="0"/>
        <v>0</v>
      </c>
      <c r="H186" s="43"/>
      <c r="I186" s="43"/>
      <c r="J186" s="43" t="s">
        <v>2054</v>
      </c>
      <c r="K186" s="43">
        <v>0</v>
      </c>
      <c r="L186" s="43" t="s">
        <v>2055</v>
      </c>
      <c r="M186" s="46" t="s">
        <v>2056</v>
      </c>
      <c r="N186" s="43" t="s">
        <v>2057</v>
      </c>
      <c r="O186" s="43" t="s">
        <v>2058</v>
      </c>
      <c r="P186" s="43" t="s">
        <v>2059</v>
      </c>
      <c r="Q186" s="43" t="s">
        <v>2060</v>
      </c>
      <c r="R186" s="43" t="s">
        <v>397</v>
      </c>
      <c r="S186" s="43" t="s">
        <v>2061</v>
      </c>
      <c r="T186" s="43"/>
      <c r="U186" s="43" t="s">
        <v>119</v>
      </c>
      <c r="V186" s="43" t="s">
        <v>300</v>
      </c>
      <c r="W186" s="43" t="s">
        <v>2062</v>
      </c>
      <c r="X186" s="53"/>
      <c r="Y186" s="48" t="s">
        <v>138</v>
      </c>
      <c r="Z186" s="43" t="s">
        <v>139</v>
      </c>
      <c r="AA186" s="49" t="b">
        <v>0</v>
      </c>
      <c r="AB186" s="49" t="b">
        <v>0</v>
      </c>
      <c r="AC186" s="49" t="b">
        <v>0</v>
      </c>
      <c r="AD186" s="50" t="b">
        <v>0</v>
      </c>
      <c r="AE186" s="50" t="b">
        <v>0</v>
      </c>
      <c r="AF186" s="50" t="b">
        <v>0</v>
      </c>
      <c r="AG186" s="50" t="b">
        <v>1</v>
      </c>
      <c r="AH186" s="50" t="b">
        <v>1</v>
      </c>
      <c r="AI186" s="43">
        <f t="shared" si="1"/>
        <v>0</v>
      </c>
      <c r="AJ186" s="265"/>
      <c r="AK186" s="53"/>
      <c r="AL186" s="48" t="s">
        <v>477</v>
      </c>
      <c r="AM186" s="43" t="s">
        <v>478</v>
      </c>
      <c r="AN186" s="49" t="b">
        <v>0</v>
      </c>
      <c r="AO186" s="49" t="b">
        <v>0</v>
      </c>
      <c r="AP186" s="49" t="b">
        <v>0</v>
      </c>
      <c r="AQ186" s="50" t="b">
        <v>0</v>
      </c>
      <c r="AR186" s="50" t="b">
        <v>0</v>
      </c>
      <c r="AS186" s="50" t="b">
        <v>0</v>
      </c>
      <c r="AT186" s="50" t="b">
        <v>1</v>
      </c>
      <c r="AU186" s="50" t="b">
        <v>1</v>
      </c>
      <c r="AV186" s="43">
        <f t="shared" si="2"/>
        <v>0</v>
      </c>
      <c r="AW186" s="265"/>
      <c r="AX186" s="53"/>
      <c r="AY186" s="27">
        <f t="shared" si="11"/>
        <v>0</v>
      </c>
      <c r="AZ186" s="53"/>
      <c r="BA186" s="48"/>
      <c r="BB186" s="265"/>
      <c r="BC186" s="49" t="b">
        <v>0</v>
      </c>
      <c r="BD186" s="50" t="b">
        <v>0</v>
      </c>
      <c r="BE186" s="53"/>
      <c r="BF186" s="27">
        <f t="shared" si="12"/>
        <v>0</v>
      </c>
      <c r="BG186" s="27">
        <f t="shared" si="5"/>
        <v>0</v>
      </c>
      <c r="BH186" s="51">
        <f t="shared" si="6"/>
        <v>0</v>
      </c>
      <c r="BI186" s="52" t="b">
        <v>0</v>
      </c>
      <c r="BJ186" s="27" t="b">
        <f t="shared" si="7"/>
        <v>0</v>
      </c>
      <c r="BK186" s="27"/>
      <c r="BL186" s="27"/>
      <c r="BM186" s="27"/>
    </row>
    <row r="187" spans="1:65" ht="27.6" thickBot="1">
      <c r="A187" s="43" t="s">
        <v>2063</v>
      </c>
      <c r="B187" s="43">
        <f t="shared" si="8"/>
        <v>185</v>
      </c>
      <c r="C187" s="43" t="s">
        <v>2064</v>
      </c>
      <c r="D187" s="43">
        <v>2022</v>
      </c>
      <c r="E187" s="43"/>
      <c r="F187" s="43"/>
      <c r="G187" s="27">
        <f t="shared" si="0"/>
        <v>0</v>
      </c>
      <c r="H187" s="43"/>
      <c r="I187" s="43"/>
      <c r="J187" s="43" t="s">
        <v>2065</v>
      </c>
      <c r="K187" s="43">
        <v>68</v>
      </c>
      <c r="L187" s="43" t="s">
        <v>2066</v>
      </c>
      <c r="M187" s="46" t="s">
        <v>2067</v>
      </c>
      <c r="N187" s="43" t="s">
        <v>2068</v>
      </c>
      <c r="O187" s="43" t="s">
        <v>2069</v>
      </c>
      <c r="P187" s="43" t="s">
        <v>2070</v>
      </c>
      <c r="Q187" s="43" t="s">
        <v>2071</v>
      </c>
      <c r="R187" s="43" t="s">
        <v>397</v>
      </c>
      <c r="S187" s="43" t="s">
        <v>2072</v>
      </c>
      <c r="T187" s="43"/>
      <c r="U187" s="43" t="s">
        <v>119</v>
      </c>
      <c r="V187" s="43" t="s">
        <v>120</v>
      </c>
      <c r="W187" s="43" t="s">
        <v>2073</v>
      </c>
      <c r="X187" s="53"/>
      <c r="Y187" s="48" t="s">
        <v>122</v>
      </c>
      <c r="Z187" s="43" t="s">
        <v>433</v>
      </c>
      <c r="AA187" s="49" t="b">
        <v>0</v>
      </c>
      <c r="AB187" s="49" t="b">
        <v>0</v>
      </c>
      <c r="AC187" s="49" t="b">
        <v>0</v>
      </c>
      <c r="AD187" s="50" t="b">
        <v>0</v>
      </c>
      <c r="AE187" s="50" t="b">
        <v>0</v>
      </c>
      <c r="AF187" s="50" t="b">
        <v>0</v>
      </c>
      <c r="AG187" s="50" t="b">
        <v>1</v>
      </c>
      <c r="AH187" s="50" t="b">
        <v>0</v>
      </c>
      <c r="AI187" s="43">
        <f t="shared" si="1"/>
        <v>0</v>
      </c>
      <c r="AJ187" s="264"/>
      <c r="AK187" s="53"/>
      <c r="AL187" s="48" t="s">
        <v>477</v>
      </c>
      <c r="AM187" s="43" t="s">
        <v>478</v>
      </c>
      <c r="AN187" s="49" t="b">
        <v>0</v>
      </c>
      <c r="AO187" s="49" t="b">
        <v>0</v>
      </c>
      <c r="AP187" s="49" t="b">
        <v>0</v>
      </c>
      <c r="AQ187" s="50" t="b">
        <v>0</v>
      </c>
      <c r="AR187" s="50" t="b">
        <v>0</v>
      </c>
      <c r="AS187" s="50" t="b">
        <v>0</v>
      </c>
      <c r="AT187" s="50" t="b">
        <v>1</v>
      </c>
      <c r="AU187" s="50" t="b">
        <v>0</v>
      </c>
      <c r="AV187" s="43">
        <f t="shared" si="2"/>
        <v>0</v>
      </c>
      <c r="AW187" s="264"/>
      <c r="AX187" s="53"/>
      <c r="AY187" s="27">
        <f t="shared" si="11"/>
        <v>0</v>
      </c>
      <c r="AZ187" s="53"/>
      <c r="BA187" s="48"/>
      <c r="BB187" s="264"/>
      <c r="BC187" s="49" t="b">
        <v>0</v>
      </c>
      <c r="BD187" s="50" t="b">
        <v>0</v>
      </c>
      <c r="BE187" s="53"/>
      <c r="BF187" s="27">
        <f t="shared" si="12"/>
        <v>0</v>
      </c>
      <c r="BG187" s="27">
        <f t="shared" si="5"/>
        <v>0</v>
      </c>
      <c r="BH187" s="51">
        <f t="shared" si="6"/>
        <v>0</v>
      </c>
      <c r="BI187" s="52" t="b">
        <v>0</v>
      </c>
      <c r="BJ187" s="27" t="b">
        <f t="shared" si="7"/>
        <v>0</v>
      </c>
      <c r="BK187" s="27"/>
      <c r="BL187" s="27"/>
      <c r="BM187" s="27"/>
    </row>
    <row r="188" spans="1:65" ht="27.6" thickBot="1">
      <c r="A188" s="43" t="s">
        <v>2074</v>
      </c>
      <c r="B188" s="43">
        <f t="shared" si="8"/>
        <v>186</v>
      </c>
      <c r="C188" s="43" t="s">
        <v>2075</v>
      </c>
      <c r="D188" s="43">
        <v>2022</v>
      </c>
      <c r="E188" s="43"/>
      <c r="F188" s="43"/>
      <c r="G188" s="27">
        <f t="shared" si="0"/>
        <v>0</v>
      </c>
      <c r="H188" s="43"/>
      <c r="I188" s="43"/>
      <c r="J188" s="43" t="s">
        <v>1956</v>
      </c>
      <c r="K188" s="43">
        <v>1</v>
      </c>
      <c r="L188" s="43" t="s">
        <v>2076</v>
      </c>
      <c r="M188" s="46" t="s">
        <v>2077</v>
      </c>
      <c r="N188" s="43" t="s">
        <v>2078</v>
      </c>
      <c r="O188" s="43" t="s">
        <v>2079</v>
      </c>
      <c r="P188" s="43"/>
      <c r="Q188" s="43" t="s">
        <v>2080</v>
      </c>
      <c r="R188" s="43" t="s">
        <v>117</v>
      </c>
      <c r="S188" s="43" t="s">
        <v>1962</v>
      </c>
      <c r="T188" s="43"/>
      <c r="U188" s="43" t="s">
        <v>119</v>
      </c>
      <c r="V188" s="43" t="s">
        <v>300</v>
      </c>
      <c r="W188" s="43" t="s">
        <v>2081</v>
      </c>
      <c r="X188" s="53"/>
      <c r="Y188" s="48" t="s">
        <v>138</v>
      </c>
      <c r="Z188" s="43" t="s">
        <v>139</v>
      </c>
      <c r="AA188" s="49" t="b">
        <v>0</v>
      </c>
      <c r="AB188" s="49" t="b">
        <v>0</v>
      </c>
      <c r="AC188" s="49" t="b">
        <v>0</v>
      </c>
      <c r="AD188" s="50" t="b">
        <v>0</v>
      </c>
      <c r="AE188" s="50" t="b">
        <v>0</v>
      </c>
      <c r="AF188" s="50" t="b">
        <v>0</v>
      </c>
      <c r="AG188" s="50" t="b">
        <v>1</v>
      </c>
      <c r="AH188" s="50" t="b">
        <v>0</v>
      </c>
      <c r="AI188" s="43">
        <f t="shared" si="1"/>
        <v>0</v>
      </c>
      <c r="AJ188" s="265"/>
      <c r="AK188" s="53"/>
      <c r="AL188" s="48" t="s">
        <v>477</v>
      </c>
      <c r="AM188" s="43" t="s">
        <v>478</v>
      </c>
      <c r="AN188" s="49" t="b">
        <v>0</v>
      </c>
      <c r="AO188" s="49" t="b">
        <v>0</v>
      </c>
      <c r="AP188" s="49" t="b">
        <v>0</v>
      </c>
      <c r="AQ188" s="50" t="b">
        <v>0</v>
      </c>
      <c r="AR188" s="50" t="b">
        <v>0</v>
      </c>
      <c r="AS188" s="50" t="b">
        <v>0</v>
      </c>
      <c r="AT188" s="50" t="b">
        <v>1</v>
      </c>
      <c r="AU188" s="50" t="b">
        <v>0</v>
      </c>
      <c r="AV188" s="43">
        <f t="shared" si="2"/>
        <v>0</v>
      </c>
      <c r="AW188" s="265"/>
      <c r="AX188" s="53"/>
      <c r="AY188" s="27">
        <f t="shared" si="11"/>
        <v>0</v>
      </c>
      <c r="AZ188" s="53"/>
      <c r="BA188" s="48"/>
      <c r="BB188" s="265"/>
      <c r="BC188" s="49" t="b">
        <v>0</v>
      </c>
      <c r="BD188" s="50" t="b">
        <v>0</v>
      </c>
      <c r="BE188" s="53"/>
      <c r="BF188" s="27">
        <f t="shared" si="12"/>
        <v>0</v>
      </c>
      <c r="BG188" s="27">
        <f t="shared" si="5"/>
        <v>0</v>
      </c>
      <c r="BH188" s="51">
        <f t="shared" si="6"/>
        <v>0</v>
      </c>
      <c r="BI188" s="52" t="b">
        <v>0</v>
      </c>
      <c r="BJ188" s="27" t="b">
        <f t="shared" si="7"/>
        <v>0</v>
      </c>
      <c r="BK188" s="27"/>
      <c r="BL188" s="27"/>
      <c r="BM188" s="27"/>
    </row>
    <row r="189" spans="1:65" ht="27.6" thickBot="1">
      <c r="A189" s="43" t="s">
        <v>2082</v>
      </c>
      <c r="B189" s="43">
        <f t="shared" si="8"/>
        <v>187</v>
      </c>
      <c r="C189" s="43" t="s">
        <v>2083</v>
      </c>
      <c r="D189" s="43">
        <v>2022</v>
      </c>
      <c r="E189" s="43"/>
      <c r="F189" s="43"/>
      <c r="G189" s="27">
        <f t="shared" si="0"/>
        <v>0</v>
      </c>
      <c r="H189" s="43"/>
      <c r="I189" s="43"/>
      <c r="J189" s="43" t="s">
        <v>1956</v>
      </c>
      <c r="K189" s="43">
        <v>2</v>
      </c>
      <c r="L189" s="43" t="s">
        <v>2084</v>
      </c>
      <c r="M189" s="46" t="s">
        <v>2085</v>
      </c>
      <c r="N189" s="43" t="s">
        <v>2086</v>
      </c>
      <c r="O189" s="43" t="s">
        <v>2087</v>
      </c>
      <c r="P189" s="43"/>
      <c r="Q189" s="43" t="s">
        <v>2088</v>
      </c>
      <c r="R189" s="43" t="s">
        <v>117</v>
      </c>
      <c r="S189" s="43" t="s">
        <v>1962</v>
      </c>
      <c r="T189" s="43"/>
      <c r="U189" s="43" t="s">
        <v>119</v>
      </c>
      <c r="V189" s="43" t="s">
        <v>300</v>
      </c>
      <c r="W189" s="43" t="s">
        <v>2089</v>
      </c>
      <c r="X189" s="53"/>
      <c r="Y189" s="48" t="s">
        <v>138</v>
      </c>
      <c r="Z189" s="43" t="s">
        <v>139</v>
      </c>
      <c r="AA189" s="49" t="b">
        <v>0</v>
      </c>
      <c r="AB189" s="49" t="b">
        <v>0</v>
      </c>
      <c r="AC189" s="49" t="b">
        <v>0</v>
      </c>
      <c r="AD189" s="50" t="b">
        <v>0</v>
      </c>
      <c r="AE189" s="50" t="b">
        <v>0</v>
      </c>
      <c r="AF189" s="50" t="b">
        <v>0</v>
      </c>
      <c r="AG189" s="50" t="b">
        <v>1</v>
      </c>
      <c r="AH189" s="50" t="b">
        <v>1</v>
      </c>
      <c r="AI189" s="43">
        <f t="shared" si="1"/>
        <v>0</v>
      </c>
      <c r="AJ189" s="264"/>
      <c r="AK189" s="53"/>
      <c r="AL189" s="48" t="s">
        <v>477</v>
      </c>
      <c r="AM189" s="43" t="s">
        <v>478</v>
      </c>
      <c r="AN189" s="49" t="b">
        <v>0</v>
      </c>
      <c r="AO189" s="49" t="b">
        <v>0</v>
      </c>
      <c r="AP189" s="49" t="b">
        <v>0</v>
      </c>
      <c r="AQ189" s="50" t="b">
        <v>0</v>
      </c>
      <c r="AR189" s="50" t="b">
        <v>0</v>
      </c>
      <c r="AS189" s="50" t="b">
        <v>0</v>
      </c>
      <c r="AT189" s="50" t="b">
        <v>1</v>
      </c>
      <c r="AU189" s="50" t="b">
        <v>0</v>
      </c>
      <c r="AV189" s="43">
        <f t="shared" si="2"/>
        <v>0</v>
      </c>
      <c r="AW189" s="264"/>
      <c r="AX189" s="53"/>
      <c r="AY189" s="27">
        <f t="shared" si="11"/>
        <v>0</v>
      </c>
      <c r="AZ189" s="53"/>
      <c r="BA189" s="48"/>
      <c r="BB189" s="264"/>
      <c r="BC189" s="49" t="b">
        <v>0</v>
      </c>
      <c r="BD189" s="50" t="b">
        <v>0</v>
      </c>
      <c r="BE189" s="53"/>
      <c r="BF189" s="27">
        <f t="shared" si="12"/>
        <v>0</v>
      </c>
      <c r="BG189" s="27">
        <f t="shared" si="5"/>
        <v>0</v>
      </c>
      <c r="BH189" s="51">
        <f t="shared" si="6"/>
        <v>0</v>
      </c>
      <c r="BI189" s="52" t="b">
        <v>0</v>
      </c>
      <c r="BJ189" s="27" t="b">
        <f t="shared" si="7"/>
        <v>0</v>
      </c>
      <c r="BK189" s="27"/>
      <c r="BL189" s="27"/>
      <c r="BM189" s="27"/>
    </row>
    <row r="190" spans="1:65" ht="27.6" thickBot="1">
      <c r="A190" s="43" t="s">
        <v>2090</v>
      </c>
      <c r="B190" s="43">
        <f t="shared" si="8"/>
        <v>188</v>
      </c>
      <c r="C190" s="43" t="s">
        <v>2091</v>
      </c>
      <c r="D190" s="43">
        <v>2022</v>
      </c>
      <c r="E190" s="43"/>
      <c r="F190" s="43"/>
      <c r="G190" s="27">
        <f t="shared" si="0"/>
        <v>0</v>
      </c>
      <c r="H190" s="43"/>
      <c r="I190" s="43"/>
      <c r="J190" s="43" t="s">
        <v>2092</v>
      </c>
      <c r="K190" s="43">
        <v>3</v>
      </c>
      <c r="L190" s="43" t="s">
        <v>2093</v>
      </c>
      <c r="M190" s="46" t="s">
        <v>2094</v>
      </c>
      <c r="N190" s="43" t="s">
        <v>2095</v>
      </c>
      <c r="O190" s="43" t="s">
        <v>2096</v>
      </c>
      <c r="P190" s="43" t="s">
        <v>2097</v>
      </c>
      <c r="Q190" s="43" t="s">
        <v>2098</v>
      </c>
      <c r="R190" s="43" t="s">
        <v>397</v>
      </c>
      <c r="S190" s="43" t="s">
        <v>1566</v>
      </c>
      <c r="T190" s="43"/>
      <c r="U190" s="43" t="s">
        <v>119</v>
      </c>
      <c r="V190" s="43" t="s">
        <v>120</v>
      </c>
      <c r="W190" s="43" t="s">
        <v>2099</v>
      </c>
      <c r="X190" s="53"/>
      <c r="Y190" s="48" t="s">
        <v>138</v>
      </c>
      <c r="Z190" s="43" t="s">
        <v>139</v>
      </c>
      <c r="AA190" s="49" t="b">
        <v>0</v>
      </c>
      <c r="AB190" s="49" t="b">
        <v>0</v>
      </c>
      <c r="AC190" s="49" t="b">
        <v>0</v>
      </c>
      <c r="AD190" s="50" t="b">
        <v>0</v>
      </c>
      <c r="AE190" s="50" t="b">
        <v>0</v>
      </c>
      <c r="AF190" s="50" t="b">
        <v>0</v>
      </c>
      <c r="AG190" s="50" t="b">
        <v>1</v>
      </c>
      <c r="AH190" s="50" t="b">
        <v>0</v>
      </c>
      <c r="AI190" s="43">
        <f t="shared" si="1"/>
        <v>0</v>
      </c>
      <c r="AJ190" s="265"/>
      <c r="AK190" s="53"/>
      <c r="AL190" s="48" t="s">
        <v>477</v>
      </c>
      <c r="AM190" s="43" t="s">
        <v>478</v>
      </c>
      <c r="AN190" s="49" t="b">
        <v>0</v>
      </c>
      <c r="AO190" s="49" t="b">
        <v>0</v>
      </c>
      <c r="AP190" s="49" t="b">
        <v>0</v>
      </c>
      <c r="AQ190" s="50" t="b">
        <v>0</v>
      </c>
      <c r="AR190" s="50" t="b">
        <v>0</v>
      </c>
      <c r="AS190" s="50" t="b">
        <v>0</v>
      </c>
      <c r="AT190" s="50" t="b">
        <v>1</v>
      </c>
      <c r="AU190" s="50" t="b">
        <v>0</v>
      </c>
      <c r="AV190" s="43">
        <f t="shared" si="2"/>
        <v>0</v>
      </c>
      <c r="AW190" s="265"/>
      <c r="AX190" s="53"/>
      <c r="AY190" s="27">
        <f t="shared" si="11"/>
        <v>0</v>
      </c>
      <c r="AZ190" s="53"/>
      <c r="BA190" s="48"/>
      <c r="BB190" s="265"/>
      <c r="BC190" s="49" t="b">
        <v>0</v>
      </c>
      <c r="BD190" s="50" t="b">
        <v>0</v>
      </c>
      <c r="BE190" s="53"/>
      <c r="BF190" s="27">
        <f t="shared" si="12"/>
        <v>0</v>
      </c>
      <c r="BG190" s="27">
        <f t="shared" si="5"/>
        <v>0</v>
      </c>
      <c r="BH190" s="51">
        <f t="shared" si="6"/>
        <v>0</v>
      </c>
      <c r="BI190" s="52" t="b">
        <v>0</v>
      </c>
      <c r="BJ190" s="27" t="b">
        <f t="shared" si="7"/>
        <v>0</v>
      </c>
      <c r="BK190" s="27"/>
      <c r="BL190" s="27"/>
      <c r="BM190" s="27"/>
    </row>
    <row r="191" spans="1:65" ht="27.6" thickBot="1">
      <c r="A191" s="43" t="s">
        <v>2100</v>
      </c>
      <c r="B191" s="43">
        <f t="shared" si="8"/>
        <v>189</v>
      </c>
      <c r="C191" s="43" t="s">
        <v>2101</v>
      </c>
      <c r="D191" s="43">
        <v>2022</v>
      </c>
      <c r="E191" s="43"/>
      <c r="F191" s="43"/>
      <c r="G191" s="27">
        <f t="shared" si="0"/>
        <v>0</v>
      </c>
      <c r="H191" s="43"/>
      <c r="I191" s="43"/>
      <c r="J191" s="43" t="s">
        <v>2102</v>
      </c>
      <c r="K191" s="43">
        <v>1</v>
      </c>
      <c r="L191" s="43" t="s">
        <v>2103</v>
      </c>
      <c r="M191" s="46" t="s">
        <v>2104</v>
      </c>
      <c r="N191" s="43" t="s">
        <v>1981</v>
      </c>
      <c r="O191" s="43" t="s">
        <v>2105</v>
      </c>
      <c r="P191" s="43" t="s">
        <v>2106</v>
      </c>
      <c r="Q191" s="43" t="s">
        <v>2107</v>
      </c>
      <c r="R191" s="43" t="s">
        <v>562</v>
      </c>
      <c r="S191" s="43" t="s">
        <v>1985</v>
      </c>
      <c r="T191" s="43"/>
      <c r="U191" s="43" t="s">
        <v>119</v>
      </c>
      <c r="V191" s="43" t="s">
        <v>1127</v>
      </c>
      <c r="W191" s="43" t="s">
        <v>2108</v>
      </c>
      <c r="X191" s="53"/>
      <c r="Y191" s="48" t="s">
        <v>138</v>
      </c>
      <c r="Z191" s="43" t="s">
        <v>139</v>
      </c>
      <c r="AA191" s="49" t="b">
        <v>0</v>
      </c>
      <c r="AB191" s="49" t="b">
        <v>0</v>
      </c>
      <c r="AC191" s="49" t="b">
        <v>0</v>
      </c>
      <c r="AD191" s="50" t="b">
        <v>0</v>
      </c>
      <c r="AE191" s="50" t="b">
        <v>0</v>
      </c>
      <c r="AF191" s="50" t="b">
        <v>0</v>
      </c>
      <c r="AG191" s="50" t="b">
        <v>1</v>
      </c>
      <c r="AH191" s="50" t="b">
        <v>0</v>
      </c>
      <c r="AI191" s="43">
        <f t="shared" si="1"/>
        <v>0</v>
      </c>
      <c r="AJ191" s="264"/>
      <c r="AK191" s="53"/>
      <c r="AL191" s="48" t="s">
        <v>477</v>
      </c>
      <c r="AM191" s="43" t="s">
        <v>478</v>
      </c>
      <c r="AN191" s="49" t="b">
        <v>0</v>
      </c>
      <c r="AO191" s="49" t="b">
        <v>0</v>
      </c>
      <c r="AP191" s="49" t="b">
        <v>0</v>
      </c>
      <c r="AQ191" s="50" t="b">
        <v>0</v>
      </c>
      <c r="AR191" s="50" t="b">
        <v>0</v>
      </c>
      <c r="AS191" s="50" t="b">
        <v>0</v>
      </c>
      <c r="AT191" s="50" t="b">
        <v>1</v>
      </c>
      <c r="AU191" s="50" t="b">
        <v>0</v>
      </c>
      <c r="AV191" s="43">
        <f t="shared" si="2"/>
        <v>0</v>
      </c>
      <c r="AW191" s="264"/>
      <c r="AX191" s="53"/>
      <c r="AY191" s="27">
        <f t="shared" si="11"/>
        <v>0</v>
      </c>
      <c r="AZ191" s="53"/>
      <c r="BA191" s="48"/>
      <c r="BB191" s="264"/>
      <c r="BC191" s="49" t="b">
        <v>0</v>
      </c>
      <c r="BD191" s="50" t="b">
        <v>0</v>
      </c>
      <c r="BE191" s="53"/>
      <c r="BF191" s="27">
        <f t="shared" si="12"/>
        <v>0</v>
      </c>
      <c r="BG191" s="27">
        <f t="shared" si="5"/>
        <v>0</v>
      </c>
      <c r="BH191" s="51">
        <f t="shared" si="6"/>
        <v>0</v>
      </c>
      <c r="BI191" s="52" t="b">
        <v>0</v>
      </c>
      <c r="BJ191" s="27" t="b">
        <f t="shared" si="7"/>
        <v>0</v>
      </c>
      <c r="BK191" s="27"/>
      <c r="BL191" s="27"/>
      <c r="BM191" s="27"/>
    </row>
    <row r="192" spans="1:65" ht="27.6" thickBot="1">
      <c r="A192" s="43"/>
      <c r="B192" s="43">
        <f t="shared" si="8"/>
        <v>190</v>
      </c>
      <c r="C192" s="43" t="s">
        <v>2109</v>
      </c>
      <c r="D192" s="43">
        <v>2022</v>
      </c>
      <c r="E192" s="43"/>
      <c r="F192" s="43"/>
      <c r="G192" s="27">
        <f t="shared" si="0"/>
        <v>0</v>
      </c>
      <c r="H192" s="43"/>
      <c r="I192" s="43"/>
      <c r="J192" s="43" t="s">
        <v>2110</v>
      </c>
      <c r="K192" s="43"/>
      <c r="L192" s="43" t="s">
        <v>2111</v>
      </c>
      <c r="M192" s="46" t="s">
        <v>2112</v>
      </c>
      <c r="N192" s="43"/>
      <c r="O192" s="43" t="s">
        <v>2113</v>
      </c>
      <c r="P192" s="43" t="s">
        <v>2114</v>
      </c>
      <c r="Q192" s="43" t="s">
        <v>594</v>
      </c>
      <c r="R192" s="43" t="s">
        <v>397</v>
      </c>
      <c r="S192" s="43" t="s">
        <v>594</v>
      </c>
      <c r="T192" s="43"/>
      <c r="U192" s="43" t="s">
        <v>119</v>
      </c>
      <c r="V192" s="43" t="s">
        <v>300</v>
      </c>
      <c r="W192" s="43"/>
      <c r="X192" s="53"/>
      <c r="Y192" s="48" t="s">
        <v>138</v>
      </c>
      <c r="Z192" s="43" t="s">
        <v>139</v>
      </c>
      <c r="AA192" s="49" t="b">
        <v>0</v>
      </c>
      <c r="AB192" s="49" t="b">
        <v>0</v>
      </c>
      <c r="AC192" s="49" t="b">
        <v>0</v>
      </c>
      <c r="AD192" s="50" t="b">
        <v>0</v>
      </c>
      <c r="AE192" s="50" t="b">
        <v>0</v>
      </c>
      <c r="AF192" s="50" t="b">
        <v>0</v>
      </c>
      <c r="AG192" s="50" t="b">
        <v>1</v>
      </c>
      <c r="AH192" s="50" t="b">
        <v>0</v>
      </c>
      <c r="AI192" s="43">
        <f t="shared" si="1"/>
        <v>0</v>
      </c>
      <c r="AJ192" s="265"/>
      <c r="AK192" s="53"/>
      <c r="AL192" s="48" t="s">
        <v>477</v>
      </c>
      <c r="AM192" s="43" t="s">
        <v>478</v>
      </c>
      <c r="AN192" s="49" t="b">
        <v>0</v>
      </c>
      <c r="AO192" s="49" t="b">
        <v>0</v>
      </c>
      <c r="AP192" s="49" t="b">
        <v>0</v>
      </c>
      <c r="AQ192" s="50" t="b">
        <v>0</v>
      </c>
      <c r="AR192" s="50" t="b">
        <v>0</v>
      </c>
      <c r="AS192" s="50" t="b">
        <v>0</v>
      </c>
      <c r="AT192" s="50" t="b">
        <v>1</v>
      </c>
      <c r="AU192" s="50" t="b">
        <v>0</v>
      </c>
      <c r="AV192" s="43">
        <f t="shared" si="2"/>
        <v>0</v>
      </c>
      <c r="AW192" s="265"/>
      <c r="AX192" s="53"/>
      <c r="AY192" s="27">
        <f t="shared" si="11"/>
        <v>0</v>
      </c>
      <c r="AZ192" s="53"/>
      <c r="BA192" s="48"/>
      <c r="BB192" s="265"/>
      <c r="BC192" s="49" t="b">
        <v>0</v>
      </c>
      <c r="BD192" s="50" t="b">
        <v>0</v>
      </c>
      <c r="BE192" s="53"/>
      <c r="BF192" s="27">
        <f t="shared" si="12"/>
        <v>0</v>
      </c>
      <c r="BG192" s="27">
        <f t="shared" si="5"/>
        <v>0</v>
      </c>
      <c r="BH192" s="51">
        <f t="shared" si="6"/>
        <v>0</v>
      </c>
      <c r="BI192" s="52" t="b">
        <v>0</v>
      </c>
      <c r="BJ192" s="27" t="b">
        <f t="shared" si="7"/>
        <v>0</v>
      </c>
      <c r="BK192" s="27"/>
      <c r="BL192" s="27"/>
      <c r="BM192" s="27"/>
    </row>
    <row r="193" spans="1:65" ht="27.6" thickBot="1">
      <c r="A193" s="43" t="s">
        <v>2115</v>
      </c>
      <c r="B193" s="43">
        <f t="shared" si="8"/>
        <v>191</v>
      </c>
      <c r="C193" s="43" t="s">
        <v>2116</v>
      </c>
      <c r="D193" s="43">
        <v>2021</v>
      </c>
      <c r="E193" s="43"/>
      <c r="F193" s="43"/>
      <c r="G193" s="27">
        <f t="shared" si="0"/>
        <v>0</v>
      </c>
      <c r="H193" s="43"/>
      <c r="I193" s="43"/>
      <c r="J193" s="43" t="s">
        <v>108</v>
      </c>
      <c r="K193" s="43">
        <v>23</v>
      </c>
      <c r="L193" s="43" t="s">
        <v>2117</v>
      </c>
      <c r="M193" s="46" t="s">
        <v>2118</v>
      </c>
      <c r="N193" s="43" t="s">
        <v>2119</v>
      </c>
      <c r="O193" s="43" t="s">
        <v>2120</v>
      </c>
      <c r="P193" s="43" t="s">
        <v>2121</v>
      </c>
      <c r="Q193" s="43" t="s">
        <v>2122</v>
      </c>
      <c r="R193" s="43" t="s">
        <v>117</v>
      </c>
      <c r="S193" s="43" t="s">
        <v>2123</v>
      </c>
      <c r="T193" s="43"/>
      <c r="U193" s="43" t="s">
        <v>119</v>
      </c>
      <c r="V193" s="43" t="s">
        <v>120</v>
      </c>
      <c r="W193" s="43" t="s">
        <v>2124</v>
      </c>
      <c r="X193" s="53"/>
      <c r="Y193" s="48" t="s">
        <v>138</v>
      </c>
      <c r="Z193" s="43" t="s">
        <v>139</v>
      </c>
      <c r="AA193" s="49" t="b">
        <v>0</v>
      </c>
      <c r="AB193" s="49" t="b">
        <v>0</v>
      </c>
      <c r="AC193" s="49" t="b">
        <v>0</v>
      </c>
      <c r="AD193" s="50" t="b">
        <v>0</v>
      </c>
      <c r="AE193" s="50" t="b">
        <v>0</v>
      </c>
      <c r="AF193" s="50" t="b">
        <v>0</v>
      </c>
      <c r="AG193" s="50" t="b">
        <v>1</v>
      </c>
      <c r="AH193" s="50" t="b">
        <v>0</v>
      </c>
      <c r="AI193" s="43">
        <f t="shared" si="1"/>
        <v>0</v>
      </c>
      <c r="AJ193" s="266" t="s">
        <v>685</v>
      </c>
      <c r="AK193" s="53"/>
      <c r="AL193" s="48" t="s">
        <v>477</v>
      </c>
      <c r="AM193" s="43" t="s">
        <v>478</v>
      </c>
      <c r="AN193" s="49" t="b">
        <v>0</v>
      </c>
      <c r="AO193" s="49" t="b">
        <v>0</v>
      </c>
      <c r="AP193" s="49" t="b">
        <v>0</v>
      </c>
      <c r="AQ193" s="50" t="b">
        <v>0</v>
      </c>
      <c r="AR193" s="50" t="b">
        <v>0</v>
      </c>
      <c r="AS193" s="50" t="b">
        <v>0</v>
      </c>
      <c r="AT193" s="50" t="b">
        <v>1</v>
      </c>
      <c r="AU193" s="50" t="b">
        <v>1</v>
      </c>
      <c r="AV193" s="43">
        <f t="shared" si="2"/>
        <v>0</v>
      </c>
      <c r="AW193" s="266" t="s">
        <v>2125</v>
      </c>
      <c r="AX193" s="53"/>
      <c r="AY193" s="27">
        <f t="shared" si="11"/>
        <v>0</v>
      </c>
      <c r="AZ193" s="53"/>
      <c r="BA193" s="48"/>
      <c r="BB193" s="264"/>
      <c r="BC193" s="49" t="b">
        <v>0</v>
      </c>
      <c r="BD193" s="50" t="b">
        <v>0</v>
      </c>
      <c r="BE193" s="53"/>
      <c r="BF193" s="27">
        <f t="shared" si="12"/>
        <v>0</v>
      </c>
      <c r="BG193" s="27">
        <f t="shared" si="5"/>
        <v>0</v>
      </c>
      <c r="BH193" s="51">
        <f t="shared" si="6"/>
        <v>0</v>
      </c>
      <c r="BI193" s="52" t="b">
        <v>0</v>
      </c>
      <c r="BJ193" s="27" t="b">
        <f t="shared" si="7"/>
        <v>0</v>
      </c>
      <c r="BK193" s="27"/>
      <c r="BL193" s="27"/>
      <c r="BM193" s="27"/>
    </row>
    <row r="194" spans="1:65" ht="27.6" thickBot="1">
      <c r="A194" s="43" t="s">
        <v>2126</v>
      </c>
      <c r="B194" s="43">
        <f t="shared" si="8"/>
        <v>192</v>
      </c>
      <c r="C194" s="43" t="s">
        <v>2127</v>
      </c>
      <c r="D194" s="43">
        <v>2021</v>
      </c>
      <c r="E194" s="43"/>
      <c r="F194" s="43"/>
      <c r="G194" s="27">
        <f t="shared" si="0"/>
        <v>0</v>
      </c>
      <c r="H194" s="43"/>
      <c r="I194" s="43"/>
      <c r="J194" s="43" t="s">
        <v>2128</v>
      </c>
      <c r="K194" s="43">
        <v>0</v>
      </c>
      <c r="L194" s="43"/>
      <c r="M194" s="60" t="s">
        <v>2129</v>
      </c>
      <c r="N194" s="43" t="s">
        <v>2130</v>
      </c>
      <c r="O194" s="43" t="s">
        <v>2131</v>
      </c>
      <c r="P194" s="43" t="s">
        <v>2132</v>
      </c>
      <c r="Q194" s="43" t="s">
        <v>2133</v>
      </c>
      <c r="R194" s="43" t="s">
        <v>117</v>
      </c>
      <c r="S194" s="43" t="s">
        <v>2134</v>
      </c>
      <c r="T194" s="43"/>
      <c r="U194" s="43" t="s">
        <v>119</v>
      </c>
      <c r="V194" s="43" t="s">
        <v>300</v>
      </c>
      <c r="W194" s="43" t="s">
        <v>2135</v>
      </c>
      <c r="X194" s="53"/>
      <c r="Y194" s="48" t="s">
        <v>138</v>
      </c>
      <c r="Z194" s="43" t="s">
        <v>139</v>
      </c>
      <c r="AA194" s="49" t="b">
        <v>0</v>
      </c>
      <c r="AB194" s="49" t="b">
        <v>0</v>
      </c>
      <c r="AC194" s="49" t="b">
        <v>0</v>
      </c>
      <c r="AD194" s="50" t="b">
        <v>0</v>
      </c>
      <c r="AE194" s="50" t="b">
        <v>0</v>
      </c>
      <c r="AF194" s="50" t="b">
        <v>0</v>
      </c>
      <c r="AG194" s="50" t="b">
        <v>1</v>
      </c>
      <c r="AH194" s="50" t="b">
        <v>1</v>
      </c>
      <c r="AI194" s="43">
        <f t="shared" si="1"/>
        <v>0</v>
      </c>
      <c r="AJ194" s="265"/>
      <c r="AK194" s="53"/>
      <c r="AL194" s="48" t="s">
        <v>477</v>
      </c>
      <c r="AM194" s="43" t="s">
        <v>478</v>
      </c>
      <c r="AN194" s="49" t="b">
        <v>0</v>
      </c>
      <c r="AO194" s="49" t="b">
        <v>0</v>
      </c>
      <c r="AP194" s="49" t="b">
        <v>0</v>
      </c>
      <c r="AQ194" s="50" t="b">
        <v>0</v>
      </c>
      <c r="AR194" s="50" t="b">
        <v>0</v>
      </c>
      <c r="AS194" s="50" t="b">
        <v>0</v>
      </c>
      <c r="AT194" s="50" t="b">
        <v>1</v>
      </c>
      <c r="AU194" s="50" t="b">
        <v>1</v>
      </c>
      <c r="AV194" s="43">
        <f t="shared" si="2"/>
        <v>0</v>
      </c>
      <c r="AW194" s="267" t="s">
        <v>2136</v>
      </c>
      <c r="AX194" s="53"/>
      <c r="AY194" s="27">
        <f t="shared" si="11"/>
        <v>0</v>
      </c>
      <c r="AZ194" s="53"/>
      <c r="BA194" s="48"/>
      <c r="BB194" s="265"/>
      <c r="BC194" s="49" t="b">
        <v>0</v>
      </c>
      <c r="BD194" s="50" t="b">
        <v>0</v>
      </c>
      <c r="BE194" s="53"/>
      <c r="BF194" s="27">
        <f t="shared" si="12"/>
        <v>0</v>
      </c>
      <c r="BG194" s="27">
        <f t="shared" si="5"/>
        <v>0</v>
      </c>
      <c r="BH194" s="51">
        <f t="shared" si="6"/>
        <v>0</v>
      </c>
      <c r="BI194" s="52" t="b">
        <v>0</v>
      </c>
      <c r="BJ194" s="27" t="b">
        <f t="shared" si="7"/>
        <v>0</v>
      </c>
      <c r="BK194" s="27"/>
      <c r="BL194" s="27"/>
      <c r="BM194" s="27"/>
    </row>
    <row r="195" spans="1:65" ht="51.6" thickBot="1">
      <c r="A195" s="43" t="s">
        <v>874</v>
      </c>
      <c r="B195" s="43">
        <f t="shared" si="8"/>
        <v>193</v>
      </c>
      <c r="C195" s="43" t="s">
        <v>2137</v>
      </c>
      <c r="D195" s="43">
        <v>2021</v>
      </c>
      <c r="E195" s="43"/>
      <c r="F195" s="43"/>
      <c r="G195" s="27">
        <f t="shared" si="0"/>
        <v>0</v>
      </c>
      <c r="H195" s="43"/>
      <c r="I195" s="43"/>
      <c r="J195" s="43" t="s">
        <v>2138</v>
      </c>
      <c r="K195" s="43">
        <v>3</v>
      </c>
      <c r="L195" s="43" t="s">
        <v>2139</v>
      </c>
      <c r="M195" s="46" t="s">
        <v>2140</v>
      </c>
      <c r="N195" s="43" t="s">
        <v>879</v>
      </c>
      <c r="O195" s="43" t="s">
        <v>2141</v>
      </c>
      <c r="P195" s="43" t="s">
        <v>2142</v>
      </c>
      <c r="Q195" s="43" t="s">
        <v>2143</v>
      </c>
      <c r="R195" s="43" t="s">
        <v>342</v>
      </c>
      <c r="S195" s="43" t="s">
        <v>2144</v>
      </c>
      <c r="T195" s="43"/>
      <c r="U195" s="43" t="s">
        <v>119</v>
      </c>
      <c r="V195" s="43" t="s">
        <v>300</v>
      </c>
      <c r="W195" s="43" t="s">
        <v>2145</v>
      </c>
      <c r="X195" s="53"/>
      <c r="Y195" s="48" t="s">
        <v>122</v>
      </c>
      <c r="Z195" s="43" t="s">
        <v>433</v>
      </c>
      <c r="AA195" s="49" t="b">
        <v>1</v>
      </c>
      <c r="AB195" s="49" t="b">
        <v>0</v>
      </c>
      <c r="AC195" s="49" t="b">
        <v>0</v>
      </c>
      <c r="AD195" s="50" t="b">
        <v>0</v>
      </c>
      <c r="AE195" s="50" t="b">
        <v>0</v>
      </c>
      <c r="AF195" s="50" t="b">
        <v>0</v>
      </c>
      <c r="AG195" s="50" t="b">
        <v>0</v>
      </c>
      <c r="AH195" s="50" t="b">
        <v>0</v>
      </c>
      <c r="AI195" s="43">
        <f t="shared" si="1"/>
        <v>1</v>
      </c>
      <c r="AJ195" s="264"/>
      <c r="AK195" s="53"/>
      <c r="AL195" s="48" t="s">
        <v>477</v>
      </c>
      <c r="AM195" s="43" t="s">
        <v>478</v>
      </c>
      <c r="AN195" s="49" t="b">
        <v>1</v>
      </c>
      <c r="AO195" s="49" t="b">
        <v>0</v>
      </c>
      <c r="AP195" s="49" t="b">
        <v>0</v>
      </c>
      <c r="AQ195" s="50" t="b">
        <v>0</v>
      </c>
      <c r="AR195" s="50" t="b">
        <v>0</v>
      </c>
      <c r="AS195" s="50" t="b">
        <v>0</v>
      </c>
      <c r="AT195" s="50" t="b">
        <v>1</v>
      </c>
      <c r="AU195" s="50" t="b">
        <v>0</v>
      </c>
      <c r="AV195" s="43">
        <f t="shared" si="2"/>
        <v>0</v>
      </c>
      <c r="AW195" s="266" t="s">
        <v>2146</v>
      </c>
      <c r="AX195" s="53"/>
      <c r="AY195" s="27">
        <f t="shared" ref="AY195:AY258" si="13">IF(AI195&lt;&gt;AV195, 1, 0)</f>
        <v>1</v>
      </c>
      <c r="AZ195" s="53"/>
      <c r="BA195" s="48" t="s">
        <v>138</v>
      </c>
      <c r="BB195" s="266" t="s">
        <v>139</v>
      </c>
      <c r="BC195" s="49" t="b">
        <v>0</v>
      </c>
      <c r="BD195" s="50" t="b">
        <v>1</v>
      </c>
      <c r="BE195" s="53"/>
      <c r="BF195" s="27">
        <f t="shared" ref="BF195:BF258" si="14">IF(AND(AI195,AV195),1,0)</f>
        <v>0</v>
      </c>
      <c r="BG195" s="27">
        <f t="shared" si="5"/>
        <v>0</v>
      </c>
      <c r="BH195" s="51">
        <f t="shared" si="6"/>
        <v>0</v>
      </c>
      <c r="BI195" s="52" t="b">
        <v>0</v>
      </c>
      <c r="BJ195" s="27" t="b">
        <f t="shared" si="7"/>
        <v>0</v>
      </c>
      <c r="BK195" s="27"/>
      <c r="BL195" s="27"/>
      <c r="BM195" s="27"/>
    </row>
    <row r="196" spans="1:65" ht="27.6" thickBot="1">
      <c r="A196" s="43" t="s">
        <v>2147</v>
      </c>
      <c r="B196" s="43">
        <f t="shared" si="8"/>
        <v>194</v>
      </c>
      <c r="C196" s="43" t="s">
        <v>2148</v>
      </c>
      <c r="D196" s="43">
        <v>2021</v>
      </c>
      <c r="E196" s="43"/>
      <c r="F196" s="43"/>
      <c r="G196" s="27">
        <f t="shared" si="0"/>
        <v>0</v>
      </c>
      <c r="H196" s="43"/>
      <c r="I196" s="43"/>
      <c r="J196" s="43" t="s">
        <v>2149</v>
      </c>
      <c r="K196" s="43">
        <v>14</v>
      </c>
      <c r="L196" s="43" t="s">
        <v>2150</v>
      </c>
      <c r="M196" s="46" t="s">
        <v>2151</v>
      </c>
      <c r="N196" s="43" t="s">
        <v>2152</v>
      </c>
      <c r="O196" s="43" t="s">
        <v>2153</v>
      </c>
      <c r="P196" s="43" t="s">
        <v>2154</v>
      </c>
      <c r="Q196" s="43" t="s">
        <v>2155</v>
      </c>
      <c r="R196" s="43" t="s">
        <v>176</v>
      </c>
      <c r="S196" s="43" t="s">
        <v>2156</v>
      </c>
      <c r="T196" s="43"/>
      <c r="U196" s="43" t="s">
        <v>119</v>
      </c>
      <c r="V196" s="43" t="s">
        <v>120</v>
      </c>
      <c r="W196" s="43" t="s">
        <v>2157</v>
      </c>
      <c r="X196" s="53"/>
      <c r="Y196" s="48" t="s">
        <v>138</v>
      </c>
      <c r="Z196" s="43" t="s">
        <v>139</v>
      </c>
      <c r="AA196" s="49" t="b">
        <v>1</v>
      </c>
      <c r="AB196" s="49" t="b">
        <v>0</v>
      </c>
      <c r="AC196" s="49" t="b">
        <v>0</v>
      </c>
      <c r="AD196" s="50" t="b">
        <v>0</v>
      </c>
      <c r="AE196" s="50" t="b">
        <v>0</v>
      </c>
      <c r="AF196" s="50" t="b">
        <v>0</v>
      </c>
      <c r="AG196" s="50" t="b">
        <v>1</v>
      </c>
      <c r="AH196" s="50" t="b">
        <v>0</v>
      </c>
      <c r="AI196" s="43">
        <f t="shared" si="1"/>
        <v>0</v>
      </c>
      <c r="AJ196" s="265"/>
      <c r="AK196" s="53"/>
      <c r="AL196" s="48" t="s">
        <v>477</v>
      </c>
      <c r="AM196" s="43" t="s">
        <v>478</v>
      </c>
      <c r="AN196" s="49" t="b">
        <v>0</v>
      </c>
      <c r="AO196" s="49" t="b">
        <v>0</v>
      </c>
      <c r="AP196" s="49" t="b">
        <v>0</v>
      </c>
      <c r="AQ196" s="50" t="b">
        <v>0</v>
      </c>
      <c r="AR196" s="50" t="b">
        <v>0</v>
      </c>
      <c r="AS196" s="50" t="b">
        <v>0</v>
      </c>
      <c r="AT196" s="50" t="b">
        <v>1</v>
      </c>
      <c r="AU196" s="50" t="b">
        <v>0</v>
      </c>
      <c r="AV196" s="43">
        <f t="shared" si="2"/>
        <v>0</v>
      </c>
      <c r="AW196" s="265"/>
      <c r="AX196" s="53"/>
      <c r="AY196" s="27">
        <f t="shared" si="13"/>
        <v>0</v>
      </c>
      <c r="AZ196" s="53"/>
      <c r="BA196" s="48"/>
      <c r="BB196" s="265"/>
      <c r="BC196" s="49" t="b">
        <v>0</v>
      </c>
      <c r="BD196" s="50" t="b">
        <v>0</v>
      </c>
      <c r="BE196" s="53"/>
      <c r="BF196" s="27">
        <f t="shared" si="14"/>
        <v>0</v>
      </c>
      <c r="BG196" s="27">
        <f t="shared" si="5"/>
        <v>0</v>
      </c>
      <c r="BH196" s="51">
        <f t="shared" si="6"/>
        <v>0</v>
      </c>
      <c r="BI196" s="52" t="b">
        <v>0</v>
      </c>
      <c r="BJ196" s="27" t="b">
        <f t="shared" si="7"/>
        <v>0</v>
      </c>
      <c r="BK196" s="27"/>
      <c r="BL196" s="27"/>
      <c r="BM196" s="27"/>
    </row>
    <row r="197" spans="1:65" ht="27.6" thickBot="1">
      <c r="A197" s="43" t="s">
        <v>2158</v>
      </c>
      <c r="B197" s="43">
        <f t="shared" si="8"/>
        <v>195</v>
      </c>
      <c r="C197" s="43" t="s">
        <v>2159</v>
      </c>
      <c r="D197" s="43">
        <v>2021</v>
      </c>
      <c r="E197" s="43"/>
      <c r="F197" s="43"/>
      <c r="G197" s="27">
        <f t="shared" si="0"/>
        <v>0</v>
      </c>
      <c r="H197" s="43"/>
      <c r="I197" s="43"/>
      <c r="J197" s="43" t="s">
        <v>2160</v>
      </c>
      <c r="K197" s="43">
        <v>3</v>
      </c>
      <c r="L197" s="43" t="s">
        <v>2161</v>
      </c>
      <c r="M197" s="46" t="s">
        <v>2162</v>
      </c>
      <c r="N197" s="43" t="s">
        <v>2163</v>
      </c>
      <c r="O197" s="43" t="s">
        <v>2164</v>
      </c>
      <c r="P197" s="43" t="s">
        <v>2165</v>
      </c>
      <c r="Q197" s="43" t="s">
        <v>594</v>
      </c>
      <c r="R197" s="43" t="s">
        <v>2166</v>
      </c>
      <c r="S197" s="43" t="s">
        <v>2123</v>
      </c>
      <c r="T197" s="43">
        <v>33256584</v>
      </c>
      <c r="U197" s="43" t="s">
        <v>119</v>
      </c>
      <c r="V197" s="43" t="s">
        <v>120</v>
      </c>
      <c r="W197" s="43" t="s">
        <v>2167</v>
      </c>
      <c r="X197" s="53"/>
      <c r="Y197" s="48" t="s">
        <v>138</v>
      </c>
      <c r="Z197" s="43" t="s">
        <v>139</v>
      </c>
      <c r="AA197" s="49" t="b">
        <v>0</v>
      </c>
      <c r="AB197" s="49" t="b">
        <v>0</v>
      </c>
      <c r="AC197" s="49" t="b">
        <v>0</v>
      </c>
      <c r="AD197" s="50" t="b">
        <v>0</v>
      </c>
      <c r="AE197" s="50" t="b">
        <v>0</v>
      </c>
      <c r="AF197" s="50" t="b">
        <v>0</v>
      </c>
      <c r="AG197" s="50" t="b">
        <v>1</v>
      </c>
      <c r="AH197" s="50" t="b">
        <v>1</v>
      </c>
      <c r="AI197" s="43">
        <f t="shared" si="1"/>
        <v>0</v>
      </c>
      <c r="AJ197" s="264"/>
      <c r="AK197" s="53"/>
      <c r="AL197" s="48" t="s">
        <v>477</v>
      </c>
      <c r="AM197" s="43" t="s">
        <v>478</v>
      </c>
      <c r="AN197" s="49" t="b">
        <v>0</v>
      </c>
      <c r="AO197" s="49" t="b">
        <v>0</v>
      </c>
      <c r="AP197" s="49" t="b">
        <v>0</v>
      </c>
      <c r="AQ197" s="50" t="b">
        <v>0</v>
      </c>
      <c r="AR197" s="50" t="b">
        <v>0</v>
      </c>
      <c r="AS197" s="50" t="b">
        <v>0</v>
      </c>
      <c r="AT197" s="50" t="b">
        <v>0</v>
      </c>
      <c r="AU197" s="50" t="b">
        <v>1</v>
      </c>
      <c r="AV197" s="43">
        <f t="shared" si="2"/>
        <v>0</v>
      </c>
      <c r="AW197" s="266" t="s">
        <v>2168</v>
      </c>
      <c r="AX197" s="53"/>
      <c r="AY197" s="27">
        <f t="shared" si="13"/>
        <v>0</v>
      </c>
      <c r="AZ197" s="53"/>
      <c r="BA197" s="48"/>
      <c r="BB197" s="264"/>
      <c r="BC197" s="49" t="b">
        <v>0</v>
      </c>
      <c r="BD197" s="50" t="b">
        <v>0</v>
      </c>
      <c r="BE197" s="53"/>
      <c r="BF197" s="27">
        <f t="shared" si="14"/>
        <v>0</v>
      </c>
      <c r="BG197" s="27">
        <f t="shared" si="5"/>
        <v>0</v>
      </c>
      <c r="BH197" s="51">
        <f t="shared" si="6"/>
        <v>0</v>
      </c>
      <c r="BI197" s="52" t="b">
        <v>0</v>
      </c>
      <c r="BJ197" s="27" t="b">
        <f t="shared" si="7"/>
        <v>0</v>
      </c>
      <c r="BK197" s="27"/>
      <c r="BL197" s="27"/>
      <c r="BM197" s="27"/>
    </row>
    <row r="198" spans="1:65" ht="27.6" thickBot="1">
      <c r="A198" s="43" t="s">
        <v>2169</v>
      </c>
      <c r="B198" s="43">
        <f t="shared" si="8"/>
        <v>196</v>
      </c>
      <c r="C198" s="43" t="s">
        <v>2170</v>
      </c>
      <c r="D198" s="43">
        <v>2021</v>
      </c>
      <c r="E198" s="43"/>
      <c r="F198" s="43"/>
      <c r="G198" s="27">
        <f t="shared" si="0"/>
        <v>0</v>
      </c>
      <c r="H198" s="43"/>
      <c r="I198" s="43"/>
      <c r="J198" s="43" t="s">
        <v>2171</v>
      </c>
      <c r="K198" s="43">
        <v>14</v>
      </c>
      <c r="L198" s="43" t="s">
        <v>2172</v>
      </c>
      <c r="M198" s="46" t="s">
        <v>2173</v>
      </c>
      <c r="N198" s="43" t="s">
        <v>2174</v>
      </c>
      <c r="O198" s="43" t="s">
        <v>2175</v>
      </c>
      <c r="P198" s="43" t="s">
        <v>2176</v>
      </c>
      <c r="Q198" s="43" t="s">
        <v>2177</v>
      </c>
      <c r="R198" s="43" t="s">
        <v>267</v>
      </c>
      <c r="S198" s="43" t="s">
        <v>2178</v>
      </c>
      <c r="T198" s="43">
        <v>34039329</v>
      </c>
      <c r="U198" s="43" t="s">
        <v>119</v>
      </c>
      <c r="V198" s="43" t="s">
        <v>120</v>
      </c>
      <c r="W198" s="43" t="s">
        <v>2179</v>
      </c>
      <c r="X198" s="53"/>
      <c r="Y198" s="48" t="s">
        <v>138</v>
      </c>
      <c r="Z198" s="43" t="s">
        <v>139</v>
      </c>
      <c r="AA198" s="49" t="b">
        <v>0</v>
      </c>
      <c r="AB198" s="49" t="b">
        <v>0</v>
      </c>
      <c r="AC198" s="49" t="b">
        <v>0</v>
      </c>
      <c r="AD198" s="50" t="b">
        <v>0</v>
      </c>
      <c r="AE198" s="50" t="b">
        <v>0</v>
      </c>
      <c r="AF198" s="50" t="b">
        <v>0</v>
      </c>
      <c r="AG198" s="50" t="b">
        <v>1</v>
      </c>
      <c r="AH198" s="50" t="b">
        <v>1</v>
      </c>
      <c r="AI198" s="43">
        <f t="shared" si="1"/>
        <v>0</v>
      </c>
      <c r="AJ198" s="265"/>
      <c r="AK198" s="53"/>
      <c r="AL198" s="48" t="s">
        <v>477</v>
      </c>
      <c r="AM198" s="43" t="s">
        <v>478</v>
      </c>
      <c r="AN198" s="49" t="b">
        <v>0</v>
      </c>
      <c r="AO198" s="49" t="b">
        <v>0</v>
      </c>
      <c r="AP198" s="49" t="b">
        <v>0</v>
      </c>
      <c r="AQ198" s="50" t="b">
        <v>0</v>
      </c>
      <c r="AR198" s="50" t="b">
        <v>0</v>
      </c>
      <c r="AS198" s="50" t="b">
        <v>0</v>
      </c>
      <c r="AT198" s="50" t="b">
        <v>1</v>
      </c>
      <c r="AU198" s="50" t="b">
        <v>1</v>
      </c>
      <c r="AV198" s="43">
        <f t="shared" si="2"/>
        <v>0</v>
      </c>
      <c r="AW198" s="267" t="s">
        <v>2180</v>
      </c>
      <c r="AX198" s="53"/>
      <c r="AY198" s="27">
        <f t="shared" si="13"/>
        <v>0</v>
      </c>
      <c r="AZ198" s="53"/>
      <c r="BA198" s="48"/>
      <c r="BB198" s="265"/>
      <c r="BC198" s="49" t="b">
        <v>0</v>
      </c>
      <c r="BD198" s="50" t="b">
        <v>0</v>
      </c>
      <c r="BE198" s="53"/>
      <c r="BF198" s="27">
        <f t="shared" si="14"/>
        <v>0</v>
      </c>
      <c r="BG198" s="27">
        <f t="shared" si="5"/>
        <v>0</v>
      </c>
      <c r="BH198" s="51">
        <f t="shared" si="6"/>
        <v>0</v>
      </c>
      <c r="BI198" s="52" t="b">
        <v>0</v>
      </c>
      <c r="BJ198" s="27" t="b">
        <f t="shared" si="7"/>
        <v>0</v>
      </c>
      <c r="BK198" s="27"/>
      <c r="BL198" s="27"/>
      <c r="BM198" s="27"/>
    </row>
    <row r="199" spans="1:65" ht="27.6" thickBot="1">
      <c r="A199" s="43" t="s">
        <v>2181</v>
      </c>
      <c r="B199" s="43">
        <f t="shared" si="8"/>
        <v>197</v>
      </c>
      <c r="C199" s="43" t="s">
        <v>2182</v>
      </c>
      <c r="D199" s="43">
        <v>2021</v>
      </c>
      <c r="E199" s="43"/>
      <c r="F199" s="43"/>
      <c r="G199" s="27">
        <f t="shared" si="0"/>
        <v>0</v>
      </c>
      <c r="H199" s="43"/>
      <c r="I199" s="43"/>
      <c r="J199" s="43" t="s">
        <v>2183</v>
      </c>
      <c r="K199" s="43">
        <v>34</v>
      </c>
      <c r="L199" s="43" t="s">
        <v>2184</v>
      </c>
      <c r="M199" s="46" t="s">
        <v>2185</v>
      </c>
      <c r="N199" s="43" t="s">
        <v>2186</v>
      </c>
      <c r="O199" s="43" t="s">
        <v>2187</v>
      </c>
      <c r="P199" s="43" t="s">
        <v>2188</v>
      </c>
      <c r="Q199" s="43" t="s">
        <v>2189</v>
      </c>
      <c r="R199" s="43" t="s">
        <v>2190</v>
      </c>
      <c r="S199" s="43" t="s">
        <v>2156</v>
      </c>
      <c r="T199" s="43"/>
      <c r="U199" s="43" t="s">
        <v>119</v>
      </c>
      <c r="V199" s="43" t="s">
        <v>120</v>
      </c>
      <c r="W199" s="43" t="s">
        <v>2191</v>
      </c>
      <c r="X199" s="53"/>
      <c r="Y199" s="48" t="s">
        <v>138</v>
      </c>
      <c r="Z199" s="43" t="s">
        <v>139</v>
      </c>
      <c r="AA199" s="49" t="b">
        <v>1</v>
      </c>
      <c r="AB199" s="49" t="b">
        <v>0</v>
      </c>
      <c r="AC199" s="49" t="b">
        <v>0</v>
      </c>
      <c r="AD199" s="50" t="b">
        <v>0</v>
      </c>
      <c r="AE199" s="50" t="b">
        <v>0</v>
      </c>
      <c r="AF199" s="50" t="b">
        <v>0</v>
      </c>
      <c r="AG199" s="50" t="b">
        <v>1</v>
      </c>
      <c r="AH199" s="50" t="b">
        <v>0</v>
      </c>
      <c r="AI199" s="43">
        <f t="shared" si="1"/>
        <v>0</v>
      </c>
      <c r="AJ199" s="264"/>
      <c r="AK199" s="53"/>
      <c r="AL199" s="48" t="s">
        <v>477</v>
      </c>
      <c r="AM199" s="43" t="s">
        <v>478</v>
      </c>
      <c r="AN199" s="49" t="b">
        <v>1</v>
      </c>
      <c r="AO199" s="49" t="b">
        <v>0</v>
      </c>
      <c r="AP199" s="49" t="b">
        <v>0</v>
      </c>
      <c r="AQ199" s="50" t="b">
        <v>0</v>
      </c>
      <c r="AR199" s="50" t="b">
        <v>0</v>
      </c>
      <c r="AS199" s="50" t="b">
        <v>0</v>
      </c>
      <c r="AT199" s="50" t="b">
        <v>1</v>
      </c>
      <c r="AU199" s="50" t="b">
        <v>0</v>
      </c>
      <c r="AV199" s="43">
        <f t="shared" si="2"/>
        <v>0</v>
      </c>
      <c r="AW199" s="264"/>
      <c r="AX199" s="53"/>
      <c r="AY199" s="27">
        <f t="shared" si="13"/>
        <v>0</v>
      </c>
      <c r="AZ199" s="53"/>
      <c r="BA199" s="48"/>
      <c r="BB199" s="264"/>
      <c r="BC199" s="49" t="b">
        <v>0</v>
      </c>
      <c r="BD199" s="50" t="b">
        <v>0</v>
      </c>
      <c r="BE199" s="53"/>
      <c r="BF199" s="27">
        <f t="shared" si="14"/>
        <v>0</v>
      </c>
      <c r="BG199" s="27">
        <f t="shared" si="5"/>
        <v>0</v>
      </c>
      <c r="BH199" s="51">
        <f t="shared" si="6"/>
        <v>0</v>
      </c>
      <c r="BI199" s="52" t="b">
        <v>0</v>
      </c>
      <c r="BJ199" s="27" t="b">
        <f t="shared" si="7"/>
        <v>0</v>
      </c>
      <c r="BK199" s="27"/>
      <c r="BL199" s="27"/>
      <c r="BM199" s="27"/>
    </row>
    <row r="200" spans="1:65" ht="27.6" thickBot="1">
      <c r="A200" s="43" t="s">
        <v>2192</v>
      </c>
      <c r="B200" s="43">
        <f t="shared" si="8"/>
        <v>198</v>
      </c>
      <c r="C200" s="43" t="s">
        <v>2193</v>
      </c>
      <c r="D200" s="43">
        <v>2021</v>
      </c>
      <c r="E200" s="43"/>
      <c r="F200" s="43"/>
      <c r="G200" s="27">
        <f t="shared" si="0"/>
        <v>0</v>
      </c>
      <c r="H200" s="43"/>
      <c r="I200" s="43"/>
      <c r="J200" s="43" t="s">
        <v>2194</v>
      </c>
      <c r="K200" s="43">
        <v>2</v>
      </c>
      <c r="L200" s="43" t="s">
        <v>2195</v>
      </c>
      <c r="M200" s="46" t="s">
        <v>2196</v>
      </c>
      <c r="N200" s="43" t="s">
        <v>2197</v>
      </c>
      <c r="O200" s="43" t="s">
        <v>2198</v>
      </c>
      <c r="P200" s="43" t="s">
        <v>2199</v>
      </c>
      <c r="Q200" s="43" t="s">
        <v>2200</v>
      </c>
      <c r="R200" s="43" t="s">
        <v>342</v>
      </c>
      <c r="S200" s="43" t="s">
        <v>2201</v>
      </c>
      <c r="T200" s="43"/>
      <c r="U200" s="43" t="s">
        <v>119</v>
      </c>
      <c r="V200" s="43" t="s">
        <v>300</v>
      </c>
      <c r="W200" s="43" t="s">
        <v>2202</v>
      </c>
      <c r="X200" s="53"/>
      <c r="Y200" s="48" t="s">
        <v>138</v>
      </c>
      <c r="Z200" s="43" t="s">
        <v>139</v>
      </c>
      <c r="AA200" s="49" t="b">
        <v>1</v>
      </c>
      <c r="AB200" s="49" t="b">
        <v>0</v>
      </c>
      <c r="AC200" s="49" t="b">
        <v>0</v>
      </c>
      <c r="AD200" s="50" t="b">
        <v>0</v>
      </c>
      <c r="AE200" s="50" t="b">
        <v>0</v>
      </c>
      <c r="AF200" s="50" t="b">
        <v>0</v>
      </c>
      <c r="AG200" s="50" t="b">
        <v>1</v>
      </c>
      <c r="AH200" s="50" t="b">
        <v>0</v>
      </c>
      <c r="AI200" s="43">
        <f t="shared" si="1"/>
        <v>0</v>
      </c>
      <c r="AJ200" s="265"/>
      <c r="AK200" s="53"/>
      <c r="AL200" s="48" t="s">
        <v>477</v>
      </c>
      <c r="AM200" s="43" t="s">
        <v>478</v>
      </c>
      <c r="AN200" s="49" t="b">
        <v>0</v>
      </c>
      <c r="AO200" s="49" t="b">
        <v>0</v>
      </c>
      <c r="AP200" s="49" t="b">
        <v>0</v>
      </c>
      <c r="AQ200" s="50" t="b">
        <v>0</v>
      </c>
      <c r="AR200" s="50" t="b">
        <v>0</v>
      </c>
      <c r="AS200" s="50" t="b">
        <v>0</v>
      </c>
      <c r="AT200" s="50" t="b">
        <v>1</v>
      </c>
      <c r="AU200" s="50" t="b">
        <v>0</v>
      </c>
      <c r="AV200" s="43">
        <f t="shared" si="2"/>
        <v>0</v>
      </c>
      <c r="AW200" s="265"/>
      <c r="AX200" s="53"/>
      <c r="AY200" s="27">
        <f t="shared" si="13"/>
        <v>0</v>
      </c>
      <c r="AZ200" s="53"/>
      <c r="BA200" s="48"/>
      <c r="BB200" s="265"/>
      <c r="BC200" s="49" t="b">
        <v>0</v>
      </c>
      <c r="BD200" s="50" t="b">
        <v>0</v>
      </c>
      <c r="BE200" s="53"/>
      <c r="BF200" s="27">
        <f t="shared" si="14"/>
        <v>0</v>
      </c>
      <c r="BG200" s="27">
        <f t="shared" si="5"/>
        <v>0</v>
      </c>
      <c r="BH200" s="51">
        <f t="shared" si="6"/>
        <v>0</v>
      </c>
      <c r="BI200" s="52" t="b">
        <v>0</v>
      </c>
      <c r="BJ200" s="27" t="b">
        <f t="shared" si="7"/>
        <v>0</v>
      </c>
      <c r="BK200" s="27"/>
      <c r="BL200" s="27"/>
      <c r="BM200" s="27"/>
    </row>
    <row r="201" spans="1:65" ht="27.6" thickBot="1">
      <c r="A201" s="43" t="s">
        <v>2203</v>
      </c>
      <c r="B201" s="43">
        <f t="shared" si="8"/>
        <v>199</v>
      </c>
      <c r="C201" s="43" t="s">
        <v>2204</v>
      </c>
      <c r="D201" s="43">
        <v>2021</v>
      </c>
      <c r="E201" s="43"/>
      <c r="F201" s="43"/>
      <c r="G201" s="27">
        <f t="shared" si="0"/>
        <v>0</v>
      </c>
      <c r="H201" s="43"/>
      <c r="I201" s="43"/>
      <c r="J201" s="43" t="s">
        <v>2205</v>
      </c>
      <c r="K201" s="43">
        <v>0</v>
      </c>
      <c r="L201" s="43" t="s">
        <v>2206</v>
      </c>
      <c r="M201" s="46" t="s">
        <v>2207</v>
      </c>
      <c r="N201" s="43" t="s">
        <v>2208</v>
      </c>
      <c r="O201" s="43" t="s">
        <v>2209</v>
      </c>
      <c r="P201" s="43" t="s">
        <v>2210</v>
      </c>
      <c r="Q201" s="43" t="s">
        <v>2211</v>
      </c>
      <c r="R201" s="43" t="s">
        <v>775</v>
      </c>
      <c r="S201" s="43" t="s">
        <v>2123</v>
      </c>
      <c r="T201" s="43"/>
      <c r="U201" s="43" t="s">
        <v>119</v>
      </c>
      <c r="V201" s="43" t="s">
        <v>343</v>
      </c>
      <c r="W201" s="43" t="s">
        <v>2212</v>
      </c>
      <c r="X201" s="53"/>
      <c r="Y201" s="48" t="s">
        <v>138</v>
      </c>
      <c r="Z201" s="43" t="s">
        <v>139</v>
      </c>
      <c r="AA201" s="49" t="b">
        <v>0</v>
      </c>
      <c r="AB201" s="49" t="b">
        <v>0</v>
      </c>
      <c r="AC201" s="49" t="b">
        <v>0</v>
      </c>
      <c r="AD201" s="50" t="b">
        <v>0</v>
      </c>
      <c r="AE201" s="50" t="b">
        <v>0</v>
      </c>
      <c r="AF201" s="50" t="b">
        <v>0</v>
      </c>
      <c r="AG201" s="50" t="b">
        <v>0</v>
      </c>
      <c r="AH201" s="50" t="b">
        <v>1</v>
      </c>
      <c r="AI201" s="43">
        <f t="shared" si="1"/>
        <v>0</v>
      </c>
      <c r="AJ201" s="264"/>
      <c r="AK201" s="53"/>
      <c r="AL201" s="48" t="s">
        <v>477</v>
      </c>
      <c r="AM201" s="43" t="s">
        <v>478</v>
      </c>
      <c r="AN201" s="49" t="b">
        <v>0</v>
      </c>
      <c r="AO201" s="49" t="b">
        <v>0</v>
      </c>
      <c r="AP201" s="49" t="b">
        <v>0</v>
      </c>
      <c r="AQ201" s="50" t="b">
        <v>0</v>
      </c>
      <c r="AR201" s="50" t="b">
        <v>0</v>
      </c>
      <c r="AS201" s="50" t="b">
        <v>0</v>
      </c>
      <c r="AT201" s="50" t="b">
        <v>0</v>
      </c>
      <c r="AU201" s="50" t="b">
        <v>1</v>
      </c>
      <c r="AV201" s="43">
        <f t="shared" si="2"/>
        <v>0</v>
      </c>
      <c r="AW201" s="266" t="s">
        <v>1828</v>
      </c>
      <c r="AX201" s="53"/>
      <c r="AY201" s="27">
        <f t="shared" si="13"/>
        <v>0</v>
      </c>
      <c r="AZ201" s="53"/>
      <c r="BA201" s="48"/>
      <c r="BB201" s="264"/>
      <c r="BC201" s="49" t="b">
        <v>0</v>
      </c>
      <c r="BD201" s="50" t="b">
        <v>0</v>
      </c>
      <c r="BE201" s="53"/>
      <c r="BF201" s="27">
        <f t="shared" si="14"/>
        <v>0</v>
      </c>
      <c r="BG201" s="27">
        <f t="shared" si="5"/>
        <v>0</v>
      </c>
      <c r="BH201" s="51">
        <f t="shared" si="6"/>
        <v>0</v>
      </c>
      <c r="BI201" s="52" t="b">
        <v>0</v>
      </c>
      <c r="BJ201" s="27" t="b">
        <f t="shared" si="7"/>
        <v>0</v>
      </c>
      <c r="BK201" s="27"/>
      <c r="BL201" s="27"/>
      <c r="BM201" s="27"/>
    </row>
    <row r="202" spans="1:65" ht="27.6" thickBot="1">
      <c r="A202" s="43" t="s">
        <v>2213</v>
      </c>
      <c r="B202" s="43">
        <f t="shared" si="8"/>
        <v>200</v>
      </c>
      <c r="C202" s="43" t="s">
        <v>2214</v>
      </c>
      <c r="D202" s="43">
        <v>2021</v>
      </c>
      <c r="E202" s="43"/>
      <c r="F202" s="43"/>
      <c r="G202" s="27">
        <f t="shared" si="0"/>
        <v>0</v>
      </c>
      <c r="H202" s="43"/>
      <c r="I202" s="43"/>
      <c r="J202" s="43" t="s">
        <v>2215</v>
      </c>
      <c r="K202" s="43">
        <v>2</v>
      </c>
      <c r="L202" s="43" t="s">
        <v>2216</v>
      </c>
      <c r="M202" s="46" t="s">
        <v>2217</v>
      </c>
      <c r="N202" s="43" t="s">
        <v>2218</v>
      </c>
      <c r="O202" s="43" t="s">
        <v>2219</v>
      </c>
      <c r="P202" s="43" t="s">
        <v>2220</v>
      </c>
      <c r="Q202" s="43" t="s">
        <v>2221</v>
      </c>
      <c r="R202" s="43" t="s">
        <v>2222</v>
      </c>
      <c r="S202" s="43" t="s">
        <v>2123</v>
      </c>
      <c r="T202" s="43"/>
      <c r="U202" s="43" t="s">
        <v>245</v>
      </c>
      <c r="V202" s="43" t="s">
        <v>120</v>
      </c>
      <c r="W202" s="43" t="s">
        <v>2223</v>
      </c>
      <c r="X202" s="53"/>
      <c r="Y202" s="48" t="s">
        <v>122</v>
      </c>
      <c r="Z202" s="43" t="s">
        <v>433</v>
      </c>
      <c r="AA202" s="49" t="b">
        <v>0</v>
      </c>
      <c r="AB202" s="49" t="b">
        <v>0</v>
      </c>
      <c r="AC202" s="49" t="b">
        <v>0</v>
      </c>
      <c r="AD202" s="50" t="b">
        <v>0</v>
      </c>
      <c r="AE202" s="50" t="b">
        <v>0</v>
      </c>
      <c r="AF202" s="50" t="b">
        <v>1</v>
      </c>
      <c r="AG202" s="50" t="b">
        <v>0</v>
      </c>
      <c r="AH202" s="50" t="b">
        <v>0</v>
      </c>
      <c r="AI202" s="43">
        <f t="shared" si="1"/>
        <v>0</v>
      </c>
      <c r="AJ202" s="265"/>
      <c r="AK202" s="53"/>
      <c r="AL202" s="48" t="s">
        <v>477</v>
      </c>
      <c r="AM202" s="43" t="s">
        <v>478</v>
      </c>
      <c r="AN202" s="49" t="b">
        <v>0</v>
      </c>
      <c r="AO202" s="49" t="b">
        <v>0</v>
      </c>
      <c r="AP202" s="49" t="b">
        <v>0</v>
      </c>
      <c r="AQ202" s="50" t="b">
        <v>0</v>
      </c>
      <c r="AR202" s="50" t="b">
        <v>0</v>
      </c>
      <c r="AS202" s="50" t="b">
        <v>1</v>
      </c>
      <c r="AT202" s="50" t="b">
        <v>0</v>
      </c>
      <c r="AU202" s="50" t="b">
        <v>0</v>
      </c>
      <c r="AV202" s="43">
        <f t="shared" si="2"/>
        <v>0</v>
      </c>
      <c r="AW202" s="265"/>
      <c r="AX202" s="53"/>
      <c r="AY202" s="27">
        <f t="shared" si="13"/>
        <v>0</v>
      </c>
      <c r="AZ202" s="53"/>
      <c r="BA202" s="48"/>
      <c r="BB202" s="265"/>
      <c r="BC202" s="49" t="b">
        <v>0</v>
      </c>
      <c r="BD202" s="50" t="b">
        <v>0</v>
      </c>
      <c r="BE202" s="53"/>
      <c r="BF202" s="27">
        <f t="shared" si="14"/>
        <v>0</v>
      </c>
      <c r="BG202" s="27">
        <f t="shared" si="5"/>
        <v>0</v>
      </c>
      <c r="BH202" s="51">
        <f t="shared" si="6"/>
        <v>0</v>
      </c>
      <c r="BI202" s="52" t="b">
        <v>0</v>
      </c>
      <c r="BJ202" s="27" t="b">
        <f t="shared" si="7"/>
        <v>0</v>
      </c>
      <c r="BK202" s="27"/>
      <c r="BL202" s="27"/>
      <c r="BM202" s="27"/>
    </row>
    <row r="203" spans="1:65" ht="27.6" thickBot="1">
      <c r="A203" s="43" t="s">
        <v>2224</v>
      </c>
      <c r="B203" s="43">
        <f t="shared" si="8"/>
        <v>201</v>
      </c>
      <c r="C203" s="43" t="s">
        <v>2225</v>
      </c>
      <c r="D203" s="43">
        <v>2021</v>
      </c>
      <c r="E203" s="43"/>
      <c r="F203" s="43"/>
      <c r="G203" s="27">
        <f t="shared" si="0"/>
        <v>0</v>
      </c>
      <c r="H203" s="43"/>
      <c r="I203" s="43"/>
      <c r="J203" s="43" t="s">
        <v>2226</v>
      </c>
      <c r="K203" s="43">
        <v>1</v>
      </c>
      <c r="L203" s="43"/>
      <c r="M203" s="56" t="s">
        <v>2227</v>
      </c>
      <c r="N203" s="43" t="s">
        <v>2228</v>
      </c>
      <c r="O203" s="43" t="s">
        <v>2229</v>
      </c>
      <c r="P203" s="43"/>
      <c r="Q203" s="43" t="s">
        <v>2230</v>
      </c>
      <c r="R203" s="43" t="s">
        <v>2231</v>
      </c>
      <c r="S203" s="43" t="s">
        <v>2232</v>
      </c>
      <c r="T203" s="43"/>
      <c r="U203" s="43" t="s">
        <v>119</v>
      </c>
      <c r="V203" s="43" t="s">
        <v>300</v>
      </c>
      <c r="W203" s="43" t="s">
        <v>2233</v>
      </c>
      <c r="X203" s="53"/>
      <c r="Y203" s="48" t="s">
        <v>138</v>
      </c>
      <c r="Z203" s="43" t="s">
        <v>139</v>
      </c>
      <c r="AA203" s="49" t="b">
        <v>1</v>
      </c>
      <c r="AB203" s="49" t="b">
        <v>0</v>
      </c>
      <c r="AC203" s="49" t="b">
        <v>0</v>
      </c>
      <c r="AD203" s="50" t="b">
        <v>0</v>
      </c>
      <c r="AE203" s="50" t="b">
        <v>0</v>
      </c>
      <c r="AF203" s="50" t="b">
        <v>1</v>
      </c>
      <c r="AG203" s="50" t="b">
        <v>0</v>
      </c>
      <c r="AH203" s="50" t="b">
        <v>0</v>
      </c>
      <c r="AI203" s="43">
        <f t="shared" si="1"/>
        <v>0</v>
      </c>
      <c r="AJ203" s="264"/>
      <c r="AK203" s="53"/>
      <c r="AL203" s="48" t="s">
        <v>477</v>
      </c>
      <c r="AM203" s="43" t="s">
        <v>478</v>
      </c>
      <c r="AN203" s="49" t="b">
        <v>1</v>
      </c>
      <c r="AO203" s="49" t="b">
        <v>0</v>
      </c>
      <c r="AP203" s="49" t="b">
        <v>0</v>
      </c>
      <c r="AQ203" s="50" t="b">
        <v>0</v>
      </c>
      <c r="AR203" s="50" t="b">
        <v>0</v>
      </c>
      <c r="AS203" s="50" t="b">
        <v>1</v>
      </c>
      <c r="AT203" s="50" t="b">
        <v>1</v>
      </c>
      <c r="AU203" s="50" t="b">
        <v>0</v>
      </c>
      <c r="AV203" s="43">
        <f t="shared" si="2"/>
        <v>0</v>
      </c>
      <c r="AW203" s="264"/>
      <c r="AX203" s="53"/>
      <c r="AY203" s="27">
        <f t="shared" si="13"/>
        <v>0</v>
      </c>
      <c r="AZ203" s="53"/>
      <c r="BA203" s="48"/>
      <c r="BB203" s="264"/>
      <c r="BC203" s="49" t="b">
        <v>0</v>
      </c>
      <c r="BD203" s="50" t="b">
        <v>0</v>
      </c>
      <c r="BE203" s="53"/>
      <c r="BF203" s="27">
        <f t="shared" si="14"/>
        <v>0</v>
      </c>
      <c r="BG203" s="27">
        <f t="shared" si="5"/>
        <v>0</v>
      </c>
      <c r="BH203" s="51">
        <f t="shared" si="6"/>
        <v>0</v>
      </c>
      <c r="BI203" s="52" t="b">
        <v>0</v>
      </c>
      <c r="BJ203" s="27" t="b">
        <f t="shared" si="7"/>
        <v>0</v>
      </c>
      <c r="BK203" s="27"/>
      <c r="BL203" s="27"/>
      <c r="BM203" s="27"/>
    </row>
    <row r="204" spans="1:65" ht="27.6" thickBot="1">
      <c r="A204" s="43" t="s">
        <v>2234</v>
      </c>
      <c r="B204" s="43">
        <f t="shared" si="8"/>
        <v>202</v>
      </c>
      <c r="C204" s="43" t="s">
        <v>2235</v>
      </c>
      <c r="D204" s="43">
        <v>2021</v>
      </c>
      <c r="E204" s="43"/>
      <c r="F204" s="43"/>
      <c r="G204" s="27">
        <f t="shared" si="0"/>
        <v>0</v>
      </c>
      <c r="H204" s="43"/>
      <c r="I204" s="43"/>
      <c r="J204" s="43" t="s">
        <v>2236</v>
      </c>
      <c r="K204" s="43">
        <v>7</v>
      </c>
      <c r="L204" s="43" t="s">
        <v>2237</v>
      </c>
      <c r="M204" s="46" t="s">
        <v>2238</v>
      </c>
      <c r="N204" s="43" t="s">
        <v>2239</v>
      </c>
      <c r="O204" s="43" t="s">
        <v>2240</v>
      </c>
      <c r="P204" s="43"/>
      <c r="Q204" s="43" t="s">
        <v>2241</v>
      </c>
      <c r="R204" s="43" t="s">
        <v>2242</v>
      </c>
      <c r="S204" s="43" t="s">
        <v>2123</v>
      </c>
      <c r="T204" s="43"/>
      <c r="U204" s="43" t="s">
        <v>119</v>
      </c>
      <c r="V204" s="43" t="s">
        <v>120</v>
      </c>
      <c r="W204" s="43" t="s">
        <v>2243</v>
      </c>
      <c r="X204" s="53"/>
      <c r="Y204" s="48" t="s">
        <v>138</v>
      </c>
      <c r="Z204" s="43" t="s">
        <v>139</v>
      </c>
      <c r="AA204" s="49" t="b">
        <v>0</v>
      </c>
      <c r="AB204" s="49" t="b">
        <v>0</v>
      </c>
      <c r="AC204" s="49" t="b">
        <v>0</v>
      </c>
      <c r="AD204" s="50" t="b">
        <v>0</v>
      </c>
      <c r="AE204" s="50" t="b">
        <v>0</v>
      </c>
      <c r="AF204" s="50" t="b">
        <v>0</v>
      </c>
      <c r="AG204" s="50" t="b">
        <v>1</v>
      </c>
      <c r="AH204" s="50" t="b">
        <v>1</v>
      </c>
      <c r="AI204" s="43">
        <f t="shared" si="1"/>
        <v>0</v>
      </c>
      <c r="AJ204" s="265"/>
      <c r="AK204" s="53"/>
      <c r="AL204" s="48" t="s">
        <v>477</v>
      </c>
      <c r="AM204" s="43" t="s">
        <v>478</v>
      </c>
      <c r="AN204" s="49" t="b">
        <v>0</v>
      </c>
      <c r="AO204" s="49" t="b">
        <v>0</v>
      </c>
      <c r="AP204" s="49" t="b">
        <v>0</v>
      </c>
      <c r="AQ204" s="50" t="b">
        <v>0</v>
      </c>
      <c r="AR204" s="50" t="b">
        <v>0</v>
      </c>
      <c r="AS204" s="50" t="b">
        <v>0</v>
      </c>
      <c r="AT204" s="50" t="b">
        <v>1</v>
      </c>
      <c r="AU204" s="50" t="b">
        <v>1</v>
      </c>
      <c r="AV204" s="43">
        <f t="shared" si="2"/>
        <v>0</v>
      </c>
      <c r="AW204" s="267" t="s">
        <v>2168</v>
      </c>
      <c r="AX204" s="53"/>
      <c r="AY204" s="27">
        <f t="shared" si="13"/>
        <v>0</v>
      </c>
      <c r="AZ204" s="53"/>
      <c r="BA204" s="48"/>
      <c r="BB204" s="265"/>
      <c r="BC204" s="49" t="b">
        <v>0</v>
      </c>
      <c r="BD204" s="50" t="b">
        <v>0</v>
      </c>
      <c r="BE204" s="53"/>
      <c r="BF204" s="27">
        <f t="shared" si="14"/>
        <v>0</v>
      </c>
      <c r="BG204" s="27">
        <f t="shared" si="5"/>
        <v>0</v>
      </c>
      <c r="BH204" s="51">
        <f t="shared" si="6"/>
        <v>0</v>
      </c>
      <c r="BI204" s="52" t="b">
        <v>0</v>
      </c>
      <c r="BJ204" s="27" t="b">
        <f t="shared" si="7"/>
        <v>0</v>
      </c>
      <c r="BK204" s="27"/>
      <c r="BL204" s="27"/>
      <c r="BM204" s="27"/>
    </row>
    <row r="205" spans="1:65" ht="27.6" thickBot="1">
      <c r="A205" s="43" t="s">
        <v>2244</v>
      </c>
      <c r="B205" s="43">
        <f t="shared" si="8"/>
        <v>203</v>
      </c>
      <c r="C205" s="43" t="s">
        <v>2245</v>
      </c>
      <c r="D205" s="43">
        <v>2021</v>
      </c>
      <c r="E205" s="43"/>
      <c r="F205" s="43"/>
      <c r="G205" s="27">
        <f t="shared" si="0"/>
        <v>0</v>
      </c>
      <c r="H205" s="43"/>
      <c r="I205" s="43"/>
      <c r="J205" s="43" t="s">
        <v>2246</v>
      </c>
      <c r="K205" s="43">
        <v>13</v>
      </c>
      <c r="L205" s="43" t="s">
        <v>2247</v>
      </c>
      <c r="M205" s="46" t="s">
        <v>2248</v>
      </c>
      <c r="N205" s="43" t="s">
        <v>2249</v>
      </c>
      <c r="O205" s="43" t="s">
        <v>2250</v>
      </c>
      <c r="P205" s="43" t="s">
        <v>2251</v>
      </c>
      <c r="Q205" s="43" t="s">
        <v>2252</v>
      </c>
      <c r="R205" s="43" t="s">
        <v>2253</v>
      </c>
      <c r="S205" s="43" t="s">
        <v>2123</v>
      </c>
      <c r="T205" s="43">
        <v>32703070</v>
      </c>
      <c r="U205" s="43" t="s">
        <v>119</v>
      </c>
      <c r="V205" s="43" t="s">
        <v>120</v>
      </c>
      <c r="W205" s="43" t="s">
        <v>2254</v>
      </c>
      <c r="X205" s="53"/>
      <c r="Y205" s="48" t="s">
        <v>138</v>
      </c>
      <c r="Z205" s="43" t="s">
        <v>139</v>
      </c>
      <c r="AA205" s="49" t="b">
        <v>0</v>
      </c>
      <c r="AB205" s="49" t="b">
        <v>0</v>
      </c>
      <c r="AC205" s="49" t="b">
        <v>0</v>
      </c>
      <c r="AD205" s="50" t="b">
        <v>0</v>
      </c>
      <c r="AE205" s="50" t="b">
        <v>0</v>
      </c>
      <c r="AF205" s="50" t="b">
        <v>0</v>
      </c>
      <c r="AG205" s="50" t="b">
        <v>1</v>
      </c>
      <c r="AH205" s="50" t="b">
        <v>1</v>
      </c>
      <c r="AI205" s="43">
        <f t="shared" si="1"/>
        <v>0</v>
      </c>
      <c r="AJ205" s="264"/>
      <c r="AK205" s="53"/>
      <c r="AL205" s="48" t="s">
        <v>477</v>
      </c>
      <c r="AM205" s="43" t="s">
        <v>478</v>
      </c>
      <c r="AN205" s="49" t="b">
        <v>0</v>
      </c>
      <c r="AO205" s="49" t="b">
        <v>0</v>
      </c>
      <c r="AP205" s="49" t="b">
        <v>0</v>
      </c>
      <c r="AQ205" s="50" t="b">
        <v>0</v>
      </c>
      <c r="AR205" s="50" t="b">
        <v>0</v>
      </c>
      <c r="AS205" s="50" t="b">
        <v>0</v>
      </c>
      <c r="AT205" s="50" t="b">
        <v>1</v>
      </c>
      <c r="AU205" s="50" t="b">
        <v>1</v>
      </c>
      <c r="AV205" s="43">
        <f t="shared" si="2"/>
        <v>0</v>
      </c>
      <c r="AW205" s="264"/>
      <c r="AX205" s="53"/>
      <c r="AY205" s="27">
        <f t="shared" si="13"/>
        <v>0</v>
      </c>
      <c r="AZ205" s="53"/>
      <c r="BA205" s="48"/>
      <c r="BB205" s="264"/>
      <c r="BC205" s="49" t="b">
        <v>0</v>
      </c>
      <c r="BD205" s="50" t="b">
        <v>0</v>
      </c>
      <c r="BE205" s="53"/>
      <c r="BF205" s="27">
        <f t="shared" si="14"/>
        <v>0</v>
      </c>
      <c r="BG205" s="27">
        <f t="shared" si="5"/>
        <v>0</v>
      </c>
      <c r="BH205" s="51">
        <f t="shared" si="6"/>
        <v>0</v>
      </c>
      <c r="BI205" s="52" t="b">
        <v>0</v>
      </c>
      <c r="BJ205" s="27" t="b">
        <f t="shared" si="7"/>
        <v>0</v>
      </c>
      <c r="BK205" s="27"/>
      <c r="BL205" s="27"/>
      <c r="BM205" s="27"/>
    </row>
    <row r="206" spans="1:65" ht="27.6" thickBot="1">
      <c r="A206" s="43" t="s">
        <v>2255</v>
      </c>
      <c r="B206" s="43">
        <f t="shared" si="8"/>
        <v>204</v>
      </c>
      <c r="C206" s="43" t="s">
        <v>2256</v>
      </c>
      <c r="D206" s="43">
        <v>2021</v>
      </c>
      <c r="E206" s="43"/>
      <c r="F206" s="43"/>
      <c r="G206" s="27">
        <f t="shared" si="0"/>
        <v>0</v>
      </c>
      <c r="H206" s="43"/>
      <c r="I206" s="43"/>
      <c r="J206" s="43" t="s">
        <v>2257</v>
      </c>
      <c r="K206" s="43">
        <v>10</v>
      </c>
      <c r="L206" s="43" t="s">
        <v>2258</v>
      </c>
      <c r="M206" s="46" t="s">
        <v>2259</v>
      </c>
      <c r="N206" s="43" t="s">
        <v>2260</v>
      </c>
      <c r="O206" s="43" t="s">
        <v>2261</v>
      </c>
      <c r="P206" s="43" t="s">
        <v>2262</v>
      </c>
      <c r="Q206" s="43" t="s">
        <v>2263</v>
      </c>
      <c r="R206" s="43" t="s">
        <v>775</v>
      </c>
      <c r="S206" s="43" t="s">
        <v>2264</v>
      </c>
      <c r="T206" s="43"/>
      <c r="U206" s="43" t="s">
        <v>119</v>
      </c>
      <c r="V206" s="43" t="s">
        <v>120</v>
      </c>
      <c r="W206" s="43" t="s">
        <v>2265</v>
      </c>
      <c r="X206" s="53"/>
      <c r="Y206" s="48" t="s">
        <v>138</v>
      </c>
      <c r="Z206" s="43" t="s">
        <v>139</v>
      </c>
      <c r="AA206" s="49" t="b">
        <v>0</v>
      </c>
      <c r="AB206" s="49" t="b">
        <v>0</v>
      </c>
      <c r="AC206" s="49" t="b">
        <v>0</v>
      </c>
      <c r="AD206" s="50" t="b">
        <v>0</v>
      </c>
      <c r="AE206" s="50" t="b">
        <v>0</v>
      </c>
      <c r="AF206" s="50" t="b">
        <v>0</v>
      </c>
      <c r="AG206" s="50" t="b">
        <v>1</v>
      </c>
      <c r="AH206" s="50" t="b">
        <v>1</v>
      </c>
      <c r="AI206" s="43">
        <f t="shared" si="1"/>
        <v>0</v>
      </c>
      <c r="AJ206" s="265"/>
      <c r="AK206" s="53"/>
      <c r="AL206" s="48" t="s">
        <v>477</v>
      </c>
      <c r="AM206" s="43" t="s">
        <v>478</v>
      </c>
      <c r="AN206" s="49" t="b">
        <v>0</v>
      </c>
      <c r="AO206" s="49" t="b">
        <v>0</v>
      </c>
      <c r="AP206" s="49" t="b">
        <v>0</v>
      </c>
      <c r="AQ206" s="50" t="b">
        <v>0</v>
      </c>
      <c r="AR206" s="50" t="b">
        <v>0</v>
      </c>
      <c r="AS206" s="50" t="b">
        <v>0</v>
      </c>
      <c r="AT206" s="50" t="b">
        <v>1</v>
      </c>
      <c r="AU206" s="50" t="b">
        <v>1</v>
      </c>
      <c r="AV206" s="43">
        <f t="shared" si="2"/>
        <v>0</v>
      </c>
      <c r="AW206" s="265"/>
      <c r="AX206" s="53"/>
      <c r="AY206" s="27">
        <f t="shared" si="13"/>
        <v>0</v>
      </c>
      <c r="AZ206" s="53"/>
      <c r="BA206" s="48"/>
      <c r="BB206" s="265"/>
      <c r="BC206" s="49" t="b">
        <v>0</v>
      </c>
      <c r="BD206" s="50" t="b">
        <v>0</v>
      </c>
      <c r="BE206" s="53"/>
      <c r="BF206" s="27">
        <f t="shared" si="14"/>
        <v>0</v>
      </c>
      <c r="BG206" s="27">
        <f t="shared" si="5"/>
        <v>0</v>
      </c>
      <c r="BH206" s="51">
        <f t="shared" si="6"/>
        <v>0</v>
      </c>
      <c r="BI206" s="52" t="b">
        <v>0</v>
      </c>
      <c r="BJ206" s="27" t="b">
        <f t="shared" si="7"/>
        <v>0</v>
      </c>
      <c r="BK206" s="27"/>
      <c r="BL206" s="27"/>
      <c r="BM206" s="27"/>
    </row>
    <row r="207" spans="1:65" ht="27.6" thickBot="1">
      <c r="A207" s="43" t="s">
        <v>2266</v>
      </c>
      <c r="B207" s="43">
        <f t="shared" si="8"/>
        <v>205</v>
      </c>
      <c r="C207" s="43" t="s">
        <v>2267</v>
      </c>
      <c r="D207" s="43">
        <v>2021</v>
      </c>
      <c r="E207" s="43"/>
      <c r="F207" s="43"/>
      <c r="G207" s="27">
        <f t="shared" si="0"/>
        <v>0</v>
      </c>
      <c r="H207" s="43"/>
      <c r="I207" s="43"/>
      <c r="J207" s="43" t="s">
        <v>2268</v>
      </c>
      <c r="K207" s="43">
        <v>9</v>
      </c>
      <c r="L207" s="43" t="s">
        <v>2269</v>
      </c>
      <c r="M207" s="46" t="s">
        <v>2270</v>
      </c>
      <c r="N207" s="43" t="s">
        <v>2271</v>
      </c>
      <c r="O207" s="43" t="s">
        <v>2272</v>
      </c>
      <c r="P207" s="43" t="s">
        <v>2273</v>
      </c>
      <c r="Q207" s="43" t="s">
        <v>2274</v>
      </c>
      <c r="R207" s="43" t="s">
        <v>2275</v>
      </c>
      <c r="S207" s="43" t="s">
        <v>2276</v>
      </c>
      <c r="T207" s="43">
        <v>33055534</v>
      </c>
      <c r="U207" s="43" t="s">
        <v>119</v>
      </c>
      <c r="V207" s="43" t="s">
        <v>120</v>
      </c>
      <c r="W207" s="43" t="s">
        <v>2277</v>
      </c>
      <c r="X207" s="53"/>
      <c r="Y207" s="48" t="s">
        <v>138</v>
      </c>
      <c r="Z207" s="43" t="s">
        <v>139</v>
      </c>
      <c r="AA207" s="49" t="b">
        <v>0</v>
      </c>
      <c r="AB207" s="49" t="b">
        <v>0</v>
      </c>
      <c r="AC207" s="49" t="b">
        <v>0</v>
      </c>
      <c r="AD207" s="50" t="b">
        <v>0</v>
      </c>
      <c r="AE207" s="50" t="b">
        <v>0</v>
      </c>
      <c r="AF207" s="50" t="b">
        <v>0</v>
      </c>
      <c r="AG207" s="50" t="b">
        <v>0</v>
      </c>
      <c r="AH207" s="50" t="b">
        <v>1</v>
      </c>
      <c r="AI207" s="43">
        <f t="shared" si="1"/>
        <v>0</v>
      </c>
      <c r="AJ207" s="264"/>
      <c r="AK207" s="53"/>
      <c r="AL207" s="48" t="s">
        <v>477</v>
      </c>
      <c r="AM207" s="43" t="s">
        <v>478</v>
      </c>
      <c r="AN207" s="49" t="b">
        <v>0</v>
      </c>
      <c r="AO207" s="49" t="b">
        <v>0</v>
      </c>
      <c r="AP207" s="49" t="b">
        <v>0</v>
      </c>
      <c r="AQ207" s="50" t="b">
        <v>0</v>
      </c>
      <c r="AR207" s="50" t="b">
        <v>0</v>
      </c>
      <c r="AS207" s="50" t="b">
        <v>0</v>
      </c>
      <c r="AT207" s="50" t="b">
        <v>0</v>
      </c>
      <c r="AU207" s="50" t="b">
        <v>1</v>
      </c>
      <c r="AV207" s="43">
        <f t="shared" si="2"/>
        <v>0</v>
      </c>
      <c r="AW207" s="266" t="s">
        <v>2168</v>
      </c>
      <c r="AX207" s="53"/>
      <c r="AY207" s="27">
        <f t="shared" si="13"/>
        <v>0</v>
      </c>
      <c r="AZ207" s="53"/>
      <c r="BA207" s="48"/>
      <c r="BB207" s="264"/>
      <c r="BC207" s="49" t="b">
        <v>0</v>
      </c>
      <c r="BD207" s="50" t="b">
        <v>0</v>
      </c>
      <c r="BE207" s="53"/>
      <c r="BF207" s="27">
        <f t="shared" si="14"/>
        <v>0</v>
      </c>
      <c r="BG207" s="27">
        <f t="shared" si="5"/>
        <v>0</v>
      </c>
      <c r="BH207" s="51">
        <f t="shared" si="6"/>
        <v>0</v>
      </c>
      <c r="BI207" s="52" t="b">
        <v>0</v>
      </c>
      <c r="BJ207" s="27" t="b">
        <f t="shared" si="7"/>
        <v>0</v>
      </c>
      <c r="BK207" s="27"/>
      <c r="BL207" s="27"/>
      <c r="BM207" s="27"/>
    </row>
    <row r="208" spans="1:65" ht="27.6" thickBot="1">
      <c r="A208" s="43" t="s">
        <v>2278</v>
      </c>
      <c r="B208" s="43">
        <f t="shared" si="8"/>
        <v>206</v>
      </c>
      <c r="C208" s="43" t="s">
        <v>2279</v>
      </c>
      <c r="D208" s="43">
        <v>2021</v>
      </c>
      <c r="E208" s="43"/>
      <c r="F208" s="43"/>
      <c r="G208" s="27">
        <f t="shared" si="0"/>
        <v>0</v>
      </c>
      <c r="H208" s="43"/>
      <c r="I208" s="43"/>
      <c r="J208" s="43" t="s">
        <v>2280</v>
      </c>
      <c r="K208" s="43">
        <v>1</v>
      </c>
      <c r="L208" s="43" t="s">
        <v>2281</v>
      </c>
      <c r="M208" s="46" t="s">
        <v>2282</v>
      </c>
      <c r="N208" s="43" t="s">
        <v>2283</v>
      </c>
      <c r="O208" s="43" t="s">
        <v>2284</v>
      </c>
      <c r="P208" s="43" t="s">
        <v>2285</v>
      </c>
      <c r="Q208" s="43" t="s">
        <v>2286</v>
      </c>
      <c r="R208" s="43" t="s">
        <v>741</v>
      </c>
      <c r="S208" s="43" t="s">
        <v>2264</v>
      </c>
      <c r="T208" s="43"/>
      <c r="U208" s="43" t="s">
        <v>119</v>
      </c>
      <c r="V208" s="43" t="s">
        <v>300</v>
      </c>
      <c r="W208" s="43" t="s">
        <v>2287</v>
      </c>
      <c r="X208" s="53"/>
      <c r="Y208" s="48" t="s">
        <v>138</v>
      </c>
      <c r="Z208" s="43" t="s">
        <v>139</v>
      </c>
      <c r="AA208" s="49" t="b">
        <v>1</v>
      </c>
      <c r="AB208" s="49" t="b">
        <v>0</v>
      </c>
      <c r="AC208" s="49" t="b">
        <v>0</v>
      </c>
      <c r="AD208" s="50" t="b">
        <v>0</v>
      </c>
      <c r="AE208" s="50" t="b">
        <v>0</v>
      </c>
      <c r="AF208" s="50" t="b">
        <v>0</v>
      </c>
      <c r="AG208" s="50" t="b">
        <v>0</v>
      </c>
      <c r="AH208" s="50" t="b">
        <v>1</v>
      </c>
      <c r="AI208" s="43">
        <f t="shared" si="1"/>
        <v>0</v>
      </c>
      <c r="AJ208" s="267" t="s">
        <v>2288</v>
      </c>
      <c r="AK208" s="53"/>
      <c r="AL208" s="48" t="s">
        <v>126</v>
      </c>
      <c r="AM208" s="43" t="s">
        <v>443</v>
      </c>
      <c r="AN208" s="49" t="b">
        <v>0</v>
      </c>
      <c r="AO208" s="49" t="b">
        <v>0</v>
      </c>
      <c r="AP208" s="49" t="b">
        <v>0</v>
      </c>
      <c r="AQ208" s="50" t="b">
        <v>0</v>
      </c>
      <c r="AR208" s="50" t="b">
        <v>0</v>
      </c>
      <c r="AS208" s="50" t="b">
        <v>0</v>
      </c>
      <c r="AT208" s="50" t="b">
        <v>0</v>
      </c>
      <c r="AU208" s="50" t="b">
        <v>1</v>
      </c>
      <c r="AV208" s="43">
        <f t="shared" si="2"/>
        <v>0</v>
      </c>
      <c r="AW208" s="267" t="s">
        <v>2289</v>
      </c>
      <c r="AX208" s="53"/>
      <c r="AY208" s="27">
        <f t="shared" si="13"/>
        <v>0</v>
      </c>
      <c r="AZ208" s="53"/>
      <c r="BA208" s="48"/>
      <c r="BB208" s="265"/>
      <c r="BC208" s="49" t="b">
        <v>0</v>
      </c>
      <c r="BD208" s="50" t="b">
        <v>0</v>
      </c>
      <c r="BE208" s="53"/>
      <c r="BF208" s="27">
        <f t="shared" si="14"/>
        <v>0</v>
      </c>
      <c r="BG208" s="27">
        <f t="shared" si="5"/>
        <v>0</v>
      </c>
      <c r="BH208" s="51">
        <f t="shared" si="6"/>
        <v>0</v>
      </c>
      <c r="BI208" s="52" t="b">
        <v>0</v>
      </c>
      <c r="BJ208" s="27" t="b">
        <f t="shared" si="7"/>
        <v>0</v>
      </c>
      <c r="BK208" s="27"/>
      <c r="BL208" s="27"/>
      <c r="BM208" s="27"/>
    </row>
    <row r="209" spans="1:65" ht="27.6" thickBot="1">
      <c r="A209" s="43" t="s">
        <v>2290</v>
      </c>
      <c r="B209" s="43">
        <f t="shared" si="8"/>
        <v>207</v>
      </c>
      <c r="C209" s="43" t="s">
        <v>2291</v>
      </c>
      <c r="D209" s="43">
        <v>2021</v>
      </c>
      <c r="E209" s="43"/>
      <c r="F209" s="43"/>
      <c r="G209" s="27">
        <f t="shared" si="0"/>
        <v>0</v>
      </c>
      <c r="H209" s="43"/>
      <c r="I209" s="43"/>
      <c r="J209" s="43" t="s">
        <v>2292</v>
      </c>
      <c r="K209" s="43">
        <v>0</v>
      </c>
      <c r="L209" s="43" t="s">
        <v>2293</v>
      </c>
      <c r="M209" s="46" t="s">
        <v>2294</v>
      </c>
      <c r="N209" s="43" t="s">
        <v>2295</v>
      </c>
      <c r="O209" s="43" t="s">
        <v>2296</v>
      </c>
      <c r="P209" s="43" t="s">
        <v>2297</v>
      </c>
      <c r="Q209" s="43" t="s">
        <v>2298</v>
      </c>
      <c r="R209" s="43" t="s">
        <v>342</v>
      </c>
      <c r="S209" s="43" t="s">
        <v>2299</v>
      </c>
      <c r="T209" s="43"/>
      <c r="U209" s="43" t="s">
        <v>119</v>
      </c>
      <c r="V209" s="43" t="s">
        <v>300</v>
      </c>
      <c r="W209" s="43" t="s">
        <v>2300</v>
      </c>
      <c r="X209" s="53"/>
      <c r="Y209" s="48" t="s">
        <v>138</v>
      </c>
      <c r="Z209" s="43" t="s">
        <v>139</v>
      </c>
      <c r="AA209" s="49" t="b">
        <v>1</v>
      </c>
      <c r="AB209" s="49" t="b">
        <v>0</v>
      </c>
      <c r="AC209" s="49" t="b">
        <v>0</v>
      </c>
      <c r="AD209" s="50" t="b">
        <v>0</v>
      </c>
      <c r="AE209" s="50" t="b">
        <v>0</v>
      </c>
      <c r="AF209" s="50" t="b">
        <v>0</v>
      </c>
      <c r="AG209" s="50" t="b">
        <v>1</v>
      </c>
      <c r="AH209" s="50" t="b">
        <v>0</v>
      </c>
      <c r="AI209" s="43">
        <f t="shared" si="1"/>
        <v>0</v>
      </c>
      <c r="AJ209" s="264"/>
      <c r="AK209" s="53"/>
      <c r="AL209" s="48" t="s">
        <v>477</v>
      </c>
      <c r="AM209" s="43" t="s">
        <v>478</v>
      </c>
      <c r="AN209" s="49" t="b">
        <v>1</v>
      </c>
      <c r="AO209" s="49" t="b">
        <v>0</v>
      </c>
      <c r="AP209" s="49" t="b">
        <v>0</v>
      </c>
      <c r="AQ209" s="50" t="b">
        <v>0</v>
      </c>
      <c r="AR209" s="50" t="b">
        <v>0</v>
      </c>
      <c r="AS209" s="50" t="b">
        <v>0</v>
      </c>
      <c r="AT209" s="50" t="b">
        <v>1</v>
      </c>
      <c r="AU209" s="50" t="b">
        <v>0</v>
      </c>
      <c r="AV209" s="43">
        <f t="shared" si="2"/>
        <v>0</v>
      </c>
      <c r="AW209" s="264"/>
      <c r="AX209" s="53"/>
      <c r="AY209" s="27">
        <f t="shared" si="13"/>
        <v>0</v>
      </c>
      <c r="AZ209" s="53"/>
      <c r="BA209" s="48"/>
      <c r="BB209" s="264"/>
      <c r="BC209" s="49" t="b">
        <v>0</v>
      </c>
      <c r="BD209" s="50" t="b">
        <v>0</v>
      </c>
      <c r="BE209" s="53"/>
      <c r="BF209" s="27">
        <f t="shared" si="14"/>
        <v>0</v>
      </c>
      <c r="BG209" s="27">
        <f t="shared" si="5"/>
        <v>0</v>
      </c>
      <c r="BH209" s="51">
        <f t="shared" si="6"/>
        <v>0</v>
      </c>
      <c r="BI209" s="52" t="b">
        <v>0</v>
      </c>
      <c r="BJ209" s="27" t="b">
        <f t="shared" si="7"/>
        <v>0</v>
      </c>
      <c r="BK209" s="27"/>
      <c r="BL209" s="27"/>
      <c r="BM209" s="27"/>
    </row>
    <row r="210" spans="1:65" ht="27.6" thickBot="1">
      <c r="A210" s="43" t="s">
        <v>2301</v>
      </c>
      <c r="B210" s="43">
        <f t="shared" si="8"/>
        <v>208</v>
      </c>
      <c r="C210" s="43" t="s">
        <v>2302</v>
      </c>
      <c r="D210" s="43">
        <v>2021</v>
      </c>
      <c r="E210" s="43"/>
      <c r="F210" s="43"/>
      <c r="G210" s="27">
        <f t="shared" si="0"/>
        <v>0</v>
      </c>
      <c r="H210" s="43"/>
      <c r="I210" s="43"/>
      <c r="J210" s="43" t="s">
        <v>316</v>
      </c>
      <c r="K210" s="43">
        <v>35</v>
      </c>
      <c r="L210" s="43" t="s">
        <v>2303</v>
      </c>
      <c r="M210" s="46" t="s">
        <v>2304</v>
      </c>
      <c r="N210" s="43" t="s">
        <v>2305</v>
      </c>
      <c r="O210" s="43" t="s">
        <v>2306</v>
      </c>
      <c r="P210" s="43" t="s">
        <v>2307</v>
      </c>
      <c r="Q210" s="43" t="s">
        <v>2308</v>
      </c>
      <c r="R210" s="43" t="s">
        <v>198</v>
      </c>
      <c r="S210" s="43" t="s">
        <v>2178</v>
      </c>
      <c r="T210" s="43"/>
      <c r="U210" s="43" t="s">
        <v>119</v>
      </c>
      <c r="V210" s="43" t="s">
        <v>120</v>
      </c>
      <c r="W210" s="43" t="s">
        <v>2309</v>
      </c>
      <c r="X210" s="53"/>
      <c r="Y210" s="48" t="s">
        <v>138</v>
      </c>
      <c r="Z210" s="43" t="s">
        <v>139</v>
      </c>
      <c r="AA210" s="49" t="b">
        <v>0</v>
      </c>
      <c r="AB210" s="49" t="b">
        <v>0</v>
      </c>
      <c r="AC210" s="49" t="b">
        <v>0</v>
      </c>
      <c r="AD210" s="50" t="b">
        <v>0</v>
      </c>
      <c r="AE210" s="50" t="b">
        <v>0</v>
      </c>
      <c r="AF210" s="50" t="b">
        <v>0</v>
      </c>
      <c r="AG210" s="50" t="b">
        <v>1</v>
      </c>
      <c r="AH210" s="50" t="b">
        <v>0</v>
      </c>
      <c r="AI210" s="43">
        <f t="shared" si="1"/>
        <v>0</v>
      </c>
      <c r="AJ210" s="265"/>
      <c r="AK210" s="53"/>
      <c r="AL210" s="48" t="s">
        <v>477</v>
      </c>
      <c r="AM210" s="43" t="s">
        <v>478</v>
      </c>
      <c r="AN210" s="49" t="b">
        <v>0</v>
      </c>
      <c r="AO210" s="49" t="b">
        <v>0</v>
      </c>
      <c r="AP210" s="49" t="b">
        <v>0</v>
      </c>
      <c r="AQ210" s="50" t="b">
        <v>0</v>
      </c>
      <c r="AR210" s="50" t="b">
        <v>0</v>
      </c>
      <c r="AS210" s="50" t="b">
        <v>0</v>
      </c>
      <c r="AT210" s="50" t="b">
        <v>1</v>
      </c>
      <c r="AU210" s="50" t="b">
        <v>0</v>
      </c>
      <c r="AV210" s="43">
        <f t="shared" si="2"/>
        <v>0</v>
      </c>
      <c r="AW210" s="265"/>
      <c r="AX210" s="53"/>
      <c r="AY210" s="27">
        <f t="shared" si="13"/>
        <v>0</v>
      </c>
      <c r="AZ210" s="53"/>
      <c r="BA210" s="48"/>
      <c r="BB210" s="265"/>
      <c r="BC210" s="49" t="b">
        <v>0</v>
      </c>
      <c r="BD210" s="50" t="b">
        <v>0</v>
      </c>
      <c r="BE210" s="53"/>
      <c r="BF210" s="27">
        <f t="shared" si="14"/>
        <v>0</v>
      </c>
      <c r="BG210" s="27">
        <f t="shared" si="5"/>
        <v>0</v>
      </c>
      <c r="BH210" s="51">
        <f t="shared" si="6"/>
        <v>0</v>
      </c>
      <c r="BI210" s="52" t="b">
        <v>0</v>
      </c>
      <c r="BJ210" s="27" t="b">
        <f t="shared" si="7"/>
        <v>0</v>
      </c>
      <c r="BK210" s="27"/>
      <c r="BL210" s="27"/>
      <c r="BM210" s="27"/>
    </row>
    <row r="211" spans="1:65" ht="27.6" thickBot="1">
      <c r="A211" s="43" t="s">
        <v>2310</v>
      </c>
      <c r="B211" s="43">
        <f t="shared" si="8"/>
        <v>209</v>
      </c>
      <c r="C211" s="43" t="s">
        <v>2311</v>
      </c>
      <c r="D211" s="43">
        <v>2021</v>
      </c>
      <c r="E211" s="43"/>
      <c r="F211" s="43"/>
      <c r="G211" s="27">
        <f t="shared" si="0"/>
        <v>0</v>
      </c>
      <c r="H211" s="43"/>
      <c r="I211" s="43"/>
      <c r="J211" s="43" t="s">
        <v>2312</v>
      </c>
      <c r="K211" s="43">
        <v>15</v>
      </c>
      <c r="L211" s="43" t="s">
        <v>2313</v>
      </c>
      <c r="M211" s="46" t="s">
        <v>2314</v>
      </c>
      <c r="N211" s="43" t="s">
        <v>2315</v>
      </c>
      <c r="O211" s="43" t="s">
        <v>2316</v>
      </c>
      <c r="P211" s="43" t="s">
        <v>2317</v>
      </c>
      <c r="Q211" s="43" t="s">
        <v>2318</v>
      </c>
      <c r="R211" s="43" t="s">
        <v>198</v>
      </c>
      <c r="S211" s="43" t="s">
        <v>2264</v>
      </c>
      <c r="T211" s="43"/>
      <c r="U211" s="43" t="s">
        <v>119</v>
      </c>
      <c r="V211" s="43" t="s">
        <v>120</v>
      </c>
      <c r="W211" s="43" t="s">
        <v>2319</v>
      </c>
      <c r="X211" s="53"/>
      <c r="Y211" s="48" t="s">
        <v>138</v>
      </c>
      <c r="Z211" s="43" t="s">
        <v>139</v>
      </c>
      <c r="AA211" s="49" t="b">
        <v>0</v>
      </c>
      <c r="AB211" s="49" t="b">
        <v>0</v>
      </c>
      <c r="AC211" s="49" t="b">
        <v>0</v>
      </c>
      <c r="AD211" s="50" t="b">
        <v>0</v>
      </c>
      <c r="AE211" s="50" t="b">
        <v>0</v>
      </c>
      <c r="AF211" s="50" t="b">
        <v>0</v>
      </c>
      <c r="AG211" s="50" t="b">
        <v>1</v>
      </c>
      <c r="AH211" s="50" t="b">
        <v>1</v>
      </c>
      <c r="AI211" s="43">
        <f t="shared" si="1"/>
        <v>0</v>
      </c>
      <c r="AJ211" s="264"/>
      <c r="AK211" s="53"/>
      <c r="AL211" s="48" t="s">
        <v>477</v>
      </c>
      <c r="AM211" s="43" t="s">
        <v>478</v>
      </c>
      <c r="AN211" s="49" t="b">
        <v>0</v>
      </c>
      <c r="AO211" s="49" t="b">
        <v>0</v>
      </c>
      <c r="AP211" s="49" t="b">
        <v>0</v>
      </c>
      <c r="AQ211" s="50" t="b">
        <v>0</v>
      </c>
      <c r="AR211" s="50" t="b">
        <v>0</v>
      </c>
      <c r="AS211" s="50" t="b">
        <v>0</v>
      </c>
      <c r="AT211" s="50" t="b">
        <v>1</v>
      </c>
      <c r="AU211" s="50" t="b">
        <v>1</v>
      </c>
      <c r="AV211" s="43">
        <f t="shared" si="2"/>
        <v>0</v>
      </c>
      <c r="AW211" s="264"/>
      <c r="AX211" s="53"/>
      <c r="AY211" s="27">
        <f t="shared" si="13"/>
        <v>0</v>
      </c>
      <c r="AZ211" s="53"/>
      <c r="BA211" s="48"/>
      <c r="BB211" s="264"/>
      <c r="BC211" s="49" t="b">
        <v>0</v>
      </c>
      <c r="BD211" s="50" t="b">
        <v>0</v>
      </c>
      <c r="BE211" s="53"/>
      <c r="BF211" s="27">
        <f t="shared" si="14"/>
        <v>0</v>
      </c>
      <c r="BG211" s="27">
        <f t="shared" si="5"/>
        <v>0</v>
      </c>
      <c r="BH211" s="51">
        <f t="shared" si="6"/>
        <v>0</v>
      </c>
      <c r="BI211" s="52" t="b">
        <v>0</v>
      </c>
      <c r="BJ211" s="27" t="b">
        <f t="shared" si="7"/>
        <v>0</v>
      </c>
      <c r="BK211" s="27"/>
      <c r="BL211" s="27"/>
      <c r="BM211" s="27"/>
    </row>
    <row r="212" spans="1:65" ht="27.6" thickBot="1">
      <c r="A212" s="43" t="s">
        <v>2320</v>
      </c>
      <c r="B212" s="43">
        <f t="shared" si="8"/>
        <v>210</v>
      </c>
      <c r="C212" s="43" t="s">
        <v>2321</v>
      </c>
      <c r="D212" s="43">
        <v>2021</v>
      </c>
      <c r="E212" s="43"/>
      <c r="F212" s="43"/>
      <c r="G212" s="27">
        <f t="shared" si="0"/>
        <v>0</v>
      </c>
      <c r="H212" s="43"/>
      <c r="I212" s="43"/>
      <c r="J212" s="43" t="s">
        <v>2322</v>
      </c>
      <c r="K212" s="43">
        <v>27</v>
      </c>
      <c r="L212" s="43" t="s">
        <v>2323</v>
      </c>
      <c r="M212" s="46" t="s">
        <v>2324</v>
      </c>
      <c r="N212" s="43" t="s">
        <v>2325</v>
      </c>
      <c r="O212" s="43" t="s">
        <v>2326</v>
      </c>
      <c r="P212" s="43"/>
      <c r="Q212" s="43" t="s">
        <v>2327</v>
      </c>
      <c r="R212" s="43" t="s">
        <v>210</v>
      </c>
      <c r="S212" s="43" t="s">
        <v>2328</v>
      </c>
      <c r="T212" s="43">
        <v>34087097</v>
      </c>
      <c r="U212" s="43" t="s">
        <v>119</v>
      </c>
      <c r="V212" s="43" t="s">
        <v>120</v>
      </c>
      <c r="W212" s="43" t="s">
        <v>2329</v>
      </c>
      <c r="X212" s="53"/>
      <c r="Y212" s="48" t="s">
        <v>138</v>
      </c>
      <c r="Z212" s="43" t="s">
        <v>139</v>
      </c>
      <c r="AA212" s="49" t="b">
        <v>0</v>
      </c>
      <c r="AB212" s="49" t="b">
        <v>0</v>
      </c>
      <c r="AC212" s="49" t="b">
        <v>0</v>
      </c>
      <c r="AD212" s="50" t="b">
        <v>0</v>
      </c>
      <c r="AE212" s="50" t="b">
        <v>0</v>
      </c>
      <c r="AF212" s="50" t="b">
        <v>0</v>
      </c>
      <c r="AG212" s="50" t="b">
        <v>0</v>
      </c>
      <c r="AH212" s="50" t="b">
        <v>1</v>
      </c>
      <c r="AI212" s="43">
        <f t="shared" si="1"/>
        <v>0</v>
      </c>
      <c r="AJ212" s="265"/>
      <c r="AK212" s="53"/>
      <c r="AL212" s="48" t="s">
        <v>477</v>
      </c>
      <c r="AM212" s="43" t="s">
        <v>478</v>
      </c>
      <c r="AN212" s="49" t="b">
        <v>0</v>
      </c>
      <c r="AO212" s="49" t="b">
        <v>0</v>
      </c>
      <c r="AP212" s="49" t="b">
        <v>0</v>
      </c>
      <c r="AQ212" s="50" t="b">
        <v>0</v>
      </c>
      <c r="AR212" s="50" t="b">
        <v>0</v>
      </c>
      <c r="AS212" s="50" t="b">
        <v>0</v>
      </c>
      <c r="AT212" s="50" t="b">
        <v>1</v>
      </c>
      <c r="AU212" s="50" t="b">
        <v>1</v>
      </c>
      <c r="AV212" s="43">
        <f t="shared" si="2"/>
        <v>0</v>
      </c>
      <c r="AW212" s="265"/>
      <c r="AX212" s="53"/>
      <c r="AY212" s="27">
        <f t="shared" si="13"/>
        <v>0</v>
      </c>
      <c r="AZ212" s="53"/>
      <c r="BA212" s="48"/>
      <c r="BB212" s="265"/>
      <c r="BC212" s="49" t="b">
        <v>0</v>
      </c>
      <c r="BD212" s="50" t="b">
        <v>0</v>
      </c>
      <c r="BE212" s="53"/>
      <c r="BF212" s="27">
        <f t="shared" si="14"/>
        <v>0</v>
      </c>
      <c r="BG212" s="27">
        <f t="shared" si="5"/>
        <v>0</v>
      </c>
      <c r="BH212" s="51">
        <f t="shared" si="6"/>
        <v>0</v>
      </c>
      <c r="BI212" s="52" t="b">
        <v>0</v>
      </c>
      <c r="BJ212" s="27" t="b">
        <f t="shared" si="7"/>
        <v>0</v>
      </c>
      <c r="BK212" s="27"/>
      <c r="BL212" s="27"/>
      <c r="BM212" s="27"/>
    </row>
    <row r="213" spans="1:65" ht="27.6" thickBot="1">
      <c r="A213" s="43" t="s">
        <v>2330</v>
      </c>
      <c r="B213" s="43">
        <f t="shared" si="8"/>
        <v>211</v>
      </c>
      <c r="C213" s="43" t="s">
        <v>2331</v>
      </c>
      <c r="D213" s="43">
        <v>2021</v>
      </c>
      <c r="E213" s="44" t="s">
        <v>28</v>
      </c>
      <c r="F213" s="44" t="s">
        <v>108</v>
      </c>
      <c r="G213" s="27">
        <f t="shared" si="0"/>
        <v>1</v>
      </c>
      <c r="H213" s="44" t="s">
        <v>109</v>
      </c>
      <c r="I213" s="45" t="s">
        <v>110</v>
      </c>
      <c r="J213" s="43" t="s">
        <v>108</v>
      </c>
      <c r="K213" s="43">
        <v>14</v>
      </c>
      <c r="L213" s="43" t="s">
        <v>2332</v>
      </c>
      <c r="M213" s="46" t="s">
        <v>2333</v>
      </c>
      <c r="N213" s="43" t="s">
        <v>2334</v>
      </c>
      <c r="O213" s="43" t="s">
        <v>2335</v>
      </c>
      <c r="P213" s="43" t="s">
        <v>2336</v>
      </c>
      <c r="Q213" s="43" t="s">
        <v>2337</v>
      </c>
      <c r="R213" s="43" t="s">
        <v>117</v>
      </c>
      <c r="S213" s="43" t="s">
        <v>2123</v>
      </c>
      <c r="T213" s="43"/>
      <c r="U213" s="43" t="s">
        <v>119</v>
      </c>
      <c r="V213" s="43" t="s">
        <v>120</v>
      </c>
      <c r="W213" s="43" t="s">
        <v>2338</v>
      </c>
      <c r="X213" s="47"/>
      <c r="Y213" s="48" t="s">
        <v>400</v>
      </c>
      <c r="Z213" s="43" t="s">
        <v>401</v>
      </c>
      <c r="AA213" s="49" t="b">
        <v>1</v>
      </c>
      <c r="AB213" s="49" t="b">
        <v>0</v>
      </c>
      <c r="AC213" s="49" t="b">
        <v>0</v>
      </c>
      <c r="AD213" s="50" t="b">
        <v>0</v>
      </c>
      <c r="AE213" s="50" t="b">
        <v>0</v>
      </c>
      <c r="AF213" s="50" t="b">
        <v>0</v>
      </c>
      <c r="AG213" s="50" t="b">
        <v>0</v>
      </c>
      <c r="AH213" s="50" t="b">
        <v>0</v>
      </c>
      <c r="AI213" s="43">
        <f t="shared" si="1"/>
        <v>1</v>
      </c>
      <c r="AJ213" s="264"/>
      <c r="AK213" s="47"/>
      <c r="AL213" s="48" t="s">
        <v>138</v>
      </c>
      <c r="AM213" s="43" t="s">
        <v>139</v>
      </c>
      <c r="AN213" s="49" t="b">
        <v>1</v>
      </c>
      <c r="AO213" s="49" t="b">
        <v>0</v>
      </c>
      <c r="AP213" s="49" t="b">
        <v>0</v>
      </c>
      <c r="AQ213" s="50" t="b">
        <v>0</v>
      </c>
      <c r="AR213" s="50" t="b">
        <v>0</v>
      </c>
      <c r="AS213" s="50" t="b">
        <v>0</v>
      </c>
      <c r="AT213" s="50" t="b">
        <v>0</v>
      </c>
      <c r="AU213" s="50" t="b">
        <v>0</v>
      </c>
      <c r="AV213" s="43">
        <f t="shared" si="2"/>
        <v>1</v>
      </c>
      <c r="AW213" s="264" t="s">
        <v>685</v>
      </c>
      <c r="AX213" s="47"/>
      <c r="AY213" s="27">
        <f t="shared" si="13"/>
        <v>0</v>
      </c>
      <c r="AZ213" s="47"/>
      <c r="BA213" s="48"/>
      <c r="BB213" s="264"/>
      <c r="BC213" s="49" t="b">
        <v>0</v>
      </c>
      <c r="BD213" s="50" t="b">
        <v>0</v>
      </c>
      <c r="BE213" s="47"/>
      <c r="BF213" s="27">
        <f t="shared" si="14"/>
        <v>1</v>
      </c>
      <c r="BG213" s="27">
        <f t="shared" si="5"/>
        <v>0</v>
      </c>
      <c r="BH213" s="54">
        <f t="shared" si="6"/>
        <v>1</v>
      </c>
      <c r="BI213" s="52" t="b">
        <v>0</v>
      </c>
      <c r="BJ213" s="55" t="b">
        <f t="shared" si="7"/>
        <v>1</v>
      </c>
      <c r="BK213" s="27"/>
      <c r="BL213" s="27"/>
      <c r="BM213" s="27"/>
    </row>
    <row r="214" spans="1:65" ht="27.6" thickBot="1">
      <c r="A214" s="43" t="s">
        <v>2339</v>
      </c>
      <c r="B214" s="43">
        <f t="shared" si="8"/>
        <v>212</v>
      </c>
      <c r="C214" s="43" t="s">
        <v>2340</v>
      </c>
      <c r="D214" s="43">
        <v>2021</v>
      </c>
      <c r="E214" s="44" t="s">
        <v>28</v>
      </c>
      <c r="F214" s="44" t="s">
        <v>2341</v>
      </c>
      <c r="G214" s="27">
        <f t="shared" si="0"/>
        <v>1</v>
      </c>
      <c r="H214" s="44" t="s">
        <v>674</v>
      </c>
      <c r="I214" s="44" t="s">
        <v>689</v>
      </c>
      <c r="J214" s="43" t="s">
        <v>2342</v>
      </c>
      <c r="K214" s="43">
        <v>7</v>
      </c>
      <c r="L214" s="43" t="s">
        <v>2343</v>
      </c>
      <c r="M214" s="46" t="s">
        <v>2344</v>
      </c>
      <c r="N214" s="43" t="s">
        <v>2345</v>
      </c>
      <c r="O214" s="43" t="s">
        <v>2346</v>
      </c>
      <c r="P214" s="43" t="s">
        <v>2347</v>
      </c>
      <c r="Q214" s="43" t="s">
        <v>2348</v>
      </c>
      <c r="R214" s="43" t="s">
        <v>117</v>
      </c>
      <c r="S214" s="43" t="s">
        <v>2349</v>
      </c>
      <c r="T214" s="43"/>
      <c r="U214" s="43" t="s">
        <v>119</v>
      </c>
      <c r="V214" s="43" t="s">
        <v>300</v>
      </c>
      <c r="W214" s="43" t="s">
        <v>2350</v>
      </c>
      <c r="X214" s="47"/>
      <c r="Y214" s="48" t="s">
        <v>138</v>
      </c>
      <c r="Z214" s="43" t="s">
        <v>139</v>
      </c>
      <c r="AA214" s="49" t="b">
        <v>1</v>
      </c>
      <c r="AB214" s="49" t="b">
        <v>0</v>
      </c>
      <c r="AC214" s="49" t="b">
        <v>0</v>
      </c>
      <c r="AD214" s="50" t="b">
        <v>0</v>
      </c>
      <c r="AE214" s="50" t="b">
        <v>0</v>
      </c>
      <c r="AF214" s="50" t="b">
        <v>0</v>
      </c>
      <c r="AG214" s="50" t="b">
        <v>0</v>
      </c>
      <c r="AH214" s="50" t="b">
        <v>0</v>
      </c>
      <c r="AI214" s="43">
        <f t="shared" si="1"/>
        <v>1</v>
      </c>
      <c r="AJ214" s="267" t="s">
        <v>1172</v>
      </c>
      <c r="AK214" s="47"/>
      <c r="AL214" s="48" t="s">
        <v>477</v>
      </c>
      <c r="AM214" s="43" t="s">
        <v>478</v>
      </c>
      <c r="AN214" s="49" t="b">
        <v>1</v>
      </c>
      <c r="AO214" s="49" t="b">
        <v>0</v>
      </c>
      <c r="AP214" s="49" t="b">
        <v>0</v>
      </c>
      <c r="AQ214" s="50" t="b">
        <v>0</v>
      </c>
      <c r="AR214" s="50" t="b">
        <v>0</v>
      </c>
      <c r="AS214" s="50" t="b">
        <v>0</v>
      </c>
      <c r="AT214" s="50" t="b">
        <v>0</v>
      </c>
      <c r="AU214" s="50" t="b">
        <v>0</v>
      </c>
      <c r="AV214" s="43">
        <f t="shared" si="2"/>
        <v>1</v>
      </c>
      <c r="AW214" s="265"/>
      <c r="AX214" s="47"/>
      <c r="AY214" s="27">
        <f t="shared" si="13"/>
        <v>0</v>
      </c>
      <c r="AZ214" s="47"/>
      <c r="BA214" s="48"/>
      <c r="BB214" s="265"/>
      <c r="BC214" s="49" t="b">
        <v>0</v>
      </c>
      <c r="BD214" s="50" t="b">
        <v>0</v>
      </c>
      <c r="BE214" s="47"/>
      <c r="BF214" s="27">
        <f t="shared" si="14"/>
        <v>1</v>
      </c>
      <c r="BG214" s="27">
        <f t="shared" si="5"/>
        <v>0</v>
      </c>
      <c r="BH214" s="54">
        <f t="shared" si="6"/>
        <v>1</v>
      </c>
      <c r="BI214" s="52" t="b">
        <v>0</v>
      </c>
      <c r="BJ214" s="55" t="b">
        <f t="shared" si="7"/>
        <v>1</v>
      </c>
      <c r="BK214" s="27"/>
      <c r="BL214" s="27"/>
      <c r="BM214" s="27"/>
    </row>
    <row r="215" spans="1:65" ht="27.6" thickBot="1">
      <c r="A215" s="43" t="s">
        <v>2351</v>
      </c>
      <c r="B215" s="43">
        <f t="shared" si="8"/>
        <v>213</v>
      </c>
      <c r="C215" s="43" t="s">
        <v>2352</v>
      </c>
      <c r="D215" s="43">
        <v>2021</v>
      </c>
      <c r="E215" s="43"/>
      <c r="F215" s="43"/>
      <c r="G215" s="27">
        <f t="shared" si="0"/>
        <v>0</v>
      </c>
      <c r="H215" s="43"/>
      <c r="I215" s="43"/>
      <c r="J215" s="43" t="s">
        <v>2353</v>
      </c>
      <c r="K215" s="43">
        <v>24</v>
      </c>
      <c r="L215" s="43" t="s">
        <v>2354</v>
      </c>
      <c r="M215" s="46" t="s">
        <v>2355</v>
      </c>
      <c r="N215" s="43" t="s">
        <v>1929</v>
      </c>
      <c r="O215" s="43" t="s">
        <v>2356</v>
      </c>
      <c r="P215" s="43" t="s">
        <v>2357</v>
      </c>
      <c r="Q215" s="43" t="s">
        <v>2358</v>
      </c>
      <c r="R215" s="43" t="s">
        <v>562</v>
      </c>
      <c r="S215" s="43" t="s">
        <v>2359</v>
      </c>
      <c r="T215" s="43"/>
      <c r="U215" s="43" t="s">
        <v>119</v>
      </c>
      <c r="V215" s="43" t="s">
        <v>300</v>
      </c>
      <c r="W215" s="43" t="s">
        <v>2360</v>
      </c>
      <c r="X215" s="53"/>
      <c r="Y215" s="48" t="s">
        <v>138</v>
      </c>
      <c r="Z215" s="43" t="s">
        <v>139</v>
      </c>
      <c r="AA215" s="49" t="b">
        <v>1</v>
      </c>
      <c r="AB215" s="49" t="b">
        <v>0</v>
      </c>
      <c r="AC215" s="49" t="b">
        <v>0</v>
      </c>
      <c r="AD215" s="50" t="b">
        <v>0</v>
      </c>
      <c r="AE215" s="50" t="b">
        <v>0</v>
      </c>
      <c r="AF215" s="50" t="b">
        <v>0</v>
      </c>
      <c r="AG215" s="50" t="b">
        <v>1</v>
      </c>
      <c r="AH215" s="50" t="b">
        <v>0</v>
      </c>
      <c r="AI215" s="43">
        <f t="shared" si="1"/>
        <v>0</v>
      </c>
      <c r="AJ215" s="264"/>
      <c r="AK215" s="53"/>
      <c r="AL215" s="48" t="s">
        <v>477</v>
      </c>
      <c r="AM215" s="43" t="s">
        <v>478</v>
      </c>
      <c r="AN215" s="49" t="b">
        <v>1</v>
      </c>
      <c r="AO215" s="49" t="b">
        <v>0</v>
      </c>
      <c r="AP215" s="49" t="b">
        <v>0</v>
      </c>
      <c r="AQ215" s="50" t="b">
        <v>0</v>
      </c>
      <c r="AR215" s="50" t="b">
        <v>0</v>
      </c>
      <c r="AS215" s="50" t="b">
        <v>0</v>
      </c>
      <c r="AT215" s="50" t="b">
        <v>1</v>
      </c>
      <c r="AU215" s="50" t="b">
        <v>0</v>
      </c>
      <c r="AV215" s="43">
        <f t="shared" si="2"/>
        <v>0</v>
      </c>
      <c r="AW215" s="264"/>
      <c r="AX215" s="53"/>
      <c r="AY215" s="27">
        <f t="shared" si="13"/>
        <v>0</v>
      </c>
      <c r="AZ215" s="53"/>
      <c r="BA215" s="48"/>
      <c r="BB215" s="264"/>
      <c r="BC215" s="49" t="b">
        <v>0</v>
      </c>
      <c r="BD215" s="50" t="b">
        <v>0</v>
      </c>
      <c r="BE215" s="53"/>
      <c r="BF215" s="27">
        <f t="shared" si="14"/>
        <v>0</v>
      </c>
      <c r="BG215" s="27">
        <f t="shared" si="5"/>
        <v>0</v>
      </c>
      <c r="BH215" s="51">
        <f t="shared" si="6"/>
        <v>0</v>
      </c>
      <c r="BI215" s="52" t="b">
        <v>0</v>
      </c>
      <c r="BJ215" s="27" t="b">
        <f t="shared" si="7"/>
        <v>0</v>
      </c>
      <c r="BK215" s="27"/>
      <c r="BL215" s="27"/>
      <c r="BM215" s="27"/>
    </row>
    <row r="216" spans="1:65" ht="27.6" thickBot="1">
      <c r="A216" s="43" t="s">
        <v>2361</v>
      </c>
      <c r="B216" s="43">
        <f t="shared" si="8"/>
        <v>214</v>
      </c>
      <c r="C216" s="43" t="s">
        <v>2362</v>
      </c>
      <c r="D216" s="43">
        <v>2021</v>
      </c>
      <c r="E216" s="43"/>
      <c r="F216" s="43"/>
      <c r="G216" s="27">
        <f t="shared" si="0"/>
        <v>0</v>
      </c>
      <c r="H216" s="43"/>
      <c r="I216" s="43"/>
      <c r="J216" s="43" t="s">
        <v>2363</v>
      </c>
      <c r="K216" s="43">
        <v>10</v>
      </c>
      <c r="L216" s="43" t="s">
        <v>2364</v>
      </c>
      <c r="M216" s="46" t="s">
        <v>2365</v>
      </c>
      <c r="N216" s="43" t="s">
        <v>2366</v>
      </c>
      <c r="O216" s="43" t="s">
        <v>2367</v>
      </c>
      <c r="P216" s="43" t="s">
        <v>2368</v>
      </c>
      <c r="Q216" s="43" t="s">
        <v>2369</v>
      </c>
      <c r="R216" s="43" t="s">
        <v>562</v>
      </c>
      <c r="S216" s="43" t="s">
        <v>2370</v>
      </c>
      <c r="T216" s="43"/>
      <c r="U216" s="43" t="s">
        <v>119</v>
      </c>
      <c r="V216" s="43" t="s">
        <v>1127</v>
      </c>
      <c r="W216" s="43" t="s">
        <v>2371</v>
      </c>
      <c r="X216" s="53"/>
      <c r="Y216" s="58" t="s">
        <v>138</v>
      </c>
      <c r="Z216" s="59" t="s">
        <v>139</v>
      </c>
      <c r="AA216" s="49" t="b">
        <v>1</v>
      </c>
      <c r="AB216" s="49" t="b">
        <v>0</v>
      </c>
      <c r="AC216" s="49" t="b">
        <v>0</v>
      </c>
      <c r="AD216" s="50" t="b">
        <v>0</v>
      </c>
      <c r="AE216" s="50" t="b">
        <v>0</v>
      </c>
      <c r="AF216" s="50" t="b">
        <v>0</v>
      </c>
      <c r="AG216" s="50" t="b">
        <v>1</v>
      </c>
      <c r="AH216" s="50" t="b">
        <v>0</v>
      </c>
      <c r="AI216" s="43">
        <f t="shared" si="1"/>
        <v>0</v>
      </c>
      <c r="AJ216" s="265"/>
      <c r="AK216" s="53"/>
      <c r="AL216" s="48" t="s">
        <v>477</v>
      </c>
      <c r="AM216" s="43" t="s">
        <v>478</v>
      </c>
      <c r="AN216" s="49" t="b">
        <v>1</v>
      </c>
      <c r="AO216" s="49" t="b">
        <v>0</v>
      </c>
      <c r="AP216" s="49" t="b">
        <v>0</v>
      </c>
      <c r="AQ216" s="50" t="b">
        <v>0</v>
      </c>
      <c r="AR216" s="50" t="b">
        <v>0</v>
      </c>
      <c r="AS216" s="50" t="b">
        <v>0</v>
      </c>
      <c r="AT216" s="50" t="b">
        <v>1</v>
      </c>
      <c r="AU216" s="50" t="b">
        <v>0</v>
      </c>
      <c r="AV216" s="43">
        <f t="shared" si="2"/>
        <v>0</v>
      </c>
      <c r="AW216" s="265"/>
      <c r="AX216" s="53"/>
      <c r="AY216" s="27">
        <f t="shared" si="13"/>
        <v>0</v>
      </c>
      <c r="AZ216" s="53"/>
      <c r="BA216" s="48"/>
      <c r="BB216" s="265"/>
      <c r="BC216" s="49" t="b">
        <v>0</v>
      </c>
      <c r="BD216" s="50" t="b">
        <v>0</v>
      </c>
      <c r="BE216" s="53"/>
      <c r="BF216" s="27">
        <f t="shared" si="14"/>
        <v>0</v>
      </c>
      <c r="BG216" s="27">
        <f t="shared" si="5"/>
        <v>0</v>
      </c>
      <c r="BH216" s="51">
        <f t="shared" si="6"/>
        <v>0</v>
      </c>
      <c r="BI216" s="52" t="b">
        <v>0</v>
      </c>
      <c r="BJ216" s="27" t="b">
        <f t="shared" si="7"/>
        <v>0</v>
      </c>
      <c r="BK216" s="27"/>
      <c r="BL216" s="27"/>
      <c r="BM216" s="27"/>
    </row>
    <row r="217" spans="1:65" ht="27.6" thickBot="1">
      <c r="A217" s="43" t="s">
        <v>2372</v>
      </c>
      <c r="B217" s="43">
        <f t="shared" si="8"/>
        <v>215</v>
      </c>
      <c r="C217" s="43" t="s">
        <v>2373</v>
      </c>
      <c r="D217" s="43">
        <v>2021</v>
      </c>
      <c r="E217" s="43"/>
      <c r="F217" s="43"/>
      <c r="G217" s="27">
        <f t="shared" si="0"/>
        <v>0</v>
      </c>
      <c r="H217" s="43"/>
      <c r="I217" s="43"/>
      <c r="J217" s="43" t="s">
        <v>2374</v>
      </c>
      <c r="K217" s="43">
        <v>5</v>
      </c>
      <c r="L217" s="43" t="s">
        <v>2375</v>
      </c>
      <c r="M217" s="46" t="s">
        <v>2376</v>
      </c>
      <c r="N217" s="43" t="s">
        <v>2377</v>
      </c>
      <c r="O217" s="43" t="s">
        <v>2378</v>
      </c>
      <c r="P217" s="43" t="s">
        <v>2379</v>
      </c>
      <c r="Q217" s="43" t="s">
        <v>2380</v>
      </c>
      <c r="R217" s="43" t="s">
        <v>397</v>
      </c>
      <c r="S217" s="43" t="s">
        <v>2381</v>
      </c>
      <c r="T217" s="43"/>
      <c r="U217" s="43" t="s">
        <v>119</v>
      </c>
      <c r="V217" s="43" t="s">
        <v>300</v>
      </c>
      <c r="W217" s="43" t="s">
        <v>2382</v>
      </c>
      <c r="X217" s="53"/>
      <c r="Y217" s="48" t="s">
        <v>138</v>
      </c>
      <c r="Z217" s="43" t="s">
        <v>139</v>
      </c>
      <c r="AA217" s="49" t="b">
        <v>1</v>
      </c>
      <c r="AB217" s="49" t="b">
        <v>0</v>
      </c>
      <c r="AC217" s="49" t="b">
        <v>0</v>
      </c>
      <c r="AD217" s="50" t="b">
        <v>0</v>
      </c>
      <c r="AE217" s="50" t="b">
        <v>0</v>
      </c>
      <c r="AF217" s="50" t="b">
        <v>0</v>
      </c>
      <c r="AG217" s="50" t="b">
        <v>1</v>
      </c>
      <c r="AH217" s="50" t="b">
        <v>0</v>
      </c>
      <c r="AI217" s="43">
        <f t="shared" si="1"/>
        <v>0</v>
      </c>
      <c r="AJ217" s="264"/>
      <c r="AK217" s="53"/>
      <c r="AL217" s="48" t="s">
        <v>477</v>
      </c>
      <c r="AM217" s="43" t="s">
        <v>478</v>
      </c>
      <c r="AN217" s="49" t="b">
        <v>0</v>
      </c>
      <c r="AO217" s="49" t="b">
        <v>0</v>
      </c>
      <c r="AP217" s="49" t="b">
        <v>0</v>
      </c>
      <c r="AQ217" s="50" t="b">
        <v>0</v>
      </c>
      <c r="AR217" s="50" t="b">
        <v>0</v>
      </c>
      <c r="AS217" s="50" t="b">
        <v>0</v>
      </c>
      <c r="AT217" s="50" t="b">
        <v>1</v>
      </c>
      <c r="AU217" s="50" t="b">
        <v>1</v>
      </c>
      <c r="AV217" s="43">
        <f t="shared" si="2"/>
        <v>0</v>
      </c>
      <c r="AW217" s="264"/>
      <c r="AX217" s="53"/>
      <c r="AY217" s="27">
        <f t="shared" si="13"/>
        <v>0</v>
      </c>
      <c r="AZ217" s="53"/>
      <c r="BA217" s="48"/>
      <c r="BB217" s="264"/>
      <c r="BC217" s="49" t="b">
        <v>0</v>
      </c>
      <c r="BD217" s="50" t="b">
        <v>0</v>
      </c>
      <c r="BE217" s="53"/>
      <c r="BF217" s="27">
        <f t="shared" si="14"/>
        <v>0</v>
      </c>
      <c r="BG217" s="27">
        <f t="shared" si="5"/>
        <v>0</v>
      </c>
      <c r="BH217" s="51">
        <f t="shared" si="6"/>
        <v>0</v>
      </c>
      <c r="BI217" s="52" t="b">
        <v>0</v>
      </c>
      <c r="BJ217" s="27" t="b">
        <f t="shared" si="7"/>
        <v>0</v>
      </c>
      <c r="BK217" s="27"/>
      <c r="BL217" s="27"/>
      <c r="BM217" s="27"/>
    </row>
    <row r="218" spans="1:65" ht="27.6" thickBot="1">
      <c r="A218" s="43" t="s">
        <v>2383</v>
      </c>
      <c r="B218" s="43">
        <f t="shared" si="8"/>
        <v>216</v>
      </c>
      <c r="C218" s="43" t="s">
        <v>2384</v>
      </c>
      <c r="D218" s="43">
        <v>2021</v>
      </c>
      <c r="E218" s="43"/>
      <c r="F218" s="43"/>
      <c r="G218" s="27">
        <f t="shared" si="0"/>
        <v>0</v>
      </c>
      <c r="H218" s="43"/>
      <c r="I218" s="43"/>
      <c r="J218" s="43" t="s">
        <v>2385</v>
      </c>
      <c r="K218" s="43">
        <v>11</v>
      </c>
      <c r="L218" s="43" t="s">
        <v>2386</v>
      </c>
      <c r="M218" s="46" t="s">
        <v>2387</v>
      </c>
      <c r="N218" s="43" t="s">
        <v>2388</v>
      </c>
      <c r="O218" s="43" t="s">
        <v>2389</v>
      </c>
      <c r="P218" s="43" t="s">
        <v>2390</v>
      </c>
      <c r="Q218" s="43" t="s">
        <v>2391</v>
      </c>
      <c r="R218" s="43" t="s">
        <v>160</v>
      </c>
      <c r="S218" s="43" t="s">
        <v>2392</v>
      </c>
      <c r="T218" s="43"/>
      <c r="U218" s="43" t="s">
        <v>119</v>
      </c>
      <c r="V218" s="43" t="s">
        <v>300</v>
      </c>
      <c r="W218" s="43" t="s">
        <v>2393</v>
      </c>
      <c r="X218" s="53"/>
      <c r="Y218" s="48" t="s">
        <v>138</v>
      </c>
      <c r="Z218" s="43" t="s">
        <v>139</v>
      </c>
      <c r="AA218" s="49" t="b">
        <v>1</v>
      </c>
      <c r="AB218" s="49" t="b">
        <v>0</v>
      </c>
      <c r="AC218" s="49" t="b">
        <v>0</v>
      </c>
      <c r="AD218" s="50" t="b">
        <v>0</v>
      </c>
      <c r="AE218" s="50" t="b">
        <v>0</v>
      </c>
      <c r="AF218" s="50" t="b">
        <v>0</v>
      </c>
      <c r="AG218" s="50" t="b">
        <v>0</v>
      </c>
      <c r="AH218" s="50" t="b">
        <v>1</v>
      </c>
      <c r="AI218" s="43">
        <f t="shared" si="1"/>
        <v>0</v>
      </c>
      <c r="AJ218" s="265"/>
      <c r="AK218" s="53"/>
      <c r="AL218" s="48" t="s">
        <v>477</v>
      </c>
      <c r="AM218" s="43" t="s">
        <v>478</v>
      </c>
      <c r="AN218" s="49" t="b">
        <v>1</v>
      </c>
      <c r="AO218" s="49" t="b">
        <v>0</v>
      </c>
      <c r="AP218" s="49" t="b">
        <v>0</v>
      </c>
      <c r="AQ218" s="50" t="b">
        <v>0</v>
      </c>
      <c r="AR218" s="50" t="b">
        <v>0</v>
      </c>
      <c r="AS218" s="50" t="b">
        <v>0</v>
      </c>
      <c r="AT218" s="50" t="b">
        <v>1</v>
      </c>
      <c r="AU218" s="50" t="b">
        <v>0</v>
      </c>
      <c r="AV218" s="43">
        <f t="shared" si="2"/>
        <v>0</v>
      </c>
      <c r="AW218" s="265"/>
      <c r="AX218" s="53"/>
      <c r="AY218" s="27">
        <f t="shared" si="13"/>
        <v>0</v>
      </c>
      <c r="AZ218" s="53"/>
      <c r="BA218" s="48"/>
      <c r="BB218" s="265"/>
      <c r="BC218" s="49" t="b">
        <v>0</v>
      </c>
      <c r="BD218" s="50" t="b">
        <v>0</v>
      </c>
      <c r="BE218" s="53"/>
      <c r="BF218" s="27">
        <f t="shared" si="14"/>
        <v>0</v>
      </c>
      <c r="BG218" s="27">
        <f t="shared" si="5"/>
        <v>0</v>
      </c>
      <c r="BH218" s="51">
        <f t="shared" si="6"/>
        <v>0</v>
      </c>
      <c r="BI218" s="52" t="b">
        <v>0</v>
      </c>
      <c r="BJ218" s="27" t="b">
        <f t="shared" si="7"/>
        <v>0</v>
      </c>
      <c r="BK218" s="27"/>
      <c r="BL218" s="27"/>
      <c r="BM218" s="27"/>
    </row>
    <row r="219" spans="1:65" ht="27.6" thickBot="1">
      <c r="A219" s="43" t="s">
        <v>2394</v>
      </c>
      <c r="B219" s="43">
        <f t="shared" si="8"/>
        <v>217</v>
      </c>
      <c r="C219" s="43" t="s">
        <v>2395</v>
      </c>
      <c r="D219" s="43">
        <v>2021</v>
      </c>
      <c r="E219" s="44" t="s">
        <v>31</v>
      </c>
      <c r="F219" s="43" t="s">
        <v>588</v>
      </c>
      <c r="G219" s="27">
        <f t="shared" si="0"/>
        <v>1</v>
      </c>
      <c r="H219" s="44" t="s">
        <v>109</v>
      </c>
      <c r="I219" s="45" t="s">
        <v>589</v>
      </c>
      <c r="J219" s="43" t="s">
        <v>390</v>
      </c>
      <c r="K219" s="43">
        <v>59</v>
      </c>
      <c r="L219" s="43" t="s">
        <v>2396</v>
      </c>
      <c r="M219" s="46" t="s">
        <v>2397</v>
      </c>
      <c r="N219" s="43" t="s">
        <v>2398</v>
      </c>
      <c r="O219" s="43" t="s">
        <v>2399</v>
      </c>
      <c r="P219" s="43" t="s">
        <v>2400</v>
      </c>
      <c r="Q219" s="43" t="s">
        <v>2401</v>
      </c>
      <c r="R219" s="43" t="s">
        <v>397</v>
      </c>
      <c r="S219" s="43" t="s">
        <v>2402</v>
      </c>
      <c r="T219" s="43"/>
      <c r="U219" s="43" t="s">
        <v>119</v>
      </c>
      <c r="V219" s="43" t="s">
        <v>120</v>
      </c>
      <c r="W219" s="43" t="s">
        <v>2403</v>
      </c>
      <c r="X219" s="47"/>
      <c r="Y219" s="48" t="s">
        <v>138</v>
      </c>
      <c r="Z219" s="43" t="s">
        <v>139</v>
      </c>
      <c r="AA219" s="49" t="b">
        <v>1</v>
      </c>
      <c r="AB219" s="49" t="b">
        <v>0</v>
      </c>
      <c r="AC219" s="49" t="b">
        <v>0</v>
      </c>
      <c r="AD219" s="50" t="b">
        <v>0</v>
      </c>
      <c r="AE219" s="50" t="b">
        <v>0</v>
      </c>
      <c r="AF219" s="50" t="b">
        <v>0</v>
      </c>
      <c r="AG219" s="50" t="b">
        <v>0</v>
      </c>
      <c r="AH219" s="50" t="b">
        <v>0</v>
      </c>
      <c r="AI219" s="43">
        <f t="shared" si="1"/>
        <v>1</v>
      </c>
      <c r="AJ219" s="266" t="s">
        <v>1172</v>
      </c>
      <c r="AK219" s="47"/>
      <c r="AL219" s="48" t="s">
        <v>477</v>
      </c>
      <c r="AM219" s="43" t="s">
        <v>478</v>
      </c>
      <c r="AN219" s="49" t="b">
        <v>1</v>
      </c>
      <c r="AO219" s="49" t="b">
        <v>0</v>
      </c>
      <c r="AP219" s="49" t="b">
        <v>0</v>
      </c>
      <c r="AQ219" s="50" t="b">
        <v>0</v>
      </c>
      <c r="AR219" s="50" t="b">
        <v>0</v>
      </c>
      <c r="AS219" s="50" t="b">
        <v>0</v>
      </c>
      <c r="AT219" s="50" t="b">
        <v>0</v>
      </c>
      <c r="AU219" s="50" t="b">
        <v>0</v>
      </c>
      <c r="AV219" s="43">
        <f t="shared" si="2"/>
        <v>1</v>
      </c>
      <c r="AW219" s="268"/>
      <c r="AX219" s="47"/>
      <c r="AY219" s="27">
        <f t="shared" si="13"/>
        <v>0</v>
      </c>
      <c r="AZ219" s="47"/>
      <c r="BA219" s="48"/>
      <c r="BB219" s="264"/>
      <c r="BC219" s="49" t="b">
        <v>0</v>
      </c>
      <c r="BD219" s="50" t="b">
        <v>0</v>
      </c>
      <c r="BE219" s="47"/>
      <c r="BF219" s="27">
        <f t="shared" si="14"/>
        <v>1</v>
      </c>
      <c r="BG219" s="27">
        <f t="shared" si="5"/>
        <v>0</v>
      </c>
      <c r="BH219" s="51">
        <f t="shared" si="6"/>
        <v>1</v>
      </c>
      <c r="BI219" s="52" t="b">
        <v>1</v>
      </c>
      <c r="BJ219" s="27" t="b">
        <f t="shared" si="7"/>
        <v>0</v>
      </c>
      <c r="BK219" s="27"/>
      <c r="BL219" s="27"/>
      <c r="BM219" s="27"/>
    </row>
    <row r="220" spans="1:65" ht="41.4" thickBot="1">
      <c r="A220" s="43" t="s">
        <v>2404</v>
      </c>
      <c r="B220" s="43">
        <f t="shared" si="8"/>
        <v>218</v>
      </c>
      <c r="C220" s="43" t="s">
        <v>2405</v>
      </c>
      <c r="D220" s="43">
        <v>2021</v>
      </c>
      <c r="E220" s="44" t="s">
        <v>31</v>
      </c>
      <c r="F220" s="43" t="s">
        <v>588</v>
      </c>
      <c r="G220" s="27">
        <f t="shared" si="0"/>
        <v>1</v>
      </c>
      <c r="H220" s="44" t="s">
        <v>109</v>
      </c>
      <c r="I220" s="45" t="s">
        <v>589</v>
      </c>
      <c r="J220" s="43" t="s">
        <v>390</v>
      </c>
      <c r="K220" s="43">
        <v>62</v>
      </c>
      <c r="L220" s="43" t="s">
        <v>2406</v>
      </c>
      <c r="M220" s="46" t="s">
        <v>2407</v>
      </c>
      <c r="N220" s="43" t="s">
        <v>2408</v>
      </c>
      <c r="O220" s="43" t="s">
        <v>2409</v>
      </c>
      <c r="P220" s="43" t="s">
        <v>2410</v>
      </c>
      <c r="Q220" s="43" t="s">
        <v>2411</v>
      </c>
      <c r="R220" s="43" t="s">
        <v>397</v>
      </c>
      <c r="S220" s="43" t="s">
        <v>2328</v>
      </c>
      <c r="T220" s="43"/>
      <c r="U220" s="43" t="s">
        <v>119</v>
      </c>
      <c r="V220" s="43" t="s">
        <v>120</v>
      </c>
      <c r="W220" s="43" t="s">
        <v>2412</v>
      </c>
      <c r="X220" s="47"/>
      <c r="Y220" s="48" t="s">
        <v>138</v>
      </c>
      <c r="Z220" s="43" t="s">
        <v>139</v>
      </c>
      <c r="AA220" s="49" t="b">
        <v>1</v>
      </c>
      <c r="AB220" s="49" t="b">
        <v>0</v>
      </c>
      <c r="AC220" s="49" t="b">
        <v>0</v>
      </c>
      <c r="AD220" s="50" t="b">
        <v>0</v>
      </c>
      <c r="AE220" s="50" t="b">
        <v>0</v>
      </c>
      <c r="AF220" s="50" t="b">
        <v>0</v>
      </c>
      <c r="AG220" s="50" t="b">
        <v>0</v>
      </c>
      <c r="AH220" s="50" t="b">
        <v>0</v>
      </c>
      <c r="AI220" s="43">
        <f t="shared" si="1"/>
        <v>1</v>
      </c>
      <c r="AJ220" s="267" t="s">
        <v>1172</v>
      </c>
      <c r="AK220" s="47"/>
      <c r="AL220" s="48" t="s">
        <v>477</v>
      </c>
      <c r="AM220" s="43" t="s">
        <v>478</v>
      </c>
      <c r="AN220" s="49" t="b">
        <v>1</v>
      </c>
      <c r="AO220" s="49" t="b">
        <v>0</v>
      </c>
      <c r="AP220" s="49" t="b">
        <v>0</v>
      </c>
      <c r="AQ220" s="50" t="b">
        <v>0</v>
      </c>
      <c r="AR220" s="50" t="b">
        <v>0</v>
      </c>
      <c r="AS220" s="50" t="b">
        <v>0</v>
      </c>
      <c r="AT220" s="50" t="b">
        <v>0</v>
      </c>
      <c r="AU220" s="50" t="b">
        <v>0</v>
      </c>
      <c r="AV220" s="43">
        <f t="shared" si="2"/>
        <v>1</v>
      </c>
      <c r="AW220" s="267" t="s">
        <v>2413</v>
      </c>
      <c r="AX220" s="47"/>
      <c r="AY220" s="27">
        <f t="shared" si="13"/>
        <v>0</v>
      </c>
      <c r="AZ220" s="47"/>
      <c r="BA220" s="48"/>
      <c r="BB220" s="265"/>
      <c r="BC220" s="49" t="b">
        <v>0</v>
      </c>
      <c r="BD220" s="50" t="b">
        <v>0</v>
      </c>
      <c r="BE220" s="47"/>
      <c r="BF220" s="27">
        <f t="shared" si="14"/>
        <v>1</v>
      </c>
      <c r="BG220" s="27">
        <f t="shared" si="5"/>
        <v>0</v>
      </c>
      <c r="BH220" s="51">
        <f t="shared" si="6"/>
        <v>1</v>
      </c>
      <c r="BI220" s="52" t="b">
        <v>1</v>
      </c>
      <c r="BJ220" s="27" t="b">
        <f t="shared" si="7"/>
        <v>0</v>
      </c>
      <c r="BK220" s="27"/>
      <c r="BL220" s="27"/>
      <c r="BM220" s="27"/>
    </row>
    <row r="221" spans="1:65" ht="27.6" thickBot="1">
      <c r="A221" s="43" t="s">
        <v>2414</v>
      </c>
      <c r="B221" s="43">
        <f t="shared" si="8"/>
        <v>219</v>
      </c>
      <c r="C221" s="43" t="s">
        <v>2415</v>
      </c>
      <c r="D221" s="43">
        <v>2021</v>
      </c>
      <c r="E221" s="43"/>
      <c r="F221" s="43"/>
      <c r="G221" s="27">
        <f t="shared" si="0"/>
        <v>0</v>
      </c>
      <c r="H221" s="43"/>
      <c r="I221" s="43"/>
      <c r="J221" s="43" t="s">
        <v>2416</v>
      </c>
      <c r="K221" s="43">
        <v>7</v>
      </c>
      <c r="L221" s="43" t="s">
        <v>2417</v>
      </c>
      <c r="M221" s="46" t="s">
        <v>2418</v>
      </c>
      <c r="N221" s="43" t="s">
        <v>2419</v>
      </c>
      <c r="O221" s="43" t="s">
        <v>2420</v>
      </c>
      <c r="P221" s="43"/>
      <c r="Q221" s="43" t="s">
        <v>2421</v>
      </c>
      <c r="R221" s="43" t="s">
        <v>117</v>
      </c>
      <c r="S221" s="43" t="s">
        <v>2422</v>
      </c>
      <c r="T221" s="43"/>
      <c r="U221" s="43" t="s">
        <v>119</v>
      </c>
      <c r="V221" s="43" t="s">
        <v>300</v>
      </c>
      <c r="W221" s="43" t="s">
        <v>2423</v>
      </c>
      <c r="X221" s="53"/>
      <c r="Y221" s="48" t="s">
        <v>2424</v>
      </c>
      <c r="Z221" s="43" t="s">
        <v>2425</v>
      </c>
      <c r="AA221" s="49" t="b">
        <v>1</v>
      </c>
      <c r="AB221" s="49" t="b">
        <v>0</v>
      </c>
      <c r="AC221" s="49" t="b">
        <v>0</v>
      </c>
      <c r="AD221" s="50" t="b">
        <v>0</v>
      </c>
      <c r="AE221" s="50" t="b">
        <v>0</v>
      </c>
      <c r="AF221" s="50" t="b">
        <v>0</v>
      </c>
      <c r="AG221" s="50" t="b">
        <v>0</v>
      </c>
      <c r="AH221" s="50" t="b">
        <v>0</v>
      </c>
      <c r="AI221" s="43">
        <f t="shared" si="1"/>
        <v>1</v>
      </c>
      <c r="AJ221" s="266" t="s">
        <v>2426</v>
      </c>
      <c r="AK221" s="53"/>
      <c r="AL221" s="48" t="s">
        <v>138</v>
      </c>
      <c r="AM221" s="43" t="s">
        <v>139</v>
      </c>
      <c r="AN221" s="49" t="b">
        <v>1</v>
      </c>
      <c r="AO221" s="49" t="b">
        <v>0</v>
      </c>
      <c r="AP221" s="49" t="b">
        <v>0</v>
      </c>
      <c r="AQ221" s="50" t="b">
        <v>0</v>
      </c>
      <c r="AR221" s="50" t="b">
        <v>0</v>
      </c>
      <c r="AS221" s="50" t="b">
        <v>0</v>
      </c>
      <c r="AT221" s="50" t="b">
        <v>1</v>
      </c>
      <c r="AU221" s="50" t="b">
        <v>0</v>
      </c>
      <c r="AV221" s="43">
        <f t="shared" si="2"/>
        <v>0</v>
      </c>
      <c r="AW221" s="264"/>
      <c r="AX221" s="53"/>
      <c r="AY221" s="27">
        <f t="shared" si="13"/>
        <v>1</v>
      </c>
      <c r="AZ221" s="53"/>
      <c r="BA221" s="48" t="s">
        <v>122</v>
      </c>
      <c r="BB221" s="266" t="s">
        <v>670</v>
      </c>
      <c r="BC221" s="49" t="b">
        <v>0</v>
      </c>
      <c r="BD221" s="50" t="b">
        <v>1</v>
      </c>
      <c r="BE221" s="53"/>
      <c r="BF221" s="27">
        <f t="shared" si="14"/>
        <v>0</v>
      </c>
      <c r="BG221" s="27">
        <f t="shared" si="5"/>
        <v>0</v>
      </c>
      <c r="BH221" s="51">
        <f t="shared" si="6"/>
        <v>0</v>
      </c>
      <c r="BI221" s="52" t="b">
        <v>0</v>
      </c>
      <c r="BJ221" s="27" t="b">
        <f t="shared" si="7"/>
        <v>0</v>
      </c>
      <c r="BK221" s="27"/>
      <c r="BL221" s="27"/>
      <c r="BM221" s="27"/>
    </row>
    <row r="222" spans="1:65" ht="31.2" thickBot="1">
      <c r="A222" s="43" t="s">
        <v>2427</v>
      </c>
      <c r="B222" s="43">
        <f t="shared" si="8"/>
        <v>220</v>
      </c>
      <c r="C222" s="43" t="s">
        <v>2428</v>
      </c>
      <c r="D222" s="43">
        <v>2021</v>
      </c>
      <c r="E222" s="43"/>
      <c r="F222" s="43"/>
      <c r="G222" s="27">
        <f t="shared" si="0"/>
        <v>0</v>
      </c>
      <c r="H222" s="43"/>
      <c r="I222" s="43"/>
      <c r="J222" s="43" t="s">
        <v>2416</v>
      </c>
      <c r="K222" s="43">
        <v>10</v>
      </c>
      <c r="L222" s="43" t="s">
        <v>2429</v>
      </c>
      <c r="M222" s="46" t="s">
        <v>2430</v>
      </c>
      <c r="N222" s="43" t="s">
        <v>2431</v>
      </c>
      <c r="O222" s="43" t="s">
        <v>2432</v>
      </c>
      <c r="P222" s="43"/>
      <c r="Q222" s="43" t="s">
        <v>2433</v>
      </c>
      <c r="R222" s="43" t="s">
        <v>117</v>
      </c>
      <c r="S222" s="43" t="s">
        <v>2422</v>
      </c>
      <c r="T222" s="43"/>
      <c r="U222" s="43" t="s">
        <v>119</v>
      </c>
      <c r="V222" s="43" t="s">
        <v>300</v>
      </c>
      <c r="W222" s="43" t="s">
        <v>2434</v>
      </c>
      <c r="X222" s="53"/>
      <c r="Y222" s="48" t="s">
        <v>2424</v>
      </c>
      <c r="Z222" s="43" t="s">
        <v>2425</v>
      </c>
      <c r="AA222" s="49" t="b">
        <v>1</v>
      </c>
      <c r="AB222" s="49" t="b">
        <v>0</v>
      </c>
      <c r="AC222" s="49" t="b">
        <v>0</v>
      </c>
      <c r="AD222" s="50" t="b">
        <v>0</v>
      </c>
      <c r="AE222" s="50" t="b">
        <v>0</v>
      </c>
      <c r="AF222" s="50" t="b">
        <v>0</v>
      </c>
      <c r="AG222" s="50" t="b">
        <v>0</v>
      </c>
      <c r="AH222" s="50" t="b">
        <v>0</v>
      </c>
      <c r="AI222" s="43">
        <f t="shared" si="1"/>
        <v>1</v>
      </c>
      <c r="AJ222" s="267" t="s">
        <v>2435</v>
      </c>
      <c r="AK222" s="53"/>
      <c r="AL222" s="48" t="s">
        <v>138</v>
      </c>
      <c r="AM222" s="43" t="s">
        <v>139</v>
      </c>
      <c r="AN222" s="49" t="b">
        <v>1</v>
      </c>
      <c r="AO222" s="49" t="b">
        <v>0</v>
      </c>
      <c r="AP222" s="49" t="b">
        <v>0</v>
      </c>
      <c r="AQ222" s="50" t="b">
        <v>0</v>
      </c>
      <c r="AR222" s="50" t="b">
        <v>0</v>
      </c>
      <c r="AS222" s="50" t="b">
        <v>0</v>
      </c>
      <c r="AT222" s="50" t="b">
        <v>1</v>
      </c>
      <c r="AU222" s="50" t="b">
        <v>0</v>
      </c>
      <c r="AV222" s="43">
        <f t="shared" si="2"/>
        <v>0</v>
      </c>
      <c r="AW222" s="265"/>
      <c r="AX222" s="53"/>
      <c r="AY222" s="27">
        <f t="shared" si="13"/>
        <v>1</v>
      </c>
      <c r="AZ222" s="53"/>
      <c r="BA222" s="48" t="s">
        <v>122</v>
      </c>
      <c r="BB222" s="267" t="s">
        <v>670</v>
      </c>
      <c r="BC222" s="49" t="b">
        <v>0</v>
      </c>
      <c r="BD222" s="50" t="b">
        <v>1</v>
      </c>
      <c r="BE222" s="53"/>
      <c r="BF222" s="27">
        <f t="shared" si="14"/>
        <v>0</v>
      </c>
      <c r="BG222" s="27">
        <f t="shared" si="5"/>
        <v>0</v>
      </c>
      <c r="BH222" s="51">
        <f t="shared" si="6"/>
        <v>0</v>
      </c>
      <c r="BI222" s="52" t="b">
        <v>0</v>
      </c>
      <c r="BJ222" s="27" t="b">
        <f t="shared" si="7"/>
        <v>0</v>
      </c>
      <c r="BK222" s="27"/>
      <c r="BL222" s="27"/>
      <c r="BM222" s="27"/>
    </row>
    <row r="223" spans="1:65" ht="31.2" thickBot="1">
      <c r="A223" s="43" t="s">
        <v>2436</v>
      </c>
      <c r="B223" s="43">
        <f t="shared" si="8"/>
        <v>221</v>
      </c>
      <c r="C223" s="43" t="s">
        <v>2437</v>
      </c>
      <c r="D223" s="43">
        <v>2021</v>
      </c>
      <c r="E223" s="43"/>
      <c r="F223" s="43"/>
      <c r="G223" s="27">
        <f t="shared" si="0"/>
        <v>0</v>
      </c>
      <c r="H223" s="43"/>
      <c r="I223" s="43"/>
      <c r="J223" s="43" t="s">
        <v>2438</v>
      </c>
      <c r="K223" s="43">
        <v>2</v>
      </c>
      <c r="L223" s="43" t="s">
        <v>2439</v>
      </c>
      <c r="M223" s="46" t="s">
        <v>2440</v>
      </c>
      <c r="N223" s="43" t="s">
        <v>2441</v>
      </c>
      <c r="O223" s="43" t="s">
        <v>2442</v>
      </c>
      <c r="P223" s="43"/>
      <c r="Q223" s="43" t="s">
        <v>2443</v>
      </c>
      <c r="R223" s="43" t="s">
        <v>397</v>
      </c>
      <c r="S223" s="43" t="s">
        <v>2444</v>
      </c>
      <c r="T223" s="43"/>
      <c r="U223" s="43" t="s">
        <v>119</v>
      </c>
      <c r="V223" s="43" t="s">
        <v>300</v>
      </c>
      <c r="W223" s="43" t="s">
        <v>2445</v>
      </c>
      <c r="X223" s="53"/>
      <c r="Y223" s="48" t="s">
        <v>2424</v>
      </c>
      <c r="Z223" s="43" t="s">
        <v>2425</v>
      </c>
      <c r="AA223" s="49" t="b">
        <v>1</v>
      </c>
      <c r="AB223" s="49" t="b">
        <v>0</v>
      </c>
      <c r="AC223" s="49" t="b">
        <v>0</v>
      </c>
      <c r="AD223" s="50" t="b">
        <v>0</v>
      </c>
      <c r="AE223" s="50" t="b">
        <v>0</v>
      </c>
      <c r="AF223" s="50" t="b">
        <v>0</v>
      </c>
      <c r="AG223" s="50" t="b">
        <v>0</v>
      </c>
      <c r="AH223" s="50" t="b">
        <v>0</v>
      </c>
      <c r="AI223" s="43">
        <f t="shared" si="1"/>
        <v>1</v>
      </c>
      <c r="AJ223" s="266" t="s">
        <v>2446</v>
      </c>
      <c r="AK223" s="53"/>
      <c r="AL223" s="48" t="s">
        <v>138</v>
      </c>
      <c r="AM223" s="43" t="s">
        <v>139</v>
      </c>
      <c r="AN223" s="49" t="b">
        <v>1</v>
      </c>
      <c r="AO223" s="49" t="b">
        <v>0</v>
      </c>
      <c r="AP223" s="49" t="b">
        <v>0</v>
      </c>
      <c r="AQ223" s="50" t="b">
        <v>0</v>
      </c>
      <c r="AR223" s="50" t="b">
        <v>0</v>
      </c>
      <c r="AS223" s="50" t="b">
        <v>0</v>
      </c>
      <c r="AT223" s="50" t="b">
        <v>1</v>
      </c>
      <c r="AU223" s="50" t="b">
        <v>0</v>
      </c>
      <c r="AV223" s="43">
        <f t="shared" si="2"/>
        <v>0</v>
      </c>
      <c r="AW223" s="264"/>
      <c r="AX223" s="53"/>
      <c r="AY223" s="27">
        <f t="shared" si="13"/>
        <v>1</v>
      </c>
      <c r="AZ223" s="53"/>
      <c r="BA223" s="48" t="s">
        <v>122</v>
      </c>
      <c r="BB223" s="266" t="s">
        <v>670</v>
      </c>
      <c r="BC223" s="49" t="b">
        <v>0</v>
      </c>
      <c r="BD223" s="50" t="b">
        <v>1</v>
      </c>
      <c r="BE223" s="53"/>
      <c r="BF223" s="27">
        <f t="shared" si="14"/>
        <v>0</v>
      </c>
      <c r="BG223" s="27">
        <f t="shared" si="5"/>
        <v>0</v>
      </c>
      <c r="BH223" s="51">
        <f t="shared" si="6"/>
        <v>0</v>
      </c>
      <c r="BI223" s="52" t="b">
        <v>0</v>
      </c>
      <c r="BJ223" s="27" t="b">
        <f t="shared" si="7"/>
        <v>0</v>
      </c>
      <c r="BK223" s="27"/>
      <c r="BL223" s="27"/>
      <c r="BM223" s="27"/>
    </row>
    <row r="224" spans="1:65" ht="31.2" thickBot="1">
      <c r="A224" s="43" t="s">
        <v>2447</v>
      </c>
      <c r="B224" s="43">
        <f t="shared" si="8"/>
        <v>222</v>
      </c>
      <c r="C224" s="43" t="s">
        <v>2448</v>
      </c>
      <c r="D224" s="43">
        <v>2021</v>
      </c>
      <c r="E224" s="43"/>
      <c r="F224" s="43"/>
      <c r="G224" s="27">
        <f t="shared" si="0"/>
        <v>0</v>
      </c>
      <c r="H224" s="43"/>
      <c r="I224" s="43"/>
      <c r="J224" s="43" t="s">
        <v>2416</v>
      </c>
      <c r="K224" s="43">
        <v>3</v>
      </c>
      <c r="L224" s="43" t="s">
        <v>2449</v>
      </c>
      <c r="M224" s="46" t="s">
        <v>2450</v>
      </c>
      <c r="N224" s="43" t="s">
        <v>2451</v>
      </c>
      <c r="O224" s="43" t="s">
        <v>2452</v>
      </c>
      <c r="P224" s="43"/>
      <c r="Q224" s="43" t="s">
        <v>2453</v>
      </c>
      <c r="R224" s="43" t="s">
        <v>117</v>
      </c>
      <c r="S224" s="43" t="s">
        <v>2422</v>
      </c>
      <c r="T224" s="43"/>
      <c r="U224" s="43" t="s">
        <v>119</v>
      </c>
      <c r="V224" s="43" t="s">
        <v>300</v>
      </c>
      <c r="W224" s="43" t="s">
        <v>2454</v>
      </c>
      <c r="X224" s="53"/>
      <c r="Y224" s="48" t="s">
        <v>2424</v>
      </c>
      <c r="Z224" s="43" t="s">
        <v>2425</v>
      </c>
      <c r="AA224" s="49" t="b">
        <v>0</v>
      </c>
      <c r="AB224" s="49" t="b">
        <v>0</v>
      </c>
      <c r="AC224" s="49" t="b">
        <v>0</v>
      </c>
      <c r="AD224" s="50" t="b">
        <v>0</v>
      </c>
      <c r="AE224" s="50" t="b">
        <v>0</v>
      </c>
      <c r="AF224" s="50" t="b">
        <v>0</v>
      </c>
      <c r="AG224" s="50" t="b">
        <v>0</v>
      </c>
      <c r="AH224" s="50" t="b">
        <v>1</v>
      </c>
      <c r="AI224" s="43">
        <f t="shared" si="1"/>
        <v>0</v>
      </c>
      <c r="AJ224" s="267" t="s">
        <v>2455</v>
      </c>
      <c r="AK224" s="53"/>
      <c r="AL224" s="48" t="s">
        <v>122</v>
      </c>
      <c r="AM224" s="43" t="s">
        <v>670</v>
      </c>
      <c r="AN224" s="49" t="b">
        <v>0</v>
      </c>
      <c r="AO224" s="49" t="b">
        <v>0</v>
      </c>
      <c r="AP224" s="49" t="b">
        <v>0</v>
      </c>
      <c r="AQ224" s="50" t="b">
        <v>0</v>
      </c>
      <c r="AR224" s="50" t="b">
        <v>0</v>
      </c>
      <c r="AS224" s="50" t="b">
        <v>0</v>
      </c>
      <c r="AT224" s="50" t="b">
        <v>0</v>
      </c>
      <c r="AU224" s="50" t="b">
        <v>1</v>
      </c>
      <c r="AV224" s="43">
        <f t="shared" si="2"/>
        <v>0</v>
      </c>
      <c r="AW224" s="265"/>
      <c r="AX224" s="53"/>
      <c r="AY224" s="27">
        <f t="shared" si="13"/>
        <v>0</v>
      </c>
      <c r="AZ224" s="53"/>
      <c r="BA224" s="48"/>
      <c r="BB224" s="265"/>
      <c r="BC224" s="49" t="b">
        <v>0</v>
      </c>
      <c r="BD224" s="50" t="b">
        <v>0</v>
      </c>
      <c r="BE224" s="53"/>
      <c r="BF224" s="27">
        <f t="shared" si="14"/>
        <v>0</v>
      </c>
      <c r="BG224" s="27">
        <f t="shared" si="5"/>
        <v>0</v>
      </c>
      <c r="BH224" s="51">
        <f t="shared" si="6"/>
        <v>0</v>
      </c>
      <c r="BI224" s="52" t="b">
        <v>0</v>
      </c>
      <c r="BJ224" s="27" t="b">
        <f t="shared" si="7"/>
        <v>0</v>
      </c>
      <c r="BK224" s="27"/>
      <c r="BL224" s="27"/>
      <c r="BM224" s="27"/>
    </row>
    <row r="225" spans="1:65" ht="41.4" thickBot="1">
      <c r="A225" s="43" t="s">
        <v>2456</v>
      </c>
      <c r="B225" s="43">
        <f t="shared" si="8"/>
        <v>223</v>
      </c>
      <c r="C225" s="43" t="s">
        <v>2457</v>
      </c>
      <c r="D225" s="43">
        <v>2021</v>
      </c>
      <c r="E225" s="43"/>
      <c r="F225" s="43"/>
      <c r="G225" s="27">
        <f t="shared" si="0"/>
        <v>0</v>
      </c>
      <c r="H225" s="43"/>
      <c r="I225" s="43"/>
      <c r="J225" s="43" t="s">
        <v>2458</v>
      </c>
      <c r="K225" s="43">
        <v>16</v>
      </c>
      <c r="L225" s="43" t="s">
        <v>2459</v>
      </c>
      <c r="M225" s="46" t="s">
        <v>2460</v>
      </c>
      <c r="N225" s="43" t="s">
        <v>2461</v>
      </c>
      <c r="O225" s="43" t="s">
        <v>2462</v>
      </c>
      <c r="P225" s="43" t="s">
        <v>2463</v>
      </c>
      <c r="Q225" s="43" t="s">
        <v>2464</v>
      </c>
      <c r="R225" s="43" t="s">
        <v>562</v>
      </c>
      <c r="S225" s="43" t="s">
        <v>2465</v>
      </c>
      <c r="T225" s="43"/>
      <c r="U225" s="43" t="s">
        <v>119</v>
      </c>
      <c r="V225" s="43" t="s">
        <v>300</v>
      </c>
      <c r="W225" s="43" t="s">
        <v>2466</v>
      </c>
      <c r="X225" s="53"/>
      <c r="Y225" s="48" t="s">
        <v>2424</v>
      </c>
      <c r="Z225" s="43" t="s">
        <v>2425</v>
      </c>
      <c r="AA225" s="49" t="b">
        <v>1</v>
      </c>
      <c r="AB225" s="49" t="b">
        <v>0</v>
      </c>
      <c r="AC225" s="49" t="b">
        <v>0</v>
      </c>
      <c r="AD225" s="50" t="b">
        <v>0</v>
      </c>
      <c r="AE225" s="50" t="b">
        <v>0</v>
      </c>
      <c r="AF225" s="50" t="b">
        <v>0</v>
      </c>
      <c r="AG225" s="50" t="b">
        <v>0</v>
      </c>
      <c r="AH225" s="50" t="b">
        <v>1</v>
      </c>
      <c r="AI225" s="43">
        <f t="shared" si="1"/>
        <v>0</v>
      </c>
      <c r="AJ225" s="266" t="s">
        <v>2467</v>
      </c>
      <c r="AK225" s="53"/>
      <c r="AL225" s="48" t="s">
        <v>122</v>
      </c>
      <c r="AM225" s="43" t="s">
        <v>670</v>
      </c>
      <c r="AN225" s="49" t="b">
        <v>0</v>
      </c>
      <c r="AO225" s="49" t="b">
        <v>0</v>
      </c>
      <c r="AP225" s="49" t="b">
        <v>0</v>
      </c>
      <c r="AQ225" s="50" t="b">
        <v>0</v>
      </c>
      <c r="AR225" s="50" t="b">
        <v>0</v>
      </c>
      <c r="AS225" s="50" t="b">
        <v>0</v>
      </c>
      <c r="AT225" s="50" t="b">
        <v>0</v>
      </c>
      <c r="AU225" s="50" t="b">
        <v>1</v>
      </c>
      <c r="AV225" s="43">
        <f t="shared" si="2"/>
        <v>0</v>
      </c>
      <c r="AW225" s="264"/>
      <c r="AX225" s="53"/>
      <c r="AY225" s="27">
        <f t="shared" si="13"/>
        <v>0</v>
      </c>
      <c r="AZ225" s="53"/>
      <c r="BA225" s="48"/>
      <c r="BB225" s="264"/>
      <c r="BC225" s="49" t="b">
        <v>0</v>
      </c>
      <c r="BD225" s="50" t="b">
        <v>0</v>
      </c>
      <c r="BE225" s="53"/>
      <c r="BF225" s="27">
        <f t="shared" si="14"/>
        <v>0</v>
      </c>
      <c r="BG225" s="27">
        <f t="shared" si="5"/>
        <v>0</v>
      </c>
      <c r="BH225" s="51">
        <f t="shared" si="6"/>
        <v>0</v>
      </c>
      <c r="BI225" s="52" t="b">
        <v>0</v>
      </c>
      <c r="BJ225" s="27" t="b">
        <f t="shared" si="7"/>
        <v>0</v>
      </c>
      <c r="BK225" s="27"/>
      <c r="BL225" s="27"/>
      <c r="BM225" s="27"/>
    </row>
    <row r="226" spans="1:65" ht="27.6" thickBot="1">
      <c r="A226" s="43" t="s">
        <v>2468</v>
      </c>
      <c r="B226" s="43">
        <f t="shared" si="8"/>
        <v>224</v>
      </c>
      <c r="C226" s="43" t="s">
        <v>2469</v>
      </c>
      <c r="D226" s="43">
        <v>2021</v>
      </c>
      <c r="E226" s="43"/>
      <c r="F226" s="43"/>
      <c r="G226" s="27">
        <f t="shared" si="0"/>
        <v>0</v>
      </c>
      <c r="H226" s="43"/>
      <c r="I226" s="43"/>
      <c r="J226" s="43" t="s">
        <v>2470</v>
      </c>
      <c r="K226" s="43">
        <v>8</v>
      </c>
      <c r="L226" s="43" t="s">
        <v>2471</v>
      </c>
      <c r="M226" s="57" t="s">
        <v>2472</v>
      </c>
      <c r="N226" s="43" t="s">
        <v>2473</v>
      </c>
      <c r="O226" s="43" t="s">
        <v>2474</v>
      </c>
      <c r="P226" s="43" t="s">
        <v>2475</v>
      </c>
      <c r="Q226" s="43" t="s">
        <v>2476</v>
      </c>
      <c r="R226" s="43" t="s">
        <v>160</v>
      </c>
      <c r="S226" s="43" t="s">
        <v>2477</v>
      </c>
      <c r="T226" s="43"/>
      <c r="U226" s="43" t="s">
        <v>119</v>
      </c>
      <c r="V226" s="43" t="s">
        <v>300</v>
      </c>
      <c r="W226" s="43" t="s">
        <v>2478</v>
      </c>
      <c r="X226" s="53"/>
      <c r="Y226" s="48" t="s">
        <v>138</v>
      </c>
      <c r="Z226" s="43" t="s">
        <v>139</v>
      </c>
      <c r="AA226" s="49" t="b">
        <v>0</v>
      </c>
      <c r="AB226" s="49" t="b">
        <v>0</v>
      </c>
      <c r="AC226" s="49" t="b">
        <v>0</v>
      </c>
      <c r="AD226" s="50" t="b">
        <v>0</v>
      </c>
      <c r="AE226" s="50" t="b">
        <v>0</v>
      </c>
      <c r="AF226" s="50" t="b">
        <v>0</v>
      </c>
      <c r="AG226" s="50" t="b">
        <v>1</v>
      </c>
      <c r="AH226" s="50" t="b">
        <v>0</v>
      </c>
      <c r="AI226" s="43">
        <f t="shared" si="1"/>
        <v>0</v>
      </c>
      <c r="AJ226" s="265"/>
      <c r="AK226" s="53"/>
      <c r="AL226" s="48" t="s">
        <v>122</v>
      </c>
      <c r="AM226" s="43" t="s">
        <v>670</v>
      </c>
      <c r="AN226" s="49" t="b">
        <v>0</v>
      </c>
      <c r="AO226" s="49" t="b">
        <v>0</v>
      </c>
      <c r="AP226" s="49" t="b">
        <v>0</v>
      </c>
      <c r="AQ226" s="50" t="b">
        <v>0</v>
      </c>
      <c r="AR226" s="50" t="b">
        <v>0</v>
      </c>
      <c r="AS226" s="50" t="b">
        <v>0</v>
      </c>
      <c r="AT226" s="50" t="b">
        <v>1</v>
      </c>
      <c r="AU226" s="50" t="b">
        <v>0</v>
      </c>
      <c r="AV226" s="43">
        <f t="shared" si="2"/>
        <v>0</v>
      </c>
      <c r="AW226" s="265"/>
      <c r="AX226" s="53"/>
      <c r="AY226" s="27">
        <f t="shared" si="13"/>
        <v>0</v>
      </c>
      <c r="AZ226" s="53"/>
      <c r="BA226" s="48"/>
      <c r="BB226" s="265"/>
      <c r="BC226" s="49" t="b">
        <v>0</v>
      </c>
      <c r="BD226" s="50" t="b">
        <v>0</v>
      </c>
      <c r="BE226" s="53"/>
      <c r="BF226" s="27">
        <f t="shared" si="14"/>
        <v>0</v>
      </c>
      <c r="BG226" s="27">
        <f t="shared" si="5"/>
        <v>0</v>
      </c>
      <c r="BH226" s="51">
        <f t="shared" si="6"/>
        <v>0</v>
      </c>
      <c r="BI226" s="52" t="b">
        <v>0</v>
      </c>
      <c r="BJ226" s="27" t="b">
        <f t="shared" si="7"/>
        <v>0</v>
      </c>
      <c r="BK226" s="27"/>
      <c r="BL226" s="27"/>
      <c r="BM226" s="27"/>
    </row>
    <row r="227" spans="1:65" ht="27.6" thickBot="1">
      <c r="A227" s="43"/>
      <c r="B227" s="43">
        <f t="shared" si="8"/>
        <v>225</v>
      </c>
      <c r="C227" s="43" t="s">
        <v>2479</v>
      </c>
      <c r="D227" s="43">
        <v>2021</v>
      </c>
      <c r="E227" s="44" t="s">
        <v>31</v>
      </c>
      <c r="F227" s="43" t="s">
        <v>588</v>
      </c>
      <c r="G227" s="27">
        <f t="shared" si="0"/>
        <v>1</v>
      </c>
      <c r="H227" s="44" t="s">
        <v>109</v>
      </c>
      <c r="I227" s="45" t="s">
        <v>589</v>
      </c>
      <c r="J227" s="43" t="s">
        <v>2480</v>
      </c>
      <c r="K227" s="43"/>
      <c r="L227" s="43" t="s">
        <v>2481</v>
      </c>
      <c r="M227" s="61" t="s">
        <v>2472</v>
      </c>
      <c r="N227" s="43"/>
      <c r="O227" s="43" t="s">
        <v>2482</v>
      </c>
      <c r="P227" s="43" t="s">
        <v>2483</v>
      </c>
      <c r="Q227" s="43" t="s">
        <v>594</v>
      </c>
      <c r="R227" s="43"/>
      <c r="S227" s="43" t="s">
        <v>594</v>
      </c>
      <c r="T227" s="43"/>
      <c r="U227" s="43" t="s">
        <v>119</v>
      </c>
      <c r="V227" s="43" t="s">
        <v>300</v>
      </c>
      <c r="W227" s="43"/>
      <c r="X227" s="47"/>
      <c r="Y227" s="48" t="s">
        <v>138</v>
      </c>
      <c r="Z227" s="43" t="s">
        <v>139</v>
      </c>
      <c r="AA227" s="49" t="b">
        <v>1</v>
      </c>
      <c r="AB227" s="49" t="b">
        <v>0</v>
      </c>
      <c r="AC227" s="49" t="b">
        <v>0</v>
      </c>
      <c r="AD227" s="50" t="b">
        <v>0</v>
      </c>
      <c r="AE227" s="50" t="b">
        <v>0</v>
      </c>
      <c r="AF227" s="50" t="b">
        <v>0</v>
      </c>
      <c r="AG227" s="50" t="b">
        <v>0</v>
      </c>
      <c r="AH227" s="50" t="b">
        <v>0</v>
      </c>
      <c r="AI227" s="43">
        <f t="shared" si="1"/>
        <v>1</v>
      </c>
      <c r="AJ227" s="266" t="s">
        <v>2484</v>
      </c>
      <c r="AK227" s="47"/>
      <c r="AL227" s="48" t="s">
        <v>122</v>
      </c>
      <c r="AM227" s="43" t="s">
        <v>670</v>
      </c>
      <c r="AN227" s="49" t="b">
        <v>1</v>
      </c>
      <c r="AO227" s="49" t="b">
        <v>0</v>
      </c>
      <c r="AP227" s="49" t="b">
        <v>0</v>
      </c>
      <c r="AQ227" s="50" t="b">
        <v>0</v>
      </c>
      <c r="AR227" s="50" t="b">
        <v>0</v>
      </c>
      <c r="AS227" s="50" t="b">
        <v>0</v>
      </c>
      <c r="AT227" s="50" t="b">
        <v>0</v>
      </c>
      <c r="AU227" s="50" t="b">
        <v>0</v>
      </c>
      <c r="AV227" s="43">
        <f t="shared" si="2"/>
        <v>1</v>
      </c>
      <c r="AW227" s="264"/>
      <c r="AX227" s="47"/>
      <c r="AY227" s="27">
        <f t="shared" si="13"/>
        <v>0</v>
      </c>
      <c r="AZ227" s="47"/>
      <c r="BA227" s="48"/>
      <c r="BB227" s="264"/>
      <c r="BC227" s="49" t="b">
        <v>0</v>
      </c>
      <c r="BD227" s="50" t="b">
        <v>0</v>
      </c>
      <c r="BE227" s="47"/>
      <c r="BF227" s="27">
        <f t="shared" si="14"/>
        <v>1</v>
      </c>
      <c r="BG227" s="27">
        <f t="shared" si="5"/>
        <v>0</v>
      </c>
      <c r="BH227" s="54">
        <f t="shared" si="6"/>
        <v>1</v>
      </c>
      <c r="BI227" s="52" t="b">
        <v>0</v>
      </c>
      <c r="BJ227" s="55" t="b">
        <f t="shared" si="7"/>
        <v>1</v>
      </c>
      <c r="BK227" s="27"/>
      <c r="BL227" s="27"/>
      <c r="BM227" s="27"/>
    </row>
    <row r="228" spans="1:65" ht="27.6" thickBot="1">
      <c r="A228" s="43" t="s">
        <v>2485</v>
      </c>
      <c r="B228" s="43">
        <f t="shared" si="8"/>
        <v>226</v>
      </c>
      <c r="C228" s="43" t="s">
        <v>2486</v>
      </c>
      <c r="D228" s="43">
        <v>2020</v>
      </c>
      <c r="E228" s="44" t="s">
        <v>2487</v>
      </c>
      <c r="F228" s="44" t="s">
        <v>2488</v>
      </c>
      <c r="G228" s="27">
        <f t="shared" si="0"/>
        <v>1</v>
      </c>
      <c r="H228" s="44" t="s">
        <v>178</v>
      </c>
      <c r="I228" s="45" t="s">
        <v>2489</v>
      </c>
      <c r="J228" s="43" t="s">
        <v>2490</v>
      </c>
      <c r="K228" s="43">
        <v>2</v>
      </c>
      <c r="L228" s="43" t="s">
        <v>2491</v>
      </c>
      <c r="M228" s="46" t="s">
        <v>2492</v>
      </c>
      <c r="N228" s="43" t="s">
        <v>2493</v>
      </c>
      <c r="O228" s="43" t="s">
        <v>2494</v>
      </c>
      <c r="P228" s="43" t="s">
        <v>2495</v>
      </c>
      <c r="Q228" s="43" t="s">
        <v>2496</v>
      </c>
      <c r="R228" s="43" t="s">
        <v>2497</v>
      </c>
      <c r="S228" s="43" t="s">
        <v>2498</v>
      </c>
      <c r="T228" s="43"/>
      <c r="U228" s="43" t="s">
        <v>119</v>
      </c>
      <c r="V228" s="43" t="s">
        <v>120</v>
      </c>
      <c r="W228" s="43" t="s">
        <v>2499</v>
      </c>
      <c r="X228" s="47"/>
      <c r="Y228" s="48" t="s">
        <v>138</v>
      </c>
      <c r="Z228" s="43" t="s">
        <v>139</v>
      </c>
      <c r="AA228" s="49" t="b">
        <v>1</v>
      </c>
      <c r="AB228" s="49" t="b">
        <v>0</v>
      </c>
      <c r="AC228" s="49" t="b">
        <v>0</v>
      </c>
      <c r="AD228" s="50" t="b">
        <v>0</v>
      </c>
      <c r="AE228" s="50" t="b">
        <v>0</v>
      </c>
      <c r="AF228" s="50" t="b">
        <v>0</v>
      </c>
      <c r="AG228" s="50" t="b">
        <v>0</v>
      </c>
      <c r="AH228" s="50" t="b">
        <v>0</v>
      </c>
      <c r="AI228" s="43">
        <f t="shared" si="1"/>
        <v>1</v>
      </c>
      <c r="AJ228" s="265"/>
      <c r="AK228" s="47"/>
      <c r="AL228" s="48" t="s">
        <v>122</v>
      </c>
      <c r="AM228" s="43" t="s">
        <v>670</v>
      </c>
      <c r="AN228" s="49" t="b">
        <v>1</v>
      </c>
      <c r="AO228" s="49" t="b">
        <v>0</v>
      </c>
      <c r="AP228" s="49" t="b">
        <v>0</v>
      </c>
      <c r="AQ228" s="50" t="b">
        <v>0</v>
      </c>
      <c r="AR228" s="50" t="b">
        <v>0</v>
      </c>
      <c r="AS228" s="50" t="b">
        <v>0</v>
      </c>
      <c r="AT228" s="50" t="b">
        <v>0</v>
      </c>
      <c r="AU228" s="50" t="b">
        <v>0</v>
      </c>
      <c r="AV228" s="43">
        <f t="shared" si="2"/>
        <v>1</v>
      </c>
      <c r="AW228" s="265"/>
      <c r="AX228" s="47"/>
      <c r="AY228" s="27">
        <f t="shared" si="13"/>
        <v>0</v>
      </c>
      <c r="AZ228" s="47"/>
      <c r="BA228" s="48"/>
      <c r="BB228" s="265"/>
      <c r="BC228" s="49" t="b">
        <v>0</v>
      </c>
      <c r="BD228" s="50" t="b">
        <v>0</v>
      </c>
      <c r="BE228" s="47"/>
      <c r="BF228" s="27">
        <f t="shared" si="14"/>
        <v>1</v>
      </c>
      <c r="BG228" s="27">
        <f t="shared" si="5"/>
        <v>0</v>
      </c>
      <c r="BH228" s="51">
        <f t="shared" si="6"/>
        <v>1</v>
      </c>
      <c r="BI228" s="52" t="b">
        <v>1</v>
      </c>
      <c r="BJ228" s="27" t="b">
        <f t="shared" si="7"/>
        <v>0</v>
      </c>
      <c r="BK228" s="27"/>
      <c r="BL228" s="27"/>
      <c r="BM228" s="27"/>
    </row>
    <row r="229" spans="1:65" ht="27.6" thickBot="1">
      <c r="A229" s="43" t="s">
        <v>2500</v>
      </c>
      <c r="B229" s="43">
        <f t="shared" si="8"/>
        <v>227</v>
      </c>
      <c r="C229" s="43" t="s">
        <v>2501</v>
      </c>
      <c r="D229" s="43">
        <v>2020</v>
      </c>
      <c r="E229" s="43"/>
      <c r="F229" s="43"/>
      <c r="G229" s="27">
        <f t="shared" si="0"/>
        <v>0</v>
      </c>
      <c r="H229" s="43"/>
      <c r="I229" s="43"/>
      <c r="J229" s="43" t="s">
        <v>2502</v>
      </c>
      <c r="K229" s="43">
        <v>67</v>
      </c>
      <c r="L229" s="43" t="s">
        <v>2503</v>
      </c>
      <c r="M229" s="46" t="s">
        <v>2504</v>
      </c>
      <c r="N229" s="43" t="s">
        <v>2505</v>
      </c>
      <c r="O229" s="43" t="s">
        <v>2506</v>
      </c>
      <c r="P229" s="43" t="s">
        <v>2507</v>
      </c>
      <c r="Q229" s="43" t="s">
        <v>2508</v>
      </c>
      <c r="R229" s="43" t="s">
        <v>176</v>
      </c>
      <c r="S229" s="43" t="s">
        <v>2509</v>
      </c>
      <c r="T229" s="43"/>
      <c r="U229" s="43" t="s">
        <v>119</v>
      </c>
      <c r="V229" s="43" t="s">
        <v>120</v>
      </c>
      <c r="W229" s="43" t="s">
        <v>2510</v>
      </c>
      <c r="X229" s="53"/>
      <c r="Y229" s="48" t="s">
        <v>138</v>
      </c>
      <c r="Z229" s="43" t="s">
        <v>139</v>
      </c>
      <c r="AA229" s="49" t="b">
        <v>1</v>
      </c>
      <c r="AB229" s="49" t="b">
        <v>0</v>
      </c>
      <c r="AC229" s="49" t="b">
        <v>0</v>
      </c>
      <c r="AD229" s="50" t="b">
        <v>0</v>
      </c>
      <c r="AE229" s="50" t="b">
        <v>0</v>
      </c>
      <c r="AF229" s="50" t="b">
        <v>0</v>
      </c>
      <c r="AG229" s="50" t="b">
        <v>1</v>
      </c>
      <c r="AH229" s="50" t="b">
        <v>0</v>
      </c>
      <c r="AI229" s="43">
        <f t="shared" si="1"/>
        <v>0</v>
      </c>
      <c r="AJ229" s="264"/>
      <c r="AK229" s="53"/>
      <c r="AL229" s="48" t="s">
        <v>122</v>
      </c>
      <c r="AM229" s="43" t="s">
        <v>670</v>
      </c>
      <c r="AN229" s="49" t="b">
        <v>0</v>
      </c>
      <c r="AO229" s="49" t="b">
        <v>0</v>
      </c>
      <c r="AP229" s="49" t="b">
        <v>0</v>
      </c>
      <c r="AQ229" s="50" t="b">
        <v>0</v>
      </c>
      <c r="AR229" s="50" t="b">
        <v>0</v>
      </c>
      <c r="AS229" s="50" t="b">
        <v>0</v>
      </c>
      <c r="AT229" s="50" t="b">
        <v>1</v>
      </c>
      <c r="AU229" s="50" t="b">
        <v>0</v>
      </c>
      <c r="AV229" s="43">
        <f t="shared" si="2"/>
        <v>0</v>
      </c>
      <c r="AW229" s="264"/>
      <c r="AX229" s="53"/>
      <c r="AY229" s="27">
        <f t="shared" si="13"/>
        <v>0</v>
      </c>
      <c r="AZ229" s="53"/>
      <c r="BA229" s="48"/>
      <c r="BB229" s="264"/>
      <c r="BC229" s="49" t="b">
        <v>0</v>
      </c>
      <c r="BD229" s="50" t="b">
        <v>0</v>
      </c>
      <c r="BE229" s="53"/>
      <c r="BF229" s="27">
        <f t="shared" si="14"/>
        <v>0</v>
      </c>
      <c r="BG229" s="27">
        <f t="shared" si="5"/>
        <v>0</v>
      </c>
      <c r="BH229" s="51">
        <f t="shared" si="6"/>
        <v>0</v>
      </c>
      <c r="BI229" s="52" t="b">
        <v>0</v>
      </c>
      <c r="BJ229" s="27" t="b">
        <f t="shared" si="7"/>
        <v>0</v>
      </c>
      <c r="BK229" s="27"/>
      <c r="BL229" s="27"/>
      <c r="BM229" s="27"/>
    </row>
    <row r="230" spans="1:65" ht="27.6" thickBot="1">
      <c r="A230" s="43" t="s">
        <v>2511</v>
      </c>
      <c r="B230" s="43">
        <f t="shared" si="8"/>
        <v>228</v>
      </c>
      <c r="C230" s="43" t="s">
        <v>2512</v>
      </c>
      <c r="D230" s="43">
        <v>2020</v>
      </c>
      <c r="E230" s="43"/>
      <c r="F230" s="43"/>
      <c r="G230" s="27">
        <f t="shared" si="0"/>
        <v>0</v>
      </c>
      <c r="H230" s="43"/>
      <c r="I230" s="43"/>
      <c r="J230" s="43" t="s">
        <v>2513</v>
      </c>
      <c r="K230" s="43">
        <v>26</v>
      </c>
      <c r="L230" s="43" t="s">
        <v>2514</v>
      </c>
      <c r="M230" s="46" t="s">
        <v>2515</v>
      </c>
      <c r="N230" s="43" t="s">
        <v>2516</v>
      </c>
      <c r="O230" s="43" t="s">
        <v>2517</v>
      </c>
      <c r="P230" s="43" t="s">
        <v>2518</v>
      </c>
      <c r="Q230" s="43" t="s">
        <v>2519</v>
      </c>
      <c r="R230" s="43" t="s">
        <v>2520</v>
      </c>
      <c r="S230" s="43" t="s">
        <v>2521</v>
      </c>
      <c r="T230" s="43"/>
      <c r="U230" s="43" t="s">
        <v>119</v>
      </c>
      <c r="V230" s="43" t="s">
        <v>120</v>
      </c>
      <c r="W230" s="43" t="s">
        <v>2522</v>
      </c>
      <c r="X230" s="53"/>
      <c r="Y230" s="48" t="s">
        <v>138</v>
      </c>
      <c r="Z230" s="43" t="s">
        <v>139</v>
      </c>
      <c r="AA230" s="49" t="b">
        <v>0</v>
      </c>
      <c r="AB230" s="49" t="b">
        <v>0</v>
      </c>
      <c r="AC230" s="49" t="b">
        <v>0</v>
      </c>
      <c r="AD230" s="50" t="b">
        <v>0</v>
      </c>
      <c r="AE230" s="50" t="b">
        <v>0</v>
      </c>
      <c r="AF230" s="50" t="b">
        <v>0</v>
      </c>
      <c r="AG230" s="50" t="b">
        <v>0</v>
      </c>
      <c r="AH230" s="50" t="b">
        <v>1</v>
      </c>
      <c r="AI230" s="43">
        <f t="shared" si="1"/>
        <v>0</v>
      </c>
      <c r="AJ230" s="265"/>
      <c r="AK230" s="53"/>
      <c r="AL230" s="48" t="s">
        <v>122</v>
      </c>
      <c r="AM230" s="43" t="s">
        <v>670</v>
      </c>
      <c r="AN230" s="49" t="b">
        <v>0</v>
      </c>
      <c r="AO230" s="49" t="b">
        <v>0</v>
      </c>
      <c r="AP230" s="49" t="b">
        <v>0</v>
      </c>
      <c r="AQ230" s="50" t="b">
        <v>0</v>
      </c>
      <c r="AR230" s="50" t="b">
        <v>0</v>
      </c>
      <c r="AS230" s="50" t="b">
        <v>0</v>
      </c>
      <c r="AT230" s="50" t="b">
        <v>0</v>
      </c>
      <c r="AU230" s="50" t="b">
        <v>1</v>
      </c>
      <c r="AV230" s="43">
        <f t="shared" si="2"/>
        <v>0</v>
      </c>
      <c r="AW230" s="265"/>
      <c r="AX230" s="53"/>
      <c r="AY230" s="27">
        <f t="shared" si="13"/>
        <v>0</v>
      </c>
      <c r="AZ230" s="53"/>
      <c r="BA230" s="48"/>
      <c r="BB230" s="265"/>
      <c r="BC230" s="49" t="b">
        <v>0</v>
      </c>
      <c r="BD230" s="50" t="b">
        <v>0</v>
      </c>
      <c r="BE230" s="53"/>
      <c r="BF230" s="27">
        <f t="shared" si="14"/>
        <v>0</v>
      </c>
      <c r="BG230" s="27">
        <f t="shared" si="5"/>
        <v>0</v>
      </c>
      <c r="BH230" s="51">
        <f t="shared" si="6"/>
        <v>0</v>
      </c>
      <c r="BI230" s="52" t="b">
        <v>0</v>
      </c>
      <c r="BJ230" s="27" t="b">
        <f t="shared" si="7"/>
        <v>0</v>
      </c>
      <c r="BK230" s="27"/>
      <c r="BL230" s="27"/>
      <c r="BM230" s="27"/>
    </row>
    <row r="231" spans="1:65" ht="27.6" thickBot="1">
      <c r="A231" s="43" t="s">
        <v>2523</v>
      </c>
      <c r="B231" s="43">
        <f t="shared" si="8"/>
        <v>229</v>
      </c>
      <c r="C231" s="43" t="s">
        <v>2524</v>
      </c>
      <c r="D231" s="43">
        <v>2020</v>
      </c>
      <c r="E231" s="43"/>
      <c r="F231" s="43"/>
      <c r="G231" s="27">
        <f t="shared" si="0"/>
        <v>0</v>
      </c>
      <c r="H231" s="43"/>
      <c r="I231" s="43"/>
      <c r="J231" s="43" t="s">
        <v>1026</v>
      </c>
      <c r="K231" s="43">
        <v>28</v>
      </c>
      <c r="L231" s="43" t="s">
        <v>2525</v>
      </c>
      <c r="M231" s="46" t="s">
        <v>2526</v>
      </c>
      <c r="N231" s="43" t="s">
        <v>2527</v>
      </c>
      <c r="O231" s="43" t="s">
        <v>2528</v>
      </c>
      <c r="P231" s="43" t="s">
        <v>2529</v>
      </c>
      <c r="Q231" s="43" t="s">
        <v>2530</v>
      </c>
      <c r="R231" s="43" t="s">
        <v>2190</v>
      </c>
      <c r="S231" s="43" t="s">
        <v>2531</v>
      </c>
      <c r="T231" s="43"/>
      <c r="U231" s="43" t="s">
        <v>119</v>
      </c>
      <c r="V231" s="43" t="s">
        <v>120</v>
      </c>
      <c r="W231" s="43" t="s">
        <v>2532</v>
      </c>
      <c r="X231" s="53"/>
      <c r="Y231" s="48" t="s">
        <v>138</v>
      </c>
      <c r="Z231" s="43" t="s">
        <v>139</v>
      </c>
      <c r="AA231" s="49" t="b">
        <v>0</v>
      </c>
      <c r="AB231" s="49" t="b">
        <v>0</v>
      </c>
      <c r="AC231" s="49" t="b">
        <v>0</v>
      </c>
      <c r="AD231" s="50" t="b">
        <v>0</v>
      </c>
      <c r="AE231" s="50" t="b">
        <v>0</v>
      </c>
      <c r="AF231" s="50" t="b">
        <v>0</v>
      </c>
      <c r="AG231" s="50" t="b">
        <v>1</v>
      </c>
      <c r="AH231" s="50" t="b">
        <v>0</v>
      </c>
      <c r="AI231" s="43">
        <f t="shared" si="1"/>
        <v>0</v>
      </c>
      <c r="AJ231" s="264"/>
      <c r="AK231" s="53"/>
      <c r="AL231" s="48" t="s">
        <v>122</v>
      </c>
      <c r="AM231" s="43" t="s">
        <v>670</v>
      </c>
      <c r="AN231" s="49" t="b">
        <v>0</v>
      </c>
      <c r="AO231" s="49" t="b">
        <v>0</v>
      </c>
      <c r="AP231" s="49" t="b">
        <v>0</v>
      </c>
      <c r="AQ231" s="50" t="b">
        <v>0</v>
      </c>
      <c r="AR231" s="50" t="b">
        <v>0</v>
      </c>
      <c r="AS231" s="50" t="b">
        <v>0</v>
      </c>
      <c r="AT231" s="50" t="b">
        <v>1</v>
      </c>
      <c r="AU231" s="50" t="b">
        <v>0</v>
      </c>
      <c r="AV231" s="43">
        <f t="shared" si="2"/>
        <v>0</v>
      </c>
      <c r="AW231" s="264"/>
      <c r="AX231" s="53"/>
      <c r="AY231" s="27">
        <f t="shared" si="13"/>
        <v>0</v>
      </c>
      <c r="AZ231" s="53"/>
      <c r="BA231" s="48"/>
      <c r="BB231" s="264"/>
      <c r="BC231" s="49" t="b">
        <v>0</v>
      </c>
      <c r="BD231" s="50" t="b">
        <v>0</v>
      </c>
      <c r="BE231" s="53"/>
      <c r="BF231" s="27">
        <f t="shared" si="14"/>
        <v>0</v>
      </c>
      <c r="BG231" s="27">
        <f t="shared" si="5"/>
        <v>0</v>
      </c>
      <c r="BH231" s="51">
        <f t="shared" si="6"/>
        <v>0</v>
      </c>
      <c r="BI231" s="52" t="b">
        <v>0</v>
      </c>
      <c r="BJ231" s="27" t="b">
        <f t="shared" si="7"/>
        <v>0</v>
      </c>
      <c r="BK231" s="27"/>
      <c r="BL231" s="27"/>
      <c r="BM231" s="27"/>
    </row>
    <row r="232" spans="1:65" ht="27.6" thickBot="1">
      <c r="A232" s="43" t="s">
        <v>2533</v>
      </c>
      <c r="B232" s="43">
        <f t="shared" si="8"/>
        <v>230</v>
      </c>
      <c r="C232" s="43" t="s">
        <v>2534</v>
      </c>
      <c r="D232" s="43">
        <v>2020</v>
      </c>
      <c r="E232" s="43"/>
      <c r="F232" s="43"/>
      <c r="G232" s="27">
        <f t="shared" si="0"/>
        <v>0</v>
      </c>
      <c r="H232" s="43"/>
      <c r="I232" s="43"/>
      <c r="J232" s="43" t="s">
        <v>2535</v>
      </c>
      <c r="K232" s="43">
        <v>40</v>
      </c>
      <c r="L232" s="43" t="s">
        <v>2536</v>
      </c>
      <c r="M232" s="46" t="s">
        <v>2537</v>
      </c>
      <c r="N232" s="43" t="s">
        <v>2538</v>
      </c>
      <c r="O232" s="43" t="s">
        <v>2539</v>
      </c>
      <c r="P232" s="43" t="s">
        <v>2540</v>
      </c>
      <c r="Q232" s="43" t="s">
        <v>2541</v>
      </c>
      <c r="R232" s="43" t="s">
        <v>117</v>
      </c>
      <c r="S232" s="43" t="s">
        <v>2542</v>
      </c>
      <c r="T232" s="43"/>
      <c r="U232" s="43" t="s">
        <v>119</v>
      </c>
      <c r="V232" s="43" t="s">
        <v>300</v>
      </c>
      <c r="W232" s="43" t="s">
        <v>2543</v>
      </c>
      <c r="X232" s="53"/>
      <c r="Y232" s="48" t="s">
        <v>138</v>
      </c>
      <c r="Z232" s="43" t="s">
        <v>139</v>
      </c>
      <c r="AA232" s="49" t="b">
        <v>1</v>
      </c>
      <c r="AB232" s="49" t="b">
        <v>0</v>
      </c>
      <c r="AC232" s="49" t="b">
        <v>0</v>
      </c>
      <c r="AD232" s="50" t="b">
        <v>0</v>
      </c>
      <c r="AE232" s="50" t="b">
        <v>0</v>
      </c>
      <c r="AF232" s="50" t="b">
        <v>0</v>
      </c>
      <c r="AG232" s="50" t="b">
        <v>1</v>
      </c>
      <c r="AH232" s="50" t="b">
        <v>0</v>
      </c>
      <c r="AI232" s="43">
        <f t="shared" si="1"/>
        <v>0</v>
      </c>
      <c r="AJ232" s="265"/>
      <c r="AK232" s="53"/>
      <c r="AL232" s="48" t="s">
        <v>122</v>
      </c>
      <c r="AM232" s="43" t="s">
        <v>670</v>
      </c>
      <c r="AN232" s="49" t="b">
        <v>0</v>
      </c>
      <c r="AO232" s="49" t="b">
        <v>0</v>
      </c>
      <c r="AP232" s="49" t="b">
        <v>0</v>
      </c>
      <c r="AQ232" s="50" t="b">
        <v>0</v>
      </c>
      <c r="AR232" s="50" t="b">
        <v>0</v>
      </c>
      <c r="AS232" s="50" t="b">
        <v>0</v>
      </c>
      <c r="AT232" s="50" t="b">
        <v>1</v>
      </c>
      <c r="AU232" s="50" t="b">
        <v>0</v>
      </c>
      <c r="AV232" s="43">
        <f t="shared" si="2"/>
        <v>0</v>
      </c>
      <c r="AW232" s="265"/>
      <c r="AX232" s="53"/>
      <c r="AY232" s="27">
        <f t="shared" si="13"/>
        <v>0</v>
      </c>
      <c r="AZ232" s="53"/>
      <c r="BA232" s="48"/>
      <c r="BB232" s="265"/>
      <c r="BC232" s="49" t="b">
        <v>0</v>
      </c>
      <c r="BD232" s="50" t="b">
        <v>0</v>
      </c>
      <c r="BE232" s="53"/>
      <c r="BF232" s="27">
        <f t="shared" si="14"/>
        <v>0</v>
      </c>
      <c r="BG232" s="27">
        <f t="shared" si="5"/>
        <v>0</v>
      </c>
      <c r="BH232" s="51">
        <f t="shared" si="6"/>
        <v>0</v>
      </c>
      <c r="BI232" s="52" t="b">
        <v>0</v>
      </c>
      <c r="BJ232" s="27" t="b">
        <f t="shared" si="7"/>
        <v>0</v>
      </c>
      <c r="BK232" s="27"/>
      <c r="BL232" s="27"/>
      <c r="BM232" s="27"/>
    </row>
    <row r="233" spans="1:65" ht="27.6" thickBot="1">
      <c r="A233" s="43" t="s">
        <v>2544</v>
      </c>
      <c r="B233" s="43">
        <f t="shared" si="8"/>
        <v>231</v>
      </c>
      <c r="C233" s="43" t="s">
        <v>2545</v>
      </c>
      <c r="D233" s="43">
        <v>2020</v>
      </c>
      <c r="E233" s="43"/>
      <c r="F233" s="43"/>
      <c r="G233" s="27">
        <f t="shared" si="0"/>
        <v>0</v>
      </c>
      <c r="H233" s="43"/>
      <c r="I233" s="43"/>
      <c r="J233" s="43" t="s">
        <v>2312</v>
      </c>
      <c r="K233" s="43">
        <v>22</v>
      </c>
      <c r="L233" s="43" t="s">
        <v>2546</v>
      </c>
      <c r="M233" s="46" t="s">
        <v>2547</v>
      </c>
      <c r="N233" s="43" t="s">
        <v>2548</v>
      </c>
      <c r="O233" s="43" t="s">
        <v>2549</v>
      </c>
      <c r="P233" s="43" t="s">
        <v>2550</v>
      </c>
      <c r="Q233" s="43" t="s">
        <v>2551</v>
      </c>
      <c r="R233" s="43" t="s">
        <v>198</v>
      </c>
      <c r="S233" s="43" t="s">
        <v>2552</v>
      </c>
      <c r="T233" s="43"/>
      <c r="U233" s="43" t="s">
        <v>119</v>
      </c>
      <c r="V233" s="43" t="s">
        <v>120</v>
      </c>
      <c r="W233" s="43" t="s">
        <v>2553</v>
      </c>
      <c r="X233" s="53"/>
      <c r="Y233" s="48" t="s">
        <v>138</v>
      </c>
      <c r="Z233" s="43" t="s">
        <v>139</v>
      </c>
      <c r="AA233" s="49" t="b">
        <v>0</v>
      </c>
      <c r="AB233" s="49" t="b">
        <v>0</v>
      </c>
      <c r="AC233" s="49" t="b">
        <v>0</v>
      </c>
      <c r="AD233" s="50" t="b">
        <v>0</v>
      </c>
      <c r="AE233" s="50" t="b">
        <v>0</v>
      </c>
      <c r="AF233" s="50" t="b">
        <v>0</v>
      </c>
      <c r="AG233" s="50" t="b">
        <v>1</v>
      </c>
      <c r="AH233" s="50" t="b">
        <v>0</v>
      </c>
      <c r="AI233" s="43">
        <f t="shared" si="1"/>
        <v>0</v>
      </c>
      <c r="AJ233" s="264"/>
      <c r="AK233" s="53"/>
      <c r="AL233" s="48" t="s">
        <v>122</v>
      </c>
      <c r="AM233" s="43" t="s">
        <v>670</v>
      </c>
      <c r="AN233" s="49" t="b">
        <v>0</v>
      </c>
      <c r="AO233" s="49" t="b">
        <v>0</v>
      </c>
      <c r="AP233" s="49" t="b">
        <v>0</v>
      </c>
      <c r="AQ233" s="50" t="b">
        <v>0</v>
      </c>
      <c r="AR233" s="50" t="b">
        <v>0</v>
      </c>
      <c r="AS233" s="50" t="b">
        <v>0</v>
      </c>
      <c r="AT233" s="50" t="b">
        <v>1</v>
      </c>
      <c r="AU233" s="50" t="b">
        <v>0</v>
      </c>
      <c r="AV233" s="43">
        <f t="shared" si="2"/>
        <v>0</v>
      </c>
      <c r="AW233" s="264"/>
      <c r="AX233" s="53"/>
      <c r="AY233" s="27">
        <f t="shared" si="13"/>
        <v>0</v>
      </c>
      <c r="AZ233" s="53"/>
      <c r="BA233" s="48"/>
      <c r="BB233" s="264"/>
      <c r="BC233" s="49" t="b">
        <v>0</v>
      </c>
      <c r="BD233" s="50" t="b">
        <v>0</v>
      </c>
      <c r="BE233" s="53"/>
      <c r="BF233" s="27">
        <f t="shared" si="14"/>
        <v>0</v>
      </c>
      <c r="BG233" s="27">
        <f t="shared" si="5"/>
        <v>0</v>
      </c>
      <c r="BH233" s="51">
        <f t="shared" si="6"/>
        <v>0</v>
      </c>
      <c r="BI233" s="52" t="b">
        <v>0</v>
      </c>
      <c r="BJ233" s="27" t="b">
        <f t="shared" si="7"/>
        <v>0</v>
      </c>
      <c r="BK233" s="27"/>
      <c r="BL233" s="27"/>
      <c r="BM233" s="27"/>
    </row>
    <row r="234" spans="1:65" ht="27.6" thickBot="1">
      <c r="A234" s="43" t="s">
        <v>2554</v>
      </c>
      <c r="B234" s="43">
        <f t="shared" si="8"/>
        <v>232</v>
      </c>
      <c r="C234" s="43" t="s">
        <v>2555</v>
      </c>
      <c r="D234" s="43">
        <v>2020</v>
      </c>
      <c r="E234" s="43"/>
      <c r="F234" s="43"/>
      <c r="G234" s="27">
        <f t="shared" si="0"/>
        <v>0</v>
      </c>
      <c r="H234" s="43"/>
      <c r="I234" s="43"/>
      <c r="J234" s="43" t="s">
        <v>2556</v>
      </c>
      <c r="K234" s="43">
        <v>58</v>
      </c>
      <c r="L234" s="43" t="s">
        <v>2557</v>
      </c>
      <c r="M234" s="46" t="s">
        <v>2558</v>
      </c>
      <c r="N234" s="43" t="s">
        <v>2559</v>
      </c>
      <c r="O234" s="43" t="s">
        <v>2560</v>
      </c>
      <c r="P234" s="43" t="s">
        <v>2561</v>
      </c>
      <c r="Q234" s="43" t="s">
        <v>2562</v>
      </c>
      <c r="R234" s="43" t="s">
        <v>210</v>
      </c>
      <c r="S234" s="43" t="s">
        <v>2552</v>
      </c>
      <c r="T234" s="43"/>
      <c r="U234" s="43" t="s">
        <v>119</v>
      </c>
      <c r="V234" s="43" t="s">
        <v>120</v>
      </c>
      <c r="W234" s="43" t="s">
        <v>2563</v>
      </c>
      <c r="X234" s="53"/>
      <c r="Y234" s="48" t="s">
        <v>138</v>
      </c>
      <c r="Z234" s="43" t="s">
        <v>139</v>
      </c>
      <c r="AA234" s="49" t="b">
        <v>0</v>
      </c>
      <c r="AB234" s="49" t="b">
        <v>0</v>
      </c>
      <c r="AC234" s="49" t="b">
        <v>0</v>
      </c>
      <c r="AD234" s="50" t="b">
        <v>0</v>
      </c>
      <c r="AE234" s="50" t="b">
        <v>0</v>
      </c>
      <c r="AF234" s="50" t="b">
        <v>0</v>
      </c>
      <c r="AG234" s="50" t="b">
        <v>1</v>
      </c>
      <c r="AH234" s="50" t="b">
        <v>0</v>
      </c>
      <c r="AI234" s="43">
        <f t="shared" si="1"/>
        <v>0</v>
      </c>
      <c r="AJ234" s="265"/>
      <c r="AK234" s="53"/>
      <c r="AL234" s="48" t="s">
        <v>122</v>
      </c>
      <c r="AM234" s="43" t="s">
        <v>670</v>
      </c>
      <c r="AN234" s="49" t="b">
        <v>0</v>
      </c>
      <c r="AO234" s="49" t="b">
        <v>0</v>
      </c>
      <c r="AP234" s="49" t="b">
        <v>0</v>
      </c>
      <c r="AQ234" s="50" t="b">
        <v>0</v>
      </c>
      <c r="AR234" s="50" t="b">
        <v>0</v>
      </c>
      <c r="AS234" s="50" t="b">
        <v>0</v>
      </c>
      <c r="AT234" s="50" t="b">
        <v>1</v>
      </c>
      <c r="AU234" s="50" t="b">
        <v>0</v>
      </c>
      <c r="AV234" s="43">
        <f t="shared" si="2"/>
        <v>0</v>
      </c>
      <c r="AW234" s="265"/>
      <c r="AX234" s="53"/>
      <c r="AY234" s="27">
        <f t="shared" si="13"/>
        <v>0</v>
      </c>
      <c r="AZ234" s="53"/>
      <c r="BA234" s="48"/>
      <c r="BB234" s="265"/>
      <c r="BC234" s="49" t="b">
        <v>0</v>
      </c>
      <c r="BD234" s="50" t="b">
        <v>0</v>
      </c>
      <c r="BE234" s="53"/>
      <c r="BF234" s="27">
        <f t="shared" si="14"/>
        <v>0</v>
      </c>
      <c r="BG234" s="27">
        <f t="shared" si="5"/>
        <v>0</v>
      </c>
      <c r="BH234" s="51">
        <f t="shared" si="6"/>
        <v>0</v>
      </c>
      <c r="BI234" s="52" t="b">
        <v>0</v>
      </c>
      <c r="BJ234" s="27" t="b">
        <f t="shared" si="7"/>
        <v>0</v>
      </c>
      <c r="BK234" s="27"/>
      <c r="BL234" s="27"/>
      <c r="BM234" s="27"/>
    </row>
    <row r="235" spans="1:65" ht="28.2" thickBot="1">
      <c r="A235" s="43" t="s">
        <v>2564</v>
      </c>
      <c r="B235" s="43">
        <f t="shared" si="8"/>
        <v>233</v>
      </c>
      <c r="C235" s="43" t="s">
        <v>2565</v>
      </c>
      <c r="D235" s="43">
        <v>2020</v>
      </c>
      <c r="E235" s="43"/>
      <c r="F235" s="43"/>
      <c r="G235" s="27">
        <f t="shared" si="0"/>
        <v>0</v>
      </c>
      <c r="H235" s="43"/>
      <c r="I235" s="43"/>
      <c r="J235" s="43" t="s">
        <v>2566</v>
      </c>
      <c r="K235" s="43">
        <v>6</v>
      </c>
      <c r="L235" s="43"/>
      <c r="M235" s="56" t="s">
        <v>2567</v>
      </c>
      <c r="N235" s="43" t="s">
        <v>2568</v>
      </c>
      <c r="O235" s="43" t="s">
        <v>2569</v>
      </c>
      <c r="P235" s="43" t="s">
        <v>2570</v>
      </c>
      <c r="Q235" s="43" t="s">
        <v>2571</v>
      </c>
      <c r="R235" s="43" t="s">
        <v>868</v>
      </c>
      <c r="S235" s="43" t="s">
        <v>2572</v>
      </c>
      <c r="T235" s="43"/>
      <c r="U235" s="43" t="s">
        <v>119</v>
      </c>
      <c r="V235" s="43" t="s">
        <v>300</v>
      </c>
      <c r="W235" s="43" t="s">
        <v>2573</v>
      </c>
      <c r="X235" s="53"/>
      <c r="Y235" s="48" t="s">
        <v>138</v>
      </c>
      <c r="Z235" s="43" t="s">
        <v>139</v>
      </c>
      <c r="AA235" s="49" t="b">
        <v>0</v>
      </c>
      <c r="AB235" s="49" t="b">
        <v>0</v>
      </c>
      <c r="AC235" s="49" t="b">
        <v>0</v>
      </c>
      <c r="AD235" s="50" t="b">
        <v>0</v>
      </c>
      <c r="AE235" s="50" t="b">
        <v>0</v>
      </c>
      <c r="AF235" s="50" t="b">
        <v>0</v>
      </c>
      <c r="AG235" s="50" t="b">
        <v>0</v>
      </c>
      <c r="AH235" s="50" t="b">
        <v>1</v>
      </c>
      <c r="AI235" s="43">
        <f t="shared" si="1"/>
        <v>0</v>
      </c>
      <c r="AJ235" s="269" t="s">
        <v>2574</v>
      </c>
      <c r="AK235" s="53"/>
      <c r="AL235" s="48" t="s">
        <v>122</v>
      </c>
      <c r="AM235" s="43" t="s">
        <v>670</v>
      </c>
      <c r="AN235" s="49" t="b">
        <v>0</v>
      </c>
      <c r="AO235" s="49" t="b">
        <v>0</v>
      </c>
      <c r="AP235" s="49" t="b">
        <v>0</v>
      </c>
      <c r="AQ235" s="50" t="b">
        <v>0</v>
      </c>
      <c r="AR235" s="50" t="b">
        <v>0</v>
      </c>
      <c r="AS235" s="50" t="b">
        <v>0</v>
      </c>
      <c r="AT235" s="50" t="b">
        <v>0</v>
      </c>
      <c r="AU235" s="50" t="b">
        <v>1</v>
      </c>
      <c r="AV235" s="43">
        <f t="shared" si="2"/>
        <v>0</v>
      </c>
      <c r="AW235" s="264"/>
      <c r="AX235" s="53"/>
      <c r="AY235" s="27">
        <f t="shared" si="13"/>
        <v>0</v>
      </c>
      <c r="AZ235" s="53"/>
      <c r="BA235" s="48"/>
      <c r="BB235" s="264"/>
      <c r="BC235" s="49" t="b">
        <v>0</v>
      </c>
      <c r="BD235" s="50" t="b">
        <v>0</v>
      </c>
      <c r="BE235" s="53"/>
      <c r="BF235" s="27">
        <f t="shared" si="14"/>
        <v>0</v>
      </c>
      <c r="BG235" s="27">
        <f t="shared" si="5"/>
        <v>0</v>
      </c>
      <c r="BH235" s="51">
        <f t="shared" si="6"/>
        <v>0</v>
      </c>
      <c r="BI235" s="52" t="b">
        <v>0</v>
      </c>
      <c r="BJ235" s="27" t="b">
        <f t="shared" si="7"/>
        <v>0</v>
      </c>
      <c r="BK235" s="27"/>
      <c r="BL235" s="27"/>
      <c r="BM235" s="27"/>
    </row>
    <row r="236" spans="1:65" ht="27.6" thickBot="1">
      <c r="A236" s="43" t="s">
        <v>2575</v>
      </c>
      <c r="B236" s="43">
        <f t="shared" si="8"/>
        <v>234</v>
      </c>
      <c r="C236" s="43" t="s">
        <v>2576</v>
      </c>
      <c r="D236" s="43">
        <v>2020</v>
      </c>
      <c r="E236" s="43"/>
      <c r="F236" s="43"/>
      <c r="G236" s="27">
        <f t="shared" si="0"/>
        <v>0</v>
      </c>
      <c r="H236" s="43"/>
      <c r="I236" s="43"/>
      <c r="J236" s="43" t="s">
        <v>108</v>
      </c>
      <c r="K236" s="43">
        <v>25</v>
      </c>
      <c r="L236" s="43" t="s">
        <v>2577</v>
      </c>
      <c r="M236" s="46" t="s">
        <v>2578</v>
      </c>
      <c r="N236" s="43" t="s">
        <v>2579</v>
      </c>
      <c r="O236" s="43" t="s">
        <v>2580</v>
      </c>
      <c r="P236" s="43" t="s">
        <v>2581</v>
      </c>
      <c r="Q236" s="43" t="s">
        <v>2582</v>
      </c>
      <c r="R236" s="43" t="s">
        <v>117</v>
      </c>
      <c r="S236" s="43" t="s">
        <v>2583</v>
      </c>
      <c r="T236" s="43"/>
      <c r="U236" s="43" t="s">
        <v>119</v>
      </c>
      <c r="V236" s="43" t="s">
        <v>120</v>
      </c>
      <c r="W236" s="43" t="s">
        <v>2584</v>
      </c>
      <c r="X236" s="53"/>
      <c r="Y236" s="48" t="s">
        <v>477</v>
      </c>
      <c r="Z236" s="43" t="s">
        <v>478</v>
      </c>
      <c r="AA236" s="49" t="b">
        <v>0</v>
      </c>
      <c r="AB236" s="49" t="b">
        <v>0</v>
      </c>
      <c r="AC236" s="49" t="b">
        <v>0</v>
      </c>
      <c r="AD236" s="50" t="b">
        <v>0</v>
      </c>
      <c r="AE236" s="50" t="b">
        <v>0</v>
      </c>
      <c r="AF236" s="50" t="b">
        <v>0</v>
      </c>
      <c r="AG236" s="50" t="b">
        <v>0</v>
      </c>
      <c r="AH236" s="50" t="b">
        <v>1</v>
      </c>
      <c r="AI236" s="43">
        <f t="shared" si="1"/>
        <v>0</v>
      </c>
      <c r="AJ236" s="267" t="s">
        <v>2585</v>
      </c>
      <c r="AK236" s="53"/>
      <c r="AL236" s="48" t="s">
        <v>122</v>
      </c>
      <c r="AM236" s="43" t="s">
        <v>670</v>
      </c>
      <c r="AN236" s="49" t="b">
        <v>0</v>
      </c>
      <c r="AO236" s="49" t="b">
        <v>0</v>
      </c>
      <c r="AP236" s="49" t="b">
        <v>0</v>
      </c>
      <c r="AQ236" s="50" t="b">
        <v>0</v>
      </c>
      <c r="AR236" s="50" t="b">
        <v>0</v>
      </c>
      <c r="AS236" s="50" t="b">
        <v>0</v>
      </c>
      <c r="AT236" s="50" t="b">
        <v>0</v>
      </c>
      <c r="AU236" s="50" t="b">
        <v>1</v>
      </c>
      <c r="AV236" s="43">
        <f t="shared" si="2"/>
        <v>0</v>
      </c>
      <c r="AW236" s="265"/>
      <c r="AX236" s="53"/>
      <c r="AY236" s="27">
        <f t="shared" si="13"/>
        <v>0</v>
      </c>
      <c r="AZ236" s="53"/>
      <c r="BA236" s="48"/>
      <c r="BB236" s="265"/>
      <c r="BC236" s="49" t="b">
        <v>0</v>
      </c>
      <c r="BD236" s="50" t="b">
        <v>0</v>
      </c>
      <c r="BE236" s="53"/>
      <c r="BF236" s="27">
        <f t="shared" si="14"/>
        <v>0</v>
      </c>
      <c r="BG236" s="27">
        <f t="shared" si="5"/>
        <v>0</v>
      </c>
      <c r="BH236" s="51">
        <f t="shared" si="6"/>
        <v>0</v>
      </c>
      <c r="BI236" s="52" t="b">
        <v>0</v>
      </c>
      <c r="BJ236" s="27" t="b">
        <f t="shared" si="7"/>
        <v>0</v>
      </c>
      <c r="BK236" s="27"/>
      <c r="BL236" s="27"/>
      <c r="BM236" s="27"/>
    </row>
    <row r="237" spans="1:65" ht="27.6" thickBot="1">
      <c r="A237" s="43" t="s">
        <v>2586</v>
      </c>
      <c r="B237" s="43">
        <f t="shared" si="8"/>
        <v>235</v>
      </c>
      <c r="C237" s="43" t="s">
        <v>2587</v>
      </c>
      <c r="D237" s="43">
        <v>2020</v>
      </c>
      <c r="E237" s="43"/>
      <c r="F237" s="43"/>
      <c r="G237" s="27">
        <f t="shared" si="0"/>
        <v>0</v>
      </c>
      <c r="H237" s="43"/>
      <c r="I237" s="43"/>
      <c r="J237" s="43" t="s">
        <v>1014</v>
      </c>
      <c r="K237" s="43">
        <v>2</v>
      </c>
      <c r="L237" s="43" t="s">
        <v>2588</v>
      </c>
      <c r="M237" s="46" t="s">
        <v>2589</v>
      </c>
      <c r="N237" s="43" t="s">
        <v>2590</v>
      </c>
      <c r="O237" s="43" t="s">
        <v>2591</v>
      </c>
      <c r="P237" s="43" t="s">
        <v>2592</v>
      </c>
      <c r="Q237" s="43" t="s">
        <v>2593</v>
      </c>
      <c r="R237" s="43" t="s">
        <v>2190</v>
      </c>
      <c r="S237" s="43" t="s">
        <v>2594</v>
      </c>
      <c r="T237" s="43"/>
      <c r="U237" s="43" t="s">
        <v>119</v>
      </c>
      <c r="V237" s="43" t="s">
        <v>120</v>
      </c>
      <c r="W237" s="43" t="s">
        <v>2595</v>
      </c>
      <c r="X237" s="53"/>
      <c r="Y237" s="48" t="s">
        <v>477</v>
      </c>
      <c r="Z237" s="43" t="s">
        <v>478</v>
      </c>
      <c r="AA237" s="49" t="b">
        <v>0</v>
      </c>
      <c r="AB237" s="49" t="b">
        <v>0</v>
      </c>
      <c r="AC237" s="49" t="b">
        <v>0</v>
      </c>
      <c r="AD237" s="50" t="b">
        <v>1</v>
      </c>
      <c r="AE237" s="50" t="b">
        <v>0</v>
      </c>
      <c r="AF237" s="50" t="b">
        <v>0</v>
      </c>
      <c r="AG237" s="50" t="b">
        <v>0</v>
      </c>
      <c r="AH237" s="50" t="b">
        <v>0</v>
      </c>
      <c r="AI237" s="43">
        <f t="shared" si="1"/>
        <v>0</v>
      </c>
      <c r="AJ237" s="266" t="s">
        <v>2596</v>
      </c>
      <c r="AK237" s="53"/>
      <c r="AL237" s="48" t="s">
        <v>122</v>
      </c>
      <c r="AM237" s="43" t="s">
        <v>670</v>
      </c>
      <c r="AN237" s="49" t="b">
        <v>0</v>
      </c>
      <c r="AO237" s="49" t="b">
        <v>0</v>
      </c>
      <c r="AP237" s="49" t="b">
        <v>0</v>
      </c>
      <c r="AQ237" s="50" t="b">
        <v>1</v>
      </c>
      <c r="AR237" s="50" t="b">
        <v>0</v>
      </c>
      <c r="AS237" s="50" t="b">
        <v>0</v>
      </c>
      <c r="AT237" s="50" t="b">
        <v>0</v>
      </c>
      <c r="AU237" s="50" t="b">
        <v>0</v>
      </c>
      <c r="AV237" s="43">
        <f t="shared" si="2"/>
        <v>0</v>
      </c>
      <c r="AW237" s="264"/>
      <c r="AX237" s="53"/>
      <c r="AY237" s="27">
        <f t="shared" si="13"/>
        <v>0</v>
      </c>
      <c r="AZ237" s="53"/>
      <c r="BA237" s="48"/>
      <c r="BB237" s="264"/>
      <c r="BC237" s="49" t="b">
        <v>0</v>
      </c>
      <c r="BD237" s="50" t="b">
        <v>0</v>
      </c>
      <c r="BE237" s="53"/>
      <c r="BF237" s="27">
        <f t="shared" si="14"/>
        <v>0</v>
      </c>
      <c r="BG237" s="27">
        <f t="shared" si="5"/>
        <v>0</v>
      </c>
      <c r="BH237" s="51">
        <f t="shared" si="6"/>
        <v>0</v>
      </c>
      <c r="BI237" s="52" t="b">
        <v>0</v>
      </c>
      <c r="BJ237" s="27" t="b">
        <f t="shared" si="7"/>
        <v>0</v>
      </c>
      <c r="BK237" s="27"/>
      <c r="BL237" s="27"/>
      <c r="BM237" s="27"/>
    </row>
    <row r="238" spans="1:65" ht="102.6" thickBot="1">
      <c r="A238" s="43" t="s">
        <v>2597</v>
      </c>
      <c r="B238" s="43">
        <f t="shared" si="8"/>
        <v>236</v>
      </c>
      <c r="C238" s="43" t="s">
        <v>2598</v>
      </c>
      <c r="D238" s="43">
        <v>2020</v>
      </c>
      <c r="E238" s="43"/>
      <c r="F238" s="43"/>
      <c r="G238" s="27">
        <f t="shared" si="0"/>
        <v>0</v>
      </c>
      <c r="H238" s="43"/>
      <c r="I238" s="43"/>
      <c r="J238" s="43" t="s">
        <v>2599</v>
      </c>
      <c r="K238" s="43">
        <v>2</v>
      </c>
      <c r="L238" s="43" t="s">
        <v>2600</v>
      </c>
      <c r="M238" s="46" t="s">
        <v>2601</v>
      </c>
      <c r="N238" s="43" t="s">
        <v>2602</v>
      </c>
      <c r="O238" s="43" t="s">
        <v>2603</v>
      </c>
      <c r="P238" s="43" t="s">
        <v>2604</v>
      </c>
      <c r="Q238" s="43" t="s">
        <v>2605</v>
      </c>
      <c r="R238" s="43" t="s">
        <v>2606</v>
      </c>
      <c r="S238" s="43" t="s">
        <v>2583</v>
      </c>
      <c r="T238" s="43"/>
      <c r="U238" s="43" t="s">
        <v>119</v>
      </c>
      <c r="V238" s="43" t="s">
        <v>343</v>
      </c>
      <c r="W238" s="43" t="s">
        <v>2607</v>
      </c>
      <c r="X238" s="53"/>
      <c r="Y238" s="48" t="s">
        <v>871</v>
      </c>
      <c r="Z238" s="43" t="s">
        <v>872</v>
      </c>
      <c r="AA238" s="49" t="b">
        <v>0</v>
      </c>
      <c r="AB238" s="49" t="b">
        <v>0</v>
      </c>
      <c r="AC238" s="49" t="b">
        <v>0</v>
      </c>
      <c r="AD238" s="50" t="b">
        <v>0</v>
      </c>
      <c r="AE238" s="50" t="b">
        <v>0</v>
      </c>
      <c r="AF238" s="50" t="b">
        <v>0</v>
      </c>
      <c r="AG238" s="50" t="b">
        <v>0</v>
      </c>
      <c r="AH238" s="50" t="b">
        <v>1</v>
      </c>
      <c r="AI238" s="43">
        <f t="shared" si="1"/>
        <v>0</v>
      </c>
      <c r="AJ238" s="267" t="s">
        <v>5939</v>
      </c>
      <c r="AK238" s="53"/>
      <c r="AL238" s="48" t="s">
        <v>122</v>
      </c>
      <c r="AM238" s="43" t="s">
        <v>670</v>
      </c>
      <c r="AN238" s="49" t="b">
        <v>0</v>
      </c>
      <c r="AO238" s="49" t="b">
        <v>0</v>
      </c>
      <c r="AP238" s="49" t="b">
        <v>0</v>
      </c>
      <c r="AQ238" s="50" t="b">
        <v>0</v>
      </c>
      <c r="AR238" s="50" t="b">
        <v>0</v>
      </c>
      <c r="AS238" s="50" t="b">
        <v>0</v>
      </c>
      <c r="AT238" s="50" t="b">
        <v>0</v>
      </c>
      <c r="AU238" s="50" t="b">
        <v>1</v>
      </c>
      <c r="AV238" s="43">
        <f t="shared" si="2"/>
        <v>0</v>
      </c>
      <c r="AW238" s="265"/>
      <c r="AX238" s="53"/>
      <c r="AY238" s="27">
        <f t="shared" si="13"/>
        <v>0</v>
      </c>
      <c r="AZ238" s="53"/>
      <c r="BA238" s="48"/>
      <c r="BB238" s="265"/>
      <c r="BC238" s="49" t="b">
        <v>0</v>
      </c>
      <c r="BD238" s="50" t="b">
        <v>0</v>
      </c>
      <c r="BE238" s="53"/>
      <c r="BF238" s="27">
        <f t="shared" si="14"/>
        <v>0</v>
      </c>
      <c r="BG238" s="27">
        <f t="shared" si="5"/>
        <v>0</v>
      </c>
      <c r="BH238" s="51">
        <f t="shared" si="6"/>
        <v>0</v>
      </c>
      <c r="BI238" s="52" t="b">
        <v>0</v>
      </c>
      <c r="BJ238" s="27" t="b">
        <f t="shared" si="7"/>
        <v>0</v>
      </c>
      <c r="BK238" s="27"/>
      <c r="BL238" s="27"/>
      <c r="BM238" s="27"/>
    </row>
    <row r="239" spans="1:65" ht="27.6" thickBot="1">
      <c r="A239" s="43" t="s">
        <v>2608</v>
      </c>
      <c r="B239" s="43">
        <f t="shared" si="8"/>
        <v>237</v>
      </c>
      <c r="C239" s="43" t="s">
        <v>2609</v>
      </c>
      <c r="D239" s="43">
        <v>2020</v>
      </c>
      <c r="E239" s="43"/>
      <c r="F239" s="43"/>
      <c r="G239" s="27">
        <f t="shared" si="0"/>
        <v>0</v>
      </c>
      <c r="H239" s="43"/>
      <c r="I239" s="43"/>
      <c r="J239" s="43" t="s">
        <v>1026</v>
      </c>
      <c r="K239" s="43">
        <v>11</v>
      </c>
      <c r="L239" s="43" t="s">
        <v>2610</v>
      </c>
      <c r="M239" s="46" t="s">
        <v>2611</v>
      </c>
      <c r="N239" s="43" t="s">
        <v>2612</v>
      </c>
      <c r="O239" s="43" t="s">
        <v>2613</v>
      </c>
      <c r="P239" s="43" t="s">
        <v>2614</v>
      </c>
      <c r="Q239" s="43" t="s">
        <v>2615</v>
      </c>
      <c r="R239" s="43" t="s">
        <v>2190</v>
      </c>
      <c r="S239" s="43" t="s">
        <v>2509</v>
      </c>
      <c r="T239" s="43"/>
      <c r="U239" s="43" t="s">
        <v>119</v>
      </c>
      <c r="V239" s="43" t="s">
        <v>120</v>
      </c>
      <c r="W239" s="43" t="s">
        <v>2616</v>
      </c>
      <c r="X239" s="53"/>
      <c r="Y239" s="48" t="s">
        <v>477</v>
      </c>
      <c r="Z239" s="43" t="s">
        <v>478</v>
      </c>
      <c r="AA239" s="49" t="b">
        <v>0</v>
      </c>
      <c r="AB239" s="49" t="b">
        <v>0</v>
      </c>
      <c r="AC239" s="49" t="b">
        <v>0</v>
      </c>
      <c r="AD239" s="50" t="b">
        <v>1</v>
      </c>
      <c r="AE239" s="50" t="b">
        <v>0</v>
      </c>
      <c r="AF239" s="50" t="b">
        <v>0</v>
      </c>
      <c r="AG239" s="50" t="b">
        <v>0</v>
      </c>
      <c r="AH239" s="50" t="b">
        <v>0</v>
      </c>
      <c r="AI239" s="43">
        <f t="shared" si="1"/>
        <v>0</v>
      </c>
      <c r="AJ239" s="266" t="s">
        <v>2596</v>
      </c>
      <c r="AK239" s="53"/>
      <c r="AL239" s="48" t="s">
        <v>122</v>
      </c>
      <c r="AM239" s="43" t="s">
        <v>670</v>
      </c>
      <c r="AN239" s="49" t="b">
        <v>0</v>
      </c>
      <c r="AO239" s="49" t="b">
        <v>0</v>
      </c>
      <c r="AP239" s="49" t="b">
        <v>0</v>
      </c>
      <c r="AQ239" s="50" t="b">
        <v>1</v>
      </c>
      <c r="AR239" s="50" t="b">
        <v>0</v>
      </c>
      <c r="AS239" s="50" t="b">
        <v>0</v>
      </c>
      <c r="AT239" s="50" t="b">
        <v>0</v>
      </c>
      <c r="AU239" s="50" t="b">
        <v>0</v>
      </c>
      <c r="AV239" s="43">
        <f t="shared" si="2"/>
        <v>0</v>
      </c>
      <c r="AW239" s="264"/>
      <c r="AX239" s="53"/>
      <c r="AY239" s="27">
        <f t="shared" si="13"/>
        <v>0</v>
      </c>
      <c r="AZ239" s="53"/>
      <c r="BA239" s="48"/>
      <c r="BB239" s="264"/>
      <c r="BC239" s="49" t="b">
        <v>0</v>
      </c>
      <c r="BD239" s="50" t="b">
        <v>0</v>
      </c>
      <c r="BE239" s="53"/>
      <c r="BF239" s="27">
        <f t="shared" si="14"/>
        <v>0</v>
      </c>
      <c r="BG239" s="27">
        <f t="shared" si="5"/>
        <v>0</v>
      </c>
      <c r="BH239" s="51">
        <f t="shared" si="6"/>
        <v>0</v>
      </c>
      <c r="BI239" s="52" t="b">
        <v>0</v>
      </c>
      <c r="BJ239" s="27" t="b">
        <f t="shared" si="7"/>
        <v>0</v>
      </c>
      <c r="BK239" s="27"/>
      <c r="BL239" s="27"/>
      <c r="BM239" s="27"/>
    </row>
    <row r="240" spans="1:65" ht="31.2" thickBot="1">
      <c r="A240" s="43" t="s">
        <v>2617</v>
      </c>
      <c r="B240" s="43">
        <f t="shared" si="8"/>
        <v>238</v>
      </c>
      <c r="C240" s="43" t="s">
        <v>2618</v>
      </c>
      <c r="D240" s="43">
        <v>2020</v>
      </c>
      <c r="E240" s="43"/>
      <c r="F240" s="43"/>
      <c r="G240" s="27">
        <f t="shared" si="0"/>
        <v>0</v>
      </c>
      <c r="H240" s="43"/>
      <c r="I240" s="43"/>
      <c r="J240" s="43" t="s">
        <v>2619</v>
      </c>
      <c r="K240" s="43">
        <v>1</v>
      </c>
      <c r="L240" s="43"/>
      <c r="M240" s="43"/>
      <c r="N240" s="43" t="s">
        <v>2620</v>
      </c>
      <c r="O240" s="43" t="s">
        <v>2621</v>
      </c>
      <c r="P240" s="43" t="s">
        <v>2622</v>
      </c>
      <c r="Q240" s="43" t="s">
        <v>2623</v>
      </c>
      <c r="R240" s="43" t="s">
        <v>2624</v>
      </c>
      <c r="S240" s="43" t="s">
        <v>2625</v>
      </c>
      <c r="T240" s="43"/>
      <c r="U240" s="43" t="s">
        <v>119</v>
      </c>
      <c r="V240" s="43" t="s">
        <v>300</v>
      </c>
      <c r="W240" s="43" t="s">
        <v>2626</v>
      </c>
      <c r="X240" s="53"/>
      <c r="Y240" s="48" t="s">
        <v>477</v>
      </c>
      <c r="Z240" s="43" t="s">
        <v>478</v>
      </c>
      <c r="AA240" s="49" t="b">
        <v>0</v>
      </c>
      <c r="AB240" s="49" t="b">
        <v>0</v>
      </c>
      <c r="AC240" s="49" t="b">
        <v>0</v>
      </c>
      <c r="AD240" s="50" t="b">
        <v>1</v>
      </c>
      <c r="AE240" s="50" t="b">
        <v>0</v>
      </c>
      <c r="AF240" s="50" t="b">
        <v>0</v>
      </c>
      <c r="AG240" s="50" t="b">
        <v>0</v>
      </c>
      <c r="AH240" s="50" t="b">
        <v>1</v>
      </c>
      <c r="AI240" s="43">
        <f t="shared" si="1"/>
        <v>0</v>
      </c>
      <c r="AJ240" s="267" t="s">
        <v>2627</v>
      </c>
      <c r="AK240" s="53"/>
      <c r="AL240" s="48" t="s">
        <v>122</v>
      </c>
      <c r="AM240" s="43" t="s">
        <v>670</v>
      </c>
      <c r="AN240" s="49" t="b">
        <v>0</v>
      </c>
      <c r="AO240" s="49" t="b">
        <v>0</v>
      </c>
      <c r="AP240" s="49" t="b">
        <v>0</v>
      </c>
      <c r="AQ240" s="50" t="b">
        <v>1</v>
      </c>
      <c r="AR240" s="50" t="b">
        <v>0</v>
      </c>
      <c r="AS240" s="50" t="b">
        <v>0</v>
      </c>
      <c r="AT240" s="50" t="b">
        <v>0</v>
      </c>
      <c r="AU240" s="50" t="b">
        <v>0</v>
      </c>
      <c r="AV240" s="43">
        <f t="shared" si="2"/>
        <v>0</v>
      </c>
      <c r="AW240" s="265"/>
      <c r="AX240" s="53"/>
      <c r="AY240" s="27">
        <f t="shared" si="13"/>
        <v>0</v>
      </c>
      <c r="AZ240" s="53"/>
      <c r="BA240" s="48"/>
      <c r="BB240" s="265"/>
      <c r="BC240" s="49" t="b">
        <v>0</v>
      </c>
      <c r="BD240" s="50" t="b">
        <v>0</v>
      </c>
      <c r="BE240" s="53"/>
      <c r="BF240" s="27">
        <f t="shared" si="14"/>
        <v>0</v>
      </c>
      <c r="BG240" s="27">
        <f t="shared" si="5"/>
        <v>0</v>
      </c>
      <c r="BH240" s="51">
        <f t="shared" si="6"/>
        <v>0</v>
      </c>
      <c r="BI240" s="52" t="b">
        <v>0</v>
      </c>
      <c r="BJ240" s="27" t="b">
        <f t="shared" si="7"/>
        <v>0</v>
      </c>
      <c r="BK240" s="27"/>
      <c r="BL240" s="27"/>
      <c r="BM240" s="27"/>
    </row>
    <row r="241" spans="1:65" ht="27.6" thickBot="1">
      <c r="A241" s="43" t="s">
        <v>2628</v>
      </c>
      <c r="B241" s="43">
        <f t="shared" si="8"/>
        <v>239</v>
      </c>
      <c r="C241" s="43" t="s">
        <v>2629</v>
      </c>
      <c r="D241" s="43">
        <v>2020</v>
      </c>
      <c r="E241" s="44" t="s">
        <v>28</v>
      </c>
      <c r="F241" s="44" t="s">
        <v>2630</v>
      </c>
      <c r="G241" s="27">
        <f t="shared" si="0"/>
        <v>1</v>
      </c>
      <c r="H241" s="44" t="s">
        <v>178</v>
      </c>
      <c r="I241" s="44" t="s">
        <v>689</v>
      </c>
      <c r="J241" s="43" t="s">
        <v>2631</v>
      </c>
      <c r="K241" s="43">
        <v>19</v>
      </c>
      <c r="L241" s="43" t="s">
        <v>2632</v>
      </c>
      <c r="M241" s="46" t="s">
        <v>2633</v>
      </c>
      <c r="N241" s="43" t="s">
        <v>2634</v>
      </c>
      <c r="O241" s="43" t="s">
        <v>2635</v>
      </c>
      <c r="P241" s="43" t="s">
        <v>2636</v>
      </c>
      <c r="Q241" s="43" t="s">
        <v>2637</v>
      </c>
      <c r="R241" s="43" t="s">
        <v>160</v>
      </c>
      <c r="S241" s="43" t="s">
        <v>2638</v>
      </c>
      <c r="T241" s="43"/>
      <c r="U241" s="43" t="s">
        <v>119</v>
      </c>
      <c r="V241" s="43" t="s">
        <v>300</v>
      </c>
      <c r="W241" s="43" t="s">
        <v>2639</v>
      </c>
      <c r="X241" s="47"/>
      <c r="Y241" s="48" t="s">
        <v>477</v>
      </c>
      <c r="Z241" s="43" t="s">
        <v>478</v>
      </c>
      <c r="AA241" s="49" t="b">
        <v>1</v>
      </c>
      <c r="AB241" s="49" t="b">
        <v>0</v>
      </c>
      <c r="AC241" s="49" t="b">
        <v>0</v>
      </c>
      <c r="AD241" s="50" t="b">
        <v>0</v>
      </c>
      <c r="AE241" s="50" t="b">
        <v>0</v>
      </c>
      <c r="AF241" s="50" t="b">
        <v>0</v>
      </c>
      <c r="AG241" s="50" t="b">
        <v>0</v>
      </c>
      <c r="AH241" s="50" t="b">
        <v>0</v>
      </c>
      <c r="AI241" s="43">
        <f t="shared" si="1"/>
        <v>1</v>
      </c>
      <c r="AJ241" s="264"/>
      <c r="AK241" s="47"/>
      <c r="AL241" s="48" t="s">
        <v>138</v>
      </c>
      <c r="AM241" s="43" t="s">
        <v>139</v>
      </c>
      <c r="AN241" s="49" t="b">
        <v>1</v>
      </c>
      <c r="AO241" s="49" t="b">
        <v>0</v>
      </c>
      <c r="AP241" s="49" t="b">
        <v>0</v>
      </c>
      <c r="AQ241" s="50" t="b">
        <v>0</v>
      </c>
      <c r="AR241" s="50" t="b">
        <v>0</v>
      </c>
      <c r="AS241" s="50" t="b">
        <v>0</v>
      </c>
      <c r="AT241" s="50" t="b">
        <v>0</v>
      </c>
      <c r="AU241" s="50" t="b">
        <v>0</v>
      </c>
      <c r="AV241" s="43">
        <f t="shared" si="2"/>
        <v>1</v>
      </c>
      <c r="AW241" s="264"/>
      <c r="AX241" s="47"/>
      <c r="AY241" s="27">
        <f t="shared" si="13"/>
        <v>0</v>
      </c>
      <c r="AZ241" s="47"/>
      <c r="BA241" s="48"/>
      <c r="BB241" s="264"/>
      <c r="BC241" s="49" t="b">
        <v>0</v>
      </c>
      <c r="BD241" s="50" t="b">
        <v>0</v>
      </c>
      <c r="BE241" s="47"/>
      <c r="BF241" s="27">
        <f t="shared" si="14"/>
        <v>1</v>
      </c>
      <c r="BG241" s="27">
        <f t="shared" si="5"/>
        <v>0</v>
      </c>
      <c r="BH241" s="51">
        <f t="shared" si="6"/>
        <v>1</v>
      </c>
      <c r="BI241" s="52" t="b">
        <v>1</v>
      </c>
      <c r="BJ241" s="27" t="b">
        <f t="shared" si="7"/>
        <v>0</v>
      </c>
      <c r="BK241" s="27"/>
      <c r="BL241" s="27"/>
      <c r="BM241" s="27"/>
    </row>
    <row r="242" spans="1:65" ht="27.6" thickBot="1">
      <c r="A242" s="43" t="s">
        <v>2640</v>
      </c>
      <c r="B242" s="43">
        <f t="shared" si="8"/>
        <v>240</v>
      </c>
      <c r="C242" s="43" t="s">
        <v>2641</v>
      </c>
      <c r="D242" s="43">
        <v>2020</v>
      </c>
      <c r="E242" s="43"/>
      <c r="F242" s="43"/>
      <c r="G242" s="27">
        <f t="shared" si="0"/>
        <v>0</v>
      </c>
      <c r="H242" s="43"/>
      <c r="I242" s="43"/>
      <c r="J242" s="43" t="s">
        <v>2642</v>
      </c>
      <c r="K242" s="43">
        <v>7</v>
      </c>
      <c r="L242" s="43" t="s">
        <v>2643</v>
      </c>
      <c r="M242" s="46" t="s">
        <v>2644</v>
      </c>
      <c r="N242" s="43" t="s">
        <v>2645</v>
      </c>
      <c r="O242" s="43" t="s">
        <v>2646</v>
      </c>
      <c r="P242" s="43" t="s">
        <v>2647</v>
      </c>
      <c r="Q242" s="43" t="s">
        <v>2648</v>
      </c>
      <c r="R242" s="43" t="s">
        <v>741</v>
      </c>
      <c r="S242" s="43" t="s">
        <v>2649</v>
      </c>
      <c r="T242" s="43"/>
      <c r="U242" s="43" t="s">
        <v>119</v>
      </c>
      <c r="V242" s="43" t="s">
        <v>300</v>
      </c>
      <c r="W242" s="43" t="s">
        <v>2650</v>
      </c>
      <c r="X242" s="53"/>
      <c r="Y242" s="48" t="s">
        <v>477</v>
      </c>
      <c r="Z242" s="43" t="s">
        <v>478</v>
      </c>
      <c r="AA242" s="49" t="b">
        <v>1</v>
      </c>
      <c r="AB242" s="49" t="b">
        <v>0</v>
      </c>
      <c r="AC242" s="49" t="b">
        <v>0</v>
      </c>
      <c r="AD242" s="50" t="b">
        <v>0</v>
      </c>
      <c r="AE242" s="50" t="b">
        <v>0</v>
      </c>
      <c r="AF242" s="50" t="b">
        <v>0</v>
      </c>
      <c r="AG242" s="50" t="b">
        <v>1</v>
      </c>
      <c r="AH242" s="50" t="b">
        <v>0</v>
      </c>
      <c r="AI242" s="43">
        <f t="shared" si="1"/>
        <v>0</v>
      </c>
      <c r="AJ242" s="265"/>
      <c r="AK242" s="53"/>
      <c r="AL242" s="48" t="s">
        <v>122</v>
      </c>
      <c r="AM242" s="43" t="s">
        <v>670</v>
      </c>
      <c r="AN242" s="49" t="b">
        <v>0</v>
      </c>
      <c r="AO242" s="49" t="b">
        <v>0</v>
      </c>
      <c r="AP242" s="49" t="b">
        <v>0</v>
      </c>
      <c r="AQ242" s="50" t="b">
        <v>0</v>
      </c>
      <c r="AR242" s="50" t="b">
        <v>0</v>
      </c>
      <c r="AS242" s="50" t="b">
        <v>0</v>
      </c>
      <c r="AT242" s="50" t="b">
        <v>1</v>
      </c>
      <c r="AU242" s="50" t="b">
        <v>0</v>
      </c>
      <c r="AV242" s="43">
        <f t="shared" si="2"/>
        <v>0</v>
      </c>
      <c r="AW242" s="265"/>
      <c r="AX242" s="53"/>
      <c r="AY242" s="27">
        <f t="shared" si="13"/>
        <v>0</v>
      </c>
      <c r="AZ242" s="53"/>
      <c r="BA242" s="48"/>
      <c r="BB242" s="265"/>
      <c r="BC242" s="49" t="b">
        <v>0</v>
      </c>
      <c r="BD242" s="50" t="b">
        <v>0</v>
      </c>
      <c r="BE242" s="53"/>
      <c r="BF242" s="27">
        <f t="shared" si="14"/>
        <v>0</v>
      </c>
      <c r="BG242" s="27">
        <f t="shared" si="5"/>
        <v>0</v>
      </c>
      <c r="BH242" s="51">
        <f t="shared" si="6"/>
        <v>0</v>
      </c>
      <c r="BI242" s="52" t="b">
        <v>0</v>
      </c>
      <c r="BJ242" s="27" t="b">
        <f t="shared" si="7"/>
        <v>0</v>
      </c>
      <c r="BK242" s="27"/>
      <c r="BL242" s="27"/>
      <c r="BM242" s="27"/>
    </row>
    <row r="243" spans="1:65" ht="27.6" thickBot="1">
      <c r="A243" s="43" t="s">
        <v>2651</v>
      </c>
      <c r="B243" s="43">
        <f t="shared" si="8"/>
        <v>241</v>
      </c>
      <c r="C243" s="43" t="s">
        <v>2652</v>
      </c>
      <c r="D243" s="43">
        <v>2020</v>
      </c>
      <c r="E243" s="43"/>
      <c r="F243" s="43"/>
      <c r="G243" s="27">
        <f t="shared" si="0"/>
        <v>0</v>
      </c>
      <c r="H243" s="43"/>
      <c r="I243" s="43"/>
      <c r="J243" s="43" t="s">
        <v>2653</v>
      </c>
      <c r="K243" s="43">
        <v>4</v>
      </c>
      <c r="L243" s="43" t="s">
        <v>2654</v>
      </c>
      <c r="M243" s="46" t="s">
        <v>2655</v>
      </c>
      <c r="N243" s="43" t="s">
        <v>2656</v>
      </c>
      <c r="O243" s="43" t="s">
        <v>2657</v>
      </c>
      <c r="P243" s="43" t="s">
        <v>2658</v>
      </c>
      <c r="Q243" s="43" t="s">
        <v>2659</v>
      </c>
      <c r="R243" s="43" t="s">
        <v>342</v>
      </c>
      <c r="S243" s="43" t="s">
        <v>2660</v>
      </c>
      <c r="T243" s="43"/>
      <c r="U243" s="43" t="s">
        <v>119</v>
      </c>
      <c r="V243" s="43" t="s">
        <v>120</v>
      </c>
      <c r="W243" s="43" t="s">
        <v>2661</v>
      </c>
      <c r="X243" s="53"/>
      <c r="Y243" s="48" t="s">
        <v>477</v>
      </c>
      <c r="Z243" s="43" t="s">
        <v>478</v>
      </c>
      <c r="AA243" s="49" t="b">
        <v>0</v>
      </c>
      <c r="AB243" s="49" t="b">
        <v>0</v>
      </c>
      <c r="AC243" s="49" t="b">
        <v>0</v>
      </c>
      <c r="AD243" s="50" t="b">
        <v>0</v>
      </c>
      <c r="AE243" s="50" t="b">
        <v>0</v>
      </c>
      <c r="AF243" s="50" t="b">
        <v>0</v>
      </c>
      <c r="AG243" s="50" t="b">
        <v>0</v>
      </c>
      <c r="AH243" s="50" t="b">
        <v>1</v>
      </c>
      <c r="AI243" s="43">
        <f t="shared" si="1"/>
        <v>0</v>
      </c>
      <c r="AJ243" s="266" t="s">
        <v>2662</v>
      </c>
      <c r="AK243" s="53"/>
      <c r="AL243" s="48" t="s">
        <v>122</v>
      </c>
      <c r="AM243" s="43" t="s">
        <v>670</v>
      </c>
      <c r="AN243" s="49" t="b">
        <v>0</v>
      </c>
      <c r="AO243" s="49" t="b">
        <v>0</v>
      </c>
      <c r="AP243" s="49" t="b">
        <v>0</v>
      </c>
      <c r="AQ243" s="50" t="b">
        <v>0</v>
      </c>
      <c r="AR243" s="50" t="b">
        <v>0</v>
      </c>
      <c r="AS243" s="50" t="b">
        <v>0</v>
      </c>
      <c r="AT243" s="50" t="b">
        <v>0</v>
      </c>
      <c r="AU243" s="50" t="b">
        <v>1</v>
      </c>
      <c r="AV243" s="43">
        <f t="shared" si="2"/>
        <v>0</v>
      </c>
      <c r="AW243" s="264"/>
      <c r="AX243" s="53"/>
      <c r="AY243" s="27">
        <f t="shared" si="13"/>
        <v>0</v>
      </c>
      <c r="AZ243" s="53"/>
      <c r="BA243" s="48"/>
      <c r="BB243" s="264"/>
      <c r="BC243" s="49" t="b">
        <v>0</v>
      </c>
      <c r="BD243" s="50" t="b">
        <v>0</v>
      </c>
      <c r="BE243" s="53"/>
      <c r="BF243" s="27">
        <f t="shared" si="14"/>
        <v>0</v>
      </c>
      <c r="BG243" s="27">
        <f t="shared" si="5"/>
        <v>0</v>
      </c>
      <c r="BH243" s="51">
        <f t="shared" si="6"/>
        <v>0</v>
      </c>
      <c r="BI243" s="52" t="b">
        <v>0</v>
      </c>
      <c r="BJ243" s="27" t="b">
        <f t="shared" si="7"/>
        <v>0</v>
      </c>
      <c r="BK243" s="27"/>
      <c r="BL243" s="27"/>
      <c r="BM243" s="27"/>
    </row>
    <row r="244" spans="1:65" ht="31.2" thickBot="1">
      <c r="A244" s="43" t="s">
        <v>2663</v>
      </c>
      <c r="B244" s="43">
        <f t="shared" si="8"/>
        <v>242</v>
      </c>
      <c r="C244" s="43" t="s">
        <v>2664</v>
      </c>
      <c r="D244" s="43">
        <v>2020</v>
      </c>
      <c r="E244" s="43"/>
      <c r="F244" s="43"/>
      <c r="G244" s="27">
        <f t="shared" si="0"/>
        <v>0</v>
      </c>
      <c r="H244" s="43"/>
      <c r="I244" s="43"/>
      <c r="J244" s="43" t="s">
        <v>2665</v>
      </c>
      <c r="K244" s="43">
        <v>74</v>
      </c>
      <c r="L244" s="43" t="s">
        <v>2666</v>
      </c>
      <c r="M244" s="46" t="s">
        <v>2667</v>
      </c>
      <c r="N244" s="43" t="s">
        <v>2668</v>
      </c>
      <c r="O244" s="43" t="s">
        <v>2669</v>
      </c>
      <c r="P244" s="43"/>
      <c r="Q244" s="43" t="s">
        <v>2670</v>
      </c>
      <c r="R244" s="43" t="s">
        <v>198</v>
      </c>
      <c r="S244" s="43" t="s">
        <v>2671</v>
      </c>
      <c r="T244" s="43">
        <v>32513411</v>
      </c>
      <c r="U244" s="43" t="s">
        <v>119</v>
      </c>
      <c r="V244" s="43" t="s">
        <v>120</v>
      </c>
      <c r="W244" s="43" t="s">
        <v>2672</v>
      </c>
      <c r="X244" s="53"/>
      <c r="Y244" s="48" t="s">
        <v>871</v>
      </c>
      <c r="Z244" s="43" t="s">
        <v>872</v>
      </c>
      <c r="AA244" s="49" t="b">
        <v>0</v>
      </c>
      <c r="AB244" s="49" t="b">
        <v>0</v>
      </c>
      <c r="AC244" s="49" t="b">
        <v>0</v>
      </c>
      <c r="AD244" s="50" t="b">
        <v>0</v>
      </c>
      <c r="AE244" s="50" t="b">
        <v>0</v>
      </c>
      <c r="AF244" s="50" t="b">
        <v>0</v>
      </c>
      <c r="AG244" s="50" t="b">
        <v>0</v>
      </c>
      <c r="AH244" s="50" t="b">
        <v>1</v>
      </c>
      <c r="AI244" s="43">
        <f t="shared" si="1"/>
        <v>0</v>
      </c>
      <c r="AJ244" s="267" t="s">
        <v>2673</v>
      </c>
      <c r="AK244" s="53"/>
      <c r="AL244" s="48" t="s">
        <v>122</v>
      </c>
      <c r="AM244" s="43" t="s">
        <v>670</v>
      </c>
      <c r="AN244" s="49" t="b">
        <v>0</v>
      </c>
      <c r="AO244" s="49" t="b">
        <v>0</v>
      </c>
      <c r="AP244" s="49" t="b">
        <v>0</v>
      </c>
      <c r="AQ244" s="50" t="b">
        <v>0</v>
      </c>
      <c r="AR244" s="50" t="b">
        <v>0</v>
      </c>
      <c r="AS244" s="50" t="b">
        <v>0</v>
      </c>
      <c r="AT244" s="50" t="b">
        <v>0</v>
      </c>
      <c r="AU244" s="50" t="b">
        <v>1</v>
      </c>
      <c r="AV244" s="43">
        <f t="shared" si="2"/>
        <v>0</v>
      </c>
      <c r="AW244" s="265"/>
      <c r="AX244" s="53"/>
      <c r="AY244" s="27">
        <f t="shared" si="13"/>
        <v>0</v>
      </c>
      <c r="AZ244" s="53"/>
      <c r="BA244" s="48"/>
      <c r="BB244" s="265"/>
      <c r="BC244" s="49" t="b">
        <v>0</v>
      </c>
      <c r="BD244" s="50" t="b">
        <v>0</v>
      </c>
      <c r="BE244" s="53"/>
      <c r="BF244" s="27">
        <f t="shared" si="14"/>
        <v>0</v>
      </c>
      <c r="BG244" s="27">
        <f t="shared" si="5"/>
        <v>0</v>
      </c>
      <c r="BH244" s="51">
        <f t="shared" si="6"/>
        <v>0</v>
      </c>
      <c r="BI244" s="52" t="b">
        <v>0</v>
      </c>
      <c r="BJ244" s="27" t="b">
        <f t="shared" si="7"/>
        <v>0</v>
      </c>
      <c r="BK244" s="27"/>
      <c r="BL244" s="27"/>
      <c r="BM244" s="27"/>
    </row>
    <row r="245" spans="1:65" ht="27.6" thickBot="1">
      <c r="A245" s="43" t="s">
        <v>2674</v>
      </c>
      <c r="B245" s="43">
        <f t="shared" si="8"/>
        <v>243</v>
      </c>
      <c r="C245" s="43" t="s">
        <v>2675</v>
      </c>
      <c r="D245" s="43">
        <v>2020</v>
      </c>
      <c r="E245" s="43"/>
      <c r="F245" s="43"/>
      <c r="G245" s="27">
        <f t="shared" si="0"/>
        <v>0</v>
      </c>
      <c r="H245" s="43"/>
      <c r="I245" s="43"/>
      <c r="J245" s="43" t="s">
        <v>2676</v>
      </c>
      <c r="K245" s="43">
        <v>11</v>
      </c>
      <c r="L245" s="43" t="s">
        <v>2677</v>
      </c>
      <c r="M245" s="46" t="s">
        <v>2678</v>
      </c>
      <c r="N245" s="43" t="s">
        <v>2679</v>
      </c>
      <c r="O245" s="43" t="s">
        <v>2680</v>
      </c>
      <c r="P245" s="43" t="s">
        <v>2681</v>
      </c>
      <c r="Q245" s="43" t="s">
        <v>2682</v>
      </c>
      <c r="R245" s="43" t="s">
        <v>210</v>
      </c>
      <c r="S245" s="43" t="s">
        <v>2683</v>
      </c>
      <c r="T245" s="43"/>
      <c r="U245" s="43" t="s">
        <v>119</v>
      </c>
      <c r="V245" s="43" t="s">
        <v>120</v>
      </c>
      <c r="W245" s="43" t="s">
        <v>2684</v>
      </c>
      <c r="X245" s="53"/>
      <c r="Y245" s="48" t="s">
        <v>477</v>
      </c>
      <c r="Z245" s="43" t="s">
        <v>478</v>
      </c>
      <c r="AA245" s="49" t="b">
        <v>0</v>
      </c>
      <c r="AB245" s="49" t="b">
        <v>0</v>
      </c>
      <c r="AC245" s="49" t="b">
        <v>0</v>
      </c>
      <c r="AD245" s="50" t="b">
        <v>0</v>
      </c>
      <c r="AE245" s="50" t="b">
        <v>0</v>
      </c>
      <c r="AF245" s="50" t="b">
        <v>0</v>
      </c>
      <c r="AG245" s="50" t="b">
        <v>1</v>
      </c>
      <c r="AH245" s="50" t="b">
        <v>1</v>
      </c>
      <c r="AI245" s="43">
        <f t="shared" si="1"/>
        <v>0</v>
      </c>
      <c r="AJ245" s="266" t="s">
        <v>2685</v>
      </c>
      <c r="AK245" s="53"/>
      <c r="AL245" s="48" t="s">
        <v>122</v>
      </c>
      <c r="AM245" s="43" t="s">
        <v>670</v>
      </c>
      <c r="AN245" s="49" t="b">
        <v>0</v>
      </c>
      <c r="AO245" s="49" t="b">
        <v>0</v>
      </c>
      <c r="AP245" s="49" t="b">
        <v>0</v>
      </c>
      <c r="AQ245" s="50" t="b">
        <v>0</v>
      </c>
      <c r="AR245" s="50" t="b">
        <v>0</v>
      </c>
      <c r="AS245" s="50" t="b">
        <v>0</v>
      </c>
      <c r="AT245" s="50" t="b">
        <v>0</v>
      </c>
      <c r="AU245" s="50" t="b">
        <v>1</v>
      </c>
      <c r="AV245" s="43">
        <f t="shared" si="2"/>
        <v>0</v>
      </c>
      <c r="AW245" s="264"/>
      <c r="AX245" s="53"/>
      <c r="AY245" s="27">
        <f t="shared" si="13"/>
        <v>0</v>
      </c>
      <c r="AZ245" s="53"/>
      <c r="BA245" s="48"/>
      <c r="BB245" s="264"/>
      <c r="BC245" s="49" t="b">
        <v>0</v>
      </c>
      <c r="BD245" s="50" t="b">
        <v>0</v>
      </c>
      <c r="BE245" s="53"/>
      <c r="BF245" s="27">
        <f t="shared" si="14"/>
        <v>0</v>
      </c>
      <c r="BG245" s="27">
        <f t="shared" si="5"/>
        <v>0</v>
      </c>
      <c r="BH245" s="51">
        <f t="shared" si="6"/>
        <v>0</v>
      </c>
      <c r="BI245" s="52" t="b">
        <v>0</v>
      </c>
      <c r="BJ245" s="27" t="b">
        <f t="shared" si="7"/>
        <v>0</v>
      </c>
      <c r="BK245" s="27"/>
      <c r="BL245" s="27"/>
      <c r="BM245" s="27"/>
    </row>
    <row r="246" spans="1:65" ht="27.6" thickBot="1">
      <c r="A246" s="43" t="s">
        <v>2686</v>
      </c>
      <c r="B246" s="43">
        <f t="shared" si="8"/>
        <v>244</v>
      </c>
      <c r="C246" s="43" t="s">
        <v>2687</v>
      </c>
      <c r="D246" s="43">
        <v>2020</v>
      </c>
      <c r="E246" s="43"/>
      <c r="F246" s="43"/>
      <c r="G246" s="27">
        <f t="shared" si="0"/>
        <v>0</v>
      </c>
      <c r="H246" s="43"/>
      <c r="I246" s="43"/>
      <c r="J246" s="43" t="s">
        <v>2688</v>
      </c>
      <c r="K246" s="43">
        <v>16</v>
      </c>
      <c r="L246" s="43" t="s">
        <v>2689</v>
      </c>
      <c r="M246" s="46" t="s">
        <v>2690</v>
      </c>
      <c r="N246" s="43" t="s">
        <v>2691</v>
      </c>
      <c r="O246" s="43" t="s">
        <v>2692</v>
      </c>
      <c r="P246" s="43" t="s">
        <v>2693</v>
      </c>
      <c r="Q246" s="43" t="s">
        <v>2694</v>
      </c>
      <c r="R246" s="43" t="s">
        <v>2520</v>
      </c>
      <c r="S246" s="43" t="s">
        <v>2695</v>
      </c>
      <c r="T246" s="43"/>
      <c r="U246" s="43" t="s">
        <v>119</v>
      </c>
      <c r="V246" s="43" t="s">
        <v>120</v>
      </c>
      <c r="W246" s="43" t="s">
        <v>2696</v>
      </c>
      <c r="X246" s="53"/>
      <c r="Y246" s="48" t="s">
        <v>477</v>
      </c>
      <c r="Z246" s="43" t="s">
        <v>478</v>
      </c>
      <c r="AA246" s="49" t="b">
        <v>0</v>
      </c>
      <c r="AB246" s="49" t="b">
        <v>0</v>
      </c>
      <c r="AC246" s="49" t="b">
        <v>0</v>
      </c>
      <c r="AD246" s="50" t="b">
        <v>0</v>
      </c>
      <c r="AE246" s="50" t="b">
        <v>0</v>
      </c>
      <c r="AF246" s="50" t="b">
        <v>0</v>
      </c>
      <c r="AG246" s="50" t="b">
        <v>1</v>
      </c>
      <c r="AH246" s="50" t="b">
        <v>1</v>
      </c>
      <c r="AI246" s="43">
        <f t="shared" si="1"/>
        <v>0</v>
      </c>
      <c r="AJ246" s="267" t="s">
        <v>2662</v>
      </c>
      <c r="AK246" s="53"/>
      <c r="AL246" s="48" t="s">
        <v>122</v>
      </c>
      <c r="AM246" s="43" t="s">
        <v>670</v>
      </c>
      <c r="AN246" s="49" t="b">
        <v>0</v>
      </c>
      <c r="AO246" s="49" t="b">
        <v>0</v>
      </c>
      <c r="AP246" s="49" t="b">
        <v>0</v>
      </c>
      <c r="AQ246" s="50" t="b">
        <v>0</v>
      </c>
      <c r="AR246" s="50" t="b">
        <v>0</v>
      </c>
      <c r="AS246" s="50" t="b">
        <v>0</v>
      </c>
      <c r="AT246" s="50" t="b">
        <v>0</v>
      </c>
      <c r="AU246" s="50" t="b">
        <v>1</v>
      </c>
      <c r="AV246" s="43">
        <f t="shared" si="2"/>
        <v>0</v>
      </c>
      <c r="AW246" s="265"/>
      <c r="AX246" s="53"/>
      <c r="AY246" s="27">
        <f t="shared" si="13"/>
        <v>0</v>
      </c>
      <c r="AZ246" s="53"/>
      <c r="BA246" s="48"/>
      <c r="BB246" s="265"/>
      <c r="BC246" s="49" t="b">
        <v>0</v>
      </c>
      <c r="BD246" s="50" t="b">
        <v>0</v>
      </c>
      <c r="BE246" s="53"/>
      <c r="BF246" s="27">
        <f t="shared" si="14"/>
        <v>0</v>
      </c>
      <c r="BG246" s="27">
        <f t="shared" si="5"/>
        <v>0</v>
      </c>
      <c r="BH246" s="51">
        <f t="shared" si="6"/>
        <v>0</v>
      </c>
      <c r="BI246" s="52" t="b">
        <v>0</v>
      </c>
      <c r="BJ246" s="27" t="b">
        <f t="shared" si="7"/>
        <v>0</v>
      </c>
      <c r="BK246" s="27"/>
      <c r="BL246" s="27"/>
      <c r="BM246" s="27"/>
    </row>
    <row r="247" spans="1:65" ht="27.6" thickBot="1">
      <c r="A247" s="43" t="s">
        <v>2697</v>
      </c>
      <c r="B247" s="43">
        <f t="shared" si="8"/>
        <v>245</v>
      </c>
      <c r="C247" s="43" t="s">
        <v>2698</v>
      </c>
      <c r="D247" s="43">
        <v>2020</v>
      </c>
      <c r="E247" s="43"/>
      <c r="F247" s="43"/>
      <c r="G247" s="27">
        <f t="shared" si="0"/>
        <v>0</v>
      </c>
      <c r="H247" s="43"/>
      <c r="I247" s="43"/>
      <c r="J247" s="43" t="s">
        <v>2699</v>
      </c>
      <c r="K247" s="43">
        <v>7</v>
      </c>
      <c r="L247" s="43" t="s">
        <v>2700</v>
      </c>
      <c r="M247" s="46" t="s">
        <v>2701</v>
      </c>
      <c r="N247" s="43" t="s">
        <v>2702</v>
      </c>
      <c r="O247" s="43" t="s">
        <v>2703</v>
      </c>
      <c r="P247" s="43" t="s">
        <v>2704</v>
      </c>
      <c r="Q247" s="43" t="s">
        <v>2705</v>
      </c>
      <c r="R247" s="43" t="s">
        <v>562</v>
      </c>
      <c r="S247" s="43" t="s">
        <v>2706</v>
      </c>
      <c r="T247" s="43"/>
      <c r="U247" s="43" t="s">
        <v>119</v>
      </c>
      <c r="V247" s="43" t="s">
        <v>1127</v>
      </c>
      <c r="W247" s="43" t="s">
        <v>2707</v>
      </c>
      <c r="X247" s="53"/>
      <c r="Y247" s="48" t="s">
        <v>477</v>
      </c>
      <c r="Z247" s="43" t="s">
        <v>478</v>
      </c>
      <c r="AA247" s="49" t="b">
        <v>1</v>
      </c>
      <c r="AB247" s="49" t="b">
        <v>0</v>
      </c>
      <c r="AC247" s="49" t="b">
        <v>0</v>
      </c>
      <c r="AD247" s="50" t="b">
        <v>0</v>
      </c>
      <c r="AE247" s="50" t="b">
        <v>0</v>
      </c>
      <c r="AF247" s="50" t="b">
        <v>0</v>
      </c>
      <c r="AG247" s="50" t="b">
        <v>1</v>
      </c>
      <c r="AH247" s="50" t="b">
        <v>0</v>
      </c>
      <c r="AI247" s="43">
        <f t="shared" si="1"/>
        <v>0</v>
      </c>
      <c r="AJ247" s="264"/>
      <c r="AK247" s="53"/>
      <c r="AL247" s="48" t="s">
        <v>122</v>
      </c>
      <c r="AM247" s="43" t="s">
        <v>670</v>
      </c>
      <c r="AN247" s="49" t="b">
        <v>0</v>
      </c>
      <c r="AO247" s="49" t="b">
        <v>0</v>
      </c>
      <c r="AP247" s="49" t="b">
        <v>0</v>
      </c>
      <c r="AQ247" s="50" t="b">
        <v>0</v>
      </c>
      <c r="AR247" s="50" t="b">
        <v>0</v>
      </c>
      <c r="AS247" s="50" t="b">
        <v>0</v>
      </c>
      <c r="AT247" s="50" t="b">
        <v>1</v>
      </c>
      <c r="AU247" s="50" t="b">
        <v>0</v>
      </c>
      <c r="AV247" s="43">
        <f t="shared" si="2"/>
        <v>0</v>
      </c>
      <c r="AW247" s="264"/>
      <c r="AX247" s="53"/>
      <c r="AY247" s="27">
        <f t="shared" si="13"/>
        <v>0</v>
      </c>
      <c r="AZ247" s="53"/>
      <c r="BA247" s="48"/>
      <c r="BB247" s="264"/>
      <c r="BC247" s="49" t="b">
        <v>0</v>
      </c>
      <c r="BD247" s="50" t="b">
        <v>0</v>
      </c>
      <c r="BE247" s="53"/>
      <c r="BF247" s="27">
        <f t="shared" si="14"/>
        <v>0</v>
      </c>
      <c r="BG247" s="27">
        <f t="shared" si="5"/>
        <v>0</v>
      </c>
      <c r="BH247" s="51">
        <f t="shared" si="6"/>
        <v>0</v>
      </c>
      <c r="BI247" s="52" t="b">
        <v>0</v>
      </c>
      <c r="BJ247" s="27" t="b">
        <f t="shared" si="7"/>
        <v>0</v>
      </c>
      <c r="BK247" s="27"/>
      <c r="BL247" s="27"/>
      <c r="BM247" s="27"/>
    </row>
    <row r="248" spans="1:65" ht="27.6" thickBot="1">
      <c r="A248" s="43" t="s">
        <v>2708</v>
      </c>
      <c r="B248" s="43">
        <f t="shared" si="8"/>
        <v>246</v>
      </c>
      <c r="C248" s="43" t="s">
        <v>2709</v>
      </c>
      <c r="D248" s="43">
        <v>2020</v>
      </c>
      <c r="E248" s="43"/>
      <c r="F248" s="43"/>
      <c r="G248" s="27">
        <f t="shared" si="0"/>
        <v>0</v>
      </c>
      <c r="H248" s="43"/>
      <c r="I248" s="43"/>
      <c r="J248" s="43" t="s">
        <v>2699</v>
      </c>
      <c r="K248" s="43">
        <v>12</v>
      </c>
      <c r="L248" s="43" t="s">
        <v>2710</v>
      </c>
      <c r="M248" s="46" t="s">
        <v>2711</v>
      </c>
      <c r="N248" s="43" t="s">
        <v>2712</v>
      </c>
      <c r="O248" s="43" t="s">
        <v>2713</v>
      </c>
      <c r="P248" s="43"/>
      <c r="Q248" s="43" t="s">
        <v>2714</v>
      </c>
      <c r="R248" s="43" t="s">
        <v>562</v>
      </c>
      <c r="S248" s="43" t="s">
        <v>2706</v>
      </c>
      <c r="T248" s="43"/>
      <c r="U248" s="43" t="s">
        <v>119</v>
      </c>
      <c r="V248" s="43" t="s">
        <v>1127</v>
      </c>
      <c r="W248" s="43" t="s">
        <v>2715</v>
      </c>
      <c r="X248" s="53"/>
      <c r="Y248" s="48" t="s">
        <v>477</v>
      </c>
      <c r="Z248" s="43" t="s">
        <v>478</v>
      </c>
      <c r="AA248" s="49" t="b">
        <v>1</v>
      </c>
      <c r="AB248" s="49" t="b">
        <v>0</v>
      </c>
      <c r="AC248" s="49" t="b">
        <v>0</v>
      </c>
      <c r="AD248" s="50" t="b">
        <v>0</v>
      </c>
      <c r="AE248" s="50" t="b">
        <v>0</v>
      </c>
      <c r="AF248" s="50" t="b">
        <v>0</v>
      </c>
      <c r="AG248" s="50" t="b">
        <v>1</v>
      </c>
      <c r="AH248" s="50" t="b">
        <v>0</v>
      </c>
      <c r="AI248" s="43">
        <f t="shared" si="1"/>
        <v>0</v>
      </c>
      <c r="AJ248" s="265"/>
      <c r="AK248" s="53"/>
      <c r="AL248" s="48" t="s">
        <v>122</v>
      </c>
      <c r="AM248" s="43" t="s">
        <v>670</v>
      </c>
      <c r="AN248" s="49" t="b">
        <v>0</v>
      </c>
      <c r="AO248" s="49" t="b">
        <v>0</v>
      </c>
      <c r="AP248" s="49" t="b">
        <v>0</v>
      </c>
      <c r="AQ248" s="50" t="b">
        <v>0</v>
      </c>
      <c r="AR248" s="50" t="b">
        <v>0</v>
      </c>
      <c r="AS248" s="50" t="b">
        <v>0</v>
      </c>
      <c r="AT248" s="50" t="b">
        <v>1</v>
      </c>
      <c r="AU248" s="50" t="b">
        <v>0</v>
      </c>
      <c r="AV248" s="43">
        <f t="shared" si="2"/>
        <v>0</v>
      </c>
      <c r="AW248" s="265"/>
      <c r="AX248" s="53"/>
      <c r="AY248" s="27">
        <f t="shared" si="13"/>
        <v>0</v>
      </c>
      <c r="AZ248" s="53"/>
      <c r="BA248" s="48"/>
      <c r="BB248" s="265"/>
      <c r="BC248" s="49" t="b">
        <v>0</v>
      </c>
      <c r="BD248" s="50" t="b">
        <v>0</v>
      </c>
      <c r="BE248" s="53"/>
      <c r="BF248" s="27">
        <f t="shared" si="14"/>
        <v>0</v>
      </c>
      <c r="BG248" s="27">
        <f t="shared" si="5"/>
        <v>0</v>
      </c>
      <c r="BH248" s="51">
        <f t="shared" si="6"/>
        <v>0</v>
      </c>
      <c r="BI248" s="52" t="b">
        <v>0</v>
      </c>
      <c r="BJ248" s="27" t="b">
        <f t="shared" si="7"/>
        <v>0</v>
      </c>
      <c r="BK248" s="27"/>
      <c r="BL248" s="27"/>
      <c r="BM248" s="27"/>
    </row>
    <row r="249" spans="1:65" ht="27.6" thickBot="1">
      <c r="A249" s="43" t="s">
        <v>2716</v>
      </c>
      <c r="B249" s="43">
        <f t="shared" si="8"/>
        <v>247</v>
      </c>
      <c r="C249" s="43" t="s">
        <v>2717</v>
      </c>
      <c r="D249" s="43">
        <v>2020</v>
      </c>
      <c r="E249" s="44" t="s">
        <v>31</v>
      </c>
      <c r="F249" s="43" t="s">
        <v>588</v>
      </c>
      <c r="G249" s="27">
        <f t="shared" si="0"/>
        <v>1</v>
      </c>
      <c r="H249" s="44" t="s">
        <v>109</v>
      </c>
      <c r="I249" s="45" t="s">
        <v>589</v>
      </c>
      <c r="J249" s="43" t="s">
        <v>2718</v>
      </c>
      <c r="K249" s="43">
        <v>22</v>
      </c>
      <c r="L249" s="43" t="s">
        <v>2719</v>
      </c>
      <c r="M249" s="46" t="s">
        <v>2720</v>
      </c>
      <c r="N249" s="43" t="s">
        <v>2721</v>
      </c>
      <c r="O249" s="43" t="s">
        <v>2722</v>
      </c>
      <c r="P249" s="43" t="s">
        <v>2723</v>
      </c>
      <c r="Q249" s="43" t="s">
        <v>2724</v>
      </c>
      <c r="R249" s="43" t="s">
        <v>397</v>
      </c>
      <c r="S249" s="43" t="s">
        <v>2725</v>
      </c>
      <c r="T249" s="43"/>
      <c r="U249" s="43" t="s">
        <v>119</v>
      </c>
      <c r="V249" s="43" t="s">
        <v>300</v>
      </c>
      <c r="W249" s="43" t="s">
        <v>2726</v>
      </c>
      <c r="X249" s="47"/>
      <c r="Y249" s="48" t="s">
        <v>477</v>
      </c>
      <c r="Z249" s="43" t="s">
        <v>478</v>
      </c>
      <c r="AA249" s="49" t="b">
        <v>1</v>
      </c>
      <c r="AB249" s="49" t="b">
        <v>0</v>
      </c>
      <c r="AC249" s="49" t="b">
        <v>0</v>
      </c>
      <c r="AD249" s="50" t="b">
        <v>0</v>
      </c>
      <c r="AE249" s="50" t="b">
        <v>0</v>
      </c>
      <c r="AF249" s="50" t="b">
        <v>0</v>
      </c>
      <c r="AG249" s="50" t="b">
        <v>0</v>
      </c>
      <c r="AH249" s="50" t="b">
        <v>0</v>
      </c>
      <c r="AI249" s="43">
        <f t="shared" si="1"/>
        <v>1</v>
      </c>
      <c r="AJ249" s="264"/>
      <c r="AK249" s="47"/>
      <c r="AL249" s="48" t="s">
        <v>138</v>
      </c>
      <c r="AM249" s="43" t="s">
        <v>139</v>
      </c>
      <c r="AN249" s="49" t="b">
        <v>1</v>
      </c>
      <c r="AO249" s="49" t="b">
        <v>0</v>
      </c>
      <c r="AP249" s="49" t="b">
        <v>0</v>
      </c>
      <c r="AQ249" s="50" t="b">
        <v>0</v>
      </c>
      <c r="AR249" s="50" t="b">
        <v>0</v>
      </c>
      <c r="AS249" s="50" t="b">
        <v>0</v>
      </c>
      <c r="AT249" s="50" t="b">
        <v>0</v>
      </c>
      <c r="AU249" s="50" t="b">
        <v>0</v>
      </c>
      <c r="AV249" s="43">
        <f t="shared" si="2"/>
        <v>1</v>
      </c>
      <c r="AW249" s="264"/>
      <c r="AX249" s="47"/>
      <c r="AY249" s="27">
        <f t="shared" si="13"/>
        <v>0</v>
      </c>
      <c r="AZ249" s="47"/>
      <c r="BA249" s="48"/>
      <c r="BB249" s="264"/>
      <c r="BC249" s="49" t="b">
        <v>0</v>
      </c>
      <c r="BD249" s="50" t="b">
        <v>0</v>
      </c>
      <c r="BE249" s="47"/>
      <c r="BF249" s="27">
        <f t="shared" si="14"/>
        <v>1</v>
      </c>
      <c r="BG249" s="27">
        <f t="shared" si="5"/>
        <v>0</v>
      </c>
      <c r="BH249" s="51">
        <f t="shared" si="6"/>
        <v>1</v>
      </c>
      <c r="BI249" s="52" t="b">
        <v>1</v>
      </c>
      <c r="BJ249" s="27" t="b">
        <f t="shared" si="7"/>
        <v>0</v>
      </c>
      <c r="BK249" s="27"/>
      <c r="BL249" s="27"/>
      <c r="BM249" s="27"/>
    </row>
    <row r="250" spans="1:65" ht="27.6" thickBot="1">
      <c r="A250" s="43" t="s">
        <v>2727</v>
      </c>
      <c r="B250" s="43">
        <f t="shared" si="8"/>
        <v>248</v>
      </c>
      <c r="C250" s="43" t="s">
        <v>2728</v>
      </c>
      <c r="D250" s="43">
        <v>2020</v>
      </c>
      <c r="E250" s="43"/>
      <c r="F250" s="43"/>
      <c r="G250" s="27">
        <f t="shared" si="0"/>
        <v>0</v>
      </c>
      <c r="H250" s="43"/>
      <c r="I250" s="43"/>
      <c r="J250" s="43" t="s">
        <v>2729</v>
      </c>
      <c r="K250" s="43">
        <v>23</v>
      </c>
      <c r="L250" s="43" t="s">
        <v>2730</v>
      </c>
      <c r="M250" s="46" t="s">
        <v>2731</v>
      </c>
      <c r="N250" s="43" t="s">
        <v>2732</v>
      </c>
      <c r="O250" s="43" t="s">
        <v>2733</v>
      </c>
      <c r="P250" s="43" t="s">
        <v>2734</v>
      </c>
      <c r="Q250" s="43" t="s">
        <v>2735</v>
      </c>
      <c r="R250" s="43" t="s">
        <v>562</v>
      </c>
      <c r="S250" s="43" t="s">
        <v>2736</v>
      </c>
      <c r="T250" s="43"/>
      <c r="U250" s="43" t="s">
        <v>119</v>
      </c>
      <c r="V250" s="43" t="s">
        <v>300</v>
      </c>
      <c r="W250" s="43" t="s">
        <v>2737</v>
      </c>
      <c r="X250" s="53"/>
      <c r="Y250" s="48" t="s">
        <v>400</v>
      </c>
      <c r="Z250" s="43" t="s">
        <v>401</v>
      </c>
      <c r="AA250" s="49" t="b">
        <v>1</v>
      </c>
      <c r="AB250" s="49" t="b">
        <v>0</v>
      </c>
      <c r="AC250" s="49" t="b">
        <v>0</v>
      </c>
      <c r="AD250" s="50" t="b">
        <v>0</v>
      </c>
      <c r="AE250" s="50" t="b">
        <v>0</v>
      </c>
      <c r="AF250" s="50" t="b">
        <v>0</v>
      </c>
      <c r="AG250" s="50" t="b">
        <v>0</v>
      </c>
      <c r="AH250" s="50" t="b">
        <v>0</v>
      </c>
      <c r="AI250" s="43">
        <f t="shared" si="1"/>
        <v>1</v>
      </c>
      <c r="AJ250" s="265"/>
      <c r="AK250" s="53"/>
      <c r="AL250" s="48" t="s">
        <v>138</v>
      </c>
      <c r="AM250" s="43" t="s">
        <v>139</v>
      </c>
      <c r="AN250" s="49" t="b">
        <v>1</v>
      </c>
      <c r="AO250" s="49" t="b">
        <v>0</v>
      </c>
      <c r="AP250" s="49" t="b">
        <v>0</v>
      </c>
      <c r="AQ250" s="50" t="b">
        <v>0</v>
      </c>
      <c r="AR250" s="50" t="b">
        <v>0</v>
      </c>
      <c r="AS250" s="50" t="b">
        <v>0</v>
      </c>
      <c r="AT250" s="50" t="b">
        <v>1</v>
      </c>
      <c r="AU250" s="50" t="b">
        <v>0</v>
      </c>
      <c r="AV250" s="43">
        <f t="shared" si="2"/>
        <v>0</v>
      </c>
      <c r="AW250" s="265"/>
      <c r="AX250" s="53"/>
      <c r="AY250" s="27">
        <f t="shared" si="13"/>
        <v>1</v>
      </c>
      <c r="AZ250" s="53"/>
      <c r="BA250" s="48" t="s">
        <v>122</v>
      </c>
      <c r="BB250" s="267" t="s">
        <v>670</v>
      </c>
      <c r="BC250" s="49" t="b">
        <v>0</v>
      </c>
      <c r="BD250" s="50" t="b">
        <v>1</v>
      </c>
      <c r="BE250" s="53"/>
      <c r="BF250" s="27">
        <f t="shared" si="14"/>
        <v>0</v>
      </c>
      <c r="BG250" s="27">
        <f t="shared" si="5"/>
        <v>0</v>
      </c>
      <c r="BH250" s="51">
        <f t="shared" si="6"/>
        <v>0</v>
      </c>
      <c r="BI250" s="52" t="b">
        <v>0</v>
      </c>
      <c r="BJ250" s="27" t="b">
        <f t="shared" si="7"/>
        <v>0</v>
      </c>
      <c r="BK250" s="27"/>
      <c r="BL250" s="27"/>
      <c r="BM250" s="27"/>
    </row>
    <row r="251" spans="1:65" ht="27.6" thickBot="1">
      <c r="A251" s="43" t="s">
        <v>2738</v>
      </c>
      <c r="B251" s="43">
        <f t="shared" si="8"/>
        <v>249</v>
      </c>
      <c r="C251" s="43" t="s">
        <v>2739</v>
      </c>
      <c r="D251" s="43">
        <v>2020</v>
      </c>
      <c r="E251" s="43"/>
      <c r="F251" s="43"/>
      <c r="G251" s="27">
        <f t="shared" si="0"/>
        <v>0</v>
      </c>
      <c r="H251" s="43"/>
      <c r="I251" s="43"/>
      <c r="J251" s="43" t="s">
        <v>2740</v>
      </c>
      <c r="K251" s="43">
        <v>0</v>
      </c>
      <c r="L251" s="43" t="s">
        <v>2741</v>
      </c>
      <c r="M251" s="46" t="s">
        <v>2742</v>
      </c>
      <c r="N251" s="43" t="s">
        <v>2743</v>
      </c>
      <c r="O251" s="43" t="s">
        <v>2744</v>
      </c>
      <c r="P251" s="43" t="s">
        <v>2745</v>
      </c>
      <c r="Q251" s="43" t="s">
        <v>2746</v>
      </c>
      <c r="R251" s="43" t="s">
        <v>562</v>
      </c>
      <c r="S251" s="43" t="s">
        <v>2747</v>
      </c>
      <c r="T251" s="43"/>
      <c r="U251" s="43" t="s">
        <v>119</v>
      </c>
      <c r="V251" s="43" t="s">
        <v>300</v>
      </c>
      <c r="W251" s="43" t="s">
        <v>2748</v>
      </c>
      <c r="X251" s="53"/>
      <c r="Y251" s="48" t="s">
        <v>477</v>
      </c>
      <c r="Z251" s="43" t="s">
        <v>478</v>
      </c>
      <c r="AA251" s="49" t="b">
        <v>1</v>
      </c>
      <c r="AB251" s="49" t="b">
        <v>0</v>
      </c>
      <c r="AC251" s="49" t="b">
        <v>0</v>
      </c>
      <c r="AD251" s="50" t="b">
        <v>0</v>
      </c>
      <c r="AE251" s="50" t="b">
        <v>0</v>
      </c>
      <c r="AF251" s="50" t="b">
        <v>0</v>
      </c>
      <c r="AG251" s="50" t="b">
        <v>1</v>
      </c>
      <c r="AH251" s="50" t="b">
        <v>0</v>
      </c>
      <c r="AI251" s="43">
        <f t="shared" si="1"/>
        <v>0</v>
      </c>
      <c r="AJ251" s="264"/>
      <c r="AK251" s="53"/>
      <c r="AL251" s="48" t="s">
        <v>122</v>
      </c>
      <c r="AM251" s="43" t="s">
        <v>670</v>
      </c>
      <c r="AN251" s="49" t="b">
        <v>0</v>
      </c>
      <c r="AO251" s="49" t="b">
        <v>0</v>
      </c>
      <c r="AP251" s="49" t="b">
        <v>0</v>
      </c>
      <c r="AQ251" s="50" t="b">
        <v>0</v>
      </c>
      <c r="AR251" s="50" t="b">
        <v>0</v>
      </c>
      <c r="AS251" s="50" t="b">
        <v>0</v>
      </c>
      <c r="AT251" s="50" t="b">
        <v>1</v>
      </c>
      <c r="AU251" s="50" t="b">
        <v>0</v>
      </c>
      <c r="AV251" s="43">
        <f t="shared" si="2"/>
        <v>0</v>
      </c>
      <c r="AW251" s="264"/>
      <c r="AX251" s="53"/>
      <c r="AY251" s="27">
        <f t="shared" si="13"/>
        <v>0</v>
      </c>
      <c r="AZ251" s="53"/>
      <c r="BA251" s="48"/>
      <c r="BB251" s="264"/>
      <c r="BC251" s="49" t="b">
        <v>0</v>
      </c>
      <c r="BD251" s="50" t="b">
        <v>0</v>
      </c>
      <c r="BE251" s="53"/>
      <c r="BF251" s="27">
        <f t="shared" si="14"/>
        <v>0</v>
      </c>
      <c r="BG251" s="27">
        <f t="shared" si="5"/>
        <v>0</v>
      </c>
      <c r="BH251" s="51">
        <f t="shared" si="6"/>
        <v>0</v>
      </c>
      <c r="BI251" s="52" t="b">
        <v>0</v>
      </c>
      <c r="BJ251" s="27" t="b">
        <f t="shared" si="7"/>
        <v>0</v>
      </c>
      <c r="BK251" s="27"/>
      <c r="BL251" s="27"/>
      <c r="BM251" s="27"/>
    </row>
    <row r="252" spans="1:65" ht="27.6" thickBot="1">
      <c r="A252" s="43" t="s">
        <v>2749</v>
      </c>
      <c r="B252" s="43">
        <f t="shared" si="8"/>
        <v>250</v>
      </c>
      <c r="C252" s="43" t="s">
        <v>2750</v>
      </c>
      <c r="D252" s="43">
        <v>2020</v>
      </c>
      <c r="E252" s="43"/>
      <c r="F252" s="43"/>
      <c r="G252" s="27">
        <f t="shared" si="0"/>
        <v>0</v>
      </c>
      <c r="H252" s="43"/>
      <c r="I252" s="43"/>
      <c r="J252" s="43" t="s">
        <v>2751</v>
      </c>
      <c r="K252" s="43">
        <v>47</v>
      </c>
      <c r="L252" s="43" t="s">
        <v>2752</v>
      </c>
      <c r="M252" s="46" t="s">
        <v>2753</v>
      </c>
      <c r="N252" s="43" t="s">
        <v>2754</v>
      </c>
      <c r="O252" s="43" t="s">
        <v>2755</v>
      </c>
      <c r="P252" s="43" t="s">
        <v>2756</v>
      </c>
      <c r="Q252" s="43" t="s">
        <v>2757</v>
      </c>
      <c r="R252" s="43" t="s">
        <v>562</v>
      </c>
      <c r="S252" s="43" t="s">
        <v>2758</v>
      </c>
      <c r="T252" s="43"/>
      <c r="U252" s="43" t="s">
        <v>119</v>
      </c>
      <c r="V252" s="43" t="s">
        <v>300</v>
      </c>
      <c r="W252" s="43" t="s">
        <v>2759</v>
      </c>
      <c r="X252" s="53"/>
      <c r="Y252" s="48" t="s">
        <v>477</v>
      </c>
      <c r="Z252" s="43" t="s">
        <v>478</v>
      </c>
      <c r="AA252" s="49" t="b">
        <v>0</v>
      </c>
      <c r="AB252" s="49" t="b">
        <v>0</v>
      </c>
      <c r="AC252" s="49" t="b">
        <v>0</v>
      </c>
      <c r="AD252" s="50" t="b">
        <v>0</v>
      </c>
      <c r="AE252" s="50" t="b">
        <v>0</v>
      </c>
      <c r="AF252" s="50" t="b">
        <v>0</v>
      </c>
      <c r="AG252" s="50" t="b">
        <v>0</v>
      </c>
      <c r="AH252" s="50" t="b">
        <v>1</v>
      </c>
      <c r="AI252" s="43">
        <f t="shared" si="1"/>
        <v>0</v>
      </c>
      <c r="AJ252" s="267" t="s">
        <v>2760</v>
      </c>
      <c r="AK252" s="53"/>
      <c r="AL252" s="48" t="s">
        <v>122</v>
      </c>
      <c r="AM252" s="43" t="s">
        <v>670</v>
      </c>
      <c r="AN252" s="49" t="b">
        <v>0</v>
      </c>
      <c r="AO252" s="49" t="b">
        <v>0</v>
      </c>
      <c r="AP252" s="49" t="b">
        <v>0</v>
      </c>
      <c r="AQ252" s="50" t="b">
        <v>0</v>
      </c>
      <c r="AR252" s="50" t="b">
        <v>0</v>
      </c>
      <c r="AS252" s="50" t="b">
        <v>0</v>
      </c>
      <c r="AT252" s="50" t="b">
        <v>0</v>
      </c>
      <c r="AU252" s="50" t="b">
        <v>1</v>
      </c>
      <c r="AV252" s="43">
        <f t="shared" si="2"/>
        <v>0</v>
      </c>
      <c r="AW252" s="265"/>
      <c r="AX252" s="53"/>
      <c r="AY252" s="27">
        <f t="shared" si="13"/>
        <v>0</v>
      </c>
      <c r="AZ252" s="53"/>
      <c r="BA252" s="48"/>
      <c r="BB252" s="265"/>
      <c r="BC252" s="49" t="b">
        <v>0</v>
      </c>
      <c r="BD252" s="50" t="b">
        <v>0</v>
      </c>
      <c r="BE252" s="53"/>
      <c r="BF252" s="27">
        <f t="shared" si="14"/>
        <v>0</v>
      </c>
      <c r="BG252" s="27">
        <f t="shared" si="5"/>
        <v>0</v>
      </c>
      <c r="BH252" s="51">
        <f t="shared" si="6"/>
        <v>0</v>
      </c>
      <c r="BI252" s="52" t="b">
        <v>0</v>
      </c>
      <c r="BJ252" s="27" t="b">
        <f t="shared" si="7"/>
        <v>0</v>
      </c>
      <c r="BK252" s="27"/>
      <c r="BL252" s="27"/>
      <c r="BM252" s="27"/>
    </row>
    <row r="253" spans="1:65" ht="31.2" thickBot="1">
      <c r="A253" s="43" t="s">
        <v>2761</v>
      </c>
      <c r="B253" s="43">
        <f t="shared" si="8"/>
        <v>251</v>
      </c>
      <c r="C253" s="43" t="s">
        <v>2762</v>
      </c>
      <c r="D253" s="43">
        <v>2020</v>
      </c>
      <c r="E253" s="43"/>
      <c r="F253" s="43"/>
      <c r="G253" s="27">
        <f t="shared" si="0"/>
        <v>0</v>
      </c>
      <c r="H253" s="43"/>
      <c r="I253" s="43"/>
      <c r="J253" s="43" t="s">
        <v>2763</v>
      </c>
      <c r="K253" s="43">
        <v>40</v>
      </c>
      <c r="L253" s="43" t="s">
        <v>2764</v>
      </c>
      <c r="M253" s="46" t="s">
        <v>2765</v>
      </c>
      <c r="N253" s="43" t="s">
        <v>2766</v>
      </c>
      <c r="O253" s="43" t="s">
        <v>2767</v>
      </c>
      <c r="P253" s="43" t="s">
        <v>2768</v>
      </c>
      <c r="Q253" s="43" t="s">
        <v>2769</v>
      </c>
      <c r="R253" s="43" t="s">
        <v>397</v>
      </c>
      <c r="S253" s="43" t="s">
        <v>2770</v>
      </c>
      <c r="T253" s="43"/>
      <c r="U253" s="43" t="s">
        <v>119</v>
      </c>
      <c r="V253" s="43" t="s">
        <v>300</v>
      </c>
      <c r="W253" s="43" t="s">
        <v>2771</v>
      </c>
      <c r="X253" s="53"/>
      <c r="Y253" s="48" t="s">
        <v>477</v>
      </c>
      <c r="Z253" s="43" t="s">
        <v>478</v>
      </c>
      <c r="AA253" s="49" t="b">
        <v>0</v>
      </c>
      <c r="AB253" s="49" t="b">
        <v>0</v>
      </c>
      <c r="AC253" s="49" t="b">
        <v>0</v>
      </c>
      <c r="AD253" s="50" t="b">
        <v>0</v>
      </c>
      <c r="AE253" s="50" t="b">
        <v>0</v>
      </c>
      <c r="AF253" s="50" t="b">
        <v>0</v>
      </c>
      <c r="AG253" s="50" t="b">
        <v>0</v>
      </c>
      <c r="AH253" s="50" t="b">
        <v>1</v>
      </c>
      <c r="AI253" s="43">
        <f t="shared" si="1"/>
        <v>0</v>
      </c>
      <c r="AJ253" s="266" t="s">
        <v>2772</v>
      </c>
      <c r="AK253" s="53"/>
      <c r="AL253" s="48" t="s">
        <v>122</v>
      </c>
      <c r="AM253" s="43" t="s">
        <v>670</v>
      </c>
      <c r="AN253" s="49" t="b">
        <v>0</v>
      </c>
      <c r="AO253" s="49" t="b">
        <v>0</v>
      </c>
      <c r="AP253" s="49" t="b">
        <v>0</v>
      </c>
      <c r="AQ253" s="50" t="b">
        <v>0</v>
      </c>
      <c r="AR253" s="50" t="b">
        <v>0</v>
      </c>
      <c r="AS253" s="50" t="b">
        <v>0</v>
      </c>
      <c r="AT253" s="50" t="b">
        <v>0</v>
      </c>
      <c r="AU253" s="50" t="b">
        <v>1</v>
      </c>
      <c r="AV253" s="43">
        <f t="shared" si="2"/>
        <v>0</v>
      </c>
      <c r="AW253" s="264"/>
      <c r="AX253" s="53"/>
      <c r="AY253" s="27">
        <f t="shared" si="13"/>
        <v>0</v>
      </c>
      <c r="AZ253" s="53"/>
      <c r="BA253" s="48"/>
      <c r="BB253" s="264"/>
      <c r="BC253" s="49" t="b">
        <v>0</v>
      </c>
      <c r="BD253" s="50" t="b">
        <v>0</v>
      </c>
      <c r="BE253" s="53"/>
      <c r="BF253" s="27">
        <f t="shared" si="14"/>
        <v>0</v>
      </c>
      <c r="BG253" s="27">
        <f t="shared" si="5"/>
        <v>0</v>
      </c>
      <c r="BH253" s="51">
        <f t="shared" si="6"/>
        <v>0</v>
      </c>
      <c r="BI253" s="52" t="b">
        <v>0</v>
      </c>
      <c r="BJ253" s="27" t="b">
        <f t="shared" si="7"/>
        <v>0</v>
      </c>
      <c r="BK253" s="27"/>
      <c r="BL253" s="27"/>
      <c r="BM253" s="27"/>
    </row>
    <row r="254" spans="1:65" ht="27.6" thickBot="1">
      <c r="A254" s="43" t="s">
        <v>2773</v>
      </c>
      <c r="B254" s="43">
        <f t="shared" si="8"/>
        <v>252</v>
      </c>
      <c r="C254" s="43" t="s">
        <v>2774</v>
      </c>
      <c r="D254" s="43">
        <v>2020</v>
      </c>
      <c r="E254" s="43"/>
      <c r="F254" s="43"/>
      <c r="G254" s="27">
        <f t="shared" si="0"/>
        <v>0</v>
      </c>
      <c r="H254" s="43"/>
      <c r="I254" s="43"/>
      <c r="J254" s="43" t="s">
        <v>2775</v>
      </c>
      <c r="K254" s="43">
        <v>8</v>
      </c>
      <c r="L254" s="43" t="s">
        <v>2776</v>
      </c>
      <c r="M254" s="46" t="s">
        <v>2777</v>
      </c>
      <c r="N254" s="43" t="s">
        <v>2778</v>
      </c>
      <c r="O254" s="43" t="s">
        <v>2779</v>
      </c>
      <c r="P254" s="43" t="s">
        <v>2780</v>
      </c>
      <c r="Q254" s="43" t="s">
        <v>2781</v>
      </c>
      <c r="R254" s="43" t="s">
        <v>397</v>
      </c>
      <c r="S254" s="43" t="s">
        <v>2782</v>
      </c>
      <c r="T254" s="43"/>
      <c r="U254" s="43" t="s">
        <v>119</v>
      </c>
      <c r="V254" s="43" t="s">
        <v>300</v>
      </c>
      <c r="W254" s="43" t="s">
        <v>2783</v>
      </c>
      <c r="X254" s="53"/>
      <c r="Y254" s="48" t="s">
        <v>477</v>
      </c>
      <c r="Z254" s="43" t="s">
        <v>478</v>
      </c>
      <c r="AA254" s="49" t="b">
        <v>1</v>
      </c>
      <c r="AB254" s="49" t="b">
        <v>0</v>
      </c>
      <c r="AC254" s="49" t="b">
        <v>0</v>
      </c>
      <c r="AD254" s="50" t="b">
        <v>0</v>
      </c>
      <c r="AE254" s="50" t="b">
        <v>0</v>
      </c>
      <c r="AF254" s="50" t="b">
        <v>0</v>
      </c>
      <c r="AG254" s="50" t="b">
        <v>1</v>
      </c>
      <c r="AH254" s="50" t="b">
        <v>0</v>
      </c>
      <c r="AI254" s="43">
        <f t="shared" si="1"/>
        <v>0</v>
      </c>
      <c r="AJ254" s="265"/>
      <c r="AK254" s="53"/>
      <c r="AL254" s="48" t="s">
        <v>122</v>
      </c>
      <c r="AM254" s="43" t="s">
        <v>670</v>
      </c>
      <c r="AN254" s="49" t="b">
        <v>0</v>
      </c>
      <c r="AO254" s="49" t="b">
        <v>0</v>
      </c>
      <c r="AP254" s="49" t="b">
        <v>0</v>
      </c>
      <c r="AQ254" s="50" t="b">
        <v>0</v>
      </c>
      <c r="AR254" s="50" t="b">
        <v>0</v>
      </c>
      <c r="AS254" s="50" t="b">
        <v>0</v>
      </c>
      <c r="AT254" s="50" t="b">
        <v>1</v>
      </c>
      <c r="AU254" s="50" t="b">
        <v>0</v>
      </c>
      <c r="AV254" s="43">
        <f t="shared" si="2"/>
        <v>0</v>
      </c>
      <c r="AW254" s="265"/>
      <c r="AX254" s="53"/>
      <c r="AY254" s="27">
        <f t="shared" si="13"/>
        <v>0</v>
      </c>
      <c r="AZ254" s="53"/>
      <c r="BA254" s="48"/>
      <c r="BB254" s="265"/>
      <c r="BC254" s="49" t="b">
        <v>0</v>
      </c>
      <c r="BD254" s="50" t="b">
        <v>0</v>
      </c>
      <c r="BE254" s="53"/>
      <c r="BF254" s="27">
        <f t="shared" si="14"/>
        <v>0</v>
      </c>
      <c r="BG254" s="27">
        <f t="shared" si="5"/>
        <v>0</v>
      </c>
      <c r="BH254" s="51">
        <f t="shared" si="6"/>
        <v>0</v>
      </c>
      <c r="BI254" s="52" t="b">
        <v>0</v>
      </c>
      <c r="BJ254" s="27" t="b">
        <f t="shared" si="7"/>
        <v>0</v>
      </c>
      <c r="BK254" s="27"/>
      <c r="BL254" s="27"/>
      <c r="BM254" s="27"/>
    </row>
    <row r="255" spans="1:65" ht="27.6" thickBot="1">
      <c r="A255" s="43" t="s">
        <v>2784</v>
      </c>
      <c r="B255" s="43">
        <f t="shared" si="8"/>
        <v>253</v>
      </c>
      <c r="C255" s="43" t="s">
        <v>2785</v>
      </c>
      <c r="D255" s="43">
        <v>2020</v>
      </c>
      <c r="E255" s="43"/>
      <c r="F255" s="43"/>
      <c r="G255" s="27">
        <f t="shared" si="0"/>
        <v>0</v>
      </c>
      <c r="H255" s="43"/>
      <c r="I255" s="43"/>
      <c r="J255" s="43" t="s">
        <v>2786</v>
      </c>
      <c r="K255" s="43">
        <v>3</v>
      </c>
      <c r="L255" s="43"/>
      <c r="M255" s="43"/>
      <c r="N255" s="43" t="s">
        <v>2787</v>
      </c>
      <c r="O255" s="43" t="s">
        <v>2788</v>
      </c>
      <c r="P255" s="43" t="s">
        <v>2789</v>
      </c>
      <c r="Q255" s="43" t="s">
        <v>2790</v>
      </c>
      <c r="R255" s="43" t="s">
        <v>2791</v>
      </c>
      <c r="S255" s="43" t="s">
        <v>2792</v>
      </c>
      <c r="T255" s="43"/>
      <c r="U255" s="43" t="s">
        <v>119</v>
      </c>
      <c r="V255" s="43" t="s">
        <v>300</v>
      </c>
      <c r="W255" s="43" t="s">
        <v>2793</v>
      </c>
      <c r="X255" s="53"/>
      <c r="Y255" s="48" t="s">
        <v>477</v>
      </c>
      <c r="Z255" s="43" t="s">
        <v>478</v>
      </c>
      <c r="AA255" s="49" t="b">
        <v>1</v>
      </c>
      <c r="AB255" s="49" t="b">
        <v>0</v>
      </c>
      <c r="AC255" s="49" t="b">
        <v>0</v>
      </c>
      <c r="AD255" s="50" t="b">
        <v>0</v>
      </c>
      <c r="AE255" s="50" t="b">
        <v>0</v>
      </c>
      <c r="AF255" s="50" t="b">
        <v>0</v>
      </c>
      <c r="AG255" s="50" t="b">
        <v>1</v>
      </c>
      <c r="AH255" s="50" t="b">
        <v>0</v>
      </c>
      <c r="AI255" s="43">
        <f t="shared" si="1"/>
        <v>0</v>
      </c>
      <c r="AJ255" s="264"/>
      <c r="AK255" s="53"/>
      <c r="AL255" s="48" t="s">
        <v>122</v>
      </c>
      <c r="AM255" s="43" t="s">
        <v>670</v>
      </c>
      <c r="AN255" s="49" t="b">
        <v>0</v>
      </c>
      <c r="AO255" s="49" t="b">
        <v>0</v>
      </c>
      <c r="AP255" s="49" t="b">
        <v>0</v>
      </c>
      <c r="AQ255" s="50" t="b">
        <v>0</v>
      </c>
      <c r="AR255" s="50" t="b">
        <v>0</v>
      </c>
      <c r="AS255" s="50" t="b">
        <v>0</v>
      </c>
      <c r="AT255" s="50" t="b">
        <v>1</v>
      </c>
      <c r="AU255" s="50" t="b">
        <v>0</v>
      </c>
      <c r="AV255" s="43">
        <f t="shared" si="2"/>
        <v>0</v>
      </c>
      <c r="AW255" s="264"/>
      <c r="AX255" s="53"/>
      <c r="AY255" s="27">
        <f t="shared" si="13"/>
        <v>0</v>
      </c>
      <c r="AZ255" s="53"/>
      <c r="BA255" s="48"/>
      <c r="BB255" s="264"/>
      <c r="BC255" s="49" t="b">
        <v>0</v>
      </c>
      <c r="BD255" s="50" t="b">
        <v>0</v>
      </c>
      <c r="BE255" s="53"/>
      <c r="BF255" s="27">
        <f t="shared" si="14"/>
        <v>0</v>
      </c>
      <c r="BG255" s="27">
        <f t="shared" si="5"/>
        <v>0</v>
      </c>
      <c r="BH255" s="51">
        <f t="shared" si="6"/>
        <v>0</v>
      </c>
      <c r="BI255" s="52" t="b">
        <v>0</v>
      </c>
      <c r="BJ255" s="27" t="b">
        <f t="shared" si="7"/>
        <v>0</v>
      </c>
      <c r="BK255" s="27"/>
      <c r="BL255" s="27"/>
      <c r="BM255" s="27"/>
    </row>
    <row r="256" spans="1:65" ht="27.6" thickBot="1">
      <c r="A256" s="43" t="s">
        <v>2794</v>
      </c>
      <c r="B256" s="43">
        <f t="shared" si="8"/>
        <v>254</v>
      </c>
      <c r="C256" s="43" t="s">
        <v>2795</v>
      </c>
      <c r="D256" s="43">
        <v>2020</v>
      </c>
      <c r="E256" s="43"/>
      <c r="F256" s="43"/>
      <c r="G256" s="27">
        <f t="shared" si="0"/>
        <v>0</v>
      </c>
      <c r="H256" s="43"/>
      <c r="I256" s="43"/>
      <c r="J256" s="43" t="s">
        <v>2796</v>
      </c>
      <c r="K256" s="43">
        <v>0</v>
      </c>
      <c r="L256" s="43" t="s">
        <v>2797</v>
      </c>
      <c r="M256" s="46" t="s">
        <v>2798</v>
      </c>
      <c r="N256" s="43" t="s">
        <v>2799</v>
      </c>
      <c r="O256" s="43" t="s">
        <v>2800</v>
      </c>
      <c r="P256" s="43" t="s">
        <v>2801</v>
      </c>
      <c r="Q256" s="43" t="s">
        <v>2802</v>
      </c>
      <c r="R256" s="43" t="s">
        <v>397</v>
      </c>
      <c r="S256" s="43" t="s">
        <v>2803</v>
      </c>
      <c r="T256" s="43"/>
      <c r="U256" s="43" t="s">
        <v>119</v>
      </c>
      <c r="V256" s="43" t="s">
        <v>300</v>
      </c>
      <c r="W256" s="43" t="s">
        <v>2804</v>
      </c>
      <c r="X256" s="53"/>
      <c r="Y256" s="48" t="s">
        <v>477</v>
      </c>
      <c r="Z256" s="43" t="s">
        <v>478</v>
      </c>
      <c r="AA256" s="49" t="b">
        <v>0</v>
      </c>
      <c r="AB256" s="49" t="b">
        <v>0</v>
      </c>
      <c r="AC256" s="49" t="b">
        <v>0</v>
      </c>
      <c r="AD256" s="50" t="b">
        <v>0</v>
      </c>
      <c r="AE256" s="50" t="b">
        <v>0</v>
      </c>
      <c r="AF256" s="50" t="b">
        <v>0</v>
      </c>
      <c r="AG256" s="50" t="b">
        <v>0</v>
      </c>
      <c r="AH256" s="50" t="b">
        <v>1</v>
      </c>
      <c r="AI256" s="43">
        <f t="shared" si="1"/>
        <v>0</v>
      </c>
      <c r="AJ256" s="267" t="s">
        <v>2805</v>
      </c>
      <c r="AK256" s="53"/>
      <c r="AL256" s="48" t="s">
        <v>122</v>
      </c>
      <c r="AM256" s="43" t="s">
        <v>670</v>
      </c>
      <c r="AN256" s="49" t="b">
        <v>0</v>
      </c>
      <c r="AO256" s="49" t="b">
        <v>0</v>
      </c>
      <c r="AP256" s="49" t="b">
        <v>0</v>
      </c>
      <c r="AQ256" s="50" t="b">
        <v>0</v>
      </c>
      <c r="AR256" s="50" t="b">
        <v>0</v>
      </c>
      <c r="AS256" s="50" t="b">
        <v>0</v>
      </c>
      <c r="AT256" s="50" t="b">
        <v>0</v>
      </c>
      <c r="AU256" s="50" t="b">
        <v>1</v>
      </c>
      <c r="AV256" s="43">
        <f t="shared" si="2"/>
        <v>0</v>
      </c>
      <c r="AW256" s="265"/>
      <c r="AX256" s="53"/>
      <c r="AY256" s="27">
        <f t="shared" si="13"/>
        <v>0</v>
      </c>
      <c r="AZ256" s="53"/>
      <c r="BA256" s="48"/>
      <c r="BB256" s="265"/>
      <c r="BC256" s="49" t="b">
        <v>0</v>
      </c>
      <c r="BD256" s="50" t="b">
        <v>0</v>
      </c>
      <c r="BE256" s="53"/>
      <c r="BF256" s="27">
        <f t="shared" si="14"/>
        <v>0</v>
      </c>
      <c r="BG256" s="27">
        <f t="shared" si="5"/>
        <v>0</v>
      </c>
      <c r="BH256" s="51">
        <f t="shared" si="6"/>
        <v>0</v>
      </c>
      <c r="BI256" s="52" t="b">
        <v>0</v>
      </c>
      <c r="BJ256" s="27" t="b">
        <f t="shared" si="7"/>
        <v>0</v>
      </c>
      <c r="BK256" s="27"/>
      <c r="BL256" s="27"/>
      <c r="BM256" s="27"/>
    </row>
    <row r="257" spans="1:65" ht="27.6" thickBot="1">
      <c r="A257" s="43"/>
      <c r="B257" s="43">
        <f t="shared" si="8"/>
        <v>255</v>
      </c>
      <c r="C257" s="43" t="s">
        <v>2806</v>
      </c>
      <c r="D257" s="43">
        <v>2020</v>
      </c>
      <c r="E257" s="43"/>
      <c r="F257" s="43"/>
      <c r="G257" s="27">
        <f t="shared" si="0"/>
        <v>0</v>
      </c>
      <c r="H257" s="43"/>
      <c r="I257" s="43"/>
      <c r="J257" s="43" t="s">
        <v>2807</v>
      </c>
      <c r="K257" s="43"/>
      <c r="L257" s="43"/>
      <c r="M257" s="43"/>
      <c r="N257" s="43"/>
      <c r="O257" s="43" t="s">
        <v>2808</v>
      </c>
      <c r="P257" s="43" t="s">
        <v>2809</v>
      </c>
      <c r="Q257" s="43" t="s">
        <v>594</v>
      </c>
      <c r="R257" s="43" t="s">
        <v>2810</v>
      </c>
      <c r="S257" s="43" t="s">
        <v>594</v>
      </c>
      <c r="T257" s="43"/>
      <c r="U257" s="43" t="s">
        <v>119</v>
      </c>
      <c r="V257" s="43" t="s">
        <v>300</v>
      </c>
      <c r="W257" s="43"/>
      <c r="X257" s="53"/>
      <c r="Y257" s="48" t="s">
        <v>477</v>
      </c>
      <c r="Z257" s="43" t="s">
        <v>478</v>
      </c>
      <c r="AA257" s="49" t="b">
        <v>1</v>
      </c>
      <c r="AB257" s="49" t="b">
        <v>0</v>
      </c>
      <c r="AC257" s="49" t="b">
        <v>0</v>
      </c>
      <c r="AD257" s="50" t="b">
        <v>0</v>
      </c>
      <c r="AE257" s="50" t="b">
        <v>0</v>
      </c>
      <c r="AF257" s="50" t="b">
        <v>0</v>
      </c>
      <c r="AG257" s="50" t="b">
        <v>1</v>
      </c>
      <c r="AH257" s="50" t="b">
        <v>0</v>
      </c>
      <c r="AI257" s="43">
        <f t="shared" si="1"/>
        <v>0</v>
      </c>
      <c r="AJ257" s="264"/>
      <c r="AK257" s="53"/>
      <c r="AL257" s="48" t="s">
        <v>122</v>
      </c>
      <c r="AM257" s="43" t="s">
        <v>670</v>
      </c>
      <c r="AN257" s="49" t="b">
        <v>0</v>
      </c>
      <c r="AO257" s="49" t="b">
        <v>0</v>
      </c>
      <c r="AP257" s="49" t="b">
        <v>0</v>
      </c>
      <c r="AQ257" s="50" t="b">
        <v>0</v>
      </c>
      <c r="AR257" s="50" t="b">
        <v>0</v>
      </c>
      <c r="AS257" s="50" t="b">
        <v>0</v>
      </c>
      <c r="AT257" s="50" t="b">
        <v>1</v>
      </c>
      <c r="AU257" s="50" t="b">
        <v>0</v>
      </c>
      <c r="AV257" s="43">
        <f t="shared" si="2"/>
        <v>0</v>
      </c>
      <c r="AW257" s="264"/>
      <c r="AX257" s="53"/>
      <c r="AY257" s="27">
        <f t="shared" si="13"/>
        <v>0</v>
      </c>
      <c r="AZ257" s="53"/>
      <c r="BA257" s="48"/>
      <c r="BB257" s="264"/>
      <c r="BC257" s="49" t="b">
        <v>0</v>
      </c>
      <c r="BD257" s="50" t="b">
        <v>0</v>
      </c>
      <c r="BE257" s="53"/>
      <c r="BF257" s="27">
        <f t="shared" si="14"/>
        <v>0</v>
      </c>
      <c r="BG257" s="27">
        <f t="shared" si="5"/>
        <v>0</v>
      </c>
      <c r="BH257" s="51">
        <f t="shared" si="6"/>
        <v>0</v>
      </c>
      <c r="BI257" s="52" t="b">
        <v>0</v>
      </c>
      <c r="BJ257" s="27" t="b">
        <f t="shared" si="7"/>
        <v>0</v>
      </c>
      <c r="BK257" s="27"/>
      <c r="BL257" s="27"/>
      <c r="BM257" s="27"/>
    </row>
    <row r="258" spans="1:65" ht="27.6" thickBot="1">
      <c r="A258" s="43" t="s">
        <v>2811</v>
      </c>
      <c r="B258" s="43">
        <f t="shared" si="8"/>
        <v>256</v>
      </c>
      <c r="C258" s="43" t="s">
        <v>2812</v>
      </c>
      <c r="D258" s="43">
        <v>2019</v>
      </c>
      <c r="E258" s="44" t="s">
        <v>31</v>
      </c>
      <c r="F258" s="44" t="s">
        <v>2813</v>
      </c>
      <c r="G258" s="27">
        <f t="shared" ref="G258:G331" si="15">IF(OR(BF258,BG258),1,0)</f>
        <v>1</v>
      </c>
      <c r="H258" s="44" t="s">
        <v>674</v>
      </c>
      <c r="I258" s="45" t="s">
        <v>2814</v>
      </c>
      <c r="J258" s="43" t="s">
        <v>2815</v>
      </c>
      <c r="K258" s="43">
        <v>3</v>
      </c>
      <c r="L258" s="43" t="s">
        <v>2816</v>
      </c>
      <c r="M258" s="46" t="s">
        <v>2817</v>
      </c>
      <c r="N258" s="43" t="s">
        <v>2818</v>
      </c>
      <c r="O258" s="43" t="s">
        <v>2819</v>
      </c>
      <c r="P258" s="43" t="s">
        <v>2820</v>
      </c>
      <c r="Q258" s="43" t="s">
        <v>2821</v>
      </c>
      <c r="R258" s="43" t="s">
        <v>397</v>
      </c>
      <c r="S258" s="43" t="s">
        <v>2822</v>
      </c>
      <c r="T258" s="43"/>
      <c r="U258" s="43" t="s">
        <v>119</v>
      </c>
      <c r="V258" s="43" t="s">
        <v>300</v>
      </c>
      <c r="W258" s="43" t="s">
        <v>2823</v>
      </c>
      <c r="X258" s="47"/>
      <c r="Y258" s="48" t="s">
        <v>477</v>
      </c>
      <c r="Z258" s="43" t="s">
        <v>478</v>
      </c>
      <c r="AA258" s="49" t="b">
        <v>1</v>
      </c>
      <c r="AB258" s="49" t="b">
        <v>1</v>
      </c>
      <c r="AC258" s="49" t="b">
        <v>0</v>
      </c>
      <c r="AD258" s="50" t="b">
        <v>0</v>
      </c>
      <c r="AE258" s="50" t="b">
        <v>0</v>
      </c>
      <c r="AF258" s="50" t="b">
        <v>0</v>
      </c>
      <c r="AG258" s="50" t="b">
        <v>0</v>
      </c>
      <c r="AH258" s="50" t="b">
        <v>0</v>
      </c>
      <c r="AI258" s="43">
        <f t="shared" ref="AI258:AI331" si="16">IF(COUNTIF(AD258:AH258,TRUE)&gt;0,0,1)</f>
        <v>1</v>
      </c>
      <c r="AJ258" s="265"/>
      <c r="AK258" s="47"/>
      <c r="AL258" s="48" t="s">
        <v>138</v>
      </c>
      <c r="AM258" s="43" t="s">
        <v>139</v>
      </c>
      <c r="AN258" s="49" t="b">
        <v>1</v>
      </c>
      <c r="AO258" s="49" t="b">
        <v>0</v>
      </c>
      <c r="AP258" s="49" t="b">
        <v>0</v>
      </c>
      <c r="AQ258" s="50" t="b">
        <v>0</v>
      </c>
      <c r="AR258" s="50" t="b">
        <v>0</v>
      </c>
      <c r="AS258" s="50" t="b">
        <v>0</v>
      </c>
      <c r="AT258" s="50" t="b">
        <v>0</v>
      </c>
      <c r="AU258" s="50" t="b">
        <v>0</v>
      </c>
      <c r="AV258" s="43">
        <f t="shared" ref="AV258:AV331" si="17">IF(COUNTIF(AQ258:AU258,TRUE)&gt;0,0,1)</f>
        <v>1</v>
      </c>
      <c r="AW258" s="265"/>
      <c r="AX258" s="47"/>
      <c r="AY258" s="27">
        <f t="shared" si="13"/>
        <v>0</v>
      </c>
      <c r="AZ258" s="47"/>
      <c r="BA258" s="48"/>
      <c r="BB258" s="265"/>
      <c r="BC258" s="49" t="b">
        <v>0</v>
      </c>
      <c r="BD258" s="50" t="b">
        <v>0</v>
      </c>
      <c r="BE258" s="47"/>
      <c r="BF258" s="27">
        <f t="shared" si="14"/>
        <v>1</v>
      </c>
      <c r="BG258" s="27">
        <f t="shared" ref="BG258:BG331" si="18">IF(BC258,1,0)</f>
        <v>0</v>
      </c>
      <c r="BH258" s="54">
        <f t="shared" ref="BH258:BH331" si="19">BF258+BG258</f>
        <v>1</v>
      </c>
      <c r="BI258" s="52" t="b">
        <v>0</v>
      </c>
      <c r="BJ258" s="55" t="b">
        <f t="shared" ref="BJ258:BJ331" si="20">AND(BH258,NOT(BI258))</f>
        <v>1</v>
      </c>
      <c r="BK258" s="27"/>
      <c r="BL258" s="27"/>
      <c r="BM258" s="27"/>
    </row>
    <row r="259" spans="1:65" ht="27.6" thickBot="1">
      <c r="A259" s="43" t="s">
        <v>2824</v>
      </c>
      <c r="B259" s="43">
        <f t="shared" ref="B259:B331" si="21">B258+1</f>
        <v>257</v>
      </c>
      <c r="C259" s="43" t="s">
        <v>2825</v>
      </c>
      <c r="D259" s="43">
        <v>2019</v>
      </c>
      <c r="E259" s="43"/>
      <c r="F259" s="43"/>
      <c r="G259" s="27">
        <f t="shared" si="15"/>
        <v>0</v>
      </c>
      <c r="H259" s="43"/>
      <c r="I259" s="43"/>
      <c r="J259" s="43" t="s">
        <v>2826</v>
      </c>
      <c r="K259" s="43">
        <v>8</v>
      </c>
      <c r="L259" s="43" t="s">
        <v>2827</v>
      </c>
      <c r="M259" s="46" t="s">
        <v>2828</v>
      </c>
      <c r="N259" s="43" t="s">
        <v>2829</v>
      </c>
      <c r="O259" s="43" t="s">
        <v>2830</v>
      </c>
      <c r="P259" s="43" t="s">
        <v>2831</v>
      </c>
      <c r="Q259" s="43" t="s">
        <v>2832</v>
      </c>
      <c r="R259" s="43" t="s">
        <v>117</v>
      </c>
      <c r="S259" s="43" t="s">
        <v>2833</v>
      </c>
      <c r="T259" s="43"/>
      <c r="U259" s="43" t="s">
        <v>119</v>
      </c>
      <c r="V259" s="43" t="s">
        <v>300</v>
      </c>
      <c r="W259" s="43" t="s">
        <v>2834</v>
      </c>
      <c r="X259" s="53"/>
      <c r="Y259" s="48" t="s">
        <v>477</v>
      </c>
      <c r="Z259" s="43" t="s">
        <v>478</v>
      </c>
      <c r="AA259" s="49" t="b">
        <v>0</v>
      </c>
      <c r="AB259" s="49" t="b">
        <v>0</v>
      </c>
      <c r="AC259" s="49" t="b">
        <v>0</v>
      </c>
      <c r="AD259" s="50" t="b">
        <v>0</v>
      </c>
      <c r="AE259" s="50" t="b">
        <v>0</v>
      </c>
      <c r="AF259" s="50" t="b">
        <v>0</v>
      </c>
      <c r="AG259" s="50" t="b">
        <v>0</v>
      </c>
      <c r="AH259" s="50" t="b">
        <v>1</v>
      </c>
      <c r="AI259" s="43">
        <f t="shared" si="16"/>
        <v>0</v>
      </c>
      <c r="AJ259" s="266" t="s">
        <v>2835</v>
      </c>
      <c r="AK259" s="53"/>
      <c r="AL259" s="48" t="s">
        <v>122</v>
      </c>
      <c r="AM259" s="43" t="s">
        <v>670</v>
      </c>
      <c r="AN259" s="49" t="b">
        <v>0</v>
      </c>
      <c r="AO259" s="49" t="b">
        <v>0</v>
      </c>
      <c r="AP259" s="49" t="b">
        <v>0</v>
      </c>
      <c r="AQ259" s="50" t="b">
        <v>0</v>
      </c>
      <c r="AR259" s="50" t="b">
        <v>0</v>
      </c>
      <c r="AS259" s="50" t="b">
        <v>0</v>
      </c>
      <c r="AT259" s="50" t="b">
        <v>0</v>
      </c>
      <c r="AU259" s="50" t="b">
        <v>1</v>
      </c>
      <c r="AV259" s="43">
        <f t="shared" si="17"/>
        <v>0</v>
      </c>
      <c r="AW259" s="264"/>
      <c r="AX259" s="53"/>
      <c r="AY259" s="27">
        <f t="shared" ref="AY259:AY322" si="22">IF(AI259&lt;&gt;AV259, 1, 0)</f>
        <v>0</v>
      </c>
      <c r="AZ259" s="53"/>
      <c r="BA259" s="48"/>
      <c r="BB259" s="264"/>
      <c r="BC259" s="49" t="b">
        <v>0</v>
      </c>
      <c r="BD259" s="50" t="b">
        <v>0</v>
      </c>
      <c r="BE259" s="53"/>
      <c r="BF259" s="27">
        <f t="shared" ref="BF259:BF322" si="23">IF(AND(AI259,AV259),1,0)</f>
        <v>0</v>
      </c>
      <c r="BG259" s="27">
        <f t="shared" si="18"/>
        <v>0</v>
      </c>
      <c r="BH259" s="51">
        <f t="shared" si="19"/>
        <v>0</v>
      </c>
      <c r="BI259" s="52" t="b">
        <v>0</v>
      </c>
      <c r="BJ259" s="27" t="b">
        <f t="shared" si="20"/>
        <v>0</v>
      </c>
      <c r="BK259" s="27"/>
      <c r="BL259" s="27"/>
      <c r="BM259" s="27"/>
    </row>
    <row r="260" spans="1:65" ht="41.4" thickBot="1">
      <c r="A260" s="43" t="s">
        <v>2836</v>
      </c>
      <c r="B260" s="43">
        <f t="shared" si="21"/>
        <v>258</v>
      </c>
      <c r="C260" s="43" t="s">
        <v>2837</v>
      </c>
      <c r="D260" s="43">
        <v>2019</v>
      </c>
      <c r="E260" s="44" t="s">
        <v>2838</v>
      </c>
      <c r="F260" s="44" t="s">
        <v>2839</v>
      </c>
      <c r="G260" s="27">
        <f t="shared" si="15"/>
        <v>0</v>
      </c>
      <c r="H260" s="44" t="s">
        <v>178</v>
      </c>
      <c r="I260" s="45" t="s">
        <v>2840</v>
      </c>
      <c r="J260" s="43" t="s">
        <v>2841</v>
      </c>
      <c r="K260" s="43">
        <v>31</v>
      </c>
      <c r="L260" s="43" t="s">
        <v>2842</v>
      </c>
      <c r="M260" s="46" t="s">
        <v>2843</v>
      </c>
      <c r="N260" s="43" t="s">
        <v>2844</v>
      </c>
      <c r="O260" s="43" t="s">
        <v>2845</v>
      </c>
      <c r="P260" s="43"/>
      <c r="Q260" s="43" t="s">
        <v>2846</v>
      </c>
      <c r="R260" s="43" t="s">
        <v>741</v>
      </c>
      <c r="S260" s="43" t="s">
        <v>2847</v>
      </c>
      <c r="T260" s="43"/>
      <c r="U260" s="43" t="s">
        <v>119</v>
      </c>
      <c r="V260" s="43" t="s">
        <v>300</v>
      </c>
      <c r="W260" s="43" t="s">
        <v>2848</v>
      </c>
      <c r="X260" s="53"/>
      <c r="Y260" s="48" t="s">
        <v>871</v>
      </c>
      <c r="Z260" s="43" t="s">
        <v>872</v>
      </c>
      <c r="AA260" s="49" t="b">
        <v>1</v>
      </c>
      <c r="AB260" s="49" t="b">
        <v>0</v>
      </c>
      <c r="AC260" s="49" t="b">
        <v>0</v>
      </c>
      <c r="AD260" s="50" t="b">
        <v>0</v>
      </c>
      <c r="AE260" s="50" t="b">
        <v>0</v>
      </c>
      <c r="AF260" s="50" t="b">
        <v>0</v>
      </c>
      <c r="AG260" s="50" t="b">
        <v>0</v>
      </c>
      <c r="AH260" s="50" t="b">
        <v>0</v>
      </c>
      <c r="AI260" s="43">
        <f t="shared" si="16"/>
        <v>1</v>
      </c>
      <c r="AJ260" s="267" t="s">
        <v>2849</v>
      </c>
      <c r="AK260" s="53"/>
      <c r="AL260" s="48" t="s">
        <v>138</v>
      </c>
      <c r="AM260" s="43" t="s">
        <v>139</v>
      </c>
      <c r="AN260" s="49" t="b">
        <v>1</v>
      </c>
      <c r="AO260" s="49" t="b">
        <v>0</v>
      </c>
      <c r="AP260" s="49" t="b">
        <v>0</v>
      </c>
      <c r="AQ260" s="50" t="b">
        <v>0</v>
      </c>
      <c r="AR260" s="50" t="b">
        <v>0</v>
      </c>
      <c r="AS260" s="50" t="b">
        <v>0</v>
      </c>
      <c r="AT260" s="50" t="b">
        <v>1</v>
      </c>
      <c r="AU260" s="50" t="b">
        <v>0</v>
      </c>
      <c r="AV260" s="43">
        <f t="shared" si="17"/>
        <v>0</v>
      </c>
      <c r="AW260" s="265"/>
      <c r="AX260" s="53"/>
      <c r="AY260" s="27">
        <f t="shared" si="22"/>
        <v>1</v>
      </c>
      <c r="AZ260" s="53"/>
      <c r="BA260" s="48" t="s">
        <v>124</v>
      </c>
      <c r="BB260" s="267" t="s">
        <v>125</v>
      </c>
      <c r="BC260" s="49" t="b">
        <v>0</v>
      </c>
      <c r="BD260" s="50" t="b">
        <v>1</v>
      </c>
      <c r="BE260" s="53"/>
      <c r="BF260" s="27">
        <f t="shared" si="23"/>
        <v>0</v>
      </c>
      <c r="BG260" s="27">
        <f t="shared" si="18"/>
        <v>0</v>
      </c>
      <c r="BH260" s="51">
        <f t="shared" si="19"/>
        <v>0</v>
      </c>
      <c r="BI260" s="52" t="b">
        <v>0</v>
      </c>
      <c r="BJ260" s="27" t="b">
        <f t="shared" si="20"/>
        <v>0</v>
      </c>
      <c r="BK260" s="27"/>
      <c r="BL260" s="27"/>
      <c r="BM260" s="27"/>
    </row>
    <row r="261" spans="1:65" ht="27.6" thickBot="1">
      <c r="A261" s="43" t="s">
        <v>2850</v>
      </c>
      <c r="B261" s="43">
        <f t="shared" si="21"/>
        <v>259</v>
      </c>
      <c r="C261" s="43" t="s">
        <v>2851</v>
      </c>
      <c r="D261" s="43">
        <v>2019</v>
      </c>
      <c r="E261" s="43"/>
      <c r="F261" s="43"/>
      <c r="G261" s="27">
        <f t="shared" si="15"/>
        <v>0</v>
      </c>
      <c r="H261" s="43"/>
      <c r="I261" s="43"/>
      <c r="J261" s="43" t="s">
        <v>2852</v>
      </c>
      <c r="K261" s="43">
        <v>34</v>
      </c>
      <c r="L261" s="43" t="s">
        <v>2853</v>
      </c>
      <c r="M261" s="46" t="s">
        <v>2854</v>
      </c>
      <c r="N261" s="43" t="s">
        <v>2855</v>
      </c>
      <c r="O261" s="43" t="s">
        <v>2856</v>
      </c>
      <c r="P261" s="43" t="s">
        <v>2857</v>
      </c>
      <c r="Q261" s="43" t="s">
        <v>2858</v>
      </c>
      <c r="R261" s="43" t="s">
        <v>2859</v>
      </c>
      <c r="S261" s="43" t="s">
        <v>2860</v>
      </c>
      <c r="T261" s="43"/>
      <c r="U261" s="43" t="s">
        <v>119</v>
      </c>
      <c r="V261" s="43" t="s">
        <v>120</v>
      </c>
      <c r="W261" s="43" t="s">
        <v>2861</v>
      </c>
      <c r="X261" s="53"/>
      <c r="Y261" s="48" t="s">
        <v>477</v>
      </c>
      <c r="Z261" s="43" t="s">
        <v>478</v>
      </c>
      <c r="AA261" s="49" t="b">
        <v>0</v>
      </c>
      <c r="AB261" s="49" t="b">
        <v>0</v>
      </c>
      <c r="AC261" s="49" t="b">
        <v>0</v>
      </c>
      <c r="AD261" s="50" t="b">
        <v>0</v>
      </c>
      <c r="AE261" s="50" t="b">
        <v>0</v>
      </c>
      <c r="AF261" s="50" t="b">
        <v>0</v>
      </c>
      <c r="AG261" s="50" t="b">
        <v>1</v>
      </c>
      <c r="AH261" s="50" t="b">
        <v>1</v>
      </c>
      <c r="AI261" s="43">
        <f t="shared" si="16"/>
        <v>0</v>
      </c>
      <c r="AJ261" s="266" t="s">
        <v>2862</v>
      </c>
      <c r="AK261" s="53"/>
      <c r="AL261" s="48" t="s">
        <v>122</v>
      </c>
      <c r="AM261" s="43" t="s">
        <v>670</v>
      </c>
      <c r="AN261" s="49" t="b">
        <v>0</v>
      </c>
      <c r="AO261" s="49" t="b">
        <v>0</v>
      </c>
      <c r="AP261" s="49" t="b">
        <v>0</v>
      </c>
      <c r="AQ261" s="50" t="b">
        <v>0</v>
      </c>
      <c r="AR261" s="50" t="b">
        <v>0</v>
      </c>
      <c r="AS261" s="50" t="b">
        <v>0</v>
      </c>
      <c r="AT261" s="50" t="b">
        <v>0</v>
      </c>
      <c r="AU261" s="50" t="b">
        <v>1</v>
      </c>
      <c r="AV261" s="43">
        <f t="shared" si="17"/>
        <v>0</v>
      </c>
      <c r="AW261" s="264"/>
      <c r="AX261" s="53"/>
      <c r="AY261" s="27">
        <f t="shared" si="22"/>
        <v>0</v>
      </c>
      <c r="AZ261" s="53"/>
      <c r="BA261" s="48"/>
      <c r="BB261" s="264"/>
      <c r="BC261" s="49" t="b">
        <v>0</v>
      </c>
      <c r="BD261" s="50" t="b">
        <v>0</v>
      </c>
      <c r="BE261" s="53"/>
      <c r="BF261" s="27">
        <f t="shared" si="23"/>
        <v>0</v>
      </c>
      <c r="BG261" s="27">
        <f t="shared" si="18"/>
        <v>0</v>
      </c>
      <c r="BH261" s="51">
        <f t="shared" si="19"/>
        <v>0</v>
      </c>
      <c r="BI261" s="52" t="b">
        <v>0</v>
      </c>
      <c r="BJ261" s="27" t="b">
        <f t="shared" si="20"/>
        <v>0</v>
      </c>
      <c r="BK261" s="27"/>
      <c r="BL261" s="27"/>
      <c r="BM261" s="27"/>
    </row>
    <row r="262" spans="1:65" ht="27.6" thickBot="1">
      <c r="A262" s="43" t="s">
        <v>2863</v>
      </c>
      <c r="B262" s="43">
        <f t="shared" si="21"/>
        <v>260</v>
      </c>
      <c r="C262" s="43" t="s">
        <v>2864</v>
      </c>
      <c r="D262" s="43">
        <v>2019</v>
      </c>
      <c r="E262" s="43"/>
      <c r="F262" s="43"/>
      <c r="G262" s="27">
        <f t="shared" si="15"/>
        <v>0</v>
      </c>
      <c r="H262" s="43"/>
      <c r="I262" s="43"/>
      <c r="J262" s="43" t="s">
        <v>2865</v>
      </c>
      <c r="K262" s="43">
        <v>4</v>
      </c>
      <c r="L262" s="43" t="s">
        <v>2866</v>
      </c>
      <c r="M262" s="46" t="s">
        <v>2867</v>
      </c>
      <c r="N262" s="43" t="s">
        <v>2868</v>
      </c>
      <c r="O262" s="43" t="s">
        <v>2869</v>
      </c>
      <c r="P262" s="43" t="s">
        <v>2870</v>
      </c>
      <c r="Q262" s="43" t="s">
        <v>2871</v>
      </c>
      <c r="R262" s="43" t="s">
        <v>775</v>
      </c>
      <c r="S262" s="43" t="s">
        <v>2872</v>
      </c>
      <c r="T262" s="43"/>
      <c r="U262" s="43" t="s">
        <v>119</v>
      </c>
      <c r="V262" s="43" t="s">
        <v>300</v>
      </c>
      <c r="W262" s="43" t="s">
        <v>2873</v>
      </c>
      <c r="X262" s="53"/>
      <c r="Y262" s="48" t="s">
        <v>477</v>
      </c>
      <c r="Z262" s="43" t="s">
        <v>478</v>
      </c>
      <c r="AA262" s="49" t="b">
        <v>1</v>
      </c>
      <c r="AB262" s="49" t="b">
        <v>0</v>
      </c>
      <c r="AC262" s="49" t="b">
        <v>0</v>
      </c>
      <c r="AD262" s="50" t="b">
        <v>0</v>
      </c>
      <c r="AE262" s="50" t="b">
        <v>0</v>
      </c>
      <c r="AF262" s="50" t="b">
        <v>0</v>
      </c>
      <c r="AG262" s="50" t="b">
        <v>1</v>
      </c>
      <c r="AH262" s="50" t="b">
        <v>0</v>
      </c>
      <c r="AI262" s="43">
        <f t="shared" si="16"/>
        <v>0</v>
      </c>
      <c r="AJ262" s="265"/>
      <c r="AK262" s="53"/>
      <c r="AL262" s="48" t="s">
        <v>122</v>
      </c>
      <c r="AM262" s="43" t="s">
        <v>670</v>
      </c>
      <c r="AN262" s="49" t="b">
        <v>0</v>
      </c>
      <c r="AO262" s="49" t="b">
        <v>0</v>
      </c>
      <c r="AP262" s="49" t="b">
        <v>0</v>
      </c>
      <c r="AQ262" s="50" t="b">
        <v>0</v>
      </c>
      <c r="AR262" s="50" t="b">
        <v>0</v>
      </c>
      <c r="AS262" s="50" t="b">
        <v>0</v>
      </c>
      <c r="AT262" s="50" t="b">
        <v>1</v>
      </c>
      <c r="AU262" s="50" t="b">
        <v>0</v>
      </c>
      <c r="AV262" s="43">
        <f t="shared" si="17"/>
        <v>0</v>
      </c>
      <c r="AW262" s="265"/>
      <c r="AX262" s="53"/>
      <c r="AY262" s="27">
        <f t="shared" si="22"/>
        <v>0</v>
      </c>
      <c r="AZ262" s="53"/>
      <c r="BA262" s="48"/>
      <c r="BB262" s="265"/>
      <c r="BC262" s="49" t="b">
        <v>0</v>
      </c>
      <c r="BD262" s="50" t="b">
        <v>0</v>
      </c>
      <c r="BE262" s="53"/>
      <c r="BF262" s="27">
        <f t="shared" si="23"/>
        <v>0</v>
      </c>
      <c r="BG262" s="27">
        <f t="shared" si="18"/>
        <v>0</v>
      </c>
      <c r="BH262" s="51">
        <f t="shared" si="19"/>
        <v>0</v>
      </c>
      <c r="BI262" s="52" t="b">
        <v>0</v>
      </c>
      <c r="BJ262" s="27" t="b">
        <f t="shared" si="20"/>
        <v>0</v>
      </c>
      <c r="BK262" s="27"/>
      <c r="BL262" s="27"/>
      <c r="BM262" s="27"/>
    </row>
    <row r="263" spans="1:65" ht="27.6" thickBot="1">
      <c r="A263" s="43" t="s">
        <v>2874</v>
      </c>
      <c r="B263" s="43">
        <f t="shared" si="21"/>
        <v>261</v>
      </c>
      <c r="C263" s="43" t="s">
        <v>2875</v>
      </c>
      <c r="D263" s="43">
        <v>2019</v>
      </c>
      <c r="E263" s="43"/>
      <c r="F263" s="43"/>
      <c r="G263" s="27">
        <f t="shared" si="15"/>
        <v>0</v>
      </c>
      <c r="H263" s="43"/>
      <c r="I263" s="43"/>
      <c r="J263" s="43" t="s">
        <v>2876</v>
      </c>
      <c r="K263" s="43">
        <v>6</v>
      </c>
      <c r="L263" s="43" t="s">
        <v>2877</v>
      </c>
      <c r="M263" s="46" t="s">
        <v>2878</v>
      </c>
      <c r="N263" s="43" t="s">
        <v>2879</v>
      </c>
      <c r="O263" s="43" t="s">
        <v>2880</v>
      </c>
      <c r="P263" s="43" t="s">
        <v>2881</v>
      </c>
      <c r="Q263" s="43" t="s">
        <v>2882</v>
      </c>
      <c r="R263" s="43" t="s">
        <v>117</v>
      </c>
      <c r="S263" s="43" t="s">
        <v>2883</v>
      </c>
      <c r="T263" s="43"/>
      <c r="U263" s="43" t="s">
        <v>119</v>
      </c>
      <c r="V263" s="43" t="s">
        <v>300</v>
      </c>
      <c r="W263" s="43" t="s">
        <v>2884</v>
      </c>
      <c r="X263" s="53"/>
      <c r="Y263" s="48" t="s">
        <v>477</v>
      </c>
      <c r="Z263" s="43" t="s">
        <v>478</v>
      </c>
      <c r="AA263" s="49" t="b">
        <v>0</v>
      </c>
      <c r="AB263" s="49" t="b">
        <v>0</v>
      </c>
      <c r="AC263" s="49" t="b">
        <v>0</v>
      </c>
      <c r="AD263" s="50" t="b">
        <v>0</v>
      </c>
      <c r="AE263" s="50" t="b">
        <v>0</v>
      </c>
      <c r="AF263" s="50" t="b">
        <v>0</v>
      </c>
      <c r="AG263" s="50" t="b">
        <v>1</v>
      </c>
      <c r="AH263" s="50" t="b">
        <v>1</v>
      </c>
      <c r="AI263" s="43">
        <f t="shared" si="16"/>
        <v>0</v>
      </c>
      <c r="AJ263" s="266" t="s">
        <v>2885</v>
      </c>
      <c r="AK263" s="53"/>
      <c r="AL263" s="48" t="s">
        <v>122</v>
      </c>
      <c r="AM263" s="43" t="s">
        <v>670</v>
      </c>
      <c r="AN263" s="49" t="b">
        <v>0</v>
      </c>
      <c r="AO263" s="49" t="b">
        <v>0</v>
      </c>
      <c r="AP263" s="49" t="b">
        <v>0</v>
      </c>
      <c r="AQ263" s="50" t="b">
        <v>0</v>
      </c>
      <c r="AR263" s="50" t="b">
        <v>0</v>
      </c>
      <c r="AS263" s="50" t="b">
        <v>0</v>
      </c>
      <c r="AT263" s="50" t="b">
        <v>0</v>
      </c>
      <c r="AU263" s="50" t="b">
        <v>1</v>
      </c>
      <c r="AV263" s="43">
        <f t="shared" si="17"/>
        <v>0</v>
      </c>
      <c r="AW263" s="264"/>
      <c r="AX263" s="53"/>
      <c r="AY263" s="27">
        <f t="shared" si="22"/>
        <v>0</v>
      </c>
      <c r="AZ263" s="53"/>
      <c r="BA263" s="48"/>
      <c r="BB263" s="264"/>
      <c r="BC263" s="49" t="b">
        <v>0</v>
      </c>
      <c r="BD263" s="50" t="b">
        <v>0</v>
      </c>
      <c r="BE263" s="53"/>
      <c r="BF263" s="27">
        <f t="shared" si="23"/>
        <v>0</v>
      </c>
      <c r="BG263" s="27">
        <f t="shared" si="18"/>
        <v>0</v>
      </c>
      <c r="BH263" s="51">
        <f t="shared" si="19"/>
        <v>0</v>
      </c>
      <c r="BI263" s="52" t="b">
        <v>0</v>
      </c>
      <c r="BJ263" s="27" t="b">
        <f t="shared" si="20"/>
        <v>0</v>
      </c>
      <c r="BK263" s="27"/>
      <c r="BL263" s="27"/>
      <c r="BM263" s="27"/>
    </row>
    <row r="264" spans="1:65" ht="27.6" thickBot="1">
      <c r="A264" s="43" t="s">
        <v>2886</v>
      </c>
      <c r="B264" s="43">
        <f t="shared" si="21"/>
        <v>262</v>
      </c>
      <c r="C264" s="43" t="s">
        <v>2887</v>
      </c>
      <c r="D264" s="43">
        <v>2019</v>
      </c>
      <c r="E264" s="43"/>
      <c r="F264" s="43"/>
      <c r="G264" s="27">
        <f t="shared" si="15"/>
        <v>0</v>
      </c>
      <c r="H264" s="43"/>
      <c r="I264" s="43"/>
      <c r="J264" s="43" t="s">
        <v>1673</v>
      </c>
      <c r="K264" s="43">
        <v>36</v>
      </c>
      <c r="L264" s="43" t="s">
        <v>2888</v>
      </c>
      <c r="M264" s="46" t="s">
        <v>2889</v>
      </c>
      <c r="N264" s="43" t="s">
        <v>2890</v>
      </c>
      <c r="O264" s="43" t="s">
        <v>2891</v>
      </c>
      <c r="P264" s="43" t="s">
        <v>2892</v>
      </c>
      <c r="Q264" s="43" t="s">
        <v>2893</v>
      </c>
      <c r="R264" s="43" t="s">
        <v>198</v>
      </c>
      <c r="S264" s="43" t="s">
        <v>2894</v>
      </c>
      <c r="T264" s="43">
        <v>30340257</v>
      </c>
      <c r="U264" s="43" t="s">
        <v>119</v>
      </c>
      <c r="V264" s="43" t="s">
        <v>120</v>
      </c>
      <c r="W264" s="43" t="s">
        <v>2895</v>
      </c>
      <c r="X264" s="53"/>
      <c r="Y264" s="48" t="s">
        <v>477</v>
      </c>
      <c r="Z264" s="43" t="s">
        <v>478</v>
      </c>
      <c r="AA264" s="49" t="b">
        <v>0</v>
      </c>
      <c r="AB264" s="49" t="b">
        <v>0</v>
      </c>
      <c r="AC264" s="49" t="b">
        <v>0</v>
      </c>
      <c r="AD264" s="50" t="b">
        <v>0</v>
      </c>
      <c r="AE264" s="50" t="b">
        <v>0</v>
      </c>
      <c r="AF264" s="50" t="b">
        <v>0</v>
      </c>
      <c r="AG264" s="50" t="b">
        <v>1</v>
      </c>
      <c r="AH264" s="50" t="b">
        <v>1</v>
      </c>
      <c r="AI264" s="43">
        <f t="shared" si="16"/>
        <v>0</v>
      </c>
      <c r="AJ264" s="267" t="s">
        <v>2896</v>
      </c>
      <c r="AK264" s="53"/>
      <c r="AL264" s="48" t="s">
        <v>122</v>
      </c>
      <c r="AM264" s="43" t="s">
        <v>670</v>
      </c>
      <c r="AN264" s="49" t="b">
        <v>0</v>
      </c>
      <c r="AO264" s="49" t="b">
        <v>0</v>
      </c>
      <c r="AP264" s="49" t="b">
        <v>0</v>
      </c>
      <c r="AQ264" s="50" t="b">
        <v>0</v>
      </c>
      <c r="AR264" s="50" t="b">
        <v>0</v>
      </c>
      <c r="AS264" s="50" t="b">
        <v>0</v>
      </c>
      <c r="AT264" s="50" t="b">
        <v>0</v>
      </c>
      <c r="AU264" s="50" t="b">
        <v>1</v>
      </c>
      <c r="AV264" s="43">
        <f t="shared" si="17"/>
        <v>0</v>
      </c>
      <c r="AW264" s="265"/>
      <c r="AX264" s="53"/>
      <c r="AY264" s="27">
        <f t="shared" si="22"/>
        <v>0</v>
      </c>
      <c r="AZ264" s="53"/>
      <c r="BA264" s="48"/>
      <c r="BB264" s="265"/>
      <c r="BC264" s="49" t="b">
        <v>0</v>
      </c>
      <c r="BD264" s="50" t="b">
        <v>0</v>
      </c>
      <c r="BE264" s="53"/>
      <c r="BF264" s="27">
        <f t="shared" si="23"/>
        <v>0</v>
      </c>
      <c r="BG264" s="27">
        <f t="shared" si="18"/>
        <v>0</v>
      </c>
      <c r="BH264" s="51">
        <f t="shared" si="19"/>
        <v>0</v>
      </c>
      <c r="BI264" s="52" t="b">
        <v>0</v>
      </c>
      <c r="BJ264" s="27" t="b">
        <f t="shared" si="20"/>
        <v>0</v>
      </c>
      <c r="BK264" s="27"/>
      <c r="BL264" s="27"/>
      <c r="BM264" s="27"/>
    </row>
    <row r="265" spans="1:65" ht="41.4" thickBot="1">
      <c r="A265" s="43" t="s">
        <v>2897</v>
      </c>
      <c r="B265" s="43">
        <f t="shared" si="21"/>
        <v>263</v>
      </c>
      <c r="C265" s="43" t="s">
        <v>2898</v>
      </c>
      <c r="D265" s="43">
        <v>2019</v>
      </c>
      <c r="E265" s="43"/>
      <c r="F265" s="43"/>
      <c r="G265" s="27">
        <f t="shared" si="15"/>
        <v>0</v>
      </c>
      <c r="H265" s="43"/>
      <c r="I265" s="43"/>
      <c r="J265" s="43" t="s">
        <v>2899</v>
      </c>
      <c r="K265" s="43">
        <v>6</v>
      </c>
      <c r="L265" s="43" t="s">
        <v>2900</v>
      </c>
      <c r="M265" s="46" t="s">
        <v>2901</v>
      </c>
      <c r="N265" s="43" t="s">
        <v>2902</v>
      </c>
      <c r="O265" s="43" t="s">
        <v>2903</v>
      </c>
      <c r="P265" s="43" t="s">
        <v>2904</v>
      </c>
      <c r="Q265" s="43" t="s">
        <v>2905</v>
      </c>
      <c r="R265" s="43" t="s">
        <v>198</v>
      </c>
      <c r="S265" s="43" t="s">
        <v>2906</v>
      </c>
      <c r="T265" s="43">
        <v>30982724</v>
      </c>
      <c r="U265" s="43" t="s">
        <v>119</v>
      </c>
      <c r="V265" s="43" t="s">
        <v>120</v>
      </c>
      <c r="W265" s="43" t="s">
        <v>2907</v>
      </c>
      <c r="X265" s="53"/>
      <c r="Y265" s="48" t="s">
        <v>871</v>
      </c>
      <c r="Z265" s="43" t="s">
        <v>872</v>
      </c>
      <c r="AA265" s="49" t="b">
        <v>0</v>
      </c>
      <c r="AB265" s="49" t="b">
        <v>0</v>
      </c>
      <c r="AC265" s="49" t="b">
        <v>0</v>
      </c>
      <c r="AD265" s="50" t="b">
        <v>0</v>
      </c>
      <c r="AE265" s="50" t="b">
        <v>0</v>
      </c>
      <c r="AF265" s="50" t="b">
        <v>0</v>
      </c>
      <c r="AG265" s="50" t="b">
        <v>0</v>
      </c>
      <c r="AH265" s="50" t="b">
        <v>1</v>
      </c>
      <c r="AI265" s="43">
        <f t="shared" si="16"/>
        <v>0</v>
      </c>
      <c r="AJ265" s="266" t="s">
        <v>5940</v>
      </c>
      <c r="AK265" s="53"/>
      <c r="AL265" s="48" t="s">
        <v>122</v>
      </c>
      <c r="AM265" s="43" t="s">
        <v>670</v>
      </c>
      <c r="AN265" s="49" t="b">
        <v>0</v>
      </c>
      <c r="AO265" s="49" t="b">
        <v>0</v>
      </c>
      <c r="AP265" s="49" t="b">
        <v>0</v>
      </c>
      <c r="AQ265" s="50" t="b">
        <v>0</v>
      </c>
      <c r="AR265" s="50" t="b">
        <v>0</v>
      </c>
      <c r="AS265" s="50" t="b">
        <v>0</v>
      </c>
      <c r="AT265" s="50" t="b">
        <v>0</v>
      </c>
      <c r="AU265" s="50" t="b">
        <v>1</v>
      </c>
      <c r="AV265" s="43">
        <f t="shared" si="17"/>
        <v>0</v>
      </c>
      <c r="AW265" s="264"/>
      <c r="AX265" s="53"/>
      <c r="AY265" s="27">
        <f t="shared" si="22"/>
        <v>0</v>
      </c>
      <c r="AZ265" s="53"/>
      <c r="BA265" s="48"/>
      <c r="BB265" s="264"/>
      <c r="BC265" s="49" t="b">
        <v>0</v>
      </c>
      <c r="BD265" s="50" t="b">
        <v>0</v>
      </c>
      <c r="BE265" s="53"/>
      <c r="BF265" s="27">
        <f t="shared" si="23"/>
        <v>0</v>
      </c>
      <c r="BG265" s="27">
        <f t="shared" si="18"/>
        <v>0</v>
      </c>
      <c r="BH265" s="51">
        <f t="shared" si="19"/>
        <v>0</v>
      </c>
      <c r="BI265" s="52" t="b">
        <v>0</v>
      </c>
      <c r="BJ265" s="27" t="b">
        <f t="shared" si="20"/>
        <v>0</v>
      </c>
      <c r="BK265" s="27"/>
      <c r="BL265" s="27"/>
      <c r="BM265" s="27"/>
    </row>
    <row r="266" spans="1:65" ht="31.2" thickBot="1">
      <c r="A266" s="43" t="s">
        <v>2908</v>
      </c>
      <c r="B266" s="43">
        <f t="shared" si="21"/>
        <v>264</v>
      </c>
      <c r="C266" s="43" t="s">
        <v>2909</v>
      </c>
      <c r="D266" s="43">
        <v>2019</v>
      </c>
      <c r="E266" s="43"/>
      <c r="F266" s="43"/>
      <c r="G266" s="27">
        <f t="shared" si="15"/>
        <v>0</v>
      </c>
      <c r="H266" s="43"/>
      <c r="I266" s="43"/>
      <c r="J266" s="43" t="s">
        <v>2910</v>
      </c>
      <c r="K266" s="43">
        <v>0</v>
      </c>
      <c r="L266" s="43"/>
      <c r="M266" s="43"/>
      <c r="N266" s="43" t="s">
        <v>2911</v>
      </c>
      <c r="O266" s="43" t="s">
        <v>2912</v>
      </c>
      <c r="P266" s="43" t="s">
        <v>2913</v>
      </c>
      <c r="Q266" s="43" t="s">
        <v>2914</v>
      </c>
      <c r="R266" s="43" t="s">
        <v>2915</v>
      </c>
      <c r="S266" s="43" t="s">
        <v>2916</v>
      </c>
      <c r="T266" s="43"/>
      <c r="U266" s="43" t="s">
        <v>119</v>
      </c>
      <c r="V266" s="43" t="s">
        <v>120</v>
      </c>
      <c r="W266" s="43" t="s">
        <v>2917</v>
      </c>
      <c r="X266" s="53"/>
      <c r="Y266" s="48" t="s">
        <v>871</v>
      </c>
      <c r="Z266" s="43" t="s">
        <v>872</v>
      </c>
      <c r="AA266" s="49" t="b">
        <v>0</v>
      </c>
      <c r="AB266" s="49" t="b">
        <v>0</v>
      </c>
      <c r="AC266" s="49" t="b">
        <v>0</v>
      </c>
      <c r="AD266" s="50" t="b">
        <v>0</v>
      </c>
      <c r="AE266" s="50" t="b">
        <v>0</v>
      </c>
      <c r="AF266" s="50" t="b">
        <v>0</v>
      </c>
      <c r="AG266" s="50" t="b">
        <v>1</v>
      </c>
      <c r="AH266" s="50" t="b">
        <v>0</v>
      </c>
      <c r="AI266" s="43">
        <f t="shared" si="16"/>
        <v>0</v>
      </c>
      <c r="AJ266" s="267" t="s">
        <v>2918</v>
      </c>
      <c r="AK266" s="53"/>
      <c r="AL266" s="48" t="s">
        <v>122</v>
      </c>
      <c r="AM266" s="43" t="s">
        <v>670</v>
      </c>
      <c r="AN266" s="49" t="b">
        <v>0</v>
      </c>
      <c r="AO266" s="49" t="b">
        <v>0</v>
      </c>
      <c r="AP266" s="49" t="b">
        <v>0</v>
      </c>
      <c r="AQ266" s="50" t="b">
        <v>0</v>
      </c>
      <c r="AR266" s="50" t="b">
        <v>0</v>
      </c>
      <c r="AS266" s="50" t="b">
        <v>0</v>
      </c>
      <c r="AT266" s="50" t="b">
        <v>1</v>
      </c>
      <c r="AU266" s="50" t="b">
        <v>0</v>
      </c>
      <c r="AV266" s="43">
        <f t="shared" si="17"/>
        <v>0</v>
      </c>
      <c r="AW266" s="265"/>
      <c r="AX266" s="53"/>
      <c r="AY266" s="27">
        <f t="shared" si="22"/>
        <v>0</v>
      </c>
      <c r="AZ266" s="53"/>
      <c r="BA266" s="48"/>
      <c r="BB266" s="265"/>
      <c r="BC266" s="49" t="b">
        <v>0</v>
      </c>
      <c r="BD266" s="50" t="b">
        <v>0</v>
      </c>
      <c r="BE266" s="53"/>
      <c r="BF266" s="27">
        <f t="shared" si="23"/>
        <v>0</v>
      </c>
      <c r="BG266" s="27">
        <f t="shared" si="18"/>
        <v>0</v>
      </c>
      <c r="BH266" s="51">
        <f t="shared" si="19"/>
        <v>0</v>
      </c>
      <c r="BI266" s="52" t="b">
        <v>0</v>
      </c>
      <c r="BJ266" s="27" t="b">
        <f t="shared" si="20"/>
        <v>0</v>
      </c>
      <c r="BK266" s="27"/>
      <c r="BL266" s="27"/>
      <c r="BM266" s="27"/>
    </row>
    <row r="267" spans="1:65" ht="27.6" thickBot="1">
      <c r="A267" s="43" t="s">
        <v>2919</v>
      </c>
      <c r="B267" s="43">
        <f t="shared" si="21"/>
        <v>265</v>
      </c>
      <c r="C267" s="43" t="s">
        <v>2920</v>
      </c>
      <c r="D267" s="43">
        <v>2019</v>
      </c>
      <c r="E267" s="43"/>
      <c r="F267" s="43"/>
      <c r="G267" s="27">
        <f t="shared" si="15"/>
        <v>0</v>
      </c>
      <c r="H267" s="43"/>
      <c r="I267" s="43"/>
      <c r="J267" s="43" t="s">
        <v>2921</v>
      </c>
      <c r="K267" s="43">
        <v>37</v>
      </c>
      <c r="L267" s="43" t="s">
        <v>2922</v>
      </c>
      <c r="M267" s="46" t="s">
        <v>2923</v>
      </c>
      <c r="N267" s="43" t="s">
        <v>2924</v>
      </c>
      <c r="O267" s="43" t="s">
        <v>2925</v>
      </c>
      <c r="P267" s="43" t="s">
        <v>2926</v>
      </c>
      <c r="Q267" s="43" t="s">
        <v>2927</v>
      </c>
      <c r="R267" s="43" t="s">
        <v>2928</v>
      </c>
      <c r="S267" s="43" t="s">
        <v>2916</v>
      </c>
      <c r="T267" s="43">
        <v>30129999</v>
      </c>
      <c r="U267" s="43" t="s">
        <v>119</v>
      </c>
      <c r="V267" s="43" t="s">
        <v>120</v>
      </c>
      <c r="W267" s="43" t="s">
        <v>2929</v>
      </c>
      <c r="X267" s="53"/>
      <c r="Y267" s="48" t="s">
        <v>477</v>
      </c>
      <c r="Z267" s="43" t="s">
        <v>478</v>
      </c>
      <c r="AA267" s="49" t="b">
        <v>0</v>
      </c>
      <c r="AB267" s="49" t="b">
        <v>0</v>
      </c>
      <c r="AC267" s="49" t="b">
        <v>0</v>
      </c>
      <c r="AD267" s="50" t="b">
        <v>0</v>
      </c>
      <c r="AE267" s="50" t="b">
        <v>0</v>
      </c>
      <c r="AF267" s="50" t="b">
        <v>0</v>
      </c>
      <c r="AG267" s="50" t="b">
        <v>1</v>
      </c>
      <c r="AH267" s="50" t="b">
        <v>1</v>
      </c>
      <c r="AI267" s="43">
        <f t="shared" si="16"/>
        <v>0</v>
      </c>
      <c r="AJ267" s="266" t="s">
        <v>2930</v>
      </c>
      <c r="AK267" s="53"/>
      <c r="AL267" s="48" t="s">
        <v>122</v>
      </c>
      <c r="AM267" s="43" t="s">
        <v>670</v>
      </c>
      <c r="AN267" s="49" t="b">
        <v>0</v>
      </c>
      <c r="AO267" s="49" t="b">
        <v>0</v>
      </c>
      <c r="AP267" s="49" t="b">
        <v>0</v>
      </c>
      <c r="AQ267" s="50" t="b">
        <v>0</v>
      </c>
      <c r="AR267" s="50" t="b">
        <v>0</v>
      </c>
      <c r="AS267" s="50" t="b">
        <v>0</v>
      </c>
      <c r="AT267" s="50" t="b">
        <v>0</v>
      </c>
      <c r="AU267" s="50" t="b">
        <v>1</v>
      </c>
      <c r="AV267" s="43">
        <f t="shared" si="17"/>
        <v>0</v>
      </c>
      <c r="AW267" s="264"/>
      <c r="AX267" s="53"/>
      <c r="AY267" s="27">
        <f t="shared" si="22"/>
        <v>0</v>
      </c>
      <c r="AZ267" s="53"/>
      <c r="BA267" s="48"/>
      <c r="BB267" s="264"/>
      <c r="BC267" s="49" t="b">
        <v>0</v>
      </c>
      <c r="BD267" s="50" t="b">
        <v>0</v>
      </c>
      <c r="BE267" s="53"/>
      <c r="BF267" s="27">
        <f t="shared" si="23"/>
        <v>0</v>
      </c>
      <c r="BG267" s="27">
        <f t="shared" si="18"/>
        <v>0</v>
      </c>
      <c r="BH267" s="51">
        <f t="shared" si="19"/>
        <v>0</v>
      </c>
      <c r="BI267" s="52" t="b">
        <v>0</v>
      </c>
      <c r="BJ267" s="27" t="b">
        <f t="shared" si="20"/>
        <v>0</v>
      </c>
      <c r="BK267" s="27"/>
      <c r="BL267" s="27"/>
      <c r="BM267" s="27"/>
    </row>
    <row r="268" spans="1:65" ht="27.6" thickBot="1">
      <c r="A268" s="43" t="s">
        <v>2931</v>
      </c>
      <c r="B268" s="43">
        <f t="shared" si="21"/>
        <v>266</v>
      </c>
      <c r="C268" s="43" t="s">
        <v>2932</v>
      </c>
      <c r="D268" s="43">
        <v>2019</v>
      </c>
      <c r="E268" s="43"/>
      <c r="F268" s="43"/>
      <c r="G268" s="27">
        <f t="shared" si="15"/>
        <v>0</v>
      </c>
      <c r="H268" s="43"/>
      <c r="I268" s="43"/>
      <c r="J268" s="43" t="s">
        <v>2933</v>
      </c>
      <c r="K268" s="43">
        <v>8</v>
      </c>
      <c r="L268" s="43" t="s">
        <v>2934</v>
      </c>
      <c r="M268" s="46" t="s">
        <v>2935</v>
      </c>
      <c r="N268" s="43" t="s">
        <v>2936</v>
      </c>
      <c r="O268" s="43" t="s">
        <v>2937</v>
      </c>
      <c r="P268" s="43" t="s">
        <v>2938</v>
      </c>
      <c r="Q268" s="43" t="s">
        <v>2939</v>
      </c>
      <c r="R268" s="43" t="s">
        <v>117</v>
      </c>
      <c r="S268" s="43" t="s">
        <v>2940</v>
      </c>
      <c r="T268" s="43"/>
      <c r="U268" s="43" t="s">
        <v>119</v>
      </c>
      <c r="V268" s="43" t="s">
        <v>300</v>
      </c>
      <c r="W268" s="43" t="s">
        <v>2941</v>
      </c>
      <c r="X268" s="53"/>
      <c r="Y268" s="48" t="s">
        <v>477</v>
      </c>
      <c r="Z268" s="43" t="s">
        <v>478</v>
      </c>
      <c r="AA268" s="49" t="b">
        <v>1</v>
      </c>
      <c r="AB268" s="49" t="b">
        <v>0</v>
      </c>
      <c r="AC268" s="49" t="b">
        <v>0</v>
      </c>
      <c r="AD268" s="50" t="b">
        <v>0</v>
      </c>
      <c r="AE268" s="50" t="b">
        <v>0</v>
      </c>
      <c r="AF268" s="50" t="b">
        <v>0</v>
      </c>
      <c r="AG268" s="50" t="b">
        <v>1</v>
      </c>
      <c r="AH268" s="50" t="b">
        <v>0</v>
      </c>
      <c r="AI268" s="43">
        <f t="shared" si="16"/>
        <v>0</v>
      </c>
      <c r="AJ268" s="265"/>
      <c r="AK268" s="53"/>
      <c r="AL268" s="48" t="s">
        <v>122</v>
      </c>
      <c r="AM268" s="43" t="s">
        <v>670</v>
      </c>
      <c r="AN268" s="49" t="b">
        <v>0</v>
      </c>
      <c r="AO268" s="49" t="b">
        <v>0</v>
      </c>
      <c r="AP268" s="49" t="b">
        <v>0</v>
      </c>
      <c r="AQ268" s="50" t="b">
        <v>0</v>
      </c>
      <c r="AR268" s="50" t="b">
        <v>0</v>
      </c>
      <c r="AS268" s="50" t="b">
        <v>0</v>
      </c>
      <c r="AT268" s="50" t="b">
        <v>1</v>
      </c>
      <c r="AU268" s="50" t="b">
        <v>0</v>
      </c>
      <c r="AV268" s="43">
        <f t="shared" si="17"/>
        <v>0</v>
      </c>
      <c r="AW268" s="265"/>
      <c r="AX268" s="53"/>
      <c r="AY268" s="27">
        <f t="shared" si="22"/>
        <v>0</v>
      </c>
      <c r="AZ268" s="53"/>
      <c r="BA268" s="48"/>
      <c r="BB268" s="265"/>
      <c r="BC268" s="49" t="b">
        <v>0</v>
      </c>
      <c r="BD268" s="50" t="b">
        <v>0</v>
      </c>
      <c r="BE268" s="53"/>
      <c r="BF268" s="27">
        <f t="shared" si="23"/>
        <v>0</v>
      </c>
      <c r="BG268" s="27">
        <f t="shared" si="18"/>
        <v>0</v>
      </c>
      <c r="BH268" s="51">
        <f t="shared" si="19"/>
        <v>0</v>
      </c>
      <c r="BI268" s="52" t="b">
        <v>0</v>
      </c>
      <c r="BJ268" s="27" t="b">
        <f t="shared" si="20"/>
        <v>0</v>
      </c>
      <c r="BK268" s="27"/>
      <c r="BL268" s="27"/>
      <c r="BM268" s="27"/>
    </row>
    <row r="269" spans="1:65" ht="27.6" thickBot="1">
      <c r="A269" s="43" t="s">
        <v>2942</v>
      </c>
      <c r="B269" s="43">
        <f t="shared" si="21"/>
        <v>267</v>
      </c>
      <c r="C269" s="43" t="s">
        <v>2943</v>
      </c>
      <c r="D269" s="43">
        <v>2019</v>
      </c>
      <c r="E269" s="43"/>
      <c r="F269" s="43"/>
      <c r="G269" s="27">
        <f t="shared" si="15"/>
        <v>0</v>
      </c>
      <c r="H269" s="43"/>
      <c r="I269" s="43"/>
      <c r="J269" s="43" t="s">
        <v>2944</v>
      </c>
      <c r="K269" s="43">
        <v>0</v>
      </c>
      <c r="L269" s="43" t="s">
        <v>2945</v>
      </c>
      <c r="M269" s="46" t="s">
        <v>2946</v>
      </c>
      <c r="N269" s="43" t="s">
        <v>2947</v>
      </c>
      <c r="O269" s="43" t="s">
        <v>2948</v>
      </c>
      <c r="P269" s="43" t="s">
        <v>2949</v>
      </c>
      <c r="Q269" s="43" t="s">
        <v>2950</v>
      </c>
      <c r="R269" s="43" t="s">
        <v>117</v>
      </c>
      <c r="S269" s="43" t="s">
        <v>2951</v>
      </c>
      <c r="T269" s="43"/>
      <c r="U269" s="43" t="s">
        <v>119</v>
      </c>
      <c r="V269" s="43" t="s">
        <v>300</v>
      </c>
      <c r="W269" s="43" t="s">
        <v>2952</v>
      </c>
      <c r="X269" s="53"/>
      <c r="Y269" s="48" t="s">
        <v>477</v>
      </c>
      <c r="Z269" s="43" t="s">
        <v>478</v>
      </c>
      <c r="AA269" s="49" t="b">
        <v>0</v>
      </c>
      <c r="AB269" s="49" t="b">
        <v>0</v>
      </c>
      <c r="AC269" s="49" t="b">
        <v>0</v>
      </c>
      <c r="AD269" s="50" t="b">
        <v>0</v>
      </c>
      <c r="AE269" s="50" t="b">
        <v>0</v>
      </c>
      <c r="AF269" s="50" t="b">
        <v>0</v>
      </c>
      <c r="AG269" s="50" t="b">
        <v>1</v>
      </c>
      <c r="AH269" s="50" t="b">
        <v>1</v>
      </c>
      <c r="AI269" s="43">
        <f t="shared" si="16"/>
        <v>0</v>
      </c>
      <c r="AJ269" s="266" t="s">
        <v>2953</v>
      </c>
      <c r="AK269" s="53"/>
      <c r="AL269" s="48" t="s">
        <v>122</v>
      </c>
      <c r="AM269" s="43" t="s">
        <v>670</v>
      </c>
      <c r="AN269" s="49" t="b">
        <v>0</v>
      </c>
      <c r="AO269" s="49" t="b">
        <v>0</v>
      </c>
      <c r="AP269" s="49" t="b">
        <v>0</v>
      </c>
      <c r="AQ269" s="50" t="b">
        <v>0</v>
      </c>
      <c r="AR269" s="50" t="b">
        <v>0</v>
      </c>
      <c r="AS269" s="50" t="b">
        <v>0</v>
      </c>
      <c r="AT269" s="50" t="b">
        <v>0</v>
      </c>
      <c r="AU269" s="50" t="b">
        <v>1</v>
      </c>
      <c r="AV269" s="43">
        <f t="shared" si="17"/>
        <v>0</v>
      </c>
      <c r="AW269" s="264"/>
      <c r="AX269" s="53"/>
      <c r="AY269" s="27">
        <f t="shared" si="22"/>
        <v>0</v>
      </c>
      <c r="AZ269" s="53"/>
      <c r="BA269" s="48"/>
      <c r="BB269" s="264"/>
      <c r="BC269" s="49" t="b">
        <v>0</v>
      </c>
      <c r="BD269" s="50" t="b">
        <v>0</v>
      </c>
      <c r="BE269" s="53"/>
      <c r="BF269" s="27">
        <f t="shared" si="23"/>
        <v>0</v>
      </c>
      <c r="BG269" s="27">
        <f t="shared" si="18"/>
        <v>0</v>
      </c>
      <c r="BH269" s="51">
        <f t="shared" si="19"/>
        <v>0</v>
      </c>
      <c r="BI269" s="52" t="b">
        <v>0</v>
      </c>
      <c r="BJ269" s="27" t="b">
        <f t="shared" si="20"/>
        <v>0</v>
      </c>
      <c r="BK269" s="27"/>
      <c r="BL269" s="27"/>
      <c r="BM269" s="27"/>
    </row>
    <row r="270" spans="1:65" ht="27.6" thickBot="1">
      <c r="A270" s="43" t="s">
        <v>2954</v>
      </c>
      <c r="B270" s="43">
        <f t="shared" si="21"/>
        <v>268</v>
      </c>
      <c r="C270" s="43" t="s">
        <v>2955</v>
      </c>
      <c r="D270" s="43">
        <v>2019</v>
      </c>
      <c r="E270" s="43"/>
      <c r="F270" s="43"/>
      <c r="G270" s="27">
        <f t="shared" si="15"/>
        <v>0</v>
      </c>
      <c r="H270" s="43"/>
      <c r="I270" s="43"/>
      <c r="J270" s="43" t="s">
        <v>2956</v>
      </c>
      <c r="K270" s="43">
        <v>13</v>
      </c>
      <c r="L270" s="43" t="s">
        <v>2957</v>
      </c>
      <c r="M270" s="46" t="s">
        <v>2958</v>
      </c>
      <c r="N270" s="43" t="s">
        <v>2959</v>
      </c>
      <c r="O270" s="43" t="s">
        <v>2960</v>
      </c>
      <c r="P270" s="43"/>
      <c r="Q270" s="43" t="s">
        <v>2961</v>
      </c>
      <c r="R270" s="43" t="s">
        <v>117</v>
      </c>
      <c r="S270" s="43" t="s">
        <v>2962</v>
      </c>
      <c r="T270" s="43"/>
      <c r="U270" s="43" t="s">
        <v>119</v>
      </c>
      <c r="V270" s="43" t="s">
        <v>300</v>
      </c>
      <c r="W270" s="43" t="s">
        <v>2963</v>
      </c>
      <c r="X270" s="53"/>
      <c r="Y270" s="48" t="s">
        <v>477</v>
      </c>
      <c r="Z270" s="43" t="s">
        <v>478</v>
      </c>
      <c r="AA270" s="49" t="b">
        <v>1</v>
      </c>
      <c r="AB270" s="49" t="b">
        <v>0</v>
      </c>
      <c r="AC270" s="49" t="b">
        <v>0</v>
      </c>
      <c r="AD270" s="50" t="b">
        <v>0</v>
      </c>
      <c r="AE270" s="50" t="b">
        <v>0</v>
      </c>
      <c r="AF270" s="50" t="b">
        <v>0</v>
      </c>
      <c r="AG270" s="50" t="b">
        <v>1</v>
      </c>
      <c r="AH270" s="50" t="b">
        <v>0</v>
      </c>
      <c r="AI270" s="43">
        <f t="shared" si="16"/>
        <v>0</v>
      </c>
      <c r="AJ270" s="265"/>
      <c r="AK270" s="53"/>
      <c r="AL270" s="48" t="s">
        <v>122</v>
      </c>
      <c r="AM270" s="43" t="s">
        <v>670</v>
      </c>
      <c r="AN270" s="49" t="b">
        <v>0</v>
      </c>
      <c r="AO270" s="49" t="b">
        <v>0</v>
      </c>
      <c r="AP270" s="49" t="b">
        <v>0</v>
      </c>
      <c r="AQ270" s="50" t="b">
        <v>0</v>
      </c>
      <c r="AR270" s="50" t="b">
        <v>0</v>
      </c>
      <c r="AS270" s="50" t="b">
        <v>0</v>
      </c>
      <c r="AT270" s="50" t="b">
        <v>1</v>
      </c>
      <c r="AU270" s="50" t="b">
        <v>0</v>
      </c>
      <c r="AV270" s="43">
        <f t="shared" si="17"/>
        <v>0</v>
      </c>
      <c r="AW270" s="265"/>
      <c r="AX270" s="53"/>
      <c r="AY270" s="27">
        <f t="shared" si="22"/>
        <v>0</v>
      </c>
      <c r="AZ270" s="53"/>
      <c r="BA270" s="48"/>
      <c r="BB270" s="265"/>
      <c r="BC270" s="49" t="b">
        <v>0</v>
      </c>
      <c r="BD270" s="50" t="b">
        <v>0</v>
      </c>
      <c r="BE270" s="53"/>
      <c r="BF270" s="27">
        <f t="shared" si="23"/>
        <v>0</v>
      </c>
      <c r="BG270" s="27">
        <f t="shared" si="18"/>
        <v>0</v>
      </c>
      <c r="BH270" s="51">
        <f t="shared" si="19"/>
        <v>0</v>
      </c>
      <c r="BI270" s="52" t="b">
        <v>0</v>
      </c>
      <c r="BJ270" s="27" t="b">
        <f t="shared" si="20"/>
        <v>0</v>
      </c>
      <c r="BK270" s="27"/>
      <c r="BL270" s="27"/>
      <c r="BM270" s="27"/>
    </row>
    <row r="271" spans="1:65" ht="27.6" thickBot="1">
      <c r="A271" s="43" t="s">
        <v>2964</v>
      </c>
      <c r="B271" s="43">
        <f t="shared" si="21"/>
        <v>269</v>
      </c>
      <c r="C271" s="43" t="s">
        <v>2965</v>
      </c>
      <c r="D271" s="43">
        <v>2019</v>
      </c>
      <c r="E271" s="43"/>
      <c r="F271" s="43"/>
      <c r="G271" s="27">
        <f t="shared" si="15"/>
        <v>0</v>
      </c>
      <c r="H271" s="43"/>
      <c r="I271" s="43"/>
      <c r="J271" s="43" t="s">
        <v>2956</v>
      </c>
      <c r="K271" s="43">
        <v>15</v>
      </c>
      <c r="L271" s="43" t="s">
        <v>2966</v>
      </c>
      <c r="M271" s="46" t="s">
        <v>2967</v>
      </c>
      <c r="N271" s="43" t="s">
        <v>2968</v>
      </c>
      <c r="O271" s="43" t="s">
        <v>2969</v>
      </c>
      <c r="P271" s="43"/>
      <c r="Q271" s="43" t="s">
        <v>2970</v>
      </c>
      <c r="R271" s="43" t="s">
        <v>117</v>
      </c>
      <c r="S271" s="43" t="s">
        <v>2962</v>
      </c>
      <c r="T271" s="43"/>
      <c r="U271" s="43" t="s">
        <v>119</v>
      </c>
      <c r="V271" s="43" t="s">
        <v>300</v>
      </c>
      <c r="W271" s="43" t="s">
        <v>2971</v>
      </c>
      <c r="X271" s="53"/>
      <c r="Y271" s="48" t="s">
        <v>122</v>
      </c>
      <c r="Z271" s="43" t="s">
        <v>433</v>
      </c>
      <c r="AA271" s="49" t="b">
        <v>1</v>
      </c>
      <c r="AB271" s="49" t="b">
        <v>0</v>
      </c>
      <c r="AC271" s="49" t="b">
        <v>0</v>
      </c>
      <c r="AD271" s="50" t="b">
        <v>0</v>
      </c>
      <c r="AE271" s="50" t="b">
        <v>0</v>
      </c>
      <c r="AF271" s="50" t="b">
        <v>0</v>
      </c>
      <c r="AG271" s="50" t="b">
        <v>0</v>
      </c>
      <c r="AH271" s="50" t="b">
        <v>0</v>
      </c>
      <c r="AI271" s="43">
        <f t="shared" si="16"/>
        <v>1</v>
      </c>
      <c r="AJ271" s="264"/>
      <c r="AK271" s="53"/>
      <c r="AL271" s="48" t="s">
        <v>138</v>
      </c>
      <c r="AM271" s="43" t="s">
        <v>139</v>
      </c>
      <c r="AN271" s="49" t="b">
        <v>1</v>
      </c>
      <c r="AO271" s="49" t="b">
        <v>0</v>
      </c>
      <c r="AP271" s="49" t="b">
        <v>0</v>
      </c>
      <c r="AQ271" s="50" t="b">
        <v>0</v>
      </c>
      <c r="AR271" s="50" t="b">
        <v>0</v>
      </c>
      <c r="AS271" s="50" t="b">
        <v>0</v>
      </c>
      <c r="AT271" s="50" t="b">
        <v>1</v>
      </c>
      <c r="AU271" s="50" t="b">
        <v>0</v>
      </c>
      <c r="AV271" s="43">
        <f t="shared" si="17"/>
        <v>0</v>
      </c>
      <c r="AW271" s="264"/>
      <c r="AX271" s="53"/>
      <c r="AY271" s="27">
        <f t="shared" si="22"/>
        <v>1</v>
      </c>
      <c r="AZ271" s="53"/>
      <c r="BA271" s="48" t="s">
        <v>122</v>
      </c>
      <c r="BB271" s="266" t="s">
        <v>670</v>
      </c>
      <c r="BC271" s="49" t="b">
        <v>0</v>
      </c>
      <c r="BD271" s="50" t="b">
        <v>1</v>
      </c>
      <c r="BE271" s="53"/>
      <c r="BF271" s="27">
        <f t="shared" si="23"/>
        <v>0</v>
      </c>
      <c r="BG271" s="27">
        <f t="shared" si="18"/>
        <v>0</v>
      </c>
      <c r="BH271" s="51">
        <f t="shared" si="19"/>
        <v>0</v>
      </c>
      <c r="BI271" s="52" t="b">
        <v>0</v>
      </c>
      <c r="BJ271" s="27" t="b">
        <f t="shared" si="20"/>
        <v>0</v>
      </c>
      <c r="BK271" s="27"/>
      <c r="BL271" s="27"/>
      <c r="BM271" s="27"/>
    </row>
    <row r="272" spans="1:65" ht="27.6" thickBot="1">
      <c r="A272" s="43" t="s">
        <v>2972</v>
      </c>
      <c r="B272" s="43">
        <f t="shared" si="21"/>
        <v>270</v>
      </c>
      <c r="C272" s="43" t="s">
        <v>2973</v>
      </c>
      <c r="D272" s="43">
        <v>2019</v>
      </c>
      <c r="E272" s="44" t="s">
        <v>28</v>
      </c>
      <c r="F272" s="44" t="s">
        <v>2974</v>
      </c>
      <c r="G272" s="27">
        <f t="shared" si="15"/>
        <v>1</v>
      </c>
      <c r="H272" s="44" t="s">
        <v>674</v>
      </c>
      <c r="I272" s="44" t="s">
        <v>689</v>
      </c>
      <c r="J272" s="43" t="s">
        <v>2975</v>
      </c>
      <c r="K272" s="43">
        <v>89</v>
      </c>
      <c r="L272" s="43" t="s">
        <v>2976</v>
      </c>
      <c r="M272" s="46" t="s">
        <v>2977</v>
      </c>
      <c r="N272" s="43" t="s">
        <v>2978</v>
      </c>
      <c r="O272" s="43" t="s">
        <v>2979</v>
      </c>
      <c r="P272" s="43" t="s">
        <v>2980</v>
      </c>
      <c r="Q272" s="43" t="s">
        <v>2981</v>
      </c>
      <c r="R272" s="43" t="s">
        <v>117</v>
      </c>
      <c r="S272" s="43" t="s">
        <v>2982</v>
      </c>
      <c r="T272" s="43"/>
      <c r="U272" s="43" t="s">
        <v>119</v>
      </c>
      <c r="V272" s="43" t="s">
        <v>1127</v>
      </c>
      <c r="W272" s="43" t="s">
        <v>2983</v>
      </c>
      <c r="X272" s="47"/>
      <c r="Y272" s="48" t="s">
        <v>122</v>
      </c>
      <c r="Z272" s="43" t="s">
        <v>433</v>
      </c>
      <c r="AA272" s="49" t="b">
        <v>1</v>
      </c>
      <c r="AB272" s="49" t="b">
        <v>0</v>
      </c>
      <c r="AC272" s="49" t="b">
        <v>0</v>
      </c>
      <c r="AD272" s="50" t="b">
        <v>0</v>
      </c>
      <c r="AE272" s="50" t="b">
        <v>0</v>
      </c>
      <c r="AF272" s="50" t="b">
        <v>0</v>
      </c>
      <c r="AG272" s="50" t="b">
        <v>0</v>
      </c>
      <c r="AH272" s="50" t="b">
        <v>0</v>
      </c>
      <c r="AI272" s="43">
        <f t="shared" si="16"/>
        <v>1</v>
      </c>
      <c r="AJ272" s="265"/>
      <c r="AK272" s="47"/>
      <c r="AL272" s="48" t="s">
        <v>138</v>
      </c>
      <c r="AM272" s="43" t="s">
        <v>139</v>
      </c>
      <c r="AN272" s="49" t="b">
        <v>1</v>
      </c>
      <c r="AO272" s="49" t="b">
        <v>0</v>
      </c>
      <c r="AP272" s="49" t="b">
        <v>0</v>
      </c>
      <c r="AQ272" s="50" t="b">
        <v>0</v>
      </c>
      <c r="AR272" s="50" t="b">
        <v>0</v>
      </c>
      <c r="AS272" s="50" t="b">
        <v>0</v>
      </c>
      <c r="AT272" s="50" t="b">
        <v>0</v>
      </c>
      <c r="AU272" s="50" t="b">
        <v>0</v>
      </c>
      <c r="AV272" s="43">
        <f t="shared" si="17"/>
        <v>1</v>
      </c>
      <c r="AW272" s="265"/>
      <c r="AX272" s="47"/>
      <c r="AY272" s="27">
        <f t="shared" si="22"/>
        <v>0</v>
      </c>
      <c r="AZ272" s="47"/>
      <c r="BA272" s="48"/>
      <c r="BB272" s="265"/>
      <c r="BC272" s="49" t="b">
        <v>0</v>
      </c>
      <c r="BD272" s="50" t="b">
        <v>0</v>
      </c>
      <c r="BE272" s="47"/>
      <c r="BF272" s="27">
        <f t="shared" si="23"/>
        <v>1</v>
      </c>
      <c r="BG272" s="27">
        <f t="shared" si="18"/>
        <v>0</v>
      </c>
      <c r="BH272" s="51">
        <f t="shared" si="19"/>
        <v>1</v>
      </c>
      <c r="BI272" s="52" t="b">
        <v>1</v>
      </c>
      <c r="BJ272" s="27" t="b">
        <f t="shared" si="20"/>
        <v>0</v>
      </c>
      <c r="BK272" s="27"/>
      <c r="BL272" s="27"/>
      <c r="BM272" s="27"/>
    </row>
    <row r="273" spans="1:65" ht="27.6" thickBot="1">
      <c r="A273" s="43" t="s">
        <v>2984</v>
      </c>
      <c r="B273" s="43">
        <f t="shared" si="21"/>
        <v>271</v>
      </c>
      <c r="C273" s="43" t="s">
        <v>2985</v>
      </c>
      <c r="D273" s="43">
        <v>2019</v>
      </c>
      <c r="E273" s="43"/>
      <c r="F273" s="43"/>
      <c r="G273" s="27">
        <f t="shared" si="15"/>
        <v>0</v>
      </c>
      <c r="H273" s="43"/>
      <c r="I273" s="43"/>
      <c r="J273" s="43" t="s">
        <v>2986</v>
      </c>
      <c r="K273" s="43">
        <v>52</v>
      </c>
      <c r="L273" s="43" t="s">
        <v>2987</v>
      </c>
      <c r="M273" s="46" t="s">
        <v>2988</v>
      </c>
      <c r="N273" s="43" t="s">
        <v>2989</v>
      </c>
      <c r="O273" s="43" t="s">
        <v>2990</v>
      </c>
      <c r="P273" s="43" t="s">
        <v>2991</v>
      </c>
      <c r="Q273" s="43" t="s">
        <v>2992</v>
      </c>
      <c r="R273" s="43" t="s">
        <v>562</v>
      </c>
      <c r="S273" s="43" t="s">
        <v>2993</v>
      </c>
      <c r="T273" s="43"/>
      <c r="U273" s="43" t="s">
        <v>119</v>
      </c>
      <c r="V273" s="43" t="s">
        <v>300</v>
      </c>
      <c r="W273" s="43" t="s">
        <v>2994</v>
      </c>
      <c r="X273" s="53"/>
      <c r="Y273" s="48" t="s">
        <v>122</v>
      </c>
      <c r="Z273" s="43" t="s">
        <v>433</v>
      </c>
      <c r="AA273" s="49" t="b">
        <v>1</v>
      </c>
      <c r="AB273" s="49" t="b">
        <v>0</v>
      </c>
      <c r="AC273" s="49" t="b">
        <v>0</v>
      </c>
      <c r="AD273" s="50" t="b">
        <v>0</v>
      </c>
      <c r="AE273" s="50" t="b">
        <v>0</v>
      </c>
      <c r="AF273" s="50" t="b">
        <v>0</v>
      </c>
      <c r="AG273" s="50" t="b">
        <v>1</v>
      </c>
      <c r="AH273" s="50" t="b">
        <v>0</v>
      </c>
      <c r="AI273" s="43">
        <f t="shared" si="16"/>
        <v>0</v>
      </c>
      <c r="AJ273" s="264"/>
      <c r="AK273" s="53"/>
      <c r="AL273" s="48" t="s">
        <v>122</v>
      </c>
      <c r="AM273" s="43" t="s">
        <v>670</v>
      </c>
      <c r="AN273" s="49" t="b">
        <v>0</v>
      </c>
      <c r="AO273" s="49" t="b">
        <v>0</v>
      </c>
      <c r="AP273" s="49" t="b">
        <v>0</v>
      </c>
      <c r="AQ273" s="50" t="b">
        <v>0</v>
      </c>
      <c r="AR273" s="50" t="b">
        <v>0</v>
      </c>
      <c r="AS273" s="50" t="b">
        <v>1</v>
      </c>
      <c r="AT273" s="50" t="b">
        <v>0</v>
      </c>
      <c r="AU273" s="50" t="b">
        <v>0</v>
      </c>
      <c r="AV273" s="43">
        <f t="shared" si="17"/>
        <v>0</v>
      </c>
      <c r="AW273" s="264"/>
      <c r="AX273" s="53"/>
      <c r="AY273" s="27">
        <f t="shared" si="22"/>
        <v>0</v>
      </c>
      <c r="AZ273" s="53"/>
      <c r="BA273" s="48"/>
      <c r="BB273" s="264"/>
      <c r="BC273" s="49" t="b">
        <v>0</v>
      </c>
      <c r="BD273" s="50" t="b">
        <v>0</v>
      </c>
      <c r="BE273" s="53"/>
      <c r="BF273" s="27">
        <f t="shared" si="23"/>
        <v>0</v>
      </c>
      <c r="BG273" s="27">
        <f t="shared" si="18"/>
        <v>0</v>
      </c>
      <c r="BH273" s="51">
        <f t="shared" si="19"/>
        <v>0</v>
      </c>
      <c r="BI273" s="52" t="b">
        <v>0</v>
      </c>
      <c r="BJ273" s="27" t="b">
        <f t="shared" si="20"/>
        <v>0</v>
      </c>
      <c r="BK273" s="27"/>
      <c r="BL273" s="27"/>
      <c r="BM273" s="27"/>
    </row>
    <row r="274" spans="1:65" ht="27.6" thickBot="1">
      <c r="A274" s="43" t="s">
        <v>2995</v>
      </c>
      <c r="B274" s="43">
        <f t="shared" si="21"/>
        <v>272</v>
      </c>
      <c r="C274" s="43" t="s">
        <v>2996</v>
      </c>
      <c r="D274" s="43">
        <v>2019</v>
      </c>
      <c r="E274" s="43"/>
      <c r="F274" s="43"/>
      <c r="G274" s="27">
        <f t="shared" si="15"/>
        <v>0</v>
      </c>
      <c r="H274" s="43"/>
      <c r="I274" s="43"/>
      <c r="J274" s="43" t="s">
        <v>2997</v>
      </c>
      <c r="K274" s="43">
        <v>21</v>
      </c>
      <c r="L274" s="43" t="s">
        <v>2998</v>
      </c>
      <c r="M274" s="46" t="s">
        <v>2999</v>
      </c>
      <c r="N274" s="43" t="s">
        <v>3000</v>
      </c>
      <c r="O274" s="43" t="s">
        <v>3001</v>
      </c>
      <c r="P274" s="43" t="s">
        <v>3002</v>
      </c>
      <c r="Q274" s="43" t="s">
        <v>3003</v>
      </c>
      <c r="R274" s="43" t="s">
        <v>397</v>
      </c>
      <c r="S274" s="43" t="s">
        <v>3004</v>
      </c>
      <c r="T274" s="43"/>
      <c r="U274" s="43" t="s">
        <v>119</v>
      </c>
      <c r="V274" s="43" t="s">
        <v>300</v>
      </c>
      <c r="W274" s="43" t="s">
        <v>3005</v>
      </c>
      <c r="X274" s="53"/>
      <c r="Y274" s="48" t="s">
        <v>122</v>
      </c>
      <c r="Z274" s="43" t="s">
        <v>433</v>
      </c>
      <c r="AA274" s="49" t="b">
        <v>0</v>
      </c>
      <c r="AB274" s="49" t="b">
        <v>0</v>
      </c>
      <c r="AC274" s="49" t="b">
        <v>0</v>
      </c>
      <c r="AD274" s="50" t="b">
        <v>0</v>
      </c>
      <c r="AE274" s="50" t="b">
        <v>0</v>
      </c>
      <c r="AF274" s="50" t="b">
        <v>0</v>
      </c>
      <c r="AG274" s="50" t="b">
        <v>1</v>
      </c>
      <c r="AH274" s="50" t="b">
        <v>1</v>
      </c>
      <c r="AI274" s="43">
        <f t="shared" si="16"/>
        <v>0</v>
      </c>
      <c r="AJ274" s="267" t="s">
        <v>3006</v>
      </c>
      <c r="AK274" s="53"/>
      <c r="AL274" s="48" t="s">
        <v>122</v>
      </c>
      <c r="AM274" s="43" t="s">
        <v>670</v>
      </c>
      <c r="AN274" s="49" t="b">
        <v>0</v>
      </c>
      <c r="AO274" s="49" t="b">
        <v>0</v>
      </c>
      <c r="AP274" s="49" t="b">
        <v>0</v>
      </c>
      <c r="AQ274" s="50" t="b">
        <v>0</v>
      </c>
      <c r="AR274" s="50" t="b">
        <v>0</v>
      </c>
      <c r="AS274" s="50" t="b">
        <v>0</v>
      </c>
      <c r="AT274" s="50" t="b">
        <v>0</v>
      </c>
      <c r="AU274" s="50" t="b">
        <v>1</v>
      </c>
      <c r="AV274" s="43">
        <f t="shared" si="17"/>
        <v>0</v>
      </c>
      <c r="AW274" s="265"/>
      <c r="AX274" s="53"/>
      <c r="AY274" s="27">
        <f t="shared" si="22"/>
        <v>0</v>
      </c>
      <c r="AZ274" s="53"/>
      <c r="BA274" s="48"/>
      <c r="BB274" s="265"/>
      <c r="BC274" s="49" t="b">
        <v>0</v>
      </c>
      <c r="BD274" s="50" t="b">
        <v>0</v>
      </c>
      <c r="BE274" s="53"/>
      <c r="BF274" s="27">
        <f t="shared" si="23"/>
        <v>0</v>
      </c>
      <c r="BG274" s="27">
        <f t="shared" si="18"/>
        <v>0</v>
      </c>
      <c r="BH274" s="51">
        <f t="shared" si="19"/>
        <v>0</v>
      </c>
      <c r="BI274" s="52" t="b">
        <v>0</v>
      </c>
      <c r="BJ274" s="27" t="b">
        <f t="shared" si="20"/>
        <v>0</v>
      </c>
      <c r="BK274" s="27"/>
      <c r="BL274" s="27"/>
      <c r="BM274" s="27"/>
    </row>
    <row r="275" spans="1:65" ht="27.6" thickBot="1">
      <c r="A275" s="43" t="s">
        <v>3007</v>
      </c>
      <c r="B275" s="43">
        <f t="shared" si="21"/>
        <v>273</v>
      </c>
      <c r="C275" s="43" t="s">
        <v>3008</v>
      </c>
      <c r="D275" s="43">
        <v>2019</v>
      </c>
      <c r="E275" s="43"/>
      <c r="F275" s="43"/>
      <c r="G275" s="27">
        <f t="shared" si="15"/>
        <v>0</v>
      </c>
      <c r="H275" s="43"/>
      <c r="I275" s="43"/>
      <c r="J275" s="43" t="s">
        <v>2815</v>
      </c>
      <c r="K275" s="43">
        <v>1</v>
      </c>
      <c r="L275" s="43" t="s">
        <v>3009</v>
      </c>
      <c r="M275" s="46" t="s">
        <v>3010</v>
      </c>
      <c r="N275" s="43" t="s">
        <v>3011</v>
      </c>
      <c r="O275" s="43" t="s">
        <v>3012</v>
      </c>
      <c r="P275" s="43" t="s">
        <v>3013</v>
      </c>
      <c r="Q275" s="43" t="s">
        <v>3014</v>
      </c>
      <c r="R275" s="43" t="s">
        <v>397</v>
      </c>
      <c r="S275" s="43" t="s">
        <v>2822</v>
      </c>
      <c r="T275" s="43"/>
      <c r="U275" s="43" t="s">
        <v>119</v>
      </c>
      <c r="V275" s="43" t="s">
        <v>300</v>
      </c>
      <c r="W275" s="43" t="s">
        <v>3015</v>
      </c>
      <c r="X275" s="53"/>
      <c r="Y275" s="48" t="s">
        <v>122</v>
      </c>
      <c r="Z275" s="43" t="s">
        <v>433</v>
      </c>
      <c r="AA275" s="49" t="b">
        <v>1</v>
      </c>
      <c r="AB275" s="49" t="b">
        <v>0</v>
      </c>
      <c r="AC275" s="49" t="b">
        <v>0</v>
      </c>
      <c r="AD275" s="50" t="b">
        <v>0</v>
      </c>
      <c r="AE275" s="50" t="b">
        <v>0</v>
      </c>
      <c r="AF275" s="50" t="b">
        <v>0</v>
      </c>
      <c r="AG275" s="50" t="b">
        <v>0</v>
      </c>
      <c r="AH275" s="50" t="b">
        <v>0</v>
      </c>
      <c r="AI275" s="43">
        <f t="shared" si="16"/>
        <v>1</v>
      </c>
      <c r="AJ275" s="266" t="s">
        <v>3016</v>
      </c>
      <c r="AK275" s="53"/>
      <c r="AL275" s="48" t="s">
        <v>138</v>
      </c>
      <c r="AM275" s="43" t="s">
        <v>139</v>
      </c>
      <c r="AN275" s="49" t="b">
        <v>1</v>
      </c>
      <c r="AO275" s="49" t="b">
        <v>0</v>
      </c>
      <c r="AP275" s="49" t="b">
        <v>0</v>
      </c>
      <c r="AQ275" s="50" t="b">
        <v>0</v>
      </c>
      <c r="AR275" s="50" t="b">
        <v>0</v>
      </c>
      <c r="AS275" s="50" t="b">
        <v>0</v>
      </c>
      <c r="AT275" s="50" t="b">
        <v>1</v>
      </c>
      <c r="AU275" s="50" t="b">
        <v>0</v>
      </c>
      <c r="AV275" s="43">
        <f t="shared" si="17"/>
        <v>0</v>
      </c>
      <c r="AW275" s="264"/>
      <c r="AX275" s="53"/>
      <c r="AY275" s="27">
        <f t="shared" si="22"/>
        <v>1</v>
      </c>
      <c r="AZ275" s="53"/>
      <c r="BA275" s="48" t="s">
        <v>122</v>
      </c>
      <c r="BB275" s="266" t="s">
        <v>670</v>
      </c>
      <c r="BC275" s="49" t="b">
        <v>0</v>
      </c>
      <c r="BD275" s="50" t="b">
        <v>1</v>
      </c>
      <c r="BE275" s="53"/>
      <c r="BF275" s="27">
        <f t="shared" si="23"/>
        <v>0</v>
      </c>
      <c r="BG275" s="27">
        <f t="shared" si="18"/>
        <v>0</v>
      </c>
      <c r="BH275" s="51">
        <f t="shared" si="19"/>
        <v>0</v>
      </c>
      <c r="BI275" s="52" t="b">
        <v>0</v>
      </c>
      <c r="BJ275" s="27" t="b">
        <f t="shared" si="20"/>
        <v>0</v>
      </c>
      <c r="BK275" s="27"/>
      <c r="BL275" s="27"/>
      <c r="BM275" s="27"/>
    </row>
    <row r="276" spans="1:65" ht="31.2" thickBot="1">
      <c r="A276" s="43" t="s">
        <v>3017</v>
      </c>
      <c r="B276" s="43">
        <f t="shared" si="21"/>
        <v>274</v>
      </c>
      <c r="C276" s="43" t="s">
        <v>3018</v>
      </c>
      <c r="D276" s="43">
        <v>2019</v>
      </c>
      <c r="E276" s="43"/>
      <c r="F276" s="43"/>
      <c r="G276" s="27">
        <f t="shared" si="15"/>
        <v>0</v>
      </c>
      <c r="H276" s="43"/>
      <c r="I276" s="43"/>
      <c r="J276" s="43" t="s">
        <v>2956</v>
      </c>
      <c r="K276" s="43">
        <v>3</v>
      </c>
      <c r="L276" s="43" t="s">
        <v>3019</v>
      </c>
      <c r="M276" s="46" t="s">
        <v>3020</v>
      </c>
      <c r="N276" s="43" t="s">
        <v>3021</v>
      </c>
      <c r="O276" s="43" t="s">
        <v>3022</v>
      </c>
      <c r="P276" s="43"/>
      <c r="Q276" s="43" t="s">
        <v>3023</v>
      </c>
      <c r="R276" s="43" t="s">
        <v>117</v>
      </c>
      <c r="S276" s="43" t="s">
        <v>2962</v>
      </c>
      <c r="T276" s="43"/>
      <c r="U276" s="43" t="s">
        <v>119</v>
      </c>
      <c r="V276" s="43" t="s">
        <v>300</v>
      </c>
      <c r="W276" s="43" t="s">
        <v>3024</v>
      </c>
      <c r="X276" s="53"/>
      <c r="Y276" s="48" t="s">
        <v>122</v>
      </c>
      <c r="Z276" s="43" t="s">
        <v>433</v>
      </c>
      <c r="AA276" s="49" t="b">
        <v>0</v>
      </c>
      <c r="AB276" s="49" t="b">
        <v>0</v>
      </c>
      <c r="AC276" s="49" t="b">
        <v>0</v>
      </c>
      <c r="AD276" s="50" t="b">
        <v>0</v>
      </c>
      <c r="AE276" s="50" t="b">
        <v>0</v>
      </c>
      <c r="AF276" s="50" t="b">
        <v>0</v>
      </c>
      <c r="AG276" s="50" t="b">
        <v>0</v>
      </c>
      <c r="AH276" s="50" t="b">
        <v>1</v>
      </c>
      <c r="AI276" s="43">
        <f t="shared" si="16"/>
        <v>0</v>
      </c>
      <c r="AJ276" s="267" t="s">
        <v>3025</v>
      </c>
      <c r="AK276" s="53"/>
      <c r="AL276" s="48" t="s">
        <v>122</v>
      </c>
      <c r="AM276" s="43" t="s">
        <v>670</v>
      </c>
      <c r="AN276" s="49" t="b">
        <v>0</v>
      </c>
      <c r="AO276" s="49" t="b">
        <v>0</v>
      </c>
      <c r="AP276" s="49" t="b">
        <v>0</v>
      </c>
      <c r="AQ276" s="50" t="b">
        <v>0</v>
      </c>
      <c r="AR276" s="50" t="b">
        <v>0</v>
      </c>
      <c r="AS276" s="50" t="b">
        <v>0</v>
      </c>
      <c r="AT276" s="50" t="b">
        <v>0</v>
      </c>
      <c r="AU276" s="50" t="b">
        <v>1</v>
      </c>
      <c r="AV276" s="43">
        <f t="shared" si="17"/>
        <v>0</v>
      </c>
      <c r="AW276" s="265"/>
      <c r="AX276" s="53"/>
      <c r="AY276" s="27">
        <f t="shared" si="22"/>
        <v>0</v>
      </c>
      <c r="AZ276" s="53"/>
      <c r="BA276" s="48"/>
      <c r="BB276" s="265"/>
      <c r="BC276" s="49" t="b">
        <v>0</v>
      </c>
      <c r="BD276" s="50" t="b">
        <v>0</v>
      </c>
      <c r="BE276" s="53"/>
      <c r="BF276" s="27">
        <f t="shared" si="23"/>
        <v>0</v>
      </c>
      <c r="BG276" s="27">
        <f t="shared" si="18"/>
        <v>0</v>
      </c>
      <c r="BH276" s="51">
        <f t="shared" si="19"/>
        <v>0</v>
      </c>
      <c r="BI276" s="52" t="b">
        <v>0</v>
      </c>
      <c r="BJ276" s="27" t="b">
        <f t="shared" si="20"/>
        <v>0</v>
      </c>
      <c r="BK276" s="27"/>
      <c r="BL276" s="27"/>
      <c r="BM276" s="27"/>
    </row>
    <row r="277" spans="1:65" ht="27.6" thickBot="1">
      <c r="A277" s="43" t="s">
        <v>3026</v>
      </c>
      <c r="B277" s="43">
        <f t="shared" si="21"/>
        <v>275</v>
      </c>
      <c r="C277" s="43" t="s">
        <v>3027</v>
      </c>
      <c r="D277" s="43">
        <v>2019</v>
      </c>
      <c r="E277" s="43"/>
      <c r="F277" s="43"/>
      <c r="G277" s="27">
        <f t="shared" si="15"/>
        <v>0</v>
      </c>
      <c r="H277" s="43"/>
      <c r="I277" s="43"/>
      <c r="J277" s="43" t="s">
        <v>3028</v>
      </c>
      <c r="K277" s="43">
        <v>2</v>
      </c>
      <c r="L277" s="43" t="s">
        <v>3029</v>
      </c>
      <c r="M277" s="46" t="s">
        <v>3030</v>
      </c>
      <c r="N277" s="43" t="s">
        <v>3031</v>
      </c>
      <c r="O277" s="43" t="s">
        <v>3032</v>
      </c>
      <c r="P277" s="43" t="s">
        <v>3033</v>
      </c>
      <c r="Q277" s="43" t="s">
        <v>3034</v>
      </c>
      <c r="R277" s="43" t="s">
        <v>397</v>
      </c>
      <c r="S277" s="43" t="s">
        <v>3035</v>
      </c>
      <c r="T277" s="43"/>
      <c r="U277" s="43" t="s">
        <v>119</v>
      </c>
      <c r="V277" s="43" t="s">
        <v>300</v>
      </c>
      <c r="W277" s="43" t="s">
        <v>3036</v>
      </c>
      <c r="X277" s="53"/>
      <c r="Y277" s="48" t="s">
        <v>122</v>
      </c>
      <c r="Z277" s="43" t="s">
        <v>433</v>
      </c>
      <c r="AA277" s="49" t="b">
        <v>0</v>
      </c>
      <c r="AB277" s="49" t="b">
        <v>0</v>
      </c>
      <c r="AC277" s="49" t="b">
        <v>0</v>
      </c>
      <c r="AD277" s="50" t="b">
        <v>0</v>
      </c>
      <c r="AE277" s="50" t="b">
        <v>0</v>
      </c>
      <c r="AF277" s="50" t="b">
        <v>0</v>
      </c>
      <c r="AG277" s="50" t="b">
        <v>0</v>
      </c>
      <c r="AH277" s="50" t="b">
        <v>1</v>
      </c>
      <c r="AI277" s="43">
        <f t="shared" si="16"/>
        <v>0</v>
      </c>
      <c r="AJ277" s="264"/>
      <c r="AK277" s="53"/>
      <c r="AL277" s="48" t="s">
        <v>122</v>
      </c>
      <c r="AM277" s="43" t="s">
        <v>670</v>
      </c>
      <c r="AN277" s="49" t="b">
        <v>0</v>
      </c>
      <c r="AO277" s="49" t="b">
        <v>0</v>
      </c>
      <c r="AP277" s="49" t="b">
        <v>0</v>
      </c>
      <c r="AQ277" s="50" t="b">
        <v>0</v>
      </c>
      <c r="AR277" s="50" t="b">
        <v>0</v>
      </c>
      <c r="AS277" s="50" t="b">
        <v>0</v>
      </c>
      <c r="AT277" s="50" t="b">
        <v>0</v>
      </c>
      <c r="AU277" s="50" t="b">
        <v>1</v>
      </c>
      <c r="AV277" s="43">
        <f t="shared" si="17"/>
        <v>0</v>
      </c>
      <c r="AW277" s="264"/>
      <c r="AX277" s="53"/>
      <c r="AY277" s="27">
        <f t="shared" si="22"/>
        <v>0</v>
      </c>
      <c r="AZ277" s="53"/>
      <c r="BA277" s="48"/>
      <c r="BB277" s="264"/>
      <c r="BC277" s="49" t="b">
        <v>0</v>
      </c>
      <c r="BD277" s="50" t="b">
        <v>0</v>
      </c>
      <c r="BE277" s="53"/>
      <c r="BF277" s="27">
        <f t="shared" si="23"/>
        <v>0</v>
      </c>
      <c r="BG277" s="27">
        <f t="shared" si="18"/>
        <v>0</v>
      </c>
      <c r="BH277" s="51">
        <f t="shared" si="19"/>
        <v>0</v>
      </c>
      <c r="BI277" s="52" t="b">
        <v>0</v>
      </c>
      <c r="BJ277" s="27" t="b">
        <f t="shared" si="20"/>
        <v>0</v>
      </c>
      <c r="BK277" s="27"/>
      <c r="BL277" s="27"/>
      <c r="BM277" s="27"/>
    </row>
    <row r="278" spans="1:65" ht="27.6" thickBot="1">
      <c r="A278" s="43" t="s">
        <v>3037</v>
      </c>
      <c r="B278" s="43">
        <f t="shared" si="21"/>
        <v>276</v>
      </c>
      <c r="C278" s="43" t="s">
        <v>3038</v>
      </c>
      <c r="D278" s="43">
        <v>2019</v>
      </c>
      <c r="E278" s="43"/>
      <c r="F278" s="43"/>
      <c r="G278" s="27">
        <f t="shared" si="15"/>
        <v>0</v>
      </c>
      <c r="H278" s="43"/>
      <c r="I278" s="43"/>
      <c r="J278" s="43" t="s">
        <v>3039</v>
      </c>
      <c r="K278" s="43">
        <v>298</v>
      </c>
      <c r="L278" s="43" t="s">
        <v>3040</v>
      </c>
      <c r="M278" s="46" t="s">
        <v>3041</v>
      </c>
      <c r="N278" s="43" t="s">
        <v>3042</v>
      </c>
      <c r="O278" s="43" t="s">
        <v>3043</v>
      </c>
      <c r="P278" s="43" t="s">
        <v>3044</v>
      </c>
      <c r="Q278" s="43" t="s">
        <v>3045</v>
      </c>
      <c r="R278" s="43" t="s">
        <v>397</v>
      </c>
      <c r="S278" s="43" t="s">
        <v>3046</v>
      </c>
      <c r="T278" s="43"/>
      <c r="U278" s="43" t="s">
        <v>119</v>
      </c>
      <c r="V278" s="43" t="s">
        <v>120</v>
      </c>
      <c r="W278" s="43" t="s">
        <v>3047</v>
      </c>
      <c r="X278" s="53"/>
      <c r="Y278" s="48" t="s">
        <v>122</v>
      </c>
      <c r="Z278" s="43" t="s">
        <v>433</v>
      </c>
      <c r="AA278" s="49" t="b">
        <v>0</v>
      </c>
      <c r="AB278" s="49" t="b">
        <v>0</v>
      </c>
      <c r="AC278" s="49" t="b">
        <v>0</v>
      </c>
      <c r="AD278" s="50" t="b">
        <v>0</v>
      </c>
      <c r="AE278" s="50" t="b">
        <v>0</v>
      </c>
      <c r="AF278" s="50" t="b">
        <v>0</v>
      </c>
      <c r="AG278" s="50" t="b">
        <v>0</v>
      </c>
      <c r="AH278" s="50" t="b">
        <v>1</v>
      </c>
      <c r="AI278" s="43">
        <f t="shared" si="16"/>
        <v>0</v>
      </c>
      <c r="AJ278" s="265"/>
      <c r="AK278" s="53"/>
      <c r="AL278" s="48" t="s">
        <v>122</v>
      </c>
      <c r="AM278" s="43" t="s">
        <v>670</v>
      </c>
      <c r="AN278" s="49" t="b">
        <v>0</v>
      </c>
      <c r="AO278" s="49" t="b">
        <v>0</v>
      </c>
      <c r="AP278" s="49" t="b">
        <v>0</v>
      </c>
      <c r="AQ278" s="50" t="b">
        <v>0</v>
      </c>
      <c r="AR278" s="50" t="b">
        <v>0</v>
      </c>
      <c r="AS278" s="50" t="b">
        <v>0</v>
      </c>
      <c r="AT278" s="50" t="b">
        <v>0</v>
      </c>
      <c r="AU278" s="50" t="b">
        <v>1</v>
      </c>
      <c r="AV278" s="43">
        <f t="shared" si="17"/>
        <v>0</v>
      </c>
      <c r="AW278" s="265"/>
      <c r="AX278" s="53"/>
      <c r="AY278" s="27">
        <f t="shared" si="22"/>
        <v>0</v>
      </c>
      <c r="AZ278" s="53"/>
      <c r="BA278" s="48"/>
      <c r="BB278" s="265"/>
      <c r="BC278" s="49" t="b">
        <v>0</v>
      </c>
      <c r="BD278" s="50" t="b">
        <v>0</v>
      </c>
      <c r="BE278" s="53"/>
      <c r="BF278" s="27">
        <f t="shared" si="23"/>
        <v>0</v>
      </c>
      <c r="BG278" s="27">
        <f t="shared" si="18"/>
        <v>0</v>
      </c>
      <c r="BH278" s="51">
        <f t="shared" si="19"/>
        <v>0</v>
      </c>
      <c r="BI278" s="52" t="b">
        <v>0</v>
      </c>
      <c r="BJ278" s="27" t="b">
        <f t="shared" si="20"/>
        <v>0</v>
      </c>
      <c r="BK278" s="27"/>
      <c r="BL278" s="27"/>
      <c r="BM278" s="27"/>
    </row>
    <row r="279" spans="1:65" ht="31.2" thickBot="1">
      <c r="A279" s="43" t="s">
        <v>3048</v>
      </c>
      <c r="B279" s="43">
        <f t="shared" si="21"/>
        <v>277</v>
      </c>
      <c r="C279" s="43" t="s">
        <v>3049</v>
      </c>
      <c r="D279" s="43">
        <v>2019</v>
      </c>
      <c r="E279" s="43"/>
      <c r="F279" s="43"/>
      <c r="G279" s="27">
        <f t="shared" si="15"/>
        <v>0</v>
      </c>
      <c r="H279" s="43"/>
      <c r="I279" s="43"/>
      <c r="J279" s="43" t="s">
        <v>3050</v>
      </c>
      <c r="K279" s="43">
        <v>0</v>
      </c>
      <c r="L279" s="43" t="s">
        <v>3051</v>
      </c>
      <c r="M279" s="46" t="s">
        <v>3052</v>
      </c>
      <c r="N279" s="43" t="s">
        <v>3053</v>
      </c>
      <c r="O279" s="43" t="s">
        <v>3054</v>
      </c>
      <c r="P279" s="43" t="s">
        <v>3055</v>
      </c>
      <c r="Q279" s="43" t="s">
        <v>3056</v>
      </c>
      <c r="R279" s="43" t="s">
        <v>397</v>
      </c>
      <c r="S279" s="43" t="s">
        <v>3057</v>
      </c>
      <c r="T279" s="43"/>
      <c r="U279" s="43" t="s">
        <v>119</v>
      </c>
      <c r="V279" s="43" t="s">
        <v>300</v>
      </c>
      <c r="W279" s="43" t="s">
        <v>3058</v>
      </c>
      <c r="X279" s="53"/>
      <c r="Y279" s="48" t="s">
        <v>477</v>
      </c>
      <c r="Z279" s="43" t="s">
        <v>478</v>
      </c>
      <c r="AA279" s="49" t="b">
        <v>0</v>
      </c>
      <c r="AB279" s="49" t="b">
        <v>0</v>
      </c>
      <c r="AC279" s="49" t="b">
        <v>0</v>
      </c>
      <c r="AD279" s="50" t="b">
        <v>0</v>
      </c>
      <c r="AE279" s="50" t="b">
        <v>0</v>
      </c>
      <c r="AF279" s="50" t="b">
        <v>0</v>
      </c>
      <c r="AG279" s="50" t="b">
        <v>1</v>
      </c>
      <c r="AH279" s="50" t="b">
        <v>1</v>
      </c>
      <c r="AI279" s="43">
        <f t="shared" si="16"/>
        <v>0</v>
      </c>
      <c r="AJ279" s="266" t="s">
        <v>3059</v>
      </c>
      <c r="AK279" s="53"/>
      <c r="AL279" s="48" t="s">
        <v>122</v>
      </c>
      <c r="AM279" s="43" t="s">
        <v>670</v>
      </c>
      <c r="AN279" s="49" t="b">
        <v>0</v>
      </c>
      <c r="AO279" s="49" t="b">
        <v>0</v>
      </c>
      <c r="AP279" s="49" t="b">
        <v>0</v>
      </c>
      <c r="AQ279" s="50" t="b">
        <v>0</v>
      </c>
      <c r="AR279" s="50" t="b">
        <v>0</v>
      </c>
      <c r="AS279" s="50" t="b">
        <v>0</v>
      </c>
      <c r="AT279" s="50" t="b">
        <v>1</v>
      </c>
      <c r="AU279" s="50" t="b">
        <v>0</v>
      </c>
      <c r="AV279" s="43">
        <f t="shared" si="17"/>
        <v>0</v>
      </c>
      <c r="AW279" s="264"/>
      <c r="AX279" s="53"/>
      <c r="AY279" s="27">
        <f t="shared" si="22"/>
        <v>0</v>
      </c>
      <c r="AZ279" s="53"/>
      <c r="BA279" s="48"/>
      <c r="BB279" s="264"/>
      <c r="BC279" s="49" t="b">
        <v>0</v>
      </c>
      <c r="BD279" s="50" t="b">
        <v>0</v>
      </c>
      <c r="BE279" s="53"/>
      <c r="BF279" s="27">
        <f t="shared" si="23"/>
        <v>0</v>
      </c>
      <c r="BG279" s="27">
        <f t="shared" si="18"/>
        <v>0</v>
      </c>
      <c r="BH279" s="51">
        <f t="shared" si="19"/>
        <v>0</v>
      </c>
      <c r="BI279" s="52" t="b">
        <v>0</v>
      </c>
      <c r="BJ279" s="27" t="b">
        <f t="shared" si="20"/>
        <v>0</v>
      </c>
      <c r="BK279" s="27"/>
      <c r="BL279" s="27"/>
      <c r="BM279" s="27"/>
    </row>
    <row r="280" spans="1:65" ht="27.6" thickBot="1">
      <c r="A280" s="43" t="s">
        <v>3060</v>
      </c>
      <c r="B280" s="43">
        <f t="shared" si="21"/>
        <v>278</v>
      </c>
      <c r="C280" s="43" t="s">
        <v>3061</v>
      </c>
      <c r="D280" s="43">
        <v>2019</v>
      </c>
      <c r="E280" s="43"/>
      <c r="F280" s="43"/>
      <c r="G280" s="27">
        <f t="shared" si="15"/>
        <v>0</v>
      </c>
      <c r="H280" s="43"/>
      <c r="I280" s="43"/>
      <c r="J280" s="43" t="s">
        <v>3062</v>
      </c>
      <c r="K280" s="43">
        <v>9</v>
      </c>
      <c r="L280" s="43" t="s">
        <v>3063</v>
      </c>
      <c r="M280" s="46" t="s">
        <v>3064</v>
      </c>
      <c r="N280" s="43" t="s">
        <v>3065</v>
      </c>
      <c r="O280" s="43" t="s">
        <v>3066</v>
      </c>
      <c r="P280" s="43" t="s">
        <v>3067</v>
      </c>
      <c r="Q280" s="43" t="s">
        <v>3068</v>
      </c>
      <c r="R280" s="43" t="s">
        <v>397</v>
      </c>
      <c r="S280" s="43" t="s">
        <v>3069</v>
      </c>
      <c r="T280" s="43"/>
      <c r="U280" s="43" t="s">
        <v>119</v>
      </c>
      <c r="V280" s="43" t="s">
        <v>300</v>
      </c>
      <c r="W280" s="43" t="s">
        <v>3070</v>
      </c>
      <c r="X280" s="53"/>
      <c r="Y280" s="48" t="s">
        <v>122</v>
      </c>
      <c r="Z280" s="43" t="s">
        <v>433</v>
      </c>
      <c r="AA280" s="49" t="b">
        <v>0</v>
      </c>
      <c r="AB280" s="49" t="b">
        <v>0</v>
      </c>
      <c r="AC280" s="49" t="b">
        <v>0</v>
      </c>
      <c r="AD280" s="50" t="b">
        <v>0</v>
      </c>
      <c r="AE280" s="50" t="b">
        <v>0</v>
      </c>
      <c r="AF280" s="50" t="b">
        <v>0</v>
      </c>
      <c r="AG280" s="50" t="b">
        <v>1</v>
      </c>
      <c r="AH280" s="50" t="b">
        <v>0</v>
      </c>
      <c r="AI280" s="43">
        <f t="shared" si="16"/>
        <v>0</v>
      </c>
      <c r="AJ280" s="265"/>
      <c r="AK280" s="53"/>
      <c r="AL280" s="48" t="s">
        <v>122</v>
      </c>
      <c r="AM280" s="43" t="s">
        <v>670</v>
      </c>
      <c r="AN280" s="49" t="b">
        <v>0</v>
      </c>
      <c r="AO280" s="49" t="b">
        <v>0</v>
      </c>
      <c r="AP280" s="49" t="b">
        <v>0</v>
      </c>
      <c r="AQ280" s="50" t="b">
        <v>0</v>
      </c>
      <c r="AR280" s="50" t="b">
        <v>0</v>
      </c>
      <c r="AS280" s="50" t="b">
        <v>0</v>
      </c>
      <c r="AT280" s="50" t="b">
        <v>1</v>
      </c>
      <c r="AU280" s="50" t="b">
        <v>0</v>
      </c>
      <c r="AV280" s="43">
        <f t="shared" si="17"/>
        <v>0</v>
      </c>
      <c r="AW280" s="265"/>
      <c r="AX280" s="53"/>
      <c r="AY280" s="27">
        <f t="shared" si="22"/>
        <v>0</v>
      </c>
      <c r="AZ280" s="53"/>
      <c r="BA280" s="48"/>
      <c r="BB280" s="265"/>
      <c r="BC280" s="49" t="b">
        <v>0</v>
      </c>
      <c r="BD280" s="50" t="b">
        <v>0</v>
      </c>
      <c r="BE280" s="53"/>
      <c r="BF280" s="27">
        <f t="shared" si="23"/>
        <v>0</v>
      </c>
      <c r="BG280" s="27">
        <f t="shared" si="18"/>
        <v>0</v>
      </c>
      <c r="BH280" s="51">
        <f t="shared" si="19"/>
        <v>0</v>
      </c>
      <c r="BI280" s="52" t="b">
        <v>0</v>
      </c>
      <c r="BJ280" s="27" t="b">
        <f t="shared" si="20"/>
        <v>0</v>
      </c>
      <c r="BK280" s="27"/>
      <c r="BL280" s="27"/>
      <c r="BM280" s="27"/>
    </row>
    <row r="281" spans="1:65" ht="27.6" thickBot="1">
      <c r="A281" s="43" t="s">
        <v>3071</v>
      </c>
      <c r="B281" s="43">
        <f t="shared" si="21"/>
        <v>279</v>
      </c>
      <c r="C281" s="43" t="s">
        <v>3072</v>
      </c>
      <c r="D281" s="43">
        <v>2018</v>
      </c>
      <c r="E281" s="43"/>
      <c r="F281" s="43"/>
      <c r="G281" s="27">
        <f t="shared" si="15"/>
        <v>0</v>
      </c>
      <c r="H281" s="43"/>
      <c r="I281" s="43"/>
      <c r="J281" s="43" t="s">
        <v>3073</v>
      </c>
      <c r="K281" s="43">
        <v>13</v>
      </c>
      <c r="L281" s="43" t="s">
        <v>3074</v>
      </c>
      <c r="M281" s="46" t="s">
        <v>3075</v>
      </c>
      <c r="N281" s="43" t="s">
        <v>3076</v>
      </c>
      <c r="O281" s="43" t="s">
        <v>3077</v>
      </c>
      <c r="P281" s="43" t="s">
        <v>3078</v>
      </c>
      <c r="Q281" s="43" t="s">
        <v>3079</v>
      </c>
      <c r="R281" s="43" t="s">
        <v>210</v>
      </c>
      <c r="S281" s="43" t="s">
        <v>3080</v>
      </c>
      <c r="T281" s="43"/>
      <c r="U281" s="43" t="s">
        <v>119</v>
      </c>
      <c r="V281" s="43" t="s">
        <v>120</v>
      </c>
      <c r="W281" s="43" t="s">
        <v>3081</v>
      </c>
      <c r="X281" s="53"/>
      <c r="Y281" s="48" t="s">
        <v>122</v>
      </c>
      <c r="Z281" s="43" t="s">
        <v>433</v>
      </c>
      <c r="AA281" s="49" t="b">
        <v>0</v>
      </c>
      <c r="AB281" s="49" t="b">
        <v>0</v>
      </c>
      <c r="AC281" s="49" t="b">
        <v>0</v>
      </c>
      <c r="AD281" s="50" t="b">
        <v>0</v>
      </c>
      <c r="AE281" s="50" t="b">
        <v>0</v>
      </c>
      <c r="AF281" s="50" t="b">
        <v>0</v>
      </c>
      <c r="AG281" s="50" t="b">
        <v>1</v>
      </c>
      <c r="AH281" s="50" t="b">
        <v>1</v>
      </c>
      <c r="AI281" s="43">
        <f t="shared" si="16"/>
        <v>0</v>
      </c>
      <c r="AJ281" s="264"/>
      <c r="AK281" s="53"/>
      <c r="AL281" s="48" t="s">
        <v>122</v>
      </c>
      <c r="AM281" s="43" t="s">
        <v>670</v>
      </c>
      <c r="AN281" s="49" t="b">
        <v>0</v>
      </c>
      <c r="AO281" s="49" t="b">
        <v>0</v>
      </c>
      <c r="AP281" s="49" t="b">
        <v>0</v>
      </c>
      <c r="AQ281" s="50" t="b">
        <v>0</v>
      </c>
      <c r="AR281" s="50" t="b">
        <v>0</v>
      </c>
      <c r="AS281" s="50" t="b">
        <v>0</v>
      </c>
      <c r="AT281" s="50" t="b">
        <v>0</v>
      </c>
      <c r="AU281" s="50" t="b">
        <v>1</v>
      </c>
      <c r="AV281" s="43">
        <f t="shared" si="17"/>
        <v>0</v>
      </c>
      <c r="AW281" s="264"/>
      <c r="AX281" s="53"/>
      <c r="AY281" s="27">
        <f t="shared" si="22"/>
        <v>0</v>
      </c>
      <c r="AZ281" s="53"/>
      <c r="BA281" s="48"/>
      <c r="BB281" s="264"/>
      <c r="BC281" s="49" t="b">
        <v>0</v>
      </c>
      <c r="BD281" s="50" t="b">
        <v>0</v>
      </c>
      <c r="BE281" s="53"/>
      <c r="BF281" s="27">
        <f t="shared" si="23"/>
        <v>0</v>
      </c>
      <c r="BG281" s="27">
        <f t="shared" si="18"/>
        <v>0</v>
      </c>
      <c r="BH281" s="51">
        <f t="shared" si="19"/>
        <v>0</v>
      </c>
      <c r="BI281" s="52" t="b">
        <v>0</v>
      </c>
      <c r="BJ281" s="27" t="b">
        <f t="shared" si="20"/>
        <v>0</v>
      </c>
      <c r="BK281" s="27"/>
      <c r="BL281" s="27"/>
      <c r="BM281" s="27"/>
    </row>
    <row r="282" spans="1:65" ht="27.6" thickBot="1">
      <c r="A282" s="43" t="s">
        <v>3082</v>
      </c>
      <c r="B282" s="43">
        <f t="shared" si="21"/>
        <v>280</v>
      </c>
      <c r="C282" s="43" t="s">
        <v>3083</v>
      </c>
      <c r="D282" s="43">
        <v>2018</v>
      </c>
      <c r="E282" s="43"/>
      <c r="F282" s="43"/>
      <c r="G282" s="27">
        <f t="shared" si="15"/>
        <v>0</v>
      </c>
      <c r="H282" s="43"/>
      <c r="I282" s="43"/>
      <c r="J282" s="43" t="s">
        <v>3084</v>
      </c>
      <c r="K282" s="43">
        <v>18</v>
      </c>
      <c r="L282" s="43" t="s">
        <v>3085</v>
      </c>
      <c r="M282" s="46" t="s">
        <v>3086</v>
      </c>
      <c r="N282" s="43" t="s">
        <v>3087</v>
      </c>
      <c r="O282" s="43" t="s">
        <v>3088</v>
      </c>
      <c r="P282" s="43"/>
      <c r="Q282" s="43" t="s">
        <v>3089</v>
      </c>
      <c r="R282" s="43" t="s">
        <v>3090</v>
      </c>
      <c r="S282" s="43" t="s">
        <v>3091</v>
      </c>
      <c r="T282" s="43"/>
      <c r="U282" s="43" t="s">
        <v>119</v>
      </c>
      <c r="V282" s="43" t="s">
        <v>300</v>
      </c>
      <c r="W282" s="43" t="s">
        <v>3092</v>
      </c>
      <c r="X282" s="53"/>
      <c r="Y282" s="48" t="s">
        <v>122</v>
      </c>
      <c r="Z282" s="43" t="s">
        <v>433</v>
      </c>
      <c r="AA282" s="49" t="b">
        <v>0</v>
      </c>
      <c r="AB282" s="49" t="b">
        <v>0</v>
      </c>
      <c r="AC282" s="49" t="b">
        <v>0</v>
      </c>
      <c r="AD282" s="50" t="b">
        <v>0</v>
      </c>
      <c r="AE282" s="50" t="b">
        <v>0</v>
      </c>
      <c r="AF282" s="50" t="b">
        <v>0</v>
      </c>
      <c r="AG282" s="50" t="b">
        <v>0</v>
      </c>
      <c r="AH282" s="50" t="b">
        <v>1</v>
      </c>
      <c r="AI282" s="43">
        <f t="shared" si="16"/>
        <v>0</v>
      </c>
      <c r="AJ282" s="265"/>
      <c r="AK282" s="53"/>
      <c r="AL282" s="48" t="s">
        <v>122</v>
      </c>
      <c r="AM282" s="43" t="s">
        <v>670</v>
      </c>
      <c r="AN282" s="49" t="b">
        <v>0</v>
      </c>
      <c r="AO282" s="49" t="b">
        <v>0</v>
      </c>
      <c r="AP282" s="49" t="b">
        <v>0</v>
      </c>
      <c r="AQ282" s="50" t="b">
        <v>0</v>
      </c>
      <c r="AR282" s="50" t="b">
        <v>0</v>
      </c>
      <c r="AS282" s="50" t="b">
        <v>0</v>
      </c>
      <c r="AT282" s="50" t="b">
        <v>0</v>
      </c>
      <c r="AU282" s="50" t="b">
        <v>1</v>
      </c>
      <c r="AV282" s="43">
        <f t="shared" si="17"/>
        <v>0</v>
      </c>
      <c r="AW282" s="265"/>
      <c r="AX282" s="53"/>
      <c r="AY282" s="27">
        <f t="shared" si="22"/>
        <v>0</v>
      </c>
      <c r="AZ282" s="53"/>
      <c r="BA282" s="48"/>
      <c r="BB282" s="265"/>
      <c r="BC282" s="49" t="b">
        <v>0</v>
      </c>
      <c r="BD282" s="50" t="b">
        <v>0</v>
      </c>
      <c r="BE282" s="53"/>
      <c r="BF282" s="27">
        <f t="shared" si="23"/>
        <v>0</v>
      </c>
      <c r="BG282" s="27">
        <f t="shared" si="18"/>
        <v>0</v>
      </c>
      <c r="BH282" s="51">
        <f t="shared" si="19"/>
        <v>0</v>
      </c>
      <c r="BI282" s="52" t="b">
        <v>0</v>
      </c>
      <c r="BJ282" s="27" t="b">
        <f t="shared" si="20"/>
        <v>0</v>
      </c>
      <c r="BK282" s="27"/>
      <c r="BL282" s="27"/>
      <c r="BM282" s="27"/>
    </row>
    <row r="283" spans="1:65" ht="27.6" thickBot="1">
      <c r="A283" s="43" t="s">
        <v>3093</v>
      </c>
      <c r="B283" s="43">
        <f t="shared" si="21"/>
        <v>281</v>
      </c>
      <c r="C283" s="43" t="s">
        <v>3094</v>
      </c>
      <c r="D283" s="43">
        <v>2018</v>
      </c>
      <c r="E283" s="43"/>
      <c r="F283" s="43"/>
      <c r="G283" s="27">
        <f t="shared" si="15"/>
        <v>0</v>
      </c>
      <c r="H283" s="43"/>
      <c r="I283" s="43"/>
      <c r="J283" s="43" t="s">
        <v>3095</v>
      </c>
      <c r="K283" s="43">
        <v>2</v>
      </c>
      <c r="L283" s="43" t="s">
        <v>3096</v>
      </c>
      <c r="M283" s="46" t="s">
        <v>3097</v>
      </c>
      <c r="N283" s="43" t="s">
        <v>3098</v>
      </c>
      <c r="O283" s="43" t="s">
        <v>3099</v>
      </c>
      <c r="P283" s="43" t="s">
        <v>3100</v>
      </c>
      <c r="Q283" s="43" t="s">
        <v>3101</v>
      </c>
      <c r="R283" s="43" t="s">
        <v>3102</v>
      </c>
      <c r="S283" s="43" t="s">
        <v>3103</v>
      </c>
      <c r="T283" s="43"/>
      <c r="U283" s="43" t="s">
        <v>355</v>
      </c>
      <c r="V283" s="43" t="s">
        <v>120</v>
      </c>
      <c r="W283" s="43" t="s">
        <v>3104</v>
      </c>
      <c r="X283" s="53"/>
      <c r="Y283" s="48" t="s">
        <v>122</v>
      </c>
      <c r="Z283" s="43" t="s">
        <v>433</v>
      </c>
      <c r="AA283" s="49" t="b">
        <v>0</v>
      </c>
      <c r="AB283" s="49" t="b">
        <v>0</v>
      </c>
      <c r="AC283" s="49" t="b">
        <v>0</v>
      </c>
      <c r="AD283" s="50" t="b">
        <v>0</v>
      </c>
      <c r="AE283" s="50" t="b">
        <v>0</v>
      </c>
      <c r="AF283" s="50" t="b">
        <v>1</v>
      </c>
      <c r="AG283" s="50" t="b">
        <v>0</v>
      </c>
      <c r="AH283" s="50" t="b">
        <v>0</v>
      </c>
      <c r="AI283" s="43">
        <f t="shared" si="16"/>
        <v>0</v>
      </c>
      <c r="AJ283" s="264"/>
      <c r="AK283" s="53"/>
      <c r="AL283" s="48" t="s">
        <v>122</v>
      </c>
      <c r="AM283" s="43" t="s">
        <v>670</v>
      </c>
      <c r="AN283" s="49" t="b">
        <v>0</v>
      </c>
      <c r="AO283" s="49" t="b">
        <v>0</v>
      </c>
      <c r="AP283" s="49" t="b">
        <v>0</v>
      </c>
      <c r="AQ283" s="50" t="b">
        <v>0</v>
      </c>
      <c r="AR283" s="50" t="b">
        <v>0</v>
      </c>
      <c r="AS283" s="50" t="b">
        <v>1</v>
      </c>
      <c r="AT283" s="50" t="b">
        <v>0</v>
      </c>
      <c r="AU283" s="50" t="b">
        <v>0</v>
      </c>
      <c r="AV283" s="43">
        <f t="shared" si="17"/>
        <v>0</v>
      </c>
      <c r="AW283" s="264"/>
      <c r="AX283" s="53"/>
      <c r="AY283" s="27">
        <f t="shared" si="22"/>
        <v>0</v>
      </c>
      <c r="AZ283" s="53"/>
      <c r="BA283" s="48"/>
      <c r="BB283" s="264"/>
      <c r="BC283" s="49" t="b">
        <v>0</v>
      </c>
      <c r="BD283" s="50" t="b">
        <v>0</v>
      </c>
      <c r="BE283" s="53"/>
      <c r="BF283" s="27">
        <f t="shared" si="23"/>
        <v>0</v>
      </c>
      <c r="BG283" s="27">
        <f t="shared" si="18"/>
        <v>0</v>
      </c>
      <c r="BH283" s="51">
        <f t="shared" si="19"/>
        <v>0</v>
      </c>
      <c r="BI283" s="52" t="b">
        <v>0</v>
      </c>
      <c r="BJ283" s="27" t="b">
        <f t="shared" si="20"/>
        <v>0</v>
      </c>
      <c r="BK283" s="27"/>
      <c r="BL283" s="27"/>
      <c r="BM283" s="27"/>
    </row>
    <row r="284" spans="1:65" ht="27.6" thickBot="1">
      <c r="A284" s="43" t="s">
        <v>3105</v>
      </c>
      <c r="B284" s="43">
        <f t="shared" si="21"/>
        <v>282</v>
      </c>
      <c r="C284" s="43" t="s">
        <v>3106</v>
      </c>
      <c r="D284" s="43">
        <v>2018</v>
      </c>
      <c r="E284" s="43"/>
      <c r="F284" s="43"/>
      <c r="G284" s="27">
        <f t="shared" si="15"/>
        <v>0</v>
      </c>
      <c r="H284" s="43"/>
      <c r="I284" s="43"/>
      <c r="J284" s="43" t="s">
        <v>3107</v>
      </c>
      <c r="K284" s="43">
        <v>14</v>
      </c>
      <c r="L284" s="43" t="s">
        <v>3108</v>
      </c>
      <c r="M284" s="46" t="s">
        <v>3109</v>
      </c>
      <c r="N284" s="43" t="s">
        <v>3110</v>
      </c>
      <c r="O284" s="43" t="s">
        <v>3111</v>
      </c>
      <c r="P284" s="43" t="s">
        <v>3112</v>
      </c>
      <c r="Q284" s="43" t="s">
        <v>3113</v>
      </c>
      <c r="R284" s="43" t="s">
        <v>2190</v>
      </c>
      <c r="S284" s="43" t="s">
        <v>3114</v>
      </c>
      <c r="T284" s="43"/>
      <c r="U284" s="43" t="s">
        <v>119</v>
      </c>
      <c r="V284" s="43" t="s">
        <v>120</v>
      </c>
      <c r="W284" s="43" t="s">
        <v>3115</v>
      </c>
      <c r="X284" s="53"/>
      <c r="Y284" s="48" t="s">
        <v>122</v>
      </c>
      <c r="Z284" s="43" t="s">
        <v>433</v>
      </c>
      <c r="AA284" s="49" t="b">
        <v>0</v>
      </c>
      <c r="AB284" s="49" t="b">
        <v>0</v>
      </c>
      <c r="AC284" s="49" t="b">
        <v>0</v>
      </c>
      <c r="AD284" s="50" t="b">
        <v>0</v>
      </c>
      <c r="AE284" s="50" t="b">
        <v>0</v>
      </c>
      <c r="AF284" s="50" t="b">
        <v>0</v>
      </c>
      <c r="AG284" s="50" t="b">
        <v>0</v>
      </c>
      <c r="AH284" s="50" t="b">
        <v>1</v>
      </c>
      <c r="AI284" s="43">
        <f t="shared" si="16"/>
        <v>0</v>
      </c>
      <c r="AJ284" s="265"/>
      <c r="AK284" s="53"/>
      <c r="AL284" s="48" t="s">
        <v>122</v>
      </c>
      <c r="AM284" s="43" t="s">
        <v>670</v>
      </c>
      <c r="AN284" s="49" t="b">
        <v>0</v>
      </c>
      <c r="AO284" s="49" t="b">
        <v>0</v>
      </c>
      <c r="AP284" s="49" t="b">
        <v>0</v>
      </c>
      <c r="AQ284" s="50" t="b">
        <v>0</v>
      </c>
      <c r="AR284" s="50" t="b">
        <v>0</v>
      </c>
      <c r="AS284" s="50" t="b">
        <v>0</v>
      </c>
      <c r="AT284" s="50" t="b">
        <v>0</v>
      </c>
      <c r="AU284" s="50" t="b">
        <v>1</v>
      </c>
      <c r="AV284" s="43">
        <f t="shared" si="17"/>
        <v>0</v>
      </c>
      <c r="AW284" s="265"/>
      <c r="AX284" s="53"/>
      <c r="AY284" s="27">
        <f t="shared" si="22"/>
        <v>0</v>
      </c>
      <c r="AZ284" s="53"/>
      <c r="BA284" s="48"/>
      <c r="BB284" s="265"/>
      <c r="BC284" s="49" t="b">
        <v>0</v>
      </c>
      <c r="BD284" s="50" t="b">
        <v>0</v>
      </c>
      <c r="BE284" s="53"/>
      <c r="BF284" s="27">
        <f t="shared" si="23"/>
        <v>0</v>
      </c>
      <c r="BG284" s="27">
        <f t="shared" si="18"/>
        <v>0</v>
      </c>
      <c r="BH284" s="51">
        <f t="shared" si="19"/>
        <v>0</v>
      </c>
      <c r="BI284" s="52" t="b">
        <v>0</v>
      </c>
      <c r="BJ284" s="27" t="b">
        <f t="shared" si="20"/>
        <v>0</v>
      </c>
      <c r="BK284" s="27"/>
      <c r="BL284" s="27"/>
      <c r="BM284" s="27"/>
    </row>
    <row r="285" spans="1:65" ht="27.6" thickBot="1">
      <c r="A285" s="43" t="s">
        <v>3116</v>
      </c>
      <c r="B285" s="43">
        <f t="shared" si="21"/>
        <v>283</v>
      </c>
      <c r="C285" s="43" t="s">
        <v>3117</v>
      </c>
      <c r="D285" s="43">
        <v>2018</v>
      </c>
      <c r="E285" s="43"/>
      <c r="F285" s="43"/>
      <c r="G285" s="27">
        <f t="shared" si="15"/>
        <v>0</v>
      </c>
      <c r="H285" s="43"/>
      <c r="I285" s="43"/>
      <c r="J285" s="43" t="s">
        <v>3118</v>
      </c>
      <c r="K285" s="43">
        <v>14</v>
      </c>
      <c r="L285" s="43" t="s">
        <v>3119</v>
      </c>
      <c r="M285" s="46" t="s">
        <v>3120</v>
      </c>
      <c r="N285" s="43" t="s">
        <v>3121</v>
      </c>
      <c r="O285" s="43" t="s">
        <v>3122</v>
      </c>
      <c r="P285" s="43" t="s">
        <v>3123</v>
      </c>
      <c r="Q285" s="43" t="s">
        <v>3124</v>
      </c>
      <c r="R285" s="43" t="s">
        <v>3125</v>
      </c>
      <c r="S285" s="43" t="s">
        <v>3126</v>
      </c>
      <c r="T285" s="43">
        <v>29758101</v>
      </c>
      <c r="U285" s="43" t="s">
        <v>119</v>
      </c>
      <c r="V285" s="43" t="s">
        <v>120</v>
      </c>
      <c r="W285" s="43" t="s">
        <v>3127</v>
      </c>
      <c r="X285" s="53"/>
      <c r="Y285" s="48" t="s">
        <v>122</v>
      </c>
      <c r="Z285" s="43" t="s">
        <v>433</v>
      </c>
      <c r="AA285" s="49" t="b">
        <v>0</v>
      </c>
      <c r="AB285" s="49" t="b">
        <v>0</v>
      </c>
      <c r="AC285" s="49" t="b">
        <v>0</v>
      </c>
      <c r="AD285" s="50" t="b">
        <v>0</v>
      </c>
      <c r="AE285" s="50" t="b">
        <v>0</v>
      </c>
      <c r="AF285" s="50" t="b">
        <v>0</v>
      </c>
      <c r="AG285" s="50" t="b">
        <v>0</v>
      </c>
      <c r="AH285" s="50" t="b">
        <v>1</v>
      </c>
      <c r="AI285" s="43">
        <f t="shared" si="16"/>
        <v>0</v>
      </c>
      <c r="AJ285" s="266" t="s">
        <v>3128</v>
      </c>
      <c r="AK285" s="53"/>
      <c r="AL285" s="48" t="s">
        <v>122</v>
      </c>
      <c r="AM285" s="43" t="s">
        <v>670</v>
      </c>
      <c r="AN285" s="49" t="b">
        <v>0</v>
      </c>
      <c r="AO285" s="49" t="b">
        <v>0</v>
      </c>
      <c r="AP285" s="49" t="b">
        <v>0</v>
      </c>
      <c r="AQ285" s="50" t="b">
        <v>0</v>
      </c>
      <c r="AR285" s="50" t="b">
        <v>0</v>
      </c>
      <c r="AS285" s="50" t="b">
        <v>0</v>
      </c>
      <c r="AT285" s="50" t="b">
        <v>0</v>
      </c>
      <c r="AU285" s="50" t="b">
        <v>1</v>
      </c>
      <c r="AV285" s="43">
        <f t="shared" si="17"/>
        <v>0</v>
      </c>
      <c r="AW285" s="264"/>
      <c r="AX285" s="53"/>
      <c r="AY285" s="27">
        <f t="shared" si="22"/>
        <v>0</v>
      </c>
      <c r="AZ285" s="53"/>
      <c r="BA285" s="48"/>
      <c r="BB285" s="264"/>
      <c r="BC285" s="49" t="b">
        <v>0</v>
      </c>
      <c r="BD285" s="50" t="b">
        <v>0</v>
      </c>
      <c r="BE285" s="53"/>
      <c r="BF285" s="27">
        <f t="shared" si="23"/>
        <v>0</v>
      </c>
      <c r="BG285" s="27">
        <f t="shared" si="18"/>
        <v>0</v>
      </c>
      <c r="BH285" s="51">
        <f t="shared" si="19"/>
        <v>0</v>
      </c>
      <c r="BI285" s="52" t="b">
        <v>0</v>
      </c>
      <c r="BJ285" s="27" t="b">
        <f t="shared" si="20"/>
        <v>0</v>
      </c>
      <c r="BK285" s="27"/>
      <c r="BL285" s="27"/>
      <c r="BM285" s="27"/>
    </row>
    <row r="286" spans="1:65" ht="27.6" thickBot="1">
      <c r="A286" s="43" t="s">
        <v>3129</v>
      </c>
      <c r="B286" s="43">
        <f t="shared" si="21"/>
        <v>284</v>
      </c>
      <c r="C286" s="43" t="s">
        <v>3130</v>
      </c>
      <c r="D286" s="43">
        <v>2018</v>
      </c>
      <c r="E286" s="43"/>
      <c r="F286" s="43"/>
      <c r="G286" s="27">
        <f t="shared" si="15"/>
        <v>0</v>
      </c>
      <c r="H286" s="43"/>
      <c r="I286" s="43"/>
      <c r="J286" s="43" t="s">
        <v>3131</v>
      </c>
      <c r="K286" s="43">
        <v>206</v>
      </c>
      <c r="L286" s="43" t="s">
        <v>3132</v>
      </c>
      <c r="M286" s="46" t="s">
        <v>3133</v>
      </c>
      <c r="N286" s="43" t="s">
        <v>2911</v>
      </c>
      <c r="O286" s="43" t="s">
        <v>3134</v>
      </c>
      <c r="P286" s="43" t="s">
        <v>3135</v>
      </c>
      <c r="Q286" s="43" t="s">
        <v>3136</v>
      </c>
      <c r="R286" s="43" t="s">
        <v>3137</v>
      </c>
      <c r="S286" s="43" t="s">
        <v>3103</v>
      </c>
      <c r="T286" s="43"/>
      <c r="U286" s="43" t="s">
        <v>119</v>
      </c>
      <c r="V286" s="43" t="s">
        <v>120</v>
      </c>
      <c r="W286" s="43" t="s">
        <v>3138</v>
      </c>
      <c r="X286" s="53"/>
      <c r="Y286" s="48" t="s">
        <v>122</v>
      </c>
      <c r="Z286" s="43" t="s">
        <v>433</v>
      </c>
      <c r="AA286" s="49" t="b">
        <v>0</v>
      </c>
      <c r="AB286" s="49" t="b">
        <v>0</v>
      </c>
      <c r="AC286" s="49" t="b">
        <v>0</v>
      </c>
      <c r="AD286" s="50" t="b">
        <v>0</v>
      </c>
      <c r="AE286" s="50" t="b">
        <v>0</v>
      </c>
      <c r="AF286" s="50" t="b">
        <v>0</v>
      </c>
      <c r="AG286" s="50" t="b">
        <v>0</v>
      </c>
      <c r="AH286" s="50" t="b">
        <v>1</v>
      </c>
      <c r="AI286" s="43">
        <f t="shared" si="16"/>
        <v>0</v>
      </c>
      <c r="AJ286" s="267" t="s">
        <v>1682</v>
      </c>
      <c r="AK286" s="53"/>
      <c r="AL286" s="48" t="s">
        <v>122</v>
      </c>
      <c r="AM286" s="43" t="s">
        <v>670</v>
      </c>
      <c r="AN286" s="49" t="b">
        <v>0</v>
      </c>
      <c r="AO286" s="49" t="b">
        <v>0</v>
      </c>
      <c r="AP286" s="49" t="b">
        <v>0</v>
      </c>
      <c r="AQ286" s="50" t="b">
        <v>0</v>
      </c>
      <c r="AR286" s="50" t="b">
        <v>0</v>
      </c>
      <c r="AS286" s="50" t="b">
        <v>0</v>
      </c>
      <c r="AT286" s="50" t="b">
        <v>0</v>
      </c>
      <c r="AU286" s="50" t="b">
        <v>1</v>
      </c>
      <c r="AV286" s="43">
        <f t="shared" si="17"/>
        <v>0</v>
      </c>
      <c r="AW286" s="265"/>
      <c r="AX286" s="53"/>
      <c r="AY286" s="27">
        <f t="shared" si="22"/>
        <v>0</v>
      </c>
      <c r="AZ286" s="53"/>
      <c r="BA286" s="48"/>
      <c r="BB286" s="265"/>
      <c r="BC286" s="49" t="b">
        <v>0</v>
      </c>
      <c r="BD286" s="50" t="b">
        <v>0</v>
      </c>
      <c r="BE286" s="53"/>
      <c r="BF286" s="27">
        <f t="shared" si="23"/>
        <v>0</v>
      </c>
      <c r="BG286" s="27">
        <f t="shared" si="18"/>
        <v>0</v>
      </c>
      <c r="BH286" s="51">
        <f t="shared" si="19"/>
        <v>0</v>
      </c>
      <c r="BI286" s="52" t="b">
        <v>0</v>
      </c>
      <c r="BJ286" s="27" t="b">
        <f t="shared" si="20"/>
        <v>0</v>
      </c>
      <c r="BK286" s="27"/>
      <c r="BL286" s="27"/>
      <c r="BM286" s="27"/>
    </row>
    <row r="287" spans="1:65" ht="27.6" thickBot="1">
      <c r="A287" s="43" t="s">
        <v>3139</v>
      </c>
      <c r="B287" s="43">
        <f t="shared" si="21"/>
        <v>285</v>
      </c>
      <c r="C287" s="43" t="s">
        <v>3140</v>
      </c>
      <c r="D287" s="43">
        <v>2018</v>
      </c>
      <c r="E287" s="43"/>
      <c r="F287" s="43"/>
      <c r="G287" s="27">
        <f t="shared" si="15"/>
        <v>0</v>
      </c>
      <c r="H287" s="43"/>
      <c r="I287" s="43"/>
      <c r="J287" s="43" t="s">
        <v>1513</v>
      </c>
      <c r="K287" s="43">
        <v>41</v>
      </c>
      <c r="L287" s="43" t="s">
        <v>3141</v>
      </c>
      <c r="M287" s="46" t="s">
        <v>3142</v>
      </c>
      <c r="N287" s="43" t="s">
        <v>3143</v>
      </c>
      <c r="O287" s="43" t="s">
        <v>3144</v>
      </c>
      <c r="P287" s="43" t="s">
        <v>3145</v>
      </c>
      <c r="Q287" s="43" t="s">
        <v>3146</v>
      </c>
      <c r="R287" s="43" t="s">
        <v>198</v>
      </c>
      <c r="S287" s="43" t="s">
        <v>3147</v>
      </c>
      <c r="T287" s="43"/>
      <c r="U287" s="43" t="s">
        <v>119</v>
      </c>
      <c r="V287" s="43" t="s">
        <v>120</v>
      </c>
      <c r="W287" s="43" t="s">
        <v>3148</v>
      </c>
      <c r="X287" s="53"/>
      <c r="Y287" s="48" t="s">
        <v>122</v>
      </c>
      <c r="Z287" s="43" t="s">
        <v>433</v>
      </c>
      <c r="AA287" s="49" t="b">
        <v>0</v>
      </c>
      <c r="AB287" s="49" t="b">
        <v>0</v>
      </c>
      <c r="AC287" s="49" t="b">
        <v>0</v>
      </c>
      <c r="AD287" s="50" t="b">
        <v>0</v>
      </c>
      <c r="AE287" s="50" t="b">
        <v>0</v>
      </c>
      <c r="AF287" s="50" t="b">
        <v>0</v>
      </c>
      <c r="AG287" s="50" t="b">
        <v>0</v>
      </c>
      <c r="AH287" s="50" t="b">
        <v>1</v>
      </c>
      <c r="AI287" s="43">
        <f t="shared" si="16"/>
        <v>0</v>
      </c>
      <c r="AJ287" s="266" t="s">
        <v>1682</v>
      </c>
      <c r="AK287" s="53"/>
      <c r="AL287" s="48" t="s">
        <v>122</v>
      </c>
      <c r="AM287" s="43" t="s">
        <v>670</v>
      </c>
      <c r="AN287" s="49" t="b">
        <v>0</v>
      </c>
      <c r="AO287" s="49" t="b">
        <v>0</v>
      </c>
      <c r="AP287" s="49" t="b">
        <v>0</v>
      </c>
      <c r="AQ287" s="50" t="b">
        <v>0</v>
      </c>
      <c r="AR287" s="50" t="b">
        <v>0</v>
      </c>
      <c r="AS287" s="50" t="b">
        <v>0</v>
      </c>
      <c r="AT287" s="50" t="b">
        <v>0</v>
      </c>
      <c r="AU287" s="50" t="b">
        <v>1</v>
      </c>
      <c r="AV287" s="43">
        <f t="shared" si="17"/>
        <v>0</v>
      </c>
      <c r="AW287" s="264"/>
      <c r="AX287" s="53"/>
      <c r="AY287" s="27">
        <f t="shared" si="22"/>
        <v>0</v>
      </c>
      <c r="AZ287" s="53"/>
      <c r="BA287" s="48"/>
      <c r="BB287" s="264"/>
      <c r="BC287" s="49" t="b">
        <v>0</v>
      </c>
      <c r="BD287" s="50" t="b">
        <v>0</v>
      </c>
      <c r="BE287" s="53"/>
      <c r="BF287" s="27">
        <f t="shared" si="23"/>
        <v>0</v>
      </c>
      <c r="BG287" s="27">
        <f t="shared" si="18"/>
        <v>0</v>
      </c>
      <c r="BH287" s="51">
        <f t="shared" si="19"/>
        <v>0</v>
      </c>
      <c r="BI287" s="52" t="b">
        <v>0</v>
      </c>
      <c r="BJ287" s="27" t="b">
        <f t="shared" si="20"/>
        <v>0</v>
      </c>
      <c r="BK287" s="27"/>
      <c r="BL287" s="27"/>
      <c r="BM287" s="27"/>
    </row>
    <row r="288" spans="1:65" ht="27.6" thickBot="1">
      <c r="A288" s="43" t="s">
        <v>3149</v>
      </c>
      <c r="B288" s="43">
        <f t="shared" si="21"/>
        <v>286</v>
      </c>
      <c r="C288" s="43" t="s">
        <v>3150</v>
      </c>
      <c r="D288" s="43">
        <v>2018</v>
      </c>
      <c r="E288" s="43"/>
      <c r="F288" s="43"/>
      <c r="G288" s="27">
        <f t="shared" si="15"/>
        <v>0</v>
      </c>
      <c r="H288" s="43"/>
      <c r="I288" s="43"/>
      <c r="J288" s="43" t="s">
        <v>3151</v>
      </c>
      <c r="K288" s="43">
        <v>29</v>
      </c>
      <c r="L288" s="43" t="s">
        <v>3152</v>
      </c>
      <c r="M288" s="46" t="s">
        <v>3153</v>
      </c>
      <c r="N288" s="43" t="s">
        <v>3154</v>
      </c>
      <c r="O288" s="43" t="s">
        <v>3155</v>
      </c>
      <c r="P288" s="43" t="s">
        <v>3156</v>
      </c>
      <c r="Q288" s="43" t="s">
        <v>3157</v>
      </c>
      <c r="R288" s="43" t="s">
        <v>3158</v>
      </c>
      <c r="S288" s="43" t="s">
        <v>3159</v>
      </c>
      <c r="T288" s="43">
        <v>29574440</v>
      </c>
      <c r="U288" s="43" t="s">
        <v>119</v>
      </c>
      <c r="V288" s="43" t="s">
        <v>120</v>
      </c>
      <c r="W288" s="43" t="s">
        <v>3160</v>
      </c>
      <c r="X288" s="53"/>
      <c r="Y288" s="48" t="s">
        <v>122</v>
      </c>
      <c r="Z288" s="43" t="s">
        <v>433</v>
      </c>
      <c r="AA288" s="49" t="b">
        <v>0</v>
      </c>
      <c r="AB288" s="49" t="b">
        <v>0</v>
      </c>
      <c r="AC288" s="49" t="b">
        <v>0</v>
      </c>
      <c r="AD288" s="50" t="b">
        <v>0</v>
      </c>
      <c r="AE288" s="50" t="b">
        <v>0</v>
      </c>
      <c r="AF288" s="50" t="b">
        <v>0</v>
      </c>
      <c r="AG288" s="50" t="b">
        <v>0</v>
      </c>
      <c r="AH288" s="50" t="b">
        <v>1</v>
      </c>
      <c r="AI288" s="43">
        <f t="shared" si="16"/>
        <v>0</v>
      </c>
      <c r="AJ288" s="265"/>
      <c r="AK288" s="53"/>
      <c r="AL288" s="48" t="s">
        <v>122</v>
      </c>
      <c r="AM288" s="43" t="s">
        <v>670</v>
      </c>
      <c r="AN288" s="49" t="b">
        <v>0</v>
      </c>
      <c r="AO288" s="49" t="b">
        <v>0</v>
      </c>
      <c r="AP288" s="49" t="b">
        <v>0</v>
      </c>
      <c r="AQ288" s="50" t="b">
        <v>0</v>
      </c>
      <c r="AR288" s="50" t="b">
        <v>0</v>
      </c>
      <c r="AS288" s="50" t="b">
        <v>0</v>
      </c>
      <c r="AT288" s="50" t="b">
        <v>0</v>
      </c>
      <c r="AU288" s="50" t="b">
        <v>1</v>
      </c>
      <c r="AV288" s="43">
        <f t="shared" si="17"/>
        <v>0</v>
      </c>
      <c r="AW288" s="265"/>
      <c r="AX288" s="53"/>
      <c r="AY288" s="27">
        <f t="shared" si="22"/>
        <v>0</v>
      </c>
      <c r="AZ288" s="53"/>
      <c r="BA288" s="48"/>
      <c r="BB288" s="265"/>
      <c r="BC288" s="49" t="b">
        <v>0</v>
      </c>
      <c r="BD288" s="50" t="b">
        <v>0</v>
      </c>
      <c r="BE288" s="53"/>
      <c r="BF288" s="27">
        <f t="shared" si="23"/>
        <v>0</v>
      </c>
      <c r="BG288" s="27">
        <f t="shared" si="18"/>
        <v>0</v>
      </c>
      <c r="BH288" s="51">
        <f t="shared" si="19"/>
        <v>0</v>
      </c>
      <c r="BI288" s="52" t="b">
        <v>0</v>
      </c>
      <c r="BJ288" s="27" t="b">
        <f t="shared" si="20"/>
        <v>0</v>
      </c>
      <c r="BK288" s="27"/>
      <c r="BL288" s="27"/>
      <c r="BM288" s="27"/>
    </row>
    <row r="289" spans="1:65" ht="27.6" thickBot="1">
      <c r="A289" s="43" t="s">
        <v>3161</v>
      </c>
      <c r="B289" s="43">
        <f t="shared" si="21"/>
        <v>287</v>
      </c>
      <c r="C289" s="43" t="s">
        <v>3162</v>
      </c>
      <c r="D289" s="43">
        <v>2018</v>
      </c>
      <c r="E289" s="43"/>
      <c r="F289" s="43"/>
      <c r="G289" s="27">
        <f t="shared" si="15"/>
        <v>0</v>
      </c>
      <c r="H289" s="43"/>
      <c r="I289" s="43"/>
      <c r="J289" s="43" t="s">
        <v>3163</v>
      </c>
      <c r="K289" s="43">
        <v>3</v>
      </c>
      <c r="L289" s="43" t="s">
        <v>3164</v>
      </c>
      <c r="M289" s="46" t="s">
        <v>3165</v>
      </c>
      <c r="N289" s="43" t="s">
        <v>3166</v>
      </c>
      <c r="O289" s="43" t="s">
        <v>3167</v>
      </c>
      <c r="P289" s="43" t="s">
        <v>3168</v>
      </c>
      <c r="Q289" s="43" t="s">
        <v>3169</v>
      </c>
      <c r="R289" s="43" t="s">
        <v>397</v>
      </c>
      <c r="S289" s="43" t="s">
        <v>3170</v>
      </c>
      <c r="T289" s="43"/>
      <c r="U289" s="43" t="s">
        <v>119</v>
      </c>
      <c r="V289" s="43" t="s">
        <v>300</v>
      </c>
      <c r="W289" s="43" t="s">
        <v>3171</v>
      </c>
      <c r="X289" s="53"/>
      <c r="Y289" s="48" t="s">
        <v>122</v>
      </c>
      <c r="Z289" s="43" t="s">
        <v>433</v>
      </c>
      <c r="AA289" s="49" t="b">
        <v>1</v>
      </c>
      <c r="AB289" s="49" t="b">
        <v>0</v>
      </c>
      <c r="AC289" s="49" t="b">
        <v>0</v>
      </c>
      <c r="AD289" s="50" t="b">
        <v>0</v>
      </c>
      <c r="AE289" s="50" t="b">
        <v>0</v>
      </c>
      <c r="AF289" s="50" t="b">
        <v>1</v>
      </c>
      <c r="AG289" s="50" t="b">
        <v>0</v>
      </c>
      <c r="AH289" s="50" t="b">
        <v>0</v>
      </c>
      <c r="AI289" s="43">
        <f t="shared" si="16"/>
        <v>0</v>
      </c>
      <c r="AJ289" s="264"/>
      <c r="AK289" s="53"/>
      <c r="AL289" s="48" t="s">
        <v>122</v>
      </c>
      <c r="AM289" s="43" t="s">
        <v>670</v>
      </c>
      <c r="AN289" s="49" t="b">
        <v>0</v>
      </c>
      <c r="AO289" s="49" t="b">
        <v>0</v>
      </c>
      <c r="AP289" s="49" t="b">
        <v>0</v>
      </c>
      <c r="AQ289" s="50" t="b">
        <v>0</v>
      </c>
      <c r="AR289" s="50" t="b">
        <v>0</v>
      </c>
      <c r="AS289" s="50" t="b">
        <v>1</v>
      </c>
      <c r="AT289" s="50" t="b">
        <v>0</v>
      </c>
      <c r="AU289" s="50" t="b">
        <v>0</v>
      </c>
      <c r="AV289" s="43">
        <f t="shared" si="17"/>
        <v>0</v>
      </c>
      <c r="AW289" s="264"/>
      <c r="AX289" s="53"/>
      <c r="AY289" s="27">
        <f t="shared" si="22"/>
        <v>0</v>
      </c>
      <c r="AZ289" s="53"/>
      <c r="BA289" s="48"/>
      <c r="BB289" s="264"/>
      <c r="BC289" s="49" t="b">
        <v>0</v>
      </c>
      <c r="BD289" s="50" t="b">
        <v>0</v>
      </c>
      <c r="BE289" s="53"/>
      <c r="BF289" s="27">
        <f t="shared" si="23"/>
        <v>0</v>
      </c>
      <c r="BG289" s="27">
        <f t="shared" si="18"/>
        <v>0</v>
      </c>
      <c r="BH289" s="51">
        <f t="shared" si="19"/>
        <v>0</v>
      </c>
      <c r="BI289" s="52" t="b">
        <v>0</v>
      </c>
      <c r="BJ289" s="27" t="b">
        <f t="shared" si="20"/>
        <v>0</v>
      </c>
      <c r="BK289" s="27"/>
      <c r="BL289" s="27"/>
      <c r="BM289" s="27"/>
    </row>
    <row r="290" spans="1:65" ht="27.6" thickBot="1">
      <c r="A290" s="43" t="s">
        <v>3172</v>
      </c>
      <c r="B290" s="43">
        <f t="shared" si="21"/>
        <v>288</v>
      </c>
      <c r="C290" s="43" t="s">
        <v>3173</v>
      </c>
      <c r="D290" s="43">
        <v>2018</v>
      </c>
      <c r="E290" s="43"/>
      <c r="F290" s="43"/>
      <c r="G290" s="27">
        <f t="shared" si="15"/>
        <v>0</v>
      </c>
      <c r="H290" s="43"/>
      <c r="I290" s="43"/>
      <c r="J290" s="43" t="s">
        <v>3174</v>
      </c>
      <c r="K290" s="43">
        <v>48</v>
      </c>
      <c r="L290" s="43" t="s">
        <v>3175</v>
      </c>
      <c r="M290" s="46" t="s">
        <v>3176</v>
      </c>
      <c r="N290" s="43" t="s">
        <v>3177</v>
      </c>
      <c r="O290" s="43" t="s">
        <v>3178</v>
      </c>
      <c r="P290" s="43"/>
      <c r="Q290" s="43" t="s">
        <v>3179</v>
      </c>
      <c r="R290" s="43" t="s">
        <v>117</v>
      </c>
      <c r="S290" s="43" t="s">
        <v>3180</v>
      </c>
      <c r="T290" s="43"/>
      <c r="U290" s="43" t="s">
        <v>119</v>
      </c>
      <c r="V290" s="43" t="s">
        <v>300</v>
      </c>
      <c r="W290" s="43" t="s">
        <v>3181</v>
      </c>
      <c r="X290" s="53"/>
      <c r="Y290" s="48" t="s">
        <v>122</v>
      </c>
      <c r="Z290" s="43" t="s">
        <v>433</v>
      </c>
      <c r="AA290" s="49" t="b">
        <v>1</v>
      </c>
      <c r="AB290" s="49" t="b">
        <v>0</v>
      </c>
      <c r="AC290" s="49" t="b">
        <v>0</v>
      </c>
      <c r="AD290" s="50" t="b">
        <v>0</v>
      </c>
      <c r="AE290" s="50" t="b">
        <v>0</v>
      </c>
      <c r="AF290" s="50" t="b">
        <v>1</v>
      </c>
      <c r="AG290" s="50" t="b">
        <v>0</v>
      </c>
      <c r="AH290" s="50" t="b">
        <v>0</v>
      </c>
      <c r="AI290" s="43">
        <f t="shared" si="16"/>
        <v>0</v>
      </c>
      <c r="AJ290" s="265"/>
      <c r="AK290" s="53"/>
      <c r="AL290" s="48" t="s">
        <v>122</v>
      </c>
      <c r="AM290" s="43" t="s">
        <v>670</v>
      </c>
      <c r="AN290" s="49" t="b">
        <v>0</v>
      </c>
      <c r="AO290" s="49" t="b">
        <v>0</v>
      </c>
      <c r="AP290" s="49" t="b">
        <v>0</v>
      </c>
      <c r="AQ290" s="50" t="b">
        <v>0</v>
      </c>
      <c r="AR290" s="50" t="b">
        <v>0</v>
      </c>
      <c r="AS290" s="50" t="b">
        <v>1</v>
      </c>
      <c r="AT290" s="50" t="b">
        <v>0</v>
      </c>
      <c r="AU290" s="50" t="b">
        <v>0</v>
      </c>
      <c r="AV290" s="43">
        <f t="shared" si="17"/>
        <v>0</v>
      </c>
      <c r="AW290" s="265"/>
      <c r="AX290" s="53"/>
      <c r="AY290" s="27">
        <f t="shared" si="22"/>
        <v>0</v>
      </c>
      <c r="AZ290" s="53"/>
      <c r="BA290" s="48"/>
      <c r="BB290" s="265"/>
      <c r="BC290" s="49" t="b">
        <v>0</v>
      </c>
      <c r="BD290" s="50" t="b">
        <v>0</v>
      </c>
      <c r="BE290" s="53"/>
      <c r="BF290" s="27">
        <f t="shared" si="23"/>
        <v>0</v>
      </c>
      <c r="BG290" s="27">
        <f t="shared" si="18"/>
        <v>0</v>
      </c>
      <c r="BH290" s="51">
        <f t="shared" si="19"/>
        <v>0</v>
      </c>
      <c r="BI290" s="52" t="b">
        <v>0</v>
      </c>
      <c r="BJ290" s="27" t="b">
        <f t="shared" si="20"/>
        <v>0</v>
      </c>
      <c r="BK290" s="27"/>
      <c r="BL290" s="27"/>
      <c r="BM290" s="27"/>
    </row>
    <row r="291" spans="1:65" ht="27.6" thickBot="1">
      <c r="A291" s="43" t="s">
        <v>3182</v>
      </c>
      <c r="B291" s="43">
        <f t="shared" si="21"/>
        <v>289</v>
      </c>
      <c r="C291" s="43" t="s">
        <v>3183</v>
      </c>
      <c r="D291" s="43">
        <v>2018</v>
      </c>
      <c r="E291" s="43"/>
      <c r="F291" s="43"/>
      <c r="G291" s="27">
        <f t="shared" si="15"/>
        <v>0</v>
      </c>
      <c r="H291" s="43"/>
      <c r="I291" s="43"/>
      <c r="J291" s="43" t="s">
        <v>3174</v>
      </c>
      <c r="K291" s="43">
        <v>19</v>
      </c>
      <c r="L291" s="43" t="s">
        <v>3184</v>
      </c>
      <c r="M291" s="46" t="s">
        <v>3185</v>
      </c>
      <c r="N291" s="43" t="s">
        <v>3186</v>
      </c>
      <c r="O291" s="43" t="s">
        <v>3187</v>
      </c>
      <c r="P291" s="43"/>
      <c r="Q291" s="43" t="s">
        <v>3188</v>
      </c>
      <c r="R291" s="43" t="s">
        <v>117</v>
      </c>
      <c r="S291" s="43" t="s">
        <v>3180</v>
      </c>
      <c r="T291" s="43"/>
      <c r="U291" s="43" t="s">
        <v>119</v>
      </c>
      <c r="V291" s="43" t="s">
        <v>300</v>
      </c>
      <c r="W291" s="43" t="s">
        <v>3189</v>
      </c>
      <c r="X291" s="53"/>
      <c r="Y291" s="48" t="s">
        <v>122</v>
      </c>
      <c r="Z291" s="43" t="s">
        <v>433</v>
      </c>
      <c r="AA291" s="49" t="b">
        <v>0</v>
      </c>
      <c r="AB291" s="49" t="b">
        <v>0</v>
      </c>
      <c r="AC291" s="49" t="b">
        <v>0</v>
      </c>
      <c r="AD291" s="50" t="b">
        <v>0</v>
      </c>
      <c r="AE291" s="50" t="b">
        <v>0</v>
      </c>
      <c r="AF291" s="50" t="b">
        <v>0</v>
      </c>
      <c r="AG291" s="50" t="b">
        <v>0</v>
      </c>
      <c r="AH291" s="50" t="b">
        <v>1</v>
      </c>
      <c r="AI291" s="43">
        <f t="shared" si="16"/>
        <v>0</v>
      </c>
      <c r="AJ291" s="264"/>
      <c r="AK291" s="53"/>
      <c r="AL291" s="48" t="s">
        <v>122</v>
      </c>
      <c r="AM291" s="43" t="s">
        <v>670</v>
      </c>
      <c r="AN291" s="49" t="b">
        <v>0</v>
      </c>
      <c r="AO291" s="49" t="b">
        <v>0</v>
      </c>
      <c r="AP291" s="49" t="b">
        <v>0</v>
      </c>
      <c r="AQ291" s="50" t="b">
        <v>0</v>
      </c>
      <c r="AR291" s="50" t="b">
        <v>0</v>
      </c>
      <c r="AS291" s="50" t="b">
        <v>0</v>
      </c>
      <c r="AT291" s="50" t="b">
        <v>0</v>
      </c>
      <c r="AU291" s="50" t="b">
        <v>1</v>
      </c>
      <c r="AV291" s="43">
        <f t="shared" si="17"/>
        <v>0</v>
      </c>
      <c r="AW291" s="264"/>
      <c r="AX291" s="53"/>
      <c r="AY291" s="27">
        <f t="shared" si="22"/>
        <v>0</v>
      </c>
      <c r="AZ291" s="53"/>
      <c r="BA291" s="48"/>
      <c r="BB291" s="264"/>
      <c r="BC291" s="49" t="b">
        <v>0</v>
      </c>
      <c r="BD291" s="50" t="b">
        <v>0</v>
      </c>
      <c r="BE291" s="53"/>
      <c r="BF291" s="27">
        <f t="shared" si="23"/>
        <v>0</v>
      </c>
      <c r="BG291" s="27">
        <f t="shared" si="18"/>
        <v>0</v>
      </c>
      <c r="BH291" s="51">
        <f t="shared" si="19"/>
        <v>0</v>
      </c>
      <c r="BI291" s="52" t="b">
        <v>0</v>
      </c>
      <c r="BJ291" s="27" t="b">
        <f t="shared" si="20"/>
        <v>0</v>
      </c>
      <c r="BK291" s="27"/>
      <c r="BL291" s="27"/>
      <c r="BM291" s="27"/>
    </row>
    <row r="292" spans="1:65" ht="27.6" thickBot="1">
      <c r="A292" s="43" t="s">
        <v>3190</v>
      </c>
      <c r="B292" s="43">
        <f t="shared" si="21"/>
        <v>290</v>
      </c>
      <c r="C292" s="43" t="s">
        <v>3191</v>
      </c>
      <c r="D292" s="43">
        <v>2018</v>
      </c>
      <c r="E292" s="43"/>
      <c r="F292" s="43"/>
      <c r="G292" s="27">
        <f t="shared" si="15"/>
        <v>0</v>
      </c>
      <c r="H292" s="43"/>
      <c r="I292" s="43"/>
      <c r="J292" s="43" t="s">
        <v>3192</v>
      </c>
      <c r="K292" s="43">
        <v>6</v>
      </c>
      <c r="L292" s="43" t="s">
        <v>3193</v>
      </c>
      <c r="M292" s="46" t="s">
        <v>3194</v>
      </c>
      <c r="N292" s="43" t="s">
        <v>3195</v>
      </c>
      <c r="O292" s="43" t="s">
        <v>3196</v>
      </c>
      <c r="P292" s="43" t="s">
        <v>3197</v>
      </c>
      <c r="Q292" s="43" t="s">
        <v>3198</v>
      </c>
      <c r="R292" s="43" t="s">
        <v>397</v>
      </c>
      <c r="S292" s="43" t="s">
        <v>3199</v>
      </c>
      <c r="T292" s="43"/>
      <c r="U292" s="43" t="s">
        <v>119</v>
      </c>
      <c r="V292" s="43" t="s">
        <v>300</v>
      </c>
      <c r="W292" s="43" t="s">
        <v>3200</v>
      </c>
      <c r="X292" s="53"/>
      <c r="Y292" s="48" t="s">
        <v>122</v>
      </c>
      <c r="Z292" s="43" t="s">
        <v>433</v>
      </c>
      <c r="AA292" s="49" t="b">
        <v>0</v>
      </c>
      <c r="AB292" s="49" t="b">
        <v>0</v>
      </c>
      <c r="AC292" s="49" t="b">
        <v>0</v>
      </c>
      <c r="AD292" s="50" t="b">
        <v>0</v>
      </c>
      <c r="AE292" s="50" t="b">
        <v>0</v>
      </c>
      <c r="AF292" s="50" t="b">
        <v>0</v>
      </c>
      <c r="AG292" s="50" t="b">
        <v>0</v>
      </c>
      <c r="AH292" s="50" t="b">
        <v>1</v>
      </c>
      <c r="AI292" s="43">
        <f t="shared" si="16"/>
        <v>0</v>
      </c>
      <c r="AJ292" s="265"/>
      <c r="AK292" s="53"/>
      <c r="AL292" s="48" t="s">
        <v>122</v>
      </c>
      <c r="AM292" s="43" t="s">
        <v>670</v>
      </c>
      <c r="AN292" s="49" t="b">
        <v>0</v>
      </c>
      <c r="AO292" s="49" t="b">
        <v>0</v>
      </c>
      <c r="AP292" s="49" t="b">
        <v>0</v>
      </c>
      <c r="AQ292" s="50" t="b">
        <v>0</v>
      </c>
      <c r="AR292" s="50" t="b">
        <v>0</v>
      </c>
      <c r="AS292" s="50" t="b">
        <v>0</v>
      </c>
      <c r="AT292" s="50" t="b">
        <v>0</v>
      </c>
      <c r="AU292" s="50" t="b">
        <v>1</v>
      </c>
      <c r="AV292" s="43">
        <f t="shared" si="17"/>
        <v>0</v>
      </c>
      <c r="AW292" s="265"/>
      <c r="AX292" s="53"/>
      <c r="AY292" s="27">
        <f t="shared" si="22"/>
        <v>0</v>
      </c>
      <c r="AZ292" s="53"/>
      <c r="BA292" s="48"/>
      <c r="BB292" s="265"/>
      <c r="BC292" s="49" t="b">
        <v>0</v>
      </c>
      <c r="BD292" s="50" t="b">
        <v>0</v>
      </c>
      <c r="BE292" s="53"/>
      <c r="BF292" s="27">
        <f t="shared" si="23"/>
        <v>0</v>
      </c>
      <c r="BG292" s="27">
        <f t="shared" si="18"/>
        <v>0</v>
      </c>
      <c r="BH292" s="51">
        <f t="shared" si="19"/>
        <v>0</v>
      </c>
      <c r="BI292" s="52" t="b">
        <v>0</v>
      </c>
      <c r="BJ292" s="27" t="b">
        <f t="shared" si="20"/>
        <v>0</v>
      </c>
      <c r="BK292" s="27"/>
      <c r="BL292" s="27"/>
      <c r="BM292" s="27"/>
    </row>
    <row r="293" spans="1:65" ht="27.6" thickBot="1">
      <c r="A293" s="43" t="s">
        <v>3201</v>
      </c>
      <c r="B293" s="43">
        <f t="shared" si="21"/>
        <v>291</v>
      </c>
      <c r="C293" s="43" t="s">
        <v>3202</v>
      </c>
      <c r="D293" s="43">
        <v>2017</v>
      </c>
      <c r="E293" s="43"/>
      <c r="F293" s="43"/>
      <c r="G293" s="27">
        <f t="shared" si="15"/>
        <v>0</v>
      </c>
      <c r="H293" s="43"/>
      <c r="I293" s="43"/>
      <c r="J293" s="43" t="s">
        <v>3203</v>
      </c>
      <c r="K293" s="43">
        <v>10</v>
      </c>
      <c r="L293" s="43" t="s">
        <v>3204</v>
      </c>
      <c r="M293" s="46" t="s">
        <v>3205</v>
      </c>
      <c r="N293" s="43" t="s">
        <v>3206</v>
      </c>
      <c r="O293" s="43" t="s">
        <v>3207</v>
      </c>
      <c r="P293" s="43" t="s">
        <v>3208</v>
      </c>
      <c r="Q293" s="43" t="s">
        <v>3209</v>
      </c>
      <c r="R293" s="43" t="s">
        <v>3210</v>
      </c>
      <c r="S293" s="43" t="s">
        <v>3211</v>
      </c>
      <c r="T293" s="43"/>
      <c r="U293" s="43" t="s">
        <v>119</v>
      </c>
      <c r="V293" s="43" t="s">
        <v>120</v>
      </c>
      <c r="W293" s="43" t="s">
        <v>3212</v>
      </c>
      <c r="X293" s="53"/>
      <c r="Y293" s="48" t="s">
        <v>122</v>
      </c>
      <c r="Z293" s="43" t="s">
        <v>433</v>
      </c>
      <c r="AA293" s="49" t="b">
        <v>0</v>
      </c>
      <c r="AB293" s="49" t="b">
        <v>0</v>
      </c>
      <c r="AC293" s="49" t="b">
        <v>0</v>
      </c>
      <c r="AD293" s="50" t="b">
        <v>0</v>
      </c>
      <c r="AE293" s="50" t="b">
        <v>0</v>
      </c>
      <c r="AF293" s="50" t="b">
        <v>0</v>
      </c>
      <c r="AG293" s="50" t="b">
        <v>0</v>
      </c>
      <c r="AH293" s="50" t="b">
        <v>1</v>
      </c>
      <c r="AI293" s="43">
        <f t="shared" si="16"/>
        <v>0</v>
      </c>
      <c r="AJ293" s="266" t="s">
        <v>3213</v>
      </c>
      <c r="AK293" s="53"/>
      <c r="AL293" s="48" t="s">
        <v>122</v>
      </c>
      <c r="AM293" s="43" t="s">
        <v>670</v>
      </c>
      <c r="AN293" s="49" t="b">
        <v>0</v>
      </c>
      <c r="AO293" s="49" t="b">
        <v>0</v>
      </c>
      <c r="AP293" s="49" t="b">
        <v>0</v>
      </c>
      <c r="AQ293" s="50" t="b">
        <v>0</v>
      </c>
      <c r="AR293" s="50" t="b">
        <v>0</v>
      </c>
      <c r="AS293" s="50" t="b">
        <v>0</v>
      </c>
      <c r="AT293" s="50" t="b">
        <v>0</v>
      </c>
      <c r="AU293" s="50" t="b">
        <v>1</v>
      </c>
      <c r="AV293" s="43">
        <f t="shared" si="17"/>
        <v>0</v>
      </c>
      <c r="AW293" s="264"/>
      <c r="AX293" s="53"/>
      <c r="AY293" s="27">
        <f t="shared" si="22"/>
        <v>0</v>
      </c>
      <c r="AZ293" s="53"/>
      <c r="BA293" s="48"/>
      <c r="BB293" s="264"/>
      <c r="BC293" s="49" t="b">
        <v>0</v>
      </c>
      <c r="BD293" s="50" t="b">
        <v>0</v>
      </c>
      <c r="BE293" s="53"/>
      <c r="BF293" s="27">
        <f t="shared" si="23"/>
        <v>0</v>
      </c>
      <c r="BG293" s="27">
        <f t="shared" si="18"/>
        <v>0</v>
      </c>
      <c r="BH293" s="51">
        <f t="shared" si="19"/>
        <v>0</v>
      </c>
      <c r="BI293" s="52" t="b">
        <v>0</v>
      </c>
      <c r="BJ293" s="27" t="b">
        <f t="shared" si="20"/>
        <v>0</v>
      </c>
      <c r="BK293" s="27"/>
      <c r="BL293" s="27"/>
      <c r="BM293" s="27"/>
    </row>
    <row r="294" spans="1:65" ht="27.6" thickBot="1">
      <c r="A294" s="43" t="s">
        <v>3214</v>
      </c>
      <c r="B294" s="43">
        <f t="shared" si="21"/>
        <v>292</v>
      </c>
      <c r="C294" s="43" t="s">
        <v>3215</v>
      </c>
      <c r="D294" s="43">
        <v>2017</v>
      </c>
      <c r="E294" s="43"/>
      <c r="F294" s="43"/>
      <c r="G294" s="27">
        <f t="shared" si="15"/>
        <v>0</v>
      </c>
      <c r="H294" s="43"/>
      <c r="I294" s="43"/>
      <c r="J294" s="43" t="s">
        <v>1513</v>
      </c>
      <c r="K294" s="43">
        <v>17</v>
      </c>
      <c r="L294" s="43" t="s">
        <v>3216</v>
      </c>
      <c r="M294" s="46" t="s">
        <v>3217</v>
      </c>
      <c r="N294" s="43" t="s">
        <v>3218</v>
      </c>
      <c r="O294" s="43" t="s">
        <v>3219</v>
      </c>
      <c r="P294" s="43" t="s">
        <v>3220</v>
      </c>
      <c r="Q294" s="43" t="s">
        <v>3221</v>
      </c>
      <c r="R294" s="43" t="s">
        <v>198</v>
      </c>
      <c r="S294" s="43" t="s">
        <v>3222</v>
      </c>
      <c r="T294" s="43"/>
      <c r="U294" s="43" t="s">
        <v>119</v>
      </c>
      <c r="V294" s="43" t="s">
        <v>120</v>
      </c>
      <c r="W294" s="43" t="s">
        <v>3223</v>
      </c>
      <c r="X294" s="53"/>
      <c r="Y294" s="48" t="s">
        <v>122</v>
      </c>
      <c r="Z294" s="43" t="s">
        <v>433</v>
      </c>
      <c r="AA294" s="49" t="b">
        <v>0</v>
      </c>
      <c r="AB294" s="49" t="b">
        <v>0</v>
      </c>
      <c r="AC294" s="49" t="b">
        <v>0</v>
      </c>
      <c r="AD294" s="50" t="b">
        <v>0</v>
      </c>
      <c r="AE294" s="50" t="b">
        <v>0</v>
      </c>
      <c r="AF294" s="50" t="b">
        <v>0</v>
      </c>
      <c r="AG294" s="50" t="b">
        <v>0</v>
      </c>
      <c r="AH294" s="50" t="b">
        <v>1</v>
      </c>
      <c r="AI294" s="43">
        <f t="shared" si="16"/>
        <v>0</v>
      </c>
      <c r="AJ294" s="265"/>
      <c r="AK294" s="53"/>
      <c r="AL294" s="48" t="s">
        <v>122</v>
      </c>
      <c r="AM294" s="43" t="s">
        <v>670</v>
      </c>
      <c r="AN294" s="49" t="b">
        <v>0</v>
      </c>
      <c r="AO294" s="49" t="b">
        <v>0</v>
      </c>
      <c r="AP294" s="49" t="b">
        <v>0</v>
      </c>
      <c r="AQ294" s="50" t="b">
        <v>0</v>
      </c>
      <c r="AR294" s="50" t="b">
        <v>0</v>
      </c>
      <c r="AS294" s="50" t="b">
        <v>0</v>
      </c>
      <c r="AT294" s="50" t="b">
        <v>0</v>
      </c>
      <c r="AU294" s="50" t="b">
        <v>1</v>
      </c>
      <c r="AV294" s="43">
        <f t="shared" si="17"/>
        <v>0</v>
      </c>
      <c r="AW294" s="265"/>
      <c r="AX294" s="53"/>
      <c r="AY294" s="27">
        <f t="shared" si="22"/>
        <v>0</v>
      </c>
      <c r="AZ294" s="53"/>
      <c r="BA294" s="48"/>
      <c r="BB294" s="265"/>
      <c r="BC294" s="49" t="b">
        <v>0</v>
      </c>
      <c r="BD294" s="50" t="b">
        <v>0</v>
      </c>
      <c r="BE294" s="53"/>
      <c r="BF294" s="27">
        <f t="shared" si="23"/>
        <v>0</v>
      </c>
      <c r="BG294" s="27">
        <f t="shared" si="18"/>
        <v>0</v>
      </c>
      <c r="BH294" s="51">
        <f t="shared" si="19"/>
        <v>0</v>
      </c>
      <c r="BI294" s="52" t="b">
        <v>0</v>
      </c>
      <c r="BJ294" s="27" t="b">
        <f t="shared" si="20"/>
        <v>0</v>
      </c>
      <c r="BK294" s="27"/>
      <c r="BL294" s="27"/>
      <c r="BM294" s="27"/>
    </row>
    <row r="295" spans="1:65" ht="27.6" thickBot="1">
      <c r="A295" s="43" t="s">
        <v>3224</v>
      </c>
      <c r="B295" s="43">
        <f t="shared" si="21"/>
        <v>293</v>
      </c>
      <c r="C295" s="43" t="s">
        <v>3225</v>
      </c>
      <c r="D295" s="43">
        <v>2017</v>
      </c>
      <c r="E295" s="43"/>
      <c r="F295" s="43"/>
      <c r="G295" s="27">
        <f t="shared" si="15"/>
        <v>0</v>
      </c>
      <c r="H295" s="43"/>
      <c r="I295" s="43"/>
      <c r="J295" s="43" t="s">
        <v>3226</v>
      </c>
      <c r="K295" s="43">
        <v>0</v>
      </c>
      <c r="L295" s="43" t="s">
        <v>3227</v>
      </c>
      <c r="M295" s="46" t="s">
        <v>3228</v>
      </c>
      <c r="N295" s="43" t="s">
        <v>3229</v>
      </c>
      <c r="O295" s="43" t="s">
        <v>3230</v>
      </c>
      <c r="P295" s="43" t="s">
        <v>3231</v>
      </c>
      <c r="Q295" s="43" t="s">
        <v>3232</v>
      </c>
      <c r="R295" s="43" t="s">
        <v>3233</v>
      </c>
      <c r="S295" s="43" t="s">
        <v>3234</v>
      </c>
      <c r="T295" s="43"/>
      <c r="U295" s="43" t="s">
        <v>119</v>
      </c>
      <c r="V295" s="43" t="s">
        <v>300</v>
      </c>
      <c r="W295" s="43" t="s">
        <v>3235</v>
      </c>
      <c r="X295" s="53"/>
      <c r="Y295" s="48" t="s">
        <v>122</v>
      </c>
      <c r="Z295" s="43" t="s">
        <v>433</v>
      </c>
      <c r="AA295" s="49" t="b">
        <v>0</v>
      </c>
      <c r="AB295" s="49" t="b">
        <v>0</v>
      </c>
      <c r="AC295" s="49" t="b">
        <v>0</v>
      </c>
      <c r="AD295" s="50" t="b">
        <v>0</v>
      </c>
      <c r="AE295" s="50" t="b">
        <v>0</v>
      </c>
      <c r="AF295" s="50" t="b">
        <v>0</v>
      </c>
      <c r="AG295" s="50" t="b">
        <v>1</v>
      </c>
      <c r="AH295" s="50" t="b">
        <v>1</v>
      </c>
      <c r="AI295" s="43">
        <f t="shared" si="16"/>
        <v>0</v>
      </c>
      <c r="AJ295" s="264"/>
      <c r="AK295" s="53"/>
      <c r="AL295" s="48" t="s">
        <v>122</v>
      </c>
      <c r="AM295" s="43" t="s">
        <v>670</v>
      </c>
      <c r="AN295" s="49" t="b">
        <v>0</v>
      </c>
      <c r="AO295" s="49" t="b">
        <v>0</v>
      </c>
      <c r="AP295" s="49" t="b">
        <v>0</v>
      </c>
      <c r="AQ295" s="50" t="b">
        <v>0</v>
      </c>
      <c r="AR295" s="50" t="b">
        <v>0</v>
      </c>
      <c r="AS295" s="50" t="b">
        <v>0</v>
      </c>
      <c r="AT295" s="50" t="b">
        <v>0</v>
      </c>
      <c r="AU295" s="50" t="b">
        <v>1</v>
      </c>
      <c r="AV295" s="43">
        <f t="shared" si="17"/>
        <v>0</v>
      </c>
      <c r="AW295" s="264"/>
      <c r="AX295" s="53"/>
      <c r="AY295" s="27">
        <f t="shared" si="22"/>
        <v>0</v>
      </c>
      <c r="AZ295" s="53"/>
      <c r="BA295" s="48"/>
      <c r="BB295" s="264"/>
      <c r="BC295" s="49" t="b">
        <v>0</v>
      </c>
      <c r="BD295" s="50" t="b">
        <v>0</v>
      </c>
      <c r="BE295" s="53"/>
      <c r="BF295" s="27">
        <f t="shared" si="23"/>
        <v>0</v>
      </c>
      <c r="BG295" s="27">
        <f t="shared" si="18"/>
        <v>0</v>
      </c>
      <c r="BH295" s="51">
        <f t="shared" si="19"/>
        <v>0</v>
      </c>
      <c r="BI295" s="52" t="b">
        <v>0</v>
      </c>
      <c r="BJ295" s="27" t="b">
        <f t="shared" si="20"/>
        <v>0</v>
      </c>
      <c r="BK295" s="27"/>
      <c r="BL295" s="27"/>
      <c r="BM295" s="27"/>
    </row>
    <row r="296" spans="1:65" ht="27.6" thickBot="1">
      <c r="A296" s="43" t="s">
        <v>3236</v>
      </c>
      <c r="B296" s="43">
        <f t="shared" si="21"/>
        <v>294</v>
      </c>
      <c r="C296" s="43" t="s">
        <v>3237</v>
      </c>
      <c r="D296" s="43">
        <v>2017</v>
      </c>
      <c r="E296" s="43"/>
      <c r="F296" s="43"/>
      <c r="G296" s="27">
        <f t="shared" si="15"/>
        <v>0</v>
      </c>
      <c r="H296" s="43"/>
      <c r="I296" s="43"/>
      <c r="J296" s="43" t="s">
        <v>3238</v>
      </c>
      <c r="K296" s="43">
        <v>14</v>
      </c>
      <c r="L296" s="43" t="s">
        <v>3239</v>
      </c>
      <c r="M296" s="46" t="s">
        <v>3240</v>
      </c>
      <c r="N296" s="43" t="s">
        <v>3241</v>
      </c>
      <c r="O296" s="43" t="s">
        <v>3242</v>
      </c>
      <c r="P296" s="43"/>
      <c r="Q296" s="43" t="s">
        <v>3243</v>
      </c>
      <c r="R296" s="43" t="s">
        <v>117</v>
      </c>
      <c r="S296" s="43" t="s">
        <v>3244</v>
      </c>
      <c r="T296" s="43"/>
      <c r="U296" s="43" t="s">
        <v>119</v>
      </c>
      <c r="V296" s="43" t="s">
        <v>300</v>
      </c>
      <c r="W296" s="43" t="s">
        <v>3245</v>
      </c>
      <c r="X296" s="53"/>
      <c r="Y296" s="48" t="s">
        <v>122</v>
      </c>
      <c r="Z296" s="43" t="s">
        <v>433</v>
      </c>
      <c r="AA296" s="49" t="b">
        <v>0</v>
      </c>
      <c r="AB296" s="49" t="b">
        <v>0</v>
      </c>
      <c r="AC296" s="49" t="b">
        <v>0</v>
      </c>
      <c r="AD296" s="50" t="b">
        <v>0</v>
      </c>
      <c r="AE296" s="50" t="b">
        <v>0</v>
      </c>
      <c r="AF296" s="50" t="b">
        <v>0</v>
      </c>
      <c r="AG296" s="50" t="b">
        <v>1</v>
      </c>
      <c r="AH296" s="50" t="b">
        <v>0</v>
      </c>
      <c r="AI296" s="43">
        <f t="shared" si="16"/>
        <v>0</v>
      </c>
      <c r="AJ296" s="265"/>
      <c r="AK296" s="53"/>
      <c r="AL296" s="48" t="s">
        <v>122</v>
      </c>
      <c r="AM296" s="43" t="s">
        <v>670</v>
      </c>
      <c r="AN296" s="49" t="b">
        <v>0</v>
      </c>
      <c r="AO296" s="49" t="b">
        <v>0</v>
      </c>
      <c r="AP296" s="49" t="b">
        <v>0</v>
      </c>
      <c r="AQ296" s="50" t="b">
        <v>0</v>
      </c>
      <c r="AR296" s="50" t="b">
        <v>0</v>
      </c>
      <c r="AS296" s="50" t="b">
        <v>0</v>
      </c>
      <c r="AT296" s="50" t="b">
        <v>1</v>
      </c>
      <c r="AU296" s="50" t="b">
        <v>0</v>
      </c>
      <c r="AV296" s="43">
        <f t="shared" si="17"/>
        <v>0</v>
      </c>
      <c r="AW296" s="265"/>
      <c r="AX296" s="53"/>
      <c r="AY296" s="27">
        <f t="shared" si="22"/>
        <v>0</v>
      </c>
      <c r="AZ296" s="53"/>
      <c r="BA296" s="48"/>
      <c r="BB296" s="265"/>
      <c r="BC296" s="49" t="b">
        <v>0</v>
      </c>
      <c r="BD296" s="50" t="b">
        <v>0</v>
      </c>
      <c r="BE296" s="53"/>
      <c r="BF296" s="27">
        <f t="shared" si="23"/>
        <v>0</v>
      </c>
      <c r="BG296" s="27">
        <f t="shared" si="18"/>
        <v>0</v>
      </c>
      <c r="BH296" s="51">
        <f t="shared" si="19"/>
        <v>0</v>
      </c>
      <c r="BI296" s="52" t="b">
        <v>0</v>
      </c>
      <c r="BJ296" s="27" t="b">
        <f t="shared" si="20"/>
        <v>0</v>
      </c>
      <c r="BK296" s="27"/>
      <c r="BL296" s="27"/>
      <c r="BM296" s="27"/>
    </row>
    <row r="297" spans="1:65" ht="27.6" thickBot="1">
      <c r="A297" s="43" t="s">
        <v>3246</v>
      </c>
      <c r="B297" s="43">
        <f t="shared" si="21"/>
        <v>295</v>
      </c>
      <c r="C297" s="43" t="s">
        <v>3247</v>
      </c>
      <c r="D297" s="43">
        <v>2017</v>
      </c>
      <c r="E297" s="43"/>
      <c r="F297" s="43"/>
      <c r="G297" s="27">
        <f t="shared" si="15"/>
        <v>0</v>
      </c>
      <c r="H297" s="43"/>
      <c r="I297" s="43"/>
      <c r="J297" s="43" t="s">
        <v>3248</v>
      </c>
      <c r="K297" s="43">
        <v>50</v>
      </c>
      <c r="L297" s="43" t="s">
        <v>3249</v>
      </c>
      <c r="M297" s="46" t="s">
        <v>3250</v>
      </c>
      <c r="N297" s="43" t="s">
        <v>3251</v>
      </c>
      <c r="O297" s="43" t="s">
        <v>3252</v>
      </c>
      <c r="P297" s="43" t="s">
        <v>3253</v>
      </c>
      <c r="Q297" s="43" t="s">
        <v>3254</v>
      </c>
      <c r="R297" s="43" t="s">
        <v>2190</v>
      </c>
      <c r="S297" s="43" t="s">
        <v>3255</v>
      </c>
      <c r="T297" s="43">
        <v>28420205</v>
      </c>
      <c r="U297" s="43" t="s">
        <v>119</v>
      </c>
      <c r="V297" s="43" t="s">
        <v>120</v>
      </c>
      <c r="W297" s="43" t="s">
        <v>3256</v>
      </c>
      <c r="X297" s="53"/>
      <c r="Y297" s="48" t="s">
        <v>122</v>
      </c>
      <c r="Z297" s="43" t="s">
        <v>433</v>
      </c>
      <c r="AA297" s="49" t="b">
        <v>0</v>
      </c>
      <c r="AB297" s="49" t="b">
        <v>0</v>
      </c>
      <c r="AC297" s="49" t="b">
        <v>0</v>
      </c>
      <c r="AD297" s="50" t="b">
        <v>0</v>
      </c>
      <c r="AE297" s="50" t="b">
        <v>0</v>
      </c>
      <c r="AF297" s="50" t="b">
        <v>0</v>
      </c>
      <c r="AG297" s="50" t="b">
        <v>0</v>
      </c>
      <c r="AH297" s="50" t="b">
        <v>1</v>
      </c>
      <c r="AI297" s="43">
        <f t="shared" si="16"/>
        <v>0</v>
      </c>
      <c r="AJ297" s="266" t="s">
        <v>3257</v>
      </c>
      <c r="AK297" s="53"/>
      <c r="AL297" s="48" t="s">
        <v>122</v>
      </c>
      <c r="AM297" s="43" t="s">
        <v>670</v>
      </c>
      <c r="AN297" s="49" t="b">
        <v>0</v>
      </c>
      <c r="AO297" s="49" t="b">
        <v>0</v>
      </c>
      <c r="AP297" s="49" t="b">
        <v>0</v>
      </c>
      <c r="AQ297" s="50" t="b">
        <v>0</v>
      </c>
      <c r="AR297" s="50" t="b">
        <v>0</v>
      </c>
      <c r="AS297" s="50" t="b">
        <v>0</v>
      </c>
      <c r="AT297" s="50" t="b">
        <v>0</v>
      </c>
      <c r="AU297" s="50" t="b">
        <v>1</v>
      </c>
      <c r="AV297" s="43">
        <f t="shared" si="17"/>
        <v>0</v>
      </c>
      <c r="AW297" s="264"/>
      <c r="AX297" s="53"/>
      <c r="AY297" s="27">
        <f t="shared" si="22"/>
        <v>0</v>
      </c>
      <c r="AZ297" s="53"/>
      <c r="BA297" s="48"/>
      <c r="BB297" s="264"/>
      <c r="BC297" s="49" t="b">
        <v>0</v>
      </c>
      <c r="BD297" s="50" t="b">
        <v>0</v>
      </c>
      <c r="BE297" s="53"/>
      <c r="BF297" s="27">
        <f t="shared" si="23"/>
        <v>0</v>
      </c>
      <c r="BG297" s="27">
        <f t="shared" si="18"/>
        <v>0</v>
      </c>
      <c r="BH297" s="51">
        <f t="shared" si="19"/>
        <v>0</v>
      </c>
      <c r="BI297" s="52" t="b">
        <v>0</v>
      </c>
      <c r="BJ297" s="27" t="b">
        <f t="shared" si="20"/>
        <v>0</v>
      </c>
      <c r="BK297" s="27"/>
      <c r="BL297" s="27"/>
      <c r="BM297" s="27"/>
    </row>
    <row r="298" spans="1:65" ht="27.6" thickBot="1">
      <c r="A298" s="43" t="s">
        <v>3258</v>
      </c>
      <c r="B298" s="43">
        <f t="shared" si="21"/>
        <v>296</v>
      </c>
      <c r="C298" s="43" t="s">
        <v>3259</v>
      </c>
      <c r="D298" s="43">
        <v>2016</v>
      </c>
      <c r="E298" s="43"/>
      <c r="F298" s="43"/>
      <c r="G298" s="27">
        <f t="shared" si="15"/>
        <v>0</v>
      </c>
      <c r="H298" s="43"/>
      <c r="I298" s="43"/>
      <c r="J298" s="43" t="s">
        <v>3260</v>
      </c>
      <c r="K298" s="43">
        <v>3</v>
      </c>
      <c r="L298" s="43" t="s">
        <v>3261</v>
      </c>
      <c r="M298" s="46" t="s">
        <v>3262</v>
      </c>
      <c r="N298" s="43" t="s">
        <v>3263</v>
      </c>
      <c r="O298" s="43" t="s">
        <v>3264</v>
      </c>
      <c r="P298" s="43" t="s">
        <v>3265</v>
      </c>
      <c r="Q298" s="43" t="s">
        <v>3266</v>
      </c>
      <c r="R298" s="43" t="s">
        <v>3267</v>
      </c>
      <c r="S298" s="43" t="s">
        <v>3268</v>
      </c>
      <c r="T298" s="43"/>
      <c r="U298" s="43" t="s">
        <v>119</v>
      </c>
      <c r="V298" s="43" t="s">
        <v>120</v>
      </c>
      <c r="W298" s="43" t="s">
        <v>3269</v>
      </c>
      <c r="X298" s="53"/>
      <c r="Y298" s="48" t="s">
        <v>122</v>
      </c>
      <c r="Z298" s="43" t="s">
        <v>433</v>
      </c>
      <c r="AA298" s="49" t="b">
        <v>0</v>
      </c>
      <c r="AB298" s="49" t="b">
        <v>0</v>
      </c>
      <c r="AC298" s="49" t="b">
        <v>0</v>
      </c>
      <c r="AD298" s="50" t="b">
        <v>0</v>
      </c>
      <c r="AE298" s="50" t="b">
        <v>0</v>
      </c>
      <c r="AF298" s="50" t="b">
        <v>0</v>
      </c>
      <c r="AG298" s="50" t="b">
        <v>0</v>
      </c>
      <c r="AH298" s="50" t="b">
        <v>1</v>
      </c>
      <c r="AI298" s="43">
        <f t="shared" si="16"/>
        <v>0</v>
      </c>
      <c r="AJ298" s="265"/>
      <c r="AK298" s="53"/>
      <c r="AL298" s="48" t="s">
        <v>122</v>
      </c>
      <c r="AM298" s="43" t="s">
        <v>670</v>
      </c>
      <c r="AN298" s="49" t="b">
        <v>0</v>
      </c>
      <c r="AO298" s="49" t="b">
        <v>0</v>
      </c>
      <c r="AP298" s="49" t="b">
        <v>0</v>
      </c>
      <c r="AQ298" s="50" t="b">
        <v>0</v>
      </c>
      <c r="AR298" s="50" t="b">
        <v>0</v>
      </c>
      <c r="AS298" s="50" t="b">
        <v>0</v>
      </c>
      <c r="AT298" s="50" t="b">
        <v>0</v>
      </c>
      <c r="AU298" s="50" t="b">
        <v>1</v>
      </c>
      <c r="AV298" s="43">
        <f t="shared" si="17"/>
        <v>0</v>
      </c>
      <c r="AW298" s="265"/>
      <c r="AX298" s="53"/>
      <c r="AY298" s="27">
        <f t="shared" si="22"/>
        <v>0</v>
      </c>
      <c r="AZ298" s="53"/>
      <c r="BA298" s="48"/>
      <c r="BB298" s="265"/>
      <c r="BC298" s="49" t="b">
        <v>0</v>
      </c>
      <c r="BD298" s="50" t="b">
        <v>0</v>
      </c>
      <c r="BE298" s="53"/>
      <c r="BF298" s="27">
        <f t="shared" si="23"/>
        <v>0</v>
      </c>
      <c r="BG298" s="27">
        <f t="shared" si="18"/>
        <v>0</v>
      </c>
      <c r="BH298" s="51">
        <f t="shared" si="19"/>
        <v>0</v>
      </c>
      <c r="BI298" s="52" t="b">
        <v>0</v>
      </c>
      <c r="BJ298" s="27" t="b">
        <f t="shared" si="20"/>
        <v>0</v>
      </c>
      <c r="BK298" s="27"/>
      <c r="BL298" s="27"/>
      <c r="BM298" s="27"/>
    </row>
    <row r="299" spans="1:65" ht="27.6" thickBot="1">
      <c r="A299" s="43" t="s">
        <v>3270</v>
      </c>
      <c r="B299" s="43">
        <f t="shared" si="21"/>
        <v>297</v>
      </c>
      <c r="C299" s="43" t="s">
        <v>3271</v>
      </c>
      <c r="D299" s="43">
        <v>2016</v>
      </c>
      <c r="E299" s="43"/>
      <c r="F299" s="43"/>
      <c r="G299" s="27">
        <f t="shared" si="15"/>
        <v>0</v>
      </c>
      <c r="H299" s="43"/>
      <c r="I299" s="43"/>
      <c r="J299" s="43" t="s">
        <v>3272</v>
      </c>
      <c r="K299" s="43">
        <v>16</v>
      </c>
      <c r="L299" s="43" t="s">
        <v>3273</v>
      </c>
      <c r="M299" s="46" t="s">
        <v>3274</v>
      </c>
      <c r="N299" s="43" t="s">
        <v>3275</v>
      </c>
      <c r="O299" s="43" t="s">
        <v>3276</v>
      </c>
      <c r="P299" s="43" t="s">
        <v>3277</v>
      </c>
      <c r="Q299" s="43" t="s">
        <v>3278</v>
      </c>
      <c r="R299" s="43" t="s">
        <v>198</v>
      </c>
      <c r="S299" s="43" t="s">
        <v>3279</v>
      </c>
      <c r="T299" s="43"/>
      <c r="U299" s="43" t="s">
        <v>119</v>
      </c>
      <c r="V299" s="43" t="s">
        <v>120</v>
      </c>
      <c r="W299" s="43" t="s">
        <v>3280</v>
      </c>
      <c r="X299" s="53"/>
      <c r="Y299" s="48" t="s">
        <v>122</v>
      </c>
      <c r="Z299" s="43" t="s">
        <v>433</v>
      </c>
      <c r="AA299" s="49" t="b">
        <v>0</v>
      </c>
      <c r="AB299" s="49" t="b">
        <v>0</v>
      </c>
      <c r="AC299" s="49" t="b">
        <v>0</v>
      </c>
      <c r="AD299" s="50" t="b">
        <v>0</v>
      </c>
      <c r="AE299" s="50" t="b">
        <v>0</v>
      </c>
      <c r="AF299" s="50" t="b">
        <v>0</v>
      </c>
      <c r="AG299" s="50" t="b">
        <v>0</v>
      </c>
      <c r="AH299" s="50" t="b">
        <v>1</v>
      </c>
      <c r="AI299" s="43">
        <f t="shared" si="16"/>
        <v>0</v>
      </c>
      <c r="AJ299" s="264"/>
      <c r="AK299" s="53"/>
      <c r="AL299" s="48" t="s">
        <v>122</v>
      </c>
      <c r="AM299" s="43" t="s">
        <v>670</v>
      </c>
      <c r="AN299" s="49" t="b">
        <v>0</v>
      </c>
      <c r="AO299" s="49" t="b">
        <v>0</v>
      </c>
      <c r="AP299" s="49" t="b">
        <v>0</v>
      </c>
      <c r="AQ299" s="50" t="b">
        <v>0</v>
      </c>
      <c r="AR299" s="50" t="b">
        <v>0</v>
      </c>
      <c r="AS299" s="50" t="b">
        <v>0</v>
      </c>
      <c r="AT299" s="50" t="b">
        <v>0</v>
      </c>
      <c r="AU299" s="50" t="b">
        <v>1</v>
      </c>
      <c r="AV299" s="43">
        <f t="shared" si="17"/>
        <v>0</v>
      </c>
      <c r="AW299" s="264"/>
      <c r="AX299" s="53"/>
      <c r="AY299" s="27">
        <f t="shared" si="22"/>
        <v>0</v>
      </c>
      <c r="AZ299" s="53"/>
      <c r="BA299" s="48"/>
      <c r="BB299" s="264"/>
      <c r="BC299" s="49" t="b">
        <v>0</v>
      </c>
      <c r="BD299" s="50" t="b">
        <v>0</v>
      </c>
      <c r="BE299" s="53"/>
      <c r="BF299" s="27">
        <f t="shared" si="23"/>
        <v>0</v>
      </c>
      <c r="BG299" s="27">
        <f t="shared" si="18"/>
        <v>0</v>
      </c>
      <c r="BH299" s="51">
        <f t="shared" si="19"/>
        <v>0</v>
      </c>
      <c r="BI299" s="52" t="b">
        <v>0</v>
      </c>
      <c r="BJ299" s="27" t="b">
        <f t="shared" si="20"/>
        <v>0</v>
      </c>
      <c r="BK299" s="27"/>
      <c r="BL299" s="27"/>
      <c r="BM299" s="27"/>
    </row>
    <row r="300" spans="1:65" ht="27.6" thickBot="1">
      <c r="A300" s="43" t="s">
        <v>3281</v>
      </c>
      <c r="B300" s="43">
        <f t="shared" si="21"/>
        <v>298</v>
      </c>
      <c r="C300" s="43" t="s">
        <v>3282</v>
      </c>
      <c r="D300" s="43">
        <v>2016</v>
      </c>
      <c r="E300" s="43"/>
      <c r="F300" s="43"/>
      <c r="G300" s="27">
        <f t="shared" si="15"/>
        <v>0</v>
      </c>
      <c r="H300" s="43"/>
      <c r="I300" s="43"/>
      <c r="J300" s="43" t="s">
        <v>3283</v>
      </c>
      <c r="K300" s="43">
        <v>9</v>
      </c>
      <c r="L300" s="43" t="s">
        <v>3284</v>
      </c>
      <c r="M300" s="46" t="s">
        <v>3285</v>
      </c>
      <c r="N300" s="43" t="s">
        <v>3286</v>
      </c>
      <c r="O300" s="43" t="s">
        <v>3287</v>
      </c>
      <c r="P300" s="43" t="s">
        <v>3288</v>
      </c>
      <c r="Q300" s="43" t="s">
        <v>3289</v>
      </c>
      <c r="R300" s="43" t="s">
        <v>3290</v>
      </c>
      <c r="S300" s="43" t="s">
        <v>3291</v>
      </c>
      <c r="T300" s="43"/>
      <c r="U300" s="43" t="s">
        <v>119</v>
      </c>
      <c r="V300" s="43" t="s">
        <v>120</v>
      </c>
      <c r="W300" s="43" t="s">
        <v>3292</v>
      </c>
      <c r="X300" s="53"/>
      <c r="Y300" s="48" t="s">
        <v>122</v>
      </c>
      <c r="Z300" s="43" t="s">
        <v>433</v>
      </c>
      <c r="AA300" s="49" t="b">
        <v>0</v>
      </c>
      <c r="AB300" s="49" t="b">
        <v>0</v>
      </c>
      <c r="AC300" s="49" t="b">
        <v>0</v>
      </c>
      <c r="AD300" s="50" t="b">
        <v>0</v>
      </c>
      <c r="AE300" s="50" t="b">
        <v>0</v>
      </c>
      <c r="AF300" s="50" t="b">
        <v>0</v>
      </c>
      <c r="AG300" s="50" t="b">
        <v>0</v>
      </c>
      <c r="AH300" s="50" t="b">
        <v>1</v>
      </c>
      <c r="AI300" s="43">
        <f t="shared" si="16"/>
        <v>0</v>
      </c>
      <c r="AJ300" s="265"/>
      <c r="AK300" s="53"/>
      <c r="AL300" s="48" t="s">
        <v>122</v>
      </c>
      <c r="AM300" s="43" t="s">
        <v>670</v>
      </c>
      <c r="AN300" s="49" t="b">
        <v>0</v>
      </c>
      <c r="AO300" s="49" t="b">
        <v>0</v>
      </c>
      <c r="AP300" s="49" t="b">
        <v>0</v>
      </c>
      <c r="AQ300" s="50" t="b">
        <v>0</v>
      </c>
      <c r="AR300" s="50" t="b">
        <v>0</v>
      </c>
      <c r="AS300" s="50" t="b">
        <v>0</v>
      </c>
      <c r="AT300" s="50" t="b">
        <v>0</v>
      </c>
      <c r="AU300" s="50" t="b">
        <v>1</v>
      </c>
      <c r="AV300" s="43">
        <f t="shared" si="17"/>
        <v>0</v>
      </c>
      <c r="AW300" s="265"/>
      <c r="AX300" s="53"/>
      <c r="AY300" s="27">
        <f t="shared" si="22"/>
        <v>0</v>
      </c>
      <c r="AZ300" s="53"/>
      <c r="BA300" s="48"/>
      <c r="BB300" s="265"/>
      <c r="BC300" s="49" t="b">
        <v>0</v>
      </c>
      <c r="BD300" s="50" t="b">
        <v>0</v>
      </c>
      <c r="BE300" s="53"/>
      <c r="BF300" s="27">
        <f t="shared" si="23"/>
        <v>0</v>
      </c>
      <c r="BG300" s="27">
        <f t="shared" si="18"/>
        <v>0</v>
      </c>
      <c r="BH300" s="51">
        <f t="shared" si="19"/>
        <v>0</v>
      </c>
      <c r="BI300" s="52" t="b">
        <v>0</v>
      </c>
      <c r="BJ300" s="27" t="b">
        <f t="shared" si="20"/>
        <v>0</v>
      </c>
      <c r="BK300" s="27"/>
      <c r="BL300" s="27"/>
      <c r="BM300" s="27"/>
    </row>
    <row r="301" spans="1:65" ht="27.6" thickBot="1">
      <c r="A301" s="43" t="s">
        <v>3293</v>
      </c>
      <c r="B301" s="43">
        <f t="shared" si="21"/>
        <v>299</v>
      </c>
      <c r="C301" s="43" t="s">
        <v>3294</v>
      </c>
      <c r="D301" s="43">
        <v>2016</v>
      </c>
      <c r="E301" s="43"/>
      <c r="F301" s="43"/>
      <c r="G301" s="27">
        <f t="shared" si="15"/>
        <v>0</v>
      </c>
      <c r="H301" s="43"/>
      <c r="I301" s="43"/>
      <c r="J301" s="43" t="s">
        <v>3295</v>
      </c>
      <c r="K301" s="43">
        <v>15</v>
      </c>
      <c r="L301" s="43" t="s">
        <v>3296</v>
      </c>
      <c r="M301" s="46" t="s">
        <v>3297</v>
      </c>
      <c r="N301" s="43" t="s">
        <v>3298</v>
      </c>
      <c r="O301" s="43" t="s">
        <v>3299</v>
      </c>
      <c r="P301" s="43"/>
      <c r="Q301" s="43" t="s">
        <v>3300</v>
      </c>
      <c r="R301" s="43" t="s">
        <v>2859</v>
      </c>
      <c r="S301" s="43" t="s">
        <v>3301</v>
      </c>
      <c r="T301" s="43"/>
      <c r="U301" s="43" t="s">
        <v>119</v>
      </c>
      <c r="V301" s="43" t="s">
        <v>120</v>
      </c>
      <c r="W301" s="43" t="s">
        <v>3302</v>
      </c>
      <c r="X301" s="53"/>
      <c r="Y301" s="48" t="s">
        <v>122</v>
      </c>
      <c r="Z301" s="43" t="s">
        <v>433</v>
      </c>
      <c r="AA301" s="49" t="b">
        <v>0</v>
      </c>
      <c r="AB301" s="49" t="b">
        <v>0</v>
      </c>
      <c r="AC301" s="49" t="b">
        <v>0</v>
      </c>
      <c r="AD301" s="50" t="b">
        <v>0</v>
      </c>
      <c r="AE301" s="50" t="b">
        <v>0</v>
      </c>
      <c r="AF301" s="50" t="b">
        <v>0</v>
      </c>
      <c r="AG301" s="50" t="b">
        <v>0</v>
      </c>
      <c r="AH301" s="50" t="b">
        <v>1</v>
      </c>
      <c r="AI301" s="43">
        <f t="shared" si="16"/>
        <v>0</v>
      </c>
      <c r="AJ301" s="264"/>
      <c r="AK301" s="53"/>
      <c r="AL301" s="48" t="s">
        <v>122</v>
      </c>
      <c r="AM301" s="43" t="s">
        <v>670</v>
      </c>
      <c r="AN301" s="49" t="b">
        <v>0</v>
      </c>
      <c r="AO301" s="49" t="b">
        <v>0</v>
      </c>
      <c r="AP301" s="49" t="b">
        <v>0</v>
      </c>
      <c r="AQ301" s="50" t="b">
        <v>0</v>
      </c>
      <c r="AR301" s="50" t="b">
        <v>0</v>
      </c>
      <c r="AS301" s="50" t="b">
        <v>0</v>
      </c>
      <c r="AT301" s="50" t="b">
        <v>0</v>
      </c>
      <c r="AU301" s="50" t="b">
        <v>1</v>
      </c>
      <c r="AV301" s="43">
        <f t="shared" si="17"/>
        <v>0</v>
      </c>
      <c r="AW301" s="264"/>
      <c r="AX301" s="53"/>
      <c r="AY301" s="27">
        <f t="shared" si="22"/>
        <v>0</v>
      </c>
      <c r="AZ301" s="53"/>
      <c r="BA301" s="48"/>
      <c r="BB301" s="264"/>
      <c r="BC301" s="49" t="b">
        <v>0</v>
      </c>
      <c r="BD301" s="50" t="b">
        <v>0</v>
      </c>
      <c r="BE301" s="53"/>
      <c r="BF301" s="27">
        <f t="shared" si="23"/>
        <v>0</v>
      </c>
      <c r="BG301" s="27">
        <f t="shared" si="18"/>
        <v>0</v>
      </c>
      <c r="BH301" s="51">
        <f t="shared" si="19"/>
        <v>0</v>
      </c>
      <c r="BI301" s="52" t="b">
        <v>0</v>
      </c>
      <c r="BJ301" s="27" t="b">
        <f t="shared" si="20"/>
        <v>0</v>
      </c>
      <c r="BK301" s="27"/>
      <c r="BL301" s="27"/>
      <c r="BM301" s="27"/>
    </row>
    <row r="302" spans="1:65" ht="27.6" thickBot="1">
      <c r="A302" s="43" t="s">
        <v>3303</v>
      </c>
      <c r="B302" s="43">
        <f t="shared" si="21"/>
        <v>300</v>
      </c>
      <c r="C302" s="43" t="s">
        <v>3304</v>
      </c>
      <c r="D302" s="43">
        <v>2016</v>
      </c>
      <c r="E302" s="43"/>
      <c r="F302" s="43"/>
      <c r="G302" s="27">
        <f t="shared" si="15"/>
        <v>0</v>
      </c>
      <c r="H302" s="43"/>
      <c r="I302" s="43"/>
      <c r="J302" s="43" t="s">
        <v>3305</v>
      </c>
      <c r="K302" s="43">
        <v>12</v>
      </c>
      <c r="L302" s="43" t="s">
        <v>3306</v>
      </c>
      <c r="M302" s="46" t="s">
        <v>3307</v>
      </c>
      <c r="N302" s="43" t="s">
        <v>3308</v>
      </c>
      <c r="O302" s="43" t="s">
        <v>3309</v>
      </c>
      <c r="P302" s="43" t="s">
        <v>3310</v>
      </c>
      <c r="Q302" s="43" t="s">
        <v>3311</v>
      </c>
      <c r="R302" s="43" t="s">
        <v>2928</v>
      </c>
      <c r="S302" s="43" t="s">
        <v>3312</v>
      </c>
      <c r="T302" s="43"/>
      <c r="U302" s="43" t="s">
        <v>119</v>
      </c>
      <c r="V302" s="43" t="s">
        <v>120</v>
      </c>
      <c r="W302" s="43" t="s">
        <v>3313</v>
      </c>
      <c r="X302" s="53"/>
      <c r="Y302" s="48" t="s">
        <v>122</v>
      </c>
      <c r="Z302" s="43" t="s">
        <v>433</v>
      </c>
      <c r="AA302" s="49" t="b">
        <v>0</v>
      </c>
      <c r="AB302" s="49" t="b">
        <v>0</v>
      </c>
      <c r="AC302" s="49" t="b">
        <v>0</v>
      </c>
      <c r="AD302" s="50" t="b">
        <v>0</v>
      </c>
      <c r="AE302" s="50" t="b">
        <v>0</v>
      </c>
      <c r="AF302" s="50" t="b">
        <v>0</v>
      </c>
      <c r="AG302" s="50" t="b">
        <v>0</v>
      </c>
      <c r="AH302" s="50" t="b">
        <v>1</v>
      </c>
      <c r="AI302" s="43">
        <f t="shared" si="16"/>
        <v>0</v>
      </c>
      <c r="AJ302" s="265"/>
      <c r="AK302" s="53"/>
      <c r="AL302" s="48" t="s">
        <v>122</v>
      </c>
      <c r="AM302" s="43" t="s">
        <v>670</v>
      </c>
      <c r="AN302" s="49" t="b">
        <v>0</v>
      </c>
      <c r="AO302" s="49" t="b">
        <v>0</v>
      </c>
      <c r="AP302" s="49" t="b">
        <v>0</v>
      </c>
      <c r="AQ302" s="50" t="b">
        <v>0</v>
      </c>
      <c r="AR302" s="50" t="b">
        <v>0</v>
      </c>
      <c r="AS302" s="50" t="b">
        <v>0</v>
      </c>
      <c r="AT302" s="50" t="b">
        <v>0</v>
      </c>
      <c r="AU302" s="50" t="b">
        <v>1</v>
      </c>
      <c r="AV302" s="43">
        <f t="shared" si="17"/>
        <v>0</v>
      </c>
      <c r="AW302" s="265"/>
      <c r="AX302" s="53"/>
      <c r="AY302" s="27">
        <f t="shared" si="22"/>
        <v>0</v>
      </c>
      <c r="AZ302" s="53"/>
      <c r="BA302" s="48"/>
      <c r="BB302" s="265"/>
      <c r="BC302" s="49" t="b">
        <v>0</v>
      </c>
      <c r="BD302" s="50" t="b">
        <v>0</v>
      </c>
      <c r="BE302" s="53"/>
      <c r="BF302" s="27">
        <f t="shared" si="23"/>
        <v>0</v>
      </c>
      <c r="BG302" s="27">
        <f t="shared" si="18"/>
        <v>0</v>
      </c>
      <c r="BH302" s="51">
        <f t="shared" si="19"/>
        <v>0</v>
      </c>
      <c r="BI302" s="52" t="b">
        <v>0</v>
      </c>
      <c r="BJ302" s="27" t="b">
        <f t="shared" si="20"/>
        <v>0</v>
      </c>
      <c r="BK302" s="27"/>
      <c r="BL302" s="27"/>
      <c r="BM302" s="27"/>
    </row>
    <row r="303" spans="1:65" ht="27.6" thickBot="1">
      <c r="A303" s="43" t="s">
        <v>3314</v>
      </c>
      <c r="B303" s="43">
        <f t="shared" si="21"/>
        <v>301</v>
      </c>
      <c r="C303" s="43" t="s">
        <v>3315</v>
      </c>
      <c r="D303" s="43">
        <v>2016</v>
      </c>
      <c r="E303" s="43"/>
      <c r="F303" s="43"/>
      <c r="G303" s="27">
        <f t="shared" si="15"/>
        <v>0</v>
      </c>
      <c r="H303" s="43"/>
      <c r="I303" s="43"/>
      <c r="J303" s="43" t="s">
        <v>3316</v>
      </c>
      <c r="K303" s="43">
        <v>19</v>
      </c>
      <c r="L303" s="43" t="s">
        <v>3317</v>
      </c>
      <c r="M303" s="46" t="s">
        <v>3318</v>
      </c>
      <c r="N303" s="43" t="s">
        <v>3319</v>
      </c>
      <c r="O303" s="43" t="s">
        <v>3320</v>
      </c>
      <c r="P303" s="43" t="s">
        <v>3321</v>
      </c>
      <c r="Q303" s="43" t="s">
        <v>3322</v>
      </c>
      <c r="R303" s="43" t="s">
        <v>198</v>
      </c>
      <c r="S303" s="43" t="s">
        <v>3301</v>
      </c>
      <c r="T303" s="43">
        <v>26951630</v>
      </c>
      <c r="U303" s="43" t="s">
        <v>119</v>
      </c>
      <c r="V303" s="43" t="s">
        <v>120</v>
      </c>
      <c r="W303" s="43" t="s">
        <v>3323</v>
      </c>
      <c r="X303" s="53"/>
      <c r="Y303" s="48" t="s">
        <v>122</v>
      </c>
      <c r="Z303" s="43" t="s">
        <v>433</v>
      </c>
      <c r="AA303" s="49" t="b">
        <v>0</v>
      </c>
      <c r="AB303" s="49" t="b">
        <v>0</v>
      </c>
      <c r="AC303" s="49" t="b">
        <v>0</v>
      </c>
      <c r="AD303" s="50" t="b">
        <v>0</v>
      </c>
      <c r="AE303" s="50" t="b">
        <v>0</v>
      </c>
      <c r="AF303" s="50" t="b">
        <v>0</v>
      </c>
      <c r="AG303" s="50" t="b">
        <v>0</v>
      </c>
      <c r="AH303" s="50" t="b">
        <v>1</v>
      </c>
      <c r="AI303" s="43">
        <f t="shared" si="16"/>
        <v>0</v>
      </c>
      <c r="AJ303" s="264"/>
      <c r="AK303" s="53"/>
      <c r="AL303" s="48" t="s">
        <v>122</v>
      </c>
      <c r="AM303" s="43" t="s">
        <v>670</v>
      </c>
      <c r="AN303" s="49" t="b">
        <v>0</v>
      </c>
      <c r="AO303" s="49" t="b">
        <v>0</v>
      </c>
      <c r="AP303" s="49" t="b">
        <v>0</v>
      </c>
      <c r="AQ303" s="50" t="b">
        <v>0</v>
      </c>
      <c r="AR303" s="50" t="b">
        <v>0</v>
      </c>
      <c r="AS303" s="50" t="b">
        <v>0</v>
      </c>
      <c r="AT303" s="50" t="b">
        <v>0</v>
      </c>
      <c r="AU303" s="50" t="b">
        <v>1</v>
      </c>
      <c r="AV303" s="43">
        <f t="shared" si="17"/>
        <v>0</v>
      </c>
      <c r="AW303" s="264"/>
      <c r="AX303" s="53"/>
      <c r="AY303" s="27">
        <f t="shared" si="22"/>
        <v>0</v>
      </c>
      <c r="AZ303" s="53"/>
      <c r="BA303" s="48"/>
      <c r="BB303" s="264"/>
      <c r="BC303" s="49" t="b">
        <v>0</v>
      </c>
      <c r="BD303" s="50" t="b">
        <v>0</v>
      </c>
      <c r="BE303" s="53"/>
      <c r="BF303" s="27">
        <f t="shared" si="23"/>
        <v>0</v>
      </c>
      <c r="BG303" s="27">
        <f t="shared" si="18"/>
        <v>0</v>
      </c>
      <c r="BH303" s="51">
        <f t="shared" si="19"/>
        <v>0</v>
      </c>
      <c r="BI303" s="52" t="b">
        <v>0</v>
      </c>
      <c r="BJ303" s="27" t="b">
        <f t="shared" si="20"/>
        <v>0</v>
      </c>
      <c r="BK303" s="27"/>
      <c r="BL303" s="27"/>
      <c r="BM303" s="27"/>
    </row>
    <row r="304" spans="1:65" ht="27.6" thickBot="1">
      <c r="A304" s="43" t="s">
        <v>3324</v>
      </c>
      <c r="B304" s="43">
        <f t="shared" si="21"/>
        <v>302</v>
      </c>
      <c r="C304" s="43" t="s">
        <v>3325</v>
      </c>
      <c r="D304" s="43">
        <v>2015</v>
      </c>
      <c r="E304" s="43"/>
      <c r="F304" s="43"/>
      <c r="G304" s="27">
        <f t="shared" si="15"/>
        <v>0</v>
      </c>
      <c r="H304" s="43"/>
      <c r="I304" s="43"/>
      <c r="J304" s="43" t="s">
        <v>3326</v>
      </c>
      <c r="K304" s="43">
        <v>4</v>
      </c>
      <c r="L304" s="43" t="s">
        <v>3327</v>
      </c>
      <c r="M304" s="46" t="s">
        <v>3328</v>
      </c>
      <c r="N304" s="43" t="s">
        <v>3329</v>
      </c>
      <c r="O304" s="43" t="s">
        <v>3330</v>
      </c>
      <c r="P304" s="43" t="s">
        <v>3331</v>
      </c>
      <c r="Q304" s="43" t="s">
        <v>3332</v>
      </c>
      <c r="R304" s="43" t="s">
        <v>3333</v>
      </c>
      <c r="S304" s="43" t="s">
        <v>3334</v>
      </c>
      <c r="T304" s="43"/>
      <c r="U304" s="43" t="s">
        <v>119</v>
      </c>
      <c r="V304" s="43" t="s">
        <v>343</v>
      </c>
      <c r="W304" s="43" t="s">
        <v>3335</v>
      </c>
      <c r="X304" s="53"/>
      <c r="Y304" s="48" t="s">
        <v>122</v>
      </c>
      <c r="Z304" s="43" t="s">
        <v>433</v>
      </c>
      <c r="AA304" s="49" t="b">
        <v>0</v>
      </c>
      <c r="AB304" s="49" t="b">
        <v>0</v>
      </c>
      <c r="AC304" s="49" t="b">
        <v>0</v>
      </c>
      <c r="AD304" s="50" t="b">
        <v>0</v>
      </c>
      <c r="AE304" s="50" t="b">
        <v>0</v>
      </c>
      <c r="AF304" s="50" t="b">
        <v>0</v>
      </c>
      <c r="AG304" s="50" t="b">
        <v>0</v>
      </c>
      <c r="AH304" s="50" t="b">
        <v>1</v>
      </c>
      <c r="AI304" s="43">
        <f t="shared" si="16"/>
        <v>0</v>
      </c>
      <c r="AJ304" s="265"/>
      <c r="AK304" s="53"/>
      <c r="AL304" s="48" t="s">
        <v>122</v>
      </c>
      <c r="AM304" s="43" t="s">
        <v>670</v>
      </c>
      <c r="AN304" s="49" t="b">
        <v>0</v>
      </c>
      <c r="AO304" s="49" t="b">
        <v>0</v>
      </c>
      <c r="AP304" s="49" t="b">
        <v>0</v>
      </c>
      <c r="AQ304" s="50" t="b">
        <v>0</v>
      </c>
      <c r="AR304" s="50" t="b">
        <v>0</v>
      </c>
      <c r="AS304" s="50" t="b">
        <v>0</v>
      </c>
      <c r="AT304" s="50" t="b">
        <v>0</v>
      </c>
      <c r="AU304" s="50" t="b">
        <v>1</v>
      </c>
      <c r="AV304" s="43">
        <f t="shared" si="17"/>
        <v>0</v>
      </c>
      <c r="AW304" s="265"/>
      <c r="AX304" s="53"/>
      <c r="AY304" s="27">
        <f t="shared" si="22"/>
        <v>0</v>
      </c>
      <c r="AZ304" s="53"/>
      <c r="BA304" s="48"/>
      <c r="BB304" s="265"/>
      <c r="BC304" s="49" t="b">
        <v>0</v>
      </c>
      <c r="BD304" s="50" t="b">
        <v>0</v>
      </c>
      <c r="BE304" s="53"/>
      <c r="BF304" s="27">
        <f t="shared" si="23"/>
        <v>0</v>
      </c>
      <c r="BG304" s="27">
        <f t="shared" si="18"/>
        <v>0</v>
      </c>
      <c r="BH304" s="51">
        <f t="shared" si="19"/>
        <v>0</v>
      </c>
      <c r="BI304" s="52" t="b">
        <v>0</v>
      </c>
      <c r="BJ304" s="27" t="b">
        <f t="shared" si="20"/>
        <v>0</v>
      </c>
      <c r="BK304" s="27"/>
      <c r="BL304" s="27"/>
      <c r="BM304" s="27"/>
    </row>
    <row r="305" spans="1:65" ht="27.6" thickBot="1">
      <c r="A305" s="43" t="s">
        <v>3336</v>
      </c>
      <c r="B305" s="43">
        <f t="shared" si="21"/>
        <v>303</v>
      </c>
      <c r="C305" s="43" t="s">
        <v>3337</v>
      </c>
      <c r="D305" s="43">
        <v>2014</v>
      </c>
      <c r="E305" s="43"/>
      <c r="F305" s="43"/>
      <c r="G305" s="27">
        <f t="shared" si="15"/>
        <v>0</v>
      </c>
      <c r="H305" s="43"/>
      <c r="I305" s="43"/>
      <c r="J305" s="43" t="s">
        <v>3338</v>
      </c>
      <c r="K305" s="43">
        <v>7</v>
      </c>
      <c r="L305" s="43" t="s">
        <v>3339</v>
      </c>
      <c r="M305" s="46" t="s">
        <v>3340</v>
      </c>
      <c r="N305" s="43" t="s">
        <v>3341</v>
      </c>
      <c r="O305" s="43" t="s">
        <v>3342</v>
      </c>
      <c r="P305" s="43" t="s">
        <v>3343</v>
      </c>
      <c r="Q305" s="43" t="s">
        <v>3344</v>
      </c>
      <c r="R305" s="43" t="s">
        <v>2497</v>
      </c>
      <c r="S305" s="43" t="s">
        <v>3345</v>
      </c>
      <c r="T305" s="43">
        <v>25120046</v>
      </c>
      <c r="U305" s="43" t="s">
        <v>119</v>
      </c>
      <c r="V305" s="43" t="s">
        <v>120</v>
      </c>
      <c r="W305" s="43" t="s">
        <v>3346</v>
      </c>
      <c r="X305" s="53"/>
      <c r="Y305" s="48" t="s">
        <v>122</v>
      </c>
      <c r="Z305" s="43" t="s">
        <v>433</v>
      </c>
      <c r="AA305" s="49" t="b">
        <v>0</v>
      </c>
      <c r="AB305" s="49" t="b">
        <v>0</v>
      </c>
      <c r="AC305" s="49" t="b">
        <v>0</v>
      </c>
      <c r="AD305" s="50" t="b">
        <v>0</v>
      </c>
      <c r="AE305" s="50" t="b">
        <v>0</v>
      </c>
      <c r="AF305" s="50" t="b">
        <v>0</v>
      </c>
      <c r="AG305" s="50" t="b">
        <v>0</v>
      </c>
      <c r="AH305" s="50" t="b">
        <v>1</v>
      </c>
      <c r="AI305" s="43">
        <f t="shared" si="16"/>
        <v>0</v>
      </c>
      <c r="AJ305" s="264"/>
      <c r="AK305" s="53"/>
      <c r="AL305" s="48" t="s">
        <v>122</v>
      </c>
      <c r="AM305" s="43" t="s">
        <v>670</v>
      </c>
      <c r="AN305" s="49" t="b">
        <v>0</v>
      </c>
      <c r="AO305" s="49" t="b">
        <v>0</v>
      </c>
      <c r="AP305" s="49" t="b">
        <v>0</v>
      </c>
      <c r="AQ305" s="50" t="b">
        <v>0</v>
      </c>
      <c r="AR305" s="50" t="b">
        <v>0</v>
      </c>
      <c r="AS305" s="50" t="b">
        <v>0</v>
      </c>
      <c r="AT305" s="50" t="b">
        <v>0</v>
      </c>
      <c r="AU305" s="50" t="b">
        <v>1</v>
      </c>
      <c r="AV305" s="43">
        <f t="shared" si="17"/>
        <v>0</v>
      </c>
      <c r="AW305" s="264"/>
      <c r="AX305" s="53"/>
      <c r="AY305" s="27">
        <f t="shared" si="22"/>
        <v>0</v>
      </c>
      <c r="AZ305" s="53"/>
      <c r="BA305" s="48"/>
      <c r="BB305" s="264"/>
      <c r="BC305" s="49" t="b">
        <v>0</v>
      </c>
      <c r="BD305" s="50" t="b">
        <v>0</v>
      </c>
      <c r="BE305" s="53"/>
      <c r="BF305" s="27">
        <f t="shared" si="23"/>
        <v>0</v>
      </c>
      <c r="BG305" s="27">
        <f t="shared" si="18"/>
        <v>0</v>
      </c>
      <c r="BH305" s="51">
        <f t="shared" si="19"/>
        <v>0</v>
      </c>
      <c r="BI305" s="52" t="b">
        <v>0</v>
      </c>
      <c r="BJ305" s="27" t="b">
        <f t="shared" si="20"/>
        <v>0</v>
      </c>
      <c r="BK305" s="27"/>
      <c r="BL305" s="27"/>
      <c r="BM305" s="27"/>
    </row>
    <row r="306" spans="1:65" ht="27.6" thickBot="1">
      <c r="A306" s="43" t="s">
        <v>3347</v>
      </c>
      <c r="B306" s="43">
        <f t="shared" si="21"/>
        <v>304</v>
      </c>
      <c r="C306" s="43" t="s">
        <v>3348</v>
      </c>
      <c r="D306" s="43">
        <v>2014</v>
      </c>
      <c r="E306" s="43"/>
      <c r="F306" s="43"/>
      <c r="G306" s="27">
        <f t="shared" si="15"/>
        <v>0</v>
      </c>
      <c r="H306" s="43"/>
      <c r="I306" s="43"/>
      <c r="J306" s="43" t="s">
        <v>3349</v>
      </c>
      <c r="K306" s="43">
        <v>2</v>
      </c>
      <c r="L306" s="43" t="s">
        <v>3350</v>
      </c>
      <c r="M306" s="46" t="s">
        <v>3351</v>
      </c>
      <c r="N306" s="43" t="s">
        <v>3352</v>
      </c>
      <c r="O306" s="43" t="s">
        <v>3353</v>
      </c>
      <c r="P306" s="43" t="s">
        <v>3354</v>
      </c>
      <c r="Q306" s="43" t="s">
        <v>3355</v>
      </c>
      <c r="R306" s="43" t="s">
        <v>3356</v>
      </c>
      <c r="S306" s="43" t="s">
        <v>3345</v>
      </c>
      <c r="T306" s="43"/>
      <c r="U306" s="43" t="s">
        <v>1752</v>
      </c>
      <c r="V306" s="43" t="s">
        <v>120</v>
      </c>
      <c r="W306" s="43" t="s">
        <v>3357</v>
      </c>
      <c r="X306" s="53"/>
      <c r="Y306" s="48" t="s">
        <v>122</v>
      </c>
      <c r="Z306" s="43" t="s">
        <v>433</v>
      </c>
      <c r="AA306" s="49" t="b">
        <v>0</v>
      </c>
      <c r="AB306" s="49" t="b">
        <v>0</v>
      </c>
      <c r="AC306" s="49" t="b">
        <v>0</v>
      </c>
      <c r="AD306" s="50" t="b">
        <v>0</v>
      </c>
      <c r="AE306" s="50" t="b">
        <v>0</v>
      </c>
      <c r="AF306" s="50" t="b">
        <v>1</v>
      </c>
      <c r="AG306" s="50" t="b">
        <v>0</v>
      </c>
      <c r="AH306" s="50" t="b">
        <v>0</v>
      </c>
      <c r="AI306" s="43">
        <f t="shared" si="16"/>
        <v>0</v>
      </c>
      <c r="AJ306" s="265"/>
      <c r="AK306" s="53"/>
      <c r="AL306" s="48" t="s">
        <v>122</v>
      </c>
      <c r="AM306" s="43" t="s">
        <v>670</v>
      </c>
      <c r="AN306" s="49" t="b">
        <v>0</v>
      </c>
      <c r="AO306" s="49" t="b">
        <v>0</v>
      </c>
      <c r="AP306" s="49" t="b">
        <v>0</v>
      </c>
      <c r="AQ306" s="50" t="b">
        <v>0</v>
      </c>
      <c r="AR306" s="50" t="b">
        <v>0</v>
      </c>
      <c r="AS306" s="50" t="b">
        <v>1</v>
      </c>
      <c r="AT306" s="50" t="b">
        <v>0</v>
      </c>
      <c r="AU306" s="50" t="b">
        <v>0</v>
      </c>
      <c r="AV306" s="43">
        <f t="shared" si="17"/>
        <v>0</v>
      </c>
      <c r="AW306" s="265"/>
      <c r="AX306" s="53"/>
      <c r="AY306" s="27">
        <f t="shared" si="22"/>
        <v>0</v>
      </c>
      <c r="AZ306" s="53"/>
      <c r="BA306" s="48"/>
      <c r="BB306" s="265"/>
      <c r="BC306" s="49" t="b">
        <v>0</v>
      </c>
      <c r="BD306" s="50" t="b">
        <v>0</v>
      </c>
      <c r="BE306" s="53"/>
      <c r="BF306" s="27">
        <f t="shared" si="23"/>
        <v>0</v>
      </c>
      <c r="BG306" s="27">
        <f t="shared" si="18"/>
        <v>0</v>
      </c>
      <c r="BH306" s="51">
        <f t="shared" si="19"/>
        <v>0</v>
      </c>
      <c r="BI306" s="52" t="b">
        <v>0</v>
      </c>
      <c r="BJ306" s="27" t="b">
        <f t="shared" si="20"/>
        <v>0</v>
      </c>
      <c r="BK306" s="27"/>
      <c r="BL306" s="27"/>
      <c r="BM306" s="27"/>
    </row>
    <row r="307" spans="1:65" ht="27.6" thickBot="1">
      <c r="A307" s="43" t="s">
        <v>3358</v>
      </c>
      <c r="B307" s="43">
        <f t="shared" si="21"/>
        <v>305</v>
      </c>
      <c r="C307" s="43" t="s">
        <v>3359</v>
      </c>
      <c r="D307" s="43">
        <v>2013</v>
      </c>
      <c r="E307" s="43"/>
      <c r="F307" s="43"/>
      <c r="G307" s="27">
        <f t="shared" si="15"/>
        <v>0</v>
      </c>
      <c r="H307" s="43"/>
      <c r="I307" s="43"/>
      <c r="J307" s="43" t="s">
        <v>3360</v>
      </c>
      <c r="K307" s="43">
        <v>11</v>
      </c>
      <c r="L307" s="43" t="s">
        <v>3361</v>
      </c>
      <c r="M307" s="46" t="s">
        <v>3362</v>
      </c>
      <c r="N307" s="43" t="s">
        <v>3363</v>
      </c>
      <c r="O307" s="43" t="s">
        <v>3364</v>
      </c>
      <c r="P307" s="43" t="s">
        <v>3365</v>
      </c>
      <c r="Q307" s="43" t="s">
        <v>3366</v>
      </c>
      <c r="R307" s="43"/>
      <c r="S307" s="43" t="s">
        <v>3367</v>
      </c>
      <c r="T307" s="43"/>
      <c r="U307" s="43" t="s">
        <v>1752</v>
      </c>
      <c r="V307" s="43" t="s">
        <v>120</v>
      </c>
      <c r="W307" s="43" t="s">
        <v>3368</v>
      </c>
      <c r="X307" s="53"/>
      <c r="Y307" s="48" t="s">
        <v>122</v>
      </c>
      <c r="Z307" s="43" t="s">
        <v>433</v>
      </c>
      <c r="AA307" s="49" t="b">
        <v>0</v>
      </c>
      <c r="AB307" s="49" t="b">
        <v>0</v>
      </c>
      <c r="AC307" s="49" t="b">
        <v>0</v>
      </c>
      <c r="AD307" s="50" t="b">
        <v>0</v>
      </c>
      <c r="AE307" s="50" t="b">
        <v>0</v>
      </c>
      <c r="AF307" s="50" t="b">
        <v>0</v>
      </c>
      <c r="AG307" s="50" t="b">
        <v>1</v>
      </c>
      <c r="AH307" s="50" t="b">
        <v>0</v>
      </c>
      <c r="AI307" s="43">
        <f t="shared" si="16"/>
        <v>0</v>
      </c>
      <c r="AJ307" s="266" t="s">
        <v>1682</v>
      </c>
      <c r="AK307" s="53"/>
      <c r="AL307" s="48" t="s">
        <v>122</v>
      </c>
      <c r="AM307" s="43" t="s">
        <v>670</v>
      </c>
      <c r="AN307" s="49" t="b">
        <v>0</v>
      </c>
      <c r="AO307" s="49" t="b">
        <v>0</v>
      </c>
      <c r="AP307" s="49" t="b">
        <v>0</v>
      </c>
      <c r="AQ307" s="50" t="b">
        <v>0</v>
      </c>
      <c r="AR307" s="50" t="b">
        <v>0</v>
      </c>
      <c r="AS307" s="50" t="b">
        <v>0</v>
      </c>
      <c r="AT307" s="50" t="b">
        <v>1</v>
      </c>
      <c r="AU307" s="50" t="b">
        <v>0</v>
      </c>
      <c r="AV307" s="43">
        <f t="shared" si="17"/>
        <v>0</v>
      </c>
      <c r="AW307" s="264"/>
      <c r="AX307" s="53"/>
      <c r="AY307" s="27">
        <f t="shared" si="22"/>
        <v>0</v>
      </c>
      <c r="AZ307" s="53"/>
      <c r="BA307" s="48"/>
      <c r="BB307" s="264"/>
      <c r="BC307" s="49" t="b">
        <v>0</v>
      </c>
      <c r="BD307" s="50" t="b">
        <v>0</v>
      </c>
      <c r="BE307" s="53"/>
      <c r="BF307" s="27">
        <f t="shared" si="23"/>
        <v>0</v>
      </c>
      <c r="BG307" s="27">
        <f t="shared" si="18"/>
        <v>0</v>
      </c>
      <c r="BH307" s="51">
        <f t="shared" si="19"/>
        <v>0</v>
      </c>
      <c r="BI307" s="52" t="b">
        <v>0</v>
      </c>
      <c r="BJ307" s="27" t="b">
        <f t="shared" si="20"/>
        <v>0</v>
      </c>
      <c r="BK307" s="27"/>
      <c r="BL307" s="27"/>
      <c r="BM307" s="27"/>
    </row>
    <row r="308" spans="1:65" ht="27.6" thickBot="1">
      <c r="A308" s="43" t="s">
        <v>3369</v>
      </c>
      <c r="B308" s="43">
        <f t="shared" si="21"/>
        <v>306</v>
      </c>
      <c r="C308" s="43" t="s">
        <v>3370</v>
      </c>
      <c r="D308" s="43">
        <v>2013</v>
      </c>
      <c r="E308" s="43"/>
      <c r="F308" s="43"/>
      <c r="G308" s="27">
        <f t="shared" si="15"/>
        <v>0</v>
      </c>
      <c r="H308" s="43"/>
      <c r="I308" s="43"/>
      <c r="J308" s="43" t="s">
        <v>3371</v>
      </c>
      <c r="K308" s="43">
        <v>3</v>
      </c>
      <c r="L308" s="43"/>
      <c r="M308" s="43"/>
      <c r="N308" s="43" t="s">
        <v>3372</v>
      </c>
      <c r="O308" s="43" t="s">
        <v>3373</v>
      </c>
      <c r="P308" s="43" t="s">
        <v>3374</v>
      </c>
      <c r="Q308" s="43" t="s">
        <v>3375</v>
      </c>
      <c r="R308" s="43" t="s">
        <v>1703</v>
      </c>
      <c r="S308" s="43" t="s">
        <v>3376</v>
      </c>
      <c r="T308" s="43"/>
      <c r="U308" s="43" t="s">
        <v>119</v>
      </c>
      <c r="V308" s="43" t="s">
        <v>300</v>
      </c>
      <c r="W308" s="43" t="s">
        <v>3377</v>
      </c>
      <c r="X308" s="53"/>
      <c r="Y308" s="48" t="s">
        <v>871</v>
      </c>
      <c r="Z308" s="43" t="s">
        <v>872</v>
      </c>
      <c r="AA308" s="49" t="b">
        <v>0</v>
      </c>
      <c r="AB308" s="49" t="b">
        <v>0</v>
      </c>
      <c r="AC308" s="49" t="b">
        <v>0</v>
      </c>
      <c r="AD308" s="50" t="b">
        <v>0</v>
      </c>
      <c r="AE308" s="50" t="b">
        <v>1</v>
      </c>
      <c r="AF308" s="50" t="b">
        <v>0</v>
      </c>
      <c r="AG308" s="50" t="b">
        <v>0</v>
      </c>
      <c r="AH308" s="50" t="b">
        <v>1</v>
      </c>
      <c r="AI308" s="43">
        <f t="shared" si="16"/>
        <v>0</v>
      </c>
      <c r="AJ308" s="267" t="s">
        <v>5941</v>
      </c>
      <c r="AK308" s="53"/>
      <c r="AL308" s="48" t="s">
        <v>122</v>
      </c>
      <c r="AM308" s="43" t="s">
        <v>670</v>
      </c>
      <c r="AN308" s="49" t="b">
        <v>0</v>
      </c>
      <c r="AO308" s="49" t="b">
        <v>0</v>
      </c>
      <c r="AP308" s="49" t="b">
        <v>0</v>
      </c>
      <c r="AQ308" s="50" t="b">
        <v>0</v>
      </c>
      <c r="AR308" s="50" t="b">
        <v>1</v>
      </c>
      <c r="AS308" s="50" t="b">
        <v>0</v>
      </c>
      <c r="AT308" s="50" t="b">
        <v>0</v>
      </c>
      <c r="AU308" s="50" t="b">
        <v>0</v>
      </c>
      <c r="AV308" s="43">
        <f t="shared" si="17"/>
        <v>0</v>
      </c>
      <c r="AW308" s="265"/>
      <c r="AX308" s="53"/>
      <c r="AY308" s="27">
        <f t="shared" si="22"/>
        <v>0</v>
      </c>
      <c r="AZ308" s="53"/>
      <c r="BA308" s="48"/>
      <c r="BB308" s="265"/>
      <c r="BC308" s="49" t="b">
        <v>0</v>
      </c>
      <c r="BD308" s="50" t="b">
        <v>0</v>
      </c>
      <c r="BE308" s="53"/>
      <c r="BF308" s="27">
        <f t="shared" si="23"/>
        <v>0</v>
      </c>
      <c r="BG308" s="27">
        <f t="shared" si="18"/>
        <v>0</v>
      </c>
      <c r="BH308" s="51">
        <f t="shared" si="19"/>
        <v>0</v>
      </c>
      <c r="BI308" s="52" t="b">
        <v>0</v>
      </c>
      <c r="BJ308" s="27" t="b">
        <f t="shared" si="20"/>
        <v>0</v>
      </c>
      <c r="BK308" s="27"/>
      <c r="BL308" s="27"/>
      <c r="BM308" s="27"/>
    </row>
    <row r="309" spans="1:65" ht="27.6" thickBot="1">
      <c r="A309" s="43" t="s">
        <v>3378</v>
      </c>
      <c r="B309" s="43">
        <f t="shared" si="21"/>
        <v>307</v>
      </c>
      <c r="C309" s="43" t="s">
        <v>3379</v>
      </c>
      <c r="D309" s="43">
        <v>2013</v>
      </c>
      <c r="E309" s="43"/>
      <c r="F309" s="43"/>
      <c r="G309" s="27">
        <f t="shared" si="15"/>
        <v>0</v>
      </c>
      <c r="H309" s="43"/>
      <c r="I309" s="43"/>
      <c r="J309" s="43" t="s">
        <v>3380</v>
      </c>
      <c r="K309" s="43">
        <v>6</v>
      </c>
      <c r="L309" s="43" t="s">
        <v>3381</v>
      </c>
      <c r="M309" s="46" t="s">
        <v>3382</v>
      </c>
      <c r="N309" s="43" t="s">
        <v>3383</v>
      </c>
      <c r="O309" s="43" t="s">
        <v>3384</v>
      </c>
      <c r="P309" s="43" t="s">
        <v>3385</v>
      </c>
      <c r="Q309" s="43" t="s">
        <v>3386</v>
      </c>
      <c r="R309" s="43" t="s">
        <v>3387</v>
      </c>
      <c r="S309" s="43" t="s">
        <v>3388</v>
      </c>
      <c r="T309" s="43"/>
      <c r="U309" s="43" t="s">
        <v>119</v>
      </c>
      <c r="V309" s="43" t="s">
        <v>120</v>
      </c>
      <c r="W309" s="43" t="s">
        <v>3389</v>
      </c>
      <c r="X309" s="53"/>
      <c r="Y309" s="48" t="s">
        <v>122</v>
      </c>
      <c r="Z309" s="43" t="s">
        <v>433</v>
      </c>
      <c r="AA309" s="49" t="b">
        <v>0</v>
      </c>
      <c r="AB309" s="49" t="b">
        <v>0</v>
      </c>
      <c r="AC309" s="49" t="b">
        <v>0</v>
      </c>
      <c r="AD309" s="50" t="b">
        <v>0</v>
      </c>
      <c r="AE309" s="50" t="b">
        <v>0</v>
      </c>
      <c r="AF309" s="50" t="b">
        <v>0</v>
      </c>
      <c r="AG309" s="50" t="b">
        <v>0</v>
      </c>
      <c r="AH309" s="50" t="b">
        <v>1</v>
      </c>
      <c r="AI309" s="43">
        <f t="shared" si="16"/>
        <v>0</v>
      </c>
      <c r="AJ309" s="264"/>
      <c r="AK309" s="53"/>
      <c r="AL309" s="48" t="s">
        <v>122</v>
      </c>
      <c r="AM309" s="43" t="s">
        <v>670</v>
      </c>
      <c r="AN309" s="49" t="b">
        <v>0</v>
      </c>
      <c r="AO309" s="49" t="b">
        <v>0</v>
      </c>
      <c r="AP309" s="49" t="b">
        <v>0</v>
      </c>
      <c r="AQ309" s="50" t="b">
        <v>0</v>
      </c>
      <c r="AR309" s="50" t="b">
        <v>0</v>
      </c>
      <c r="AS309" s="50" t="b">
        <v>0</v>
      </c>
      <c r="AT309" s="50" t="b">
        <v>0</v>
      </c>
      <c r="AU309" s="50" t="b">
        <v>1</v>
      </c>
      <c r="AV309" s="43">
        <f t="shared" si="17"/>
        <v>0</v>
      </c>
      <c r="AW309" s="264"/>
      <c r="AX309" s="53"/>
      <c r="AY309" s="27">
        <f t="shared" si="22"/>
        <v>0</v>
      </c>
      <c r="AZ309" s="53"/>
      <c r="BA309" s="48"/>
      <c r="BB309" s="264"/>
      <c r="BC309" s="49" t="b">
        <v>0</v>
      </c>
      <c r="BD309" s="50" t="b">
        <v>0</v>
      </c>
      <c r="BE309" s="53"/>
      <c r="BF309" s="27">
        <f t="shared" si="23"/>
        <v>0</v>
      </c>
      <c r="BG309" s="27">
        <f t="shared" si="18"/>
        <v>0</v>
      </c>
      <c r="BH309" s="51">
        <f t="shared" si="19"/>
        <v>0</v>
      </c>
      <c r="BI309" s="52" t="b">
        <v>0</v>
      </c>
      <c r="BJ309" s="27" t="b">
        <f t="shared" si="20"/>
        <v>0</v>
      </c>
      <c r="BK309" s="27"/>
      <c r="BL309" s="27"/>
      <c r="BM309" s="27"/>
    </row>
    <row r="310" spans="1:65" ht="102.6" thickBot="1">
      <c r="A310" s="43" t="s">
        <v>3390</v>
      </c>
      <c r="B310" s="43">
        <f t="shared" si="21"/>
        <v>308</v>
      </c>
      <c r="C310" s="43" t="s">
        <v>3391</v>
      </c>
      <c r="D310" s="43">
        <v>2012</v>
      </c>
      <c r="E310" s="43"/>
      <c r="F310" s="43"/>
      <c r="G310" s="27">
        <f t="shared" si="15"/>
        <v>0</v>
      </c>
      <c r="H310" s="43"/>
      <c r="I310" s="43"/>
      <c r="J310" s="43" t="s">
        <v>3392</v>
      </c>
      <c r="K310" s="43">
        <v>0</v>
      </c>
      <c r="L310" s="43"/>
      <c r="M310" s="43"/>
      <c r="N310" s="43" t="s">
        <v>3393</v>
      </c>
      <c r="O310" s="43" t="s">
        <v>3394</v>
      </c>
      <c r="P310" s="43" t="s">
        <v>3395</v>
      </c>
      <c r="Q310" s="43" t="s">
        <v>594</v>
      </c>
      <c r="R310" s="43" t="s">
        <v>1703</v>
      </c>
      <c r="S310" s="43" t="s">
        <v>3396</v>
      </c>
      <c r="T310" s="43"/>
      <c r="U310" s="43" t="s">
        <v>119</v>
      </c>
      <c r="V310" s="43" t="s">
        <v>300</v>
      </c>
      <c r="W310" s="43" t="s">
        <v>3397</v>
      </c>
      <c r="X310" s="53"/>
      <c r="Y310" s="48" t="s">
        <v>871</v>
      </c>
      <c r="Z310" s="43" t="s">
        <v>872</v>
      </c>
      <c r="AA310" s="49" t="b">
        <v>0</v>
      </c>
      <c r="AB310" s="49" t="b">
        <v>0</v>
      </c>
      <c r="AC310" s="49" t="b">
        <v>0</v>
      </c>
      <c r="AD310" s="50" t="b">
        <v>0</v>
      </c>
      <c r="AE310" s="50" t="b">
        <v>0</v>
      </c>
      <c r="AF310" s="50" t="b">
        <v>0</v>
      </c>
      <c r="AG310" s="50" t="b">
        <v>0</v>
      </c>
      <c r="AH310" s="50" t="b">
        <v>1</v>
      </c>
      <c r="AI310" s="43">
        <f t="shared" si="16"/>
        <v>0</v>
      </c>
      <c r="AJ310" s="267" t="s">
        <v>5942</v>
      </c>
      <c r="AK310" s="53"/>
      <c r="AL310" s="48" t="s">
        <v>122</v>
      </c>
      <c r="AM310" s="43" t="s">
        <v>670</v>
      </c>
      <c r="AN310" s="49" t="b">
        <v>0</v>
      </c>
      <c r="AO310" s="49" t="b">
        <v>0</v>
      </c>
      <c r="AP310" s="49" t="b">
        <v>0</v>
      </c>
      <c r="AQ310" s="50" t="b">
        <v>0</v>
      </c>
      <c r="AR310" s="50" t="b">
        <v>0</v>
      </c>
      <c r="AS310" s="50" t="b">
        <v>0</v>
      </c>
      <c r="AT310" s="50" t="b">
        <v>0</v>
      </c>
      <c r="AU310" s="50" t="b">
        <v>1</v>
      </c>
      <c r="AV310" s="43">
        <f t="shared" si="17"/>
        <v>0</v>
      </c>
      <c r="AW310" s="265"/>
      <c r="AX310" s="53"/>
      <c r="AY310" s="27">
        <f t="shared" si="22"/>
        <v>0</v>
      </c>
      <c r="AZ310" s="53"/>
      <c r="BA310" s="48"/>
      <c r="BB310" s="265"/>
      <c r="BC310" s="49" t="b">
        <v>0</v>
      </c>
      <c r="BD310" s="50" t="b">
        <v>0</v>
      </c>
      <c r="BE310" s="53"/>
      <c r="BF310" s="27">
        <f t="shared" si="23"/>
        <v>0</v>
      </c>
      <c r="BG310" s="27">
        <f t="shared" si="18"/>
        <v>0</v>
      </c>
      <c r="BH310" s="51">
        <f t="shared" si="19"/>
        <v>0</v>
      </c>
      <c r="BI310" s="52" t="b">
        <v>0</v>
      </c>
      <c r="BJ310" s="27" t="b">
        <f t="shared" si="20"/>
        <v>0</v>
      </c>
      <c r="BK310" s="27"/>
      <c r="BL310" s="27"/>
      <c r="BM310" s="27"/>
    </row>
    <row r="311" spans="1:65" ht="27.6" thickBot="1">
      <c r="A311" s="43" t="s">
        <v>3398</v>
      </c>
      <c r="B311" s="43">
        <f t="shared" si="21"/>
        <v>309</v>
      </c>
      <c r="C311" s="43" t="s">
        <v>3399</v>
      </c>
      <c r="D311" s="43">
        <v>2012</v>
      </c>
      <c r="E311" s="43"/>
      <c r="F311" s="43"/>
      <c r="G311" s="27">
        <f t="shared" si="15"/>
        <v>0</v>
      </c>
      <c r="H311" s="43"/>
      <c r="I311" s="43"/>
      <c r="J311" s="43" t="s">
        <v>3400</v>
      </c>
      <c r="K311" s="43">
        <v>218</v>
      </c>
      <c r="L311" s="43" t="s">
        <v>3401</v>
      </c>
      <c r="M311" s="46" t="s">
        <v>3402</v>
      </c>
      <c r="N311" s="43" t="s">
        <v>3403</v>
      </c>
      <c r="O311" s="43" t="s">
        <v>3404</v>
      </c>
      <c r="P311" s="43" t="s">
        <v>3405</v>
      </c>
      <c r="Q311" s="43" t="s">
        <v>3406</v>
      </c>
      <c r="R311" s="43" t="s">
        <v>3407</v>
      </c>
      <c r="S311" s="43" t="s">
        <v>3408</v>
      </c>
      <c r="T311" s="43"/>
      <c r="U311" s="43" t="s">
        <v>119</v>
      </c>
      <c r="V311" s="43" t="s">
        <v>120</v>
      </c>
      <c r="W311" s="43" t="s">
        <v>3409</v>
      </c>
      <c r="X311" s="53"/>
      <c r="Y311" s="48" t="s">
        <v>122</v>
      </c>
      <c r="Z311" s="43" t="s">
        <v>433</v>
      </c>
      <c r="AA311" s="49" t="b">
        <v>0</v>
      </c>
      <c r="AB311" s="49" t="b">
        <v>0</v>
      </c>
      <c r="AC311" s="49" t="b">
        <v>0</v>
      </c>
      <c r="AD311" s="50" t="b">
        <v>0</v>
      </c>
      <c r="AE311" s="50" t="b">
        <v>0</v>
      </c>
      <c r="AF311" s="50" t="b">
        <v>0</v>
      </c>
      <c r="AG311" s="50" t="b">
        <v>0</v>
      </c>
      <c r="AH311" s="50" t="b">
        <v>1</v>
      </c>
      <c r="AI311" s="43">
        <f t="shared" si="16"/>
        <v>0</v>
      </c>
      <c r="AJ311" s="264"/>
      <c r="AK311" s="53"/>
      <c r="AL311" s="48" t="s">
        <v>122</v>
      </c>
      <c r="AM311" s="43" t="s">
        <v>670</v>
      </c>
      <c r="AN311" s="49" t="b">
        <v>0</v>
      </c>
      <c r="AO311" s="49" t="b">
        <v>0</v>
      </c>
      <c r="AP311" s="49" t="b">
        <v>0</v>
      </c>
      <c r="AQ311" s="50" t="b">
        <v>0</v>
      </c>
      <c r="AR311" s="50" t="b">
        <v>0</v>
      </c>
      <c r="AS311" s="50" t="b">
        <v>0</v>
      </c>
      <c r="AT311" s="50" t="b">
        <v>0</v>
      </c>
      <c r="AU311" s="50" t="b">
        <v>1</v>
      </c>
      <c r="AV311" s="43">
        <f t="shared" si="17"/>
        <v>0</v>
      </c>
      <c r="AW311" s="264"/>
      <c r="AX311" s="53"/>
      <c r="AY311" s="27">
        <f t="shared" si="22"/>
        <v>0</v>
      </c>
      <c r="AZ311" s="53"/>
      <c r="BA311" s="48"/>
      <c r="BB311" s="264"/>
      <c r="BC311" s="49" t="b">
        <v>0</v>
      </c>
      <c r="BD311" s="50" t="b">
        <v>0</v>
      </c>
      <c r="BE311" s="53"/>
      <c r="BF311" s="27">
        <f t="shared" si="23"/>
        <v>0</v>
      </c>
      <c r="BG311" s="27">
        <f t="shared" si="18"/>
        <v>0</v>
      </c>
      <c r="BH311" s="51">
        <f t="shared" si="19"/>
        <v>0</v>
      </c>
      <c r="BI311" s="52" t="b">
        <v>0</v>
      </c>
      <c r="BJ311" s="27" t="b">
        <f t="shared" si="20"/>
        <v>0</v>
      </c>
      <c r="BK311" s="27"/>
      <c r="BL311" s="27"/>
      <c r="BM311" s="27"/>
    </row>
    <row r="312" spans="1:65" ht="27.6" thickBot="1">
      <c r="A312" s="43" t="s">
        <v>3410</v>
      </c>
      <c r="B312" s="43">
        <f t="shared" si="21"/>
        <v>310</v>
      </c>
      <c r="C312" s="43" t="s">
        <v>3411</v>
      </c>
      <c r="D312" s="43">
        <v>2010</v>
      </c>
      <c r="E312" s="43"/>
      <c r="F312" s="43"/>
      <c r="G312" s="27">
        <f t="shared" si="15"/>
        <v>0</v>
      </c>
      <c r="H312" s="43"/>
      <c r="I312" s="43"/>
      <c r="J312" s="43" t="s">
        <v>3412</v>
      </c>
      <c r="K312" s="43">
        <v>0</v>
      </c>
      <c r="L312" s="43"/>
      <c r="M312" s="43"/>
      <c r="N312" s="43" t="s">
        <v>3413</v>
      </c>
      <c r="O312" s="43" t="s">
        <v>3414</v>
      </c>
      <c r="P312" s="43" t="s">
        <v>3415</v>
      </c>
      <c r="Q312" s="43" t="s">
        <v>3416</v>
      </c>
      <c r="R312" s="43"/>
      <c r="S312" s="43" t="s">
        <v>3417</v>
      </c>
      <c r="T312" s="43"/>
      <c r="U312" s="43" t="s">
        <v>119</v>
      </c>
      <c r="V312" s="43" t="s">
        <v>300</v>
      </c>
      <c r="W312" s="43" t="s">
        <v>3418</v>
      </c>
      <c r="X312" s="53"/>
      <c r="Y312" s="48" t="s">
        <v>871</v>
      </c>
      <c r="Z312" s="43" t="s">
        <v>872</v>
      </c>
      <c r="AA312" s="49" t="b">
        <v>0</v>
      </c>
      <c r="AB312" s="49" t="b">
        <v>0</v>
      </c>
      <c r="AC312" s="49" t="b">
        <v>0</v>
      </c>
      <c r="AD312" s="50" t="b">
        <v>0</v>
      </c>
      <c r="AE312" s="50" t="b">
        <v>0</v>
      </c>
      <c r="AF312" s="50" t="b">
        <v>0</v>
      </c>
      <c r="AG312" s="50" t="b">
        <v>1</v>
      </c>
      <c r="AH312" s="50" t="b">
        <v>0</v>
      </c>
      <c r="AI312" s="43">
        <f t="shared" si="16"/>
        <v>0</v>
      </c>
      <c r="AJ312" s="267" t="s">
        <v>3419</v>
      </c>
      <c r="AK312" s="53"/>
      <c r="AL312" s="48" t="s">
        <v>122</v>
      </c>
      <c r="AM312" s="43" t="s">
        <v>670</v>
      </c>
      <c r="AN312" s="49" t="b">
        <v>0</v>
      </c>
      <c r="AO312" s="49" t="b">
        <v>0</v>
      </c>
      <c r="AP312" s="49" t="b">
        <v>0</v>
      </c>
      <c r="AQ312" s="50" t="b">
        <v>0</v>
      </c>
      <c r="AR312" s="50" t="b">
        <v>0</v>
      </c>
      <c r="AS312" s="50" t="b">
        <v>1</v>
      </c>
      <c r="AT312" s="50" t="b">
        <v>0</v>
      </c>
      <c r="AU312" s="50" t="b">
        <v>0</v>
      </c>
      <c r="AV312" s="43">
        <f t="shared" si="17"/>
        <v>0</v>
      </c>
      <c r="AW312" s="265"/>
      <c r="AX312" s="53"/>
      <c r="AY312" s="27">
        <f t="shared" si="22"/>
        <v>0</v>
      </c>
      <c r="AZ312" s="53"/>
      <c r="BA312" s="48"/>
      <c r="BB312" s="265"/>
      <c r="BC312" s="49" t="b">
        <v>0</v>
      </c>
      <c r="BD312" s="50" t="b">
        <v>0</v>
      </c>
      <c r="BE312" s="53"/>
      <c r="BF312" s="27">
        <f t="shared" si="23"/>
        <v>0</v>
      </c>
      <c r="BG312" s="27">
        <f t="shared" si="18"/>
        <v>0</v>
      </c>
      <c r="BH312" s="51">
        <f t="shared" si="19"/>
        <v>0</v>
      </c>
      <c r="BI312" s="52" t="b">
        <v>0</v>
      </c>
      <c r="BJ312" s="27" t="b">
        <f t="shared" si="20"/>
        <v>0</v>
      </c>
      <c r="BK312" s="27"/>
      <c r="BL312" s="27"/>
      <c r="BM312" s="27"/>
    </row>
    <row r="313" spans="1:65" ht="27.6" thickBot="1">
      <c r="A313" s="43" t="s">
        <v>3420</v>
      </c>
      <c r="B313" s="43">
        <f t="shared" si="21"/>
        <v>311</v>
      </c>
      <c r="C313" s="43" t="s">
        <v>3421</v>
      </c>
      <c r="D313" s="43">
        <v>2010</v>
      </c>
      <c r="E313" s="43"/>
      <c r="F313" s="43"/>
      <c r="G313" s="27">
        <f t="shared" si="15"/>
        <v>0</v>
      </c>
      <c r="H313" s="43"/>
      <c r="I313" s="43"/>
      <c r="J313" s="43" t="s">
        <v>3422</v>
      </c>
      <c r="K313" s="43">
        <v>10</v>
      </c>
      <c r="L313" s="43" t="s">
        <v>3423</v>
      </c>
      <c r="M313" s="46" t="s">
        <v>3424</v>
      </c>
      <c r="N313" s="43" t="s">
        <v>3425</v>
      </c>
      <c r="O313" s="43" t="s">
        <v>3426</v>
      </c>
      <c r="P313" s="43" t="s">
        <v>3427</v>
      </c>
      <c r="Q313" s="43" t="s">
        <v>3428</v>
      </c>
      <c r="R313" s="43"/>
      <c r="S313" s="43" t="s">
        <v>3429</v>
      </c>
      <c r="T313" s="43"/>
      <c r="U313" s="43" t="s">
        <v>119</v>
      </c>
      <c r="V313" s="43" t="s">
        <v>120</v>
      </c>
      <c r="W313" s="43" t="s">
        <v>3430</v>
      </c>
      <c r="X313" s="53"/>
      <c r="Y313" s="48" t="s">
        <v>122</v>
      </c>
      <c r="Z313" s="43" t="s">
        <v>433</v>
      </c>
      <c r="AA313" s="49" t="b">
        <v>0</v>
      </c>
      <c r="AB313" s="49" t="b">
        <v>0</v>
      </c>
      <c r="AC313" s="49" t="b">
        <v>0</v>
      </c>
      <c r="AD313" s="50" t="b">
        <v>0</v>
      </c>
      <c r="AE313" s="50" t="b">
        <v>0</v>
      </c>
      <c r="AF313" s="50" t="b">
        <v>0</v>
      </c>
      <c r="AG313" s="50" t="b">
        <v>0</v>
      </c>
      <c r="AH313" s="50" t="b">
        <v>1</v>
      </c>
      <c r="AI313" s="43">
        <f t="shared" si="16"/>
        <v>0</v>
      </c>
      <c r="AJ313" s="264"/>
      <c r="AK313" s="53"/>
      <c r="AL313" s="48" t="s">
        <v>122</v>
      </c>
      <c r="AM313" s="43" t="s">
        <v>670</v>
      </c>
      <c r="AN313" s="49" t="b">
        <v>0</v>
      </c>
      <c r="AO313" s="49" t="b">
        <v>0</v>
      </c>
      <c r="AP313" s="49" t="b">
        <v>0</v>
      </c>
      <c r="AQ313" s="50" t="b">
        <v>0</v>
      </c>
      <c r="AR313" s="50" t="b">
        <v>0</v>
      </c>
      <c r="AS313" s="50" t="b">
        <v>0</v>
      </c>
      <c r="AT313" s="50" t="b">
        <v>0</v>
      </c>
      <c r="AU313" s="50" t="b">
        <v>1</v>
      </c>
      <c r="AV313" s="43">
        <f t="shared" si="17"/>
        <v>0</v>
      </c>
      <c r="AW313" s="264"/>
      <c r="AX313" s="53"/>
      <c r="AY313" s="27">
        <f t="shared" si="22"/>
        <v>0</v>
      </c>
      <c r="AZ313" s="53"/>
      <c r="BA313" s="48"/>
      <c r="BB313" s="264"/>
      <c r="BC313" s="49" t="b">
        <v>0</v>
      </c>
      <c r="BD313" s="50" t="b">
        <v>0</v>
      </c>
      <c r="BE313" s="53"/>
      <c r="BF313" s="27">
        <f t="shared" si="23"/>
        <v>0</v>
      </c>
      <c r="BG313" s="27">
        <f t="shared" si="18"/>
        <v>0</v>
      </c>
      <c r="BH313" s="51">
        <f t="shared" si="19"/>
        <v>0</v>
      </c>
      <c r="BI313" s="52" t="b">
        <v>0</v>
      </c>
      <c r="BJ313" s="27" t="b">
        <f t="shared" si="20"/>
        <v>0</v>
      </c>
      <c r="BK313" s="27"/>
      <c r="BL313" s="27"/>
      <c r="BM313" s="27"/>
    </row>
    <row r="314" spans="1:65" ht="27.6" thickBot="1">
      <c r="A314" s="43" t="s">
        <v>3431</v>
      </c>
      <c r="B314" s="43">
        <f t="shared" si="21"/>
        <v>312</v>
      </c>
      <c r="C314" s="43" t="s">
        <v>3432</v>
      </c>
      <c r="D314" s="43">
        <v>2010</v>
      </c>
      <c r="E314" s="43"/>
      <c r="F314" s="43"/>
      <c r="G314" s="27">
        <f t="shared" si="15"/>
        <v>0</v>
      </c>
      <c r="H314" s="43"/>
      <c r="I314" s="43"/>
      <c r="J314" s="43" t="s">
        <v>3433</v>
      </c>
      <c r="K314" s="43">
        <v>32</v>
      </c>
      <c r="L314" s="43" t="s">
        <v>3434</v>
      </c>
      <c r="M314" s="46" t="s">
        <v>3435</v>
      </c>
      <c r="N314" s="43" t="s">
        <v>3436</v>
      </c>
      <c r="O314" s="43" t="s">
        <v>3437</v>
      </c>
      <c r="P314" s="43" t="s">
        <v>3438</v>
      </c>
      <c r="Q314" s="43" t="s">
        <v>3439</v>
      </c>
      <c r="R314" s="43"/>
      <c r="S314" s="43" t="s">
        <v>3440</v>
      </c>
      <c r="T314" s="43"/>
      <c r="U314" s="43" t="s">
        <v>119</v>
      </c>
      <c r="V314" s="43" t="s">
        <v>120</v>
      </c>
      <c r="W314" s="43" t="s">
        <v>3441</v>
      </c>
      <c r="X314" s="53"/>
      <c r="Y314" s="48" t="s">
        <v>122</v>
      </c>
      <c r="Z314" s="43" t="s">
        <v>433</v>
      </c>
      <c r="AA314" s="49" t="b">
        <v>0</v>
      </c>
      <c r="AB314" s="49" t="b">
        <v>0</v>
      </c>
      <c r="AC314" s="49" t="b">
        <v>0</v>
      </c>
      <c r="AD314" s="50" t="b">
        <v>0</v>
      </c>
      <c r="AE314" s="50" t="b">
        <v>0</v>
      </c>
      <c r="AF314" s="50" t="b">
        <v>0</v>
      </c>
      <c r="AG314" s="50" t="b">
        <v>0</v>
      </c>
      <c r="AH314" s="50" t="b">
        <v>1</v>
      </c>
      <c r="AI314" s="43">
        <f t="shared" si="16"/>
        <v>0</v>
      </c>
      <c r="AJ314" s="265"/>
      <c r="AK314" s="53"/>
      <c r="AL314" s="48" t="s">
        <v>122</v>
      </c>
      <c r="AM314" s="43" t="s">
        <v>670</v>
      </c>
      <c r="AN314" s="49" t="b">
        <v>0</v>
      </c>
      <c r="AO314" s="49" t="b">
        <v>0</v>
      </c>
      <c r="AP314" s="49" t="b">
        <v>0</v>
      </c>
      <c r="AQ314" s="50" t="b">
        <v>0</v>
      </c>
      <c r="AR314" s="50" t="b">
        <v>0</v>
      </c>
      <c r="AS314" s="50" t="b">
        <v>0</v>
      </c>
      <c r="AT314" s="50" t="b">
        <v>0</v>
      </c>
      <c r="AU314" s="50" t="b">
        <v>1</v>
      </c>
      <c r="AV314" s="43">
        <f t="shared" si="17"/>
        <v>0</v>
      </c>
      <c r="AW314" s="265"/>
      <c r="AX314" s="53"/>
      <c r="AY314" s="27">
        <f t="shared" si="22"/>
        <v>0</v>
      </c>
      <c r="AZ314" s="53"/>
      <c r="BA314" s="48"/>
      <c r="BB314" s="265"/>
      <c r="BC314" s="49" t="b">
        <v>0</v>
      </c>
      <c r="BD314" s="50" t="b">
        <v>0</v>
      </c>
      <c r="BE314" s="53"/>
      <c r="BF314" s="27">
        <f t="shared" si="23"/>
        <v>0</v>
      </c>
      <c r="BG314" s="27">
        <f t="shared" si="18"/>
        <v>0</v>
      </c>
      <c r="BH314" s="51">
        <f t="shared" si="19"/>
        <v>0</v>
      </c>
      <c r="BI314" s="52" t="b">
        <v>0</v>
      </c>
      <c r="BJ314" s="27" t="b">
        <f t="shared" si="20"/>
        <v>0</v>
      </c>
      <c r="BK314" s="27"/>
      <c r="BL314" s="27"/>
      <c r="BM314" s="27"/>
    </row>
    <row r="315" spans="1:65" ht="27.6" thickBot="1">
      <c r="A315" s="43" t="s">
        <v>3442</v>
      </c>
      <c r="B315" s="43">
        <f t="shared" si="21"/>
        <v>313</v>
      </c>
      <c r="C315" s="43" t="s">
        <v>3443</v>
      </c>
      <c r="D315" s="43">
        <v>2010</v>
      </c>
      <c r="E315" s="43"/>
      <c r="F315" s="43"/>
      <c r="G315" s="27">
        <f t="shared" si="15"/>
        <v>0</v>
      </c>
      <c r="H315" s="43"/>
      <c r="I315" s="43"/>
      <c r="J315" s="43" t="s">
        <v>3444</v>
      </c>
      <c r="K315" s="43">
        <v>2</v>
      </c>
      <c r="L315" s="43" t="s">
        <v>3445</v>
      </c>
      <c r="M315" s="46" t="s">
        <v>3446</v>
      </c>
      <c r="N315" s="43" t="s">
        <v>3447</v>
      </c>
      <c r="O315" s="43" t="s">
        <v>3448</v>
      </c>
      <c r="P315" s="43" t="s">
        <v>3449</v>
      </c>
      <c r="Q315" s="43" t="s">
        <v>3450</v>
      </c>
      <c r="R315" s="43"/>
      <c r="S315" s="43" t="s">
        <v>3451</v>
      </c>
      <c r="T315" s="43"/>
      <c r="U315" s="43" t="s">
        <v>119</v>
      </c>
      <c r="V315" s="43" t="s">
        <v>300</v>
      </c>
      <c r="W315" s="43" t="s">
        <v>3452</v>
      </c>
      <c r="X315" s="53"/>
      <c r="Y315" s="48" t="s">
        <v>122</v>
      </c>
      <c r="Z315" s="43" t="s">
        <v>433</v>
      </c>
      <c r="AA315" s="49" t="b">
        <v>0</v>
      </c>
      <c r="AB315" s="49" t="b">
        <v>0</v>
      </c>
      <c r="AC315" s="49" t="b">
        <v>0</v>
      </c>
      <c r="AD315" s="50" t="b">
        <v>0</v>
      </c>
      <c r="AE315" s="50" t="b">
        <v>0</v>
      </c>
      <c r="AF315" s="50" t="b">
        <v>0</v>
      </c>
      <c r="AG315" s="50" t="b">
        <v>0</v>
      </c>
      <c r="AH315" s="50" t="b">
        <v>1</v>
      </c>
      <c r="AI315" s="43">
        <f t="shared" si="16"/>
        <v>0</v>
      </c>
      <c r="AJ315" s="264"/>
      <c r="AK315" s="53"/>
      <c r="AL315" s="48" t="s">
        <v>122</v>
      </c>
      <c r="AM315" s="43" t="s">
        <v>670</v>
      </c>
      <c r="AN315" s="49" t="b">
        <v>0</v>
      </c>
      <c r="AO315" s="49" t="b">
        <v>0</v>
      </c>
      <c r="AP315" s="49" t="b">
        <v>0</v>
      </c>
      <c r="AQ315" s="50" t="b">
        <v>0</v>
      </c>
      <c r="AR315" s="50" t="b">
        <v>0</v>
      </c>
      <c r="AS315" s="50" t="b">
        <v>0</v>
      </c>
      <c r="AT315" s="50" t="b">
        <v>0</v>
      </c>
      <c r="AU315" s="50" t="b">
        <v>1</v>
      </c>
      <c r="AV315" s="43">
        <f t="shared" si="17"/>
        <v>0</v>
      </c>
      <c r="AW315" s="264"/>
      <c r="AX315" s="53"/>
      <c r="AY315" s="27">
        <f t="shared" si="22"/>
        <v>0</v>
      </c>
      <c r="AZ315" s="53"/>
      <c r="BA315" s="48"/>
      <c r="BB315" s="264"/>
      <c r="BC315" s="49" t="b">
        <v>0</v>
      </c>
      <c r="BD315" s="50" t="b">
        <v>0</v>
      </c>
      <c r="BE315" s="53"/>
      <c r="BF315" s="27">
        <f t="shared" si="23"/>
        <v>0</v>
      </c>
      <c r="BG315" s="27">
        <f t="shared" si="18"/>
        <v>0</v>
      </c>
      <c r="BH315" s="51">
        <f t="shared" si="19"/>
        <v>0</v>
      </c>
      <c r="BI315" s="52" t="b">
        <v>0</v>
      </c>
      <c r="BJ315" s="27" t="b">
        <f t="shared" si="20"/>
        <v>0</v>
      </c>
      <c r="BK315" s="27"/>
      <c r="BL315" s="27"/>
      <c r="BM315" s="27"/>
    </row>
    <row r="316" spans="1:65" ht="27.6" thickBot="1">
      <c r="A316" s="43" t="s">
        <v>3453</v>
      </c>
      <c r="B316" s="43">
        <f t="shared" si="21"/>
        <v>314</v>
      </c>
      <c r="C316" s="43" t="s">
        <v>3454</v>
      </c>
      <c r="D316" s="43">
        <v>2009</v>
      </c>
      <c r="E316" s="43"/>
      <c r="F316" s="43"/>
      <c r="G316" s="27">
        <f t="shared" si="15"/>
        <v>0</v>
      </c>
      <c r="H316" s="43"/>
      <c r="I316" s="43"/>
      <c r="J316" s="43" t="s">
        <v>3455</v>
      </c>
      <c r="K316" s="43">
        <v>94</v>
      </c>
      <c r="L316" s="43" t="s">
        <v>3456</v>
      </c>
      <c r="M316" s="46" t="s">
        <v>3457</v>
      </c>
      <c r="N316" s="43" t="s">
        <v>3458</v>
      </c>
      <c r="O316" s="43" t="s">
        <v>3459</v>
      </c>
      <c r="P316" s="43" t="s">
        <v>3460</v>
      </c>
      <c r="Q316" s="43" t="s">
        <v>3461</v>
      </c>
      <c r="R316" s="43"/>
      <c r="S316" s="43" t="s">
        <v>3462</v>
      </c>
      <c r="T316" s="43"/>
      <c r="U316" s="43" t="s">
        <v>119</v>
      </c>
      <c r="V316" s="43" t="s">
        <v>120</v>
      </c>
      <c r="W316" s="43" t="s">
        <v>3463</v>
      </c>
      <c r="X316" s="53"/>
      <c r="Y316" s="48" t="s">
        <v>138</v>
      </c>
      <c r="Z316" s="43" t="s">
        <v>139</v>
      </c>
      <c r="AA316" s="49" t="b">
        <v>0</v>
      </c>
      <c r="AB316" s="49" t="b">
        <v>0</v>
      </c>
      <c r="AC316" s="49" t="b">
        <v>0</v>
      </c>
      <c r="AD316" s="50" t="b">
        <v>0</v>
      </c>
      <c r="AE316" s="50" t="b">
        <v>0</v>
      </c>
      <c r="AF316" s="50" t="b">
        <v>0</v>
      </c>
      <c r="AG316" s="50" t="b">
        <v>0</v>
      </c>
      <c r="AH316" s="50" t="b">
        <v>1</v>
      </c>
      <c r="AI316" s="43">
        <f t="shared" si="16"/>
        <v>0</v>
      </c>
      <c r="AJ316" s="267" t="s">
        <v>3464</v>
      </c>
      <c r="AK316" s="53"/>
      <c r="AL316" s="48" t="s">
        <v>122</v>
      </c>
      <c r="AM316" s="43" t="s">
        <v>670</v>
      </c>
      <c r="AN316" s="49" t="b">
        <v>0</v>
      </c>
      <c r="AO316" s="49" t="b">
        <v>0</v>
      </c>
      <c r="AP316" s="49" t="b">
        <v>0</v>
      </c>
      <c r="AQ316" s="50" t="b">
        <v>0</v>
      </c>
      <c r="AR316" s="50" t="b">
        <v>0</v>
      </c>
      <c r="AS316" s="50" t="b">
        <v>0</v>
      </c>
      <c r="AT316" s="50" t="b">
        <v>0</v>
      </c>
      <c r="AU316" s="50" t="b">
        <v>1</v>
      </c>
      <c r="AV316" s="43">
        <f t="shared" si="17"/>
        <v>0</v>
      </c>
      <c r="AW316" s="265"/>
      <c r="AX316" s="53"/>
      <c r="AY316" s="27">
        <f t="shared" si="22"/>
        <v>0</v>
      </c>
      <c r="AZ316" s="53"/>
      <c r="BA316" s="48"/>
      <c r="BB316" s="265"/>
      <c r="BC316" s="49" t="b">
        <v>0</v>
      </c>
      <c r="BD316" s="50" t="b">
        <v>0</v>
      </c>
      <c r="BE316" s="53"/>
      <c r="BF316" s="27">
        <f t="shared" si="23"/>
        <v>0</v>
      </c>
      <c r="BG316" s="27">
        <f t="shared" si="18"/>
        <v>0</v>
      </c>
      <c r="BH316" s="51">
        <f t="shared" si="19"/>
        <v>0</v>
      </c>
      <c r="BI316" s="52" t="b">
        <v>0</v>
      </c>
      <c r="BJ316" s="27" t="b">
        <f t="shared" si="20"/>
        <v>0</v>
      </c>
      <c r="BK316" s="27"/>
      <c r="BL316" s="27"/>
      <c r="BM316" s="27"/>
    </row>
    <row r="317" spans="1:65" ht="27.6" thickBot="1">
      <c r="A317" s="43" t="s">
        <v>3465</v>
      </c>
      <c r="B317" s="43">
        <f t="shared" si="21"/>
        <v>315</v>
      </c>
      <c r="C317" s="43" t="s">
        <v>3466</v>
      </c>
      <c r="D317" s="43">
        <v>2009</v>
      </c>
      <c r="E317" s="43"/>
      <c r="F317" s="43"/>
      <c r="G317" s="27">
        <f t="shared" si="15"/>
        <v>0</v>
      </c>
      <c r="H317" s="43"/>
      <c r="I317" s="43"/>
      <c r="J317" s="43" t="s">
        <v>3467</v>
      </c>
      <c r="K317" s="43">
        <v>25</v>
      </c>
      <c r="L317" s="43" t="s">
        <v>3468</v>
      </c>
      <c r="M317" s="46" t="s">
        <v>3469</v>
      </c>
      <c r="N317" s="43" t="s">
        <v>3470</v>
      </c>
      <c r="O317" s="43" t="s">
        <v>3471</v>
      </c>
      <c r="P317" s="43" t="s">
        <v>3472</v>
      </c>
      <c r="Q317" s="43" t="s">
        <v>3473</v>
      </c>
      <c r="R317" s="43"/>
      <c r="S317" s="43" t="s">
        <v>3474</v>
      </c>
      <c r="T317" s="43"/>
      <c r="U317" s="43" t="s">
        <v>119</v>
      </c>
      <c r="V317" s="43" t="s">
        <v>120</v>
      </c>
      <c r="W317" s="43" t="s">
        <v>3475</v>
      </c>
      <c r="X317" s="53"/>
      <c r="Y317" s="48" t="s">
        <v>138</v>
      </c>
      <c r="Z317" s="43" t="s">
        <v>139</v>
      </c>
      <c r="AA317" s="49" t="b">
        <v>0</v>
      </c>
      <c r="AB317" s="49" t="b">
        <v>0</v>
      </c>
      <c r="AC317" s="49" t="b">
        <v>0</v>
      </c>
      <c r="AD317" s="50" t="b">
        <v>0</v>
      </c>
      <c r="AE317" s="50" t="b">
        <v>0</v>
      </c>
      <c r="AF317" s="50" t="b">
        <v>0</v>
      </c>
      <c r="AG317" s="50" t="b">
        <v>0</v>
      </c>
      <c r="AH317" s="50" t="b">
        <v>1</v>
      </c>
      <c r="AI317" s="43">
        <f t="shared" si="16"/>
        <v>0</v>
      </c>
      <c r="AJ317" s="266" t="s">
        <v>3464</v>
      </c>
      <c r="AK317" s="53"/>
      <c r="AL317" s="48" t="s">
        <v>122</v>
      </c>
      <c r="AM317" s="43" t="s">
        <v>670</v>
      </c>
      <c r="AN317" s="49" t="b">
        <v>0</v>
      </c>
      <c r="AO317" s="49" t="b">
        <v>0</v>
      </c>
      <c r="AP317" s="49" t="b">
        <v>0</v>
      </c>
      <c r="AQ317" s="50" t="b">
        <v>0</v>
      </c>
      <c r="AR317" s="50" t="b">
        <v>0</v>
      </c>
      <c r="AS317" s="50" t="b">
        <v>0</v>
      </c>
      <c r="AT317" s="50" t="b">
        <v>0</v>
      </c>
      <c r="AU317" s="50" t="b">
        <v>1</v>
      </c>
      <c r="AV317" s="43">
        <f t="shared" si="17"/>
        <v>0</v>
      </c>
      <c r="AW317" s="264"/>
      <c r="AX317" s="53"/>
      <c r="AY317" s="27">
        <f t="shared" si="22"/>
        <v>0</v>
      </c>
      <c r="AZ317" s="53"/>
      <c r="BA317" s="48"/>
      <c r="BB317" s="264"/>
      <c r="BC317" s="49" t="b">
        <v>0</v>
      </c>
      <c r="BD317" s="50" t="b">
        <v>0</v>
      </c>
      <c r="BE317" s="53"/>
      <c r="BF317" s="27">
        <f t="shared" si="23"/>
        <v>0</v>
      </c>
      <c r="BG317" s="27">
        <f t="shared" si="18"/>
        <v>0</v>
      </c>
      <c r="BH317" s="51">
        <f t="shared" si="19"/>
        <v>0</v>
      </c>
      <c r="BI317" s="52" t="b">
        <v>0</v>
      </c>
      <c r="BJ317" s="27" t="b">
        <f t="shared" si="20"/>
        <v>0</v>
      </c>
      <c r="BK317" s="27"/>
      <c r="BL317" s="27"/>
      <c r="BM317" s="27"/>
    </row>
    <row r="318" spans="1:65" ht="27.6" thickBot="1">
      <c r="A318" s="43" t="s">
        <v>3476</v>
      </c>
      <c r="B318" s="43">
        <f t="shared" si="21"/>
        <v>316</v>
      </c>
      <c r="C318" s="43" t="s">
        <v>3477</v>
      </c>
      <c r="D318" s="43">
        <v>2009</v>
      </c>
      <c r="E318" s="43"/>
      <c r="F318" s="43"/>
      <c r="G318" s="27">
        <f t="shared" si="15"/>
        <v>0</v>
      </c>
      <c r="H318" s="43"/>
      <c r="I318" s="43"/>
      <c r="J318" s="43" t="s">
        <v>3478</v>
      </c>
      <c r="K318" s="43">
        <v>0</v>
      </c>
      <c r="L318" s="43"/>
      <c r="M318" s="43"/>
      <c r="N318" s="43" t="s">
        <v>3479</v>
      </c>
      <c r="O318" s="43" t="s">
        <v>3480</v>
      </c>
      <c r="P318" s="43" t="s">
        <v>3481</v>
      </c>
      <c r="Q318" s="43" t="s">
        <v>3482</v>
      </c>
      <c r="R318" s="43"/>
      <c r="S318" s="43" t="s">
        <v>3483</v>
      </c>
      <c r="T318" s="43"/>
      <c r="U318" s="43" t="s">
        <v>119</v>
      </c>
      <c r="V318" s="43" t="s">
        <v>300</v>
      </c>
      <c r="W318" s="43" t="s">
        <v>3484</v>
      </c>
      <c r="X318" s="53"/>
      <c r="Y318" s="48" t="s">
        <v>138</v>
      </c>
      <c r="Z318" s="43" t="s">
        <v>139</v>
      </c>
      <c r="AA318" s="49" t="b">
        <v>0</v>
      </c>
      <c r="AB318" s="49" t="b">
        <v>0</v>
      </c>
      <c r="AC318" s="49" t="b">
        <v>0</v>
      </c>
      <c r="AD318" s="50" t="b">
        <v>0</v>
      </c>
      <c r="AE318" s="50" t="b">
        <v>0</v>
      </c>
      <c r="AF318" s="50" t="b">
        <v>0</v>
      </c>
      <c r="AG318" s="50" t="b">
        <v>0</v>
      </c>
      <c r="AH318" s="50" t="b">
        <v>1</v>
      </c>
      <c r="AI318" s="43">
        <f t="shared" si="16"/>
        <v>0</v>
      </c>
      <c r="AJ318" s="267" t="s">
        <v>3464</v>
      </c>
      <c r="AK318" s="53"/>
      <c r="AL318" s="48" t="s">
        <v>122</v>
      </c>
      <c r="AM318" s="43" t="s">
        <v>670</v>
      </c>
      <c r="AN318" s="49" t="b">
        <v>0</v>
      </c>
      <c r="AO318" s="49" t="b">
        <v>0</v>
      </c>
      <c r="AP318" s="49" t="b">
        <v>0</v>
      </c>
      <c r="AQ318" s="50" t="b">
        <v>0</v>
      </c>
      <c r="AR318" s="50" t="b">
        <v>0</v>
      </c>
      <c r="AS318" s="50" t="b">
        <v>0</v>
      </c>
      <c r="AT318" s="50" t="b">
        <v>0</v>
      </c>
      <c r="AU318" s="50" t="b">
        <v>1</v>
      </c>
      <c r="AV318" s="43">
        <f t="shared" si="17"/>
        <v>0</v>
      </c>
      <c r="AW318" s="265"/>
      <c r="AX318" s="53"/>
      <c r="AY318" s="27">
        <f t="shared" si="22"/>
        <v>0</v>
      </c>
      <c r="AZ318" s="53"/>
      <c r="BA318" s="48"/>
      <c r="BB318" s="265"/>
      <c r="BC318" s="49" t="b">
        <v>0</v>
      </c>
      <c r="BD318" s="50" t="b">
        <v>0</v>
      </c>
      <c r="BE318" s="53"/>
      <c r="BF318" s="27">
        <f t="shared" si="23"/>
        <v>0</v>
      </c>
      <c r="BG318" s="27">
        <f t="shared" si="18"/>
        <v>0</v>
      </c>
      <c r="BH318" s="51">
        <f t="shared" si="19"/>
        <v>0</v>
      </c>
      <c r="BI318" s="52" t="b">
        <v>0</v>
      </c>
      <c r="BJ318" s="27" t="b">
        <f t="shared" si="20"/>
        <v>0</v>
      </c>
      <c r="BK318" s="27"/>
      <c r="BL318" s="27"/>
      <c r="BM318" s="27"/>
    </row>
    <row r="319" spans="1:65" ht="27.6" thickBot="1">
      <c r="A319" s="43" t="s">
        <v>3485</v>
      </c>
      <c r="B319" s="43">
        <f t="shared" si="21"/>
        <v>317</v>
      </c>
      <c r="C319" s="43" t="s">
        <v>3486</v>
      </c>
      <c r="D319" s="43">
        <v>2009</v>
      </c>
      <c r="E319" s="43"/>
      <c r="F319" s="43"/>
      <c r="G319" s="27">
        <f t="shared" si="15"/>
        <v>0</v>
      </c>
      <c r="H319" s="43"/>
      <c r="I319" s="43"/>
      <c r="J319" s="43" t="s">
        <v>3487</v>
      </c>
      <c r="K319" s="43">
        <v>41</v>
      </c>
      <c r="L319" s="43" t="s">
        <v>3488</v>
      </c>
      <c r="M319" s="46" t="s">
        <v>3489</v>
      </c>
      <c r="N319" s="43" t="s">
        <v>3490</v>
      </c>
      <c r="O319" s="43" t="s">
        <v>3491</v>
      </c>
      <c r="P319" s="43" t="s">
        <v>3492</v>
      </c>
      <c r="Q319" s="43" t="s">
        <v>3493</v>
      </c>
      <c r="R319" s="43" t="s">
        <v>3233</v>
      </c>
      <c r="S319" s="43" t="s">
        <v>3494</v>
      </c>
      <c r="T319" s="43"/>
      <c r="U319" s="43" t="s">
        <v>119</v>
      </c>
      <c r="V319" s="43" t="s">
        <v>120</v>
      </c>
      <c r="W319" s="43" t="s">
        <v>3495</v>
      </c>
      <c r="X319" s="53"/>
      <c r="Y319" s="48" t="s">
        <v>138</v>
      </c>
      <c r="Z319" s="43" t="s">
        <v>139</v>
      </c>
      <c r="AA319" s="49" t="b">
        <v>0</v>
      </c>
      <c r="AB319" s="49" t="b">
        <v>0</v>
      </c>
      <c r="AC319" s="49" t="b">
        <v>0</v>
      </c>
      <c r="AD319" s="50" t="b">
        <v>0</v>
      </c>
      <c r="AE319" s="50" t="b">
        <v>0</v>
      </c>
      <c r="AF319" s="50" t="b">
        <v>0</v>
      </c>
      <c r="AG319" s="50" t="b">
        <v>0</v>
      </c>
      <c r="AH319" s="50" t="b">
        <v>1</v>
      </c>
      <c r="AI319" s="43">
        <f t="shared" si="16"/>
        <v>0</v>
      </c>
      <c r="AJ319" s="266" t="s">
        <v>3464</v>
      </c>
      <c r="AK319" s="53"/>
      <c r="AL319" s="48" t="s">
        <v>122</v>
      </c>
      <c r="AM319" s="43" t="s">
        <v>670</v>
      </c>
      <c r="AN319" s="49" t="b">
        <v>0</v>
      </c>
      <c r="AO319" s="49" t="b">
        <v>0</v>
      </c>
      <c r="AP319" s="49" t="b">
        <v>0</v>
      </c>
      <c r="AQ319" s="50" t="b">
        <v>0</v>
      </c>
      <c r="AR319" s="50" t="b">
        <v>0</v>
      </c>
      <c r="AS319" s="50" t="b">
        <v>0</v>
      </c>
      <c r="AT319" s="50" t="b">
        <v>0</v>
      </c>
      <c r="AU319" s="50" t="b">
        <v>1</v>
      </c>
      <c r="AV319" s="43">
        <f t="shared" si="17"/>
        <v>0</v>
      </c>
      <c r="AW319" s="264"/>
      <c r="AX319" s="53"/>
      <c r="AY319" s="27">
        <f t="shared" si="22"/>
        <v>0</v>
      </c>
      <c r="AZ319" s="53"/>
      <c r="BA319" s="48"/>
      <c r="BB319" s="264"/>
      <c r="BC319" s="49" t="b">
        <v>0</v>
      </c>
      <c r="BD319" s="50" t="b">
        <v>0</v>
      </c>
      <c r="BE319" s="53"/>
      <c r="BF319" s="27">
        <f t="shared" si="23"/>
        <v>0</v>
      </c>
      <c r="BG319" s="27">
        <f t="shared" si="18"/>
        <v>0</v>
      </c>
      <c r="BH319" s="51">
        <f t="shared" si="19"/>
        <v>0</v>
      </c>
      <c r="BI319" s="52" t="b">
        <v>0</v>
      </c>
      <c r="BJ319" s="27" t="b">
        <f t="shared" si="20"/>
        <v>0</v>
      </c>
      <c r="BK319" s="27"/>
      <c r="BL319" s="27"/>
      <c r="BM319" s="27"/>
    </row>
    <row r="320" spans="1:65" ht="27.6" thickBot="1">
      <c r="A320" s="43" t="s">
        <v>3496</v>
      </c>
      <c r="B320" s="43">
        <f t="shared" si="21"/>
        <v>318</v>
      </c>
      <c r="C320" s="43" t="s">
        <v>3497</v>
      </c>
      <c r="D320" s="43">
        <v>2008</v>
      </c>
      <c r="E320" s="43"/>
      <c r="F320" s="43"/>
      <c r="G320" s="27">
        <f t="shared" si="15"/>
        <v>0</v>
      </c>
      <c r="H320" s="43"/>
      <c r="I320" s="43"/>
      <c r="J320" s="43" t="s">
        <v>3498</v>
      </c>
      <c r="K320" s="43">
        <v>1</v>
      </c>
      <c r="L320" s="43"/>
      <c r="M320" s="43"/>
      <c r="N320" s="43" t="s">
        <v>3499</v>
      </c>
      <c r="O320" s="43" t="s">
        <v>3500</v>
      </c>
      <c r="P320" s="43" t="s">
        <v>3501</v>
      </c>
      <c r="Q320" s="43" t="s">
        <v>3502</v>
      </c>
      <c r="R320" s="43" t="s">
        <v>1703</v>
      </c>
      <c r="S320" s="43" t="s">
        <v>3503</v>
      </c>
      <c r="T320" s="43"/>
      <c r="U320" s="43" t="s">
        <v>119</v>
      </c>
      <c r="V320" s="43" t="s">
        <v>300</v>
      </c>
      <c r="W320" s="43" t="s">
        <v>3504</v>
      </c>
      <c r="X320" s="53"/>
      <c r="Y320" s="48" t="s">
        <v>138</v>
      </c>
      <c r="Z320" s="43" t="s">
        <v>139</v>
      </c>
      <c r="AA320" s="49" t="b">
        <v>0</v>
      </c>
      <c r="AB320" s="49" t="b">
        <v>0</v>
      </c>
      <c r="AC320" s="49" t="b">
        <v>0</v>
      </c>
      <c r="AD320" s="50" t="b">
        <v>0</v>
      </c>
      <c r="AE320" s="50" t="b">
        <v>0</v>
      </c>
      <c r="AF320" s="50" t="b">
        <v>0</v>
      </c>
      <c r="AG320" s="50" t="b">
        <v>0</v>
      </c>
      <c r="AH320" s="50" t="b">
        <v>1</v>
      </c>
      <c r="AI320" s="43">
        <f t="shared" si="16"/>
        <v>0</v>
      </c>
      <c r="AJ320" s="267" t="s">
        <v>3464</v>
      </c>
      <c r="AK320" s="53"/>
      <c r="AL320" s="48" t="s">
        <v>122</v>
      </c>
      <c r="AM320" s="43" t="s">
        <v>670</v>
      </c>
      <c r="AN320" s="49" t="b">
        <v>0</v>
      </c>
      <c r="AO320" s="49" t="b">
        <v>0</v>
      </c>
      <c r="AP320" s="49" t="b">
        <v>0</v>
      </c>
      <c r="AQ320" s="50" t="b">
        <v>0</v>
      </c>
      <c r="AR320" s="50" t="b">
        <v>0</v>
      </c>
      <c r="AS320" s="50" t="b">
        <v>0</v>
      </c>
      <c r="AT320" s="50" t="b">
        <v>0</v>
      </c>
      <c r="AU320" s="50" t="b">
        <v>1</v>
      </c>
      <c r="AV320" s="43">
        <f t="shared" si="17"/>
        <v>0</v>
      </c>
      <c r="AW320" s="265"/>
      <c r="AX320" s="53"/>
      <c r="AY320" s="27">
        <f t="shared" si="22"/>
        <v>0</v>
      </c>
      <c r="AZ320" s="53"/>
      <c r="BA320" s="48"/>
      <c r="BB320" s="265"/>
      <c r="BC320" s="49" t="b">
        <v>0</v>
      </c>
      <c r="BD320" s="50" t="b">
        <v>0</v>
      </c>
      <c r="BE320" s="53"/>
      <c r="BF320" s="27">
        <f t="shared" si="23"/>
        <v>0</v>
      </c>
      <c r="BG320" s="27">
        <f t="shared" si="18"/>
        <v>0</v>
      </c>
      <c r="BH320" s="51">
        <f t="shared" si="19"/>
        <v>0</v>
      </c>
      <c r="BI320" s="52" t="b">
        <v>0</v>
      </c>
      <c r="BJ320" s="27" t="b">
        <f t="shared" si="20"/>
        <v>0</v>
      </c>
      <c r="BK320" s="27"/>
      <c r="BL320" s="27"/>
      <c r="BM320" s="27"/>
    </row>
    <row r="321" spans="1:65" ht="27.6" thickBot="1">
      <c r="A321" s="43"/>
      <c r="B321" s="43">
        <f t="shared" si="21"/>
        <v>319</v>
      </c>
      <c r="C321" s="43" t="s">
        <v>3505</v>
      </c>
      <c r="D321" s="43">
        <v>2008</v>
      </c>
      <c r="E321" s="43"/>
      <c r="F321" s="43"/>
      <c r="G321" s="27">
        <f t="shared" si="15"/>
        <v>0</v>
      </c>
      <c r="H321" s="43"/>
      <c r="I321" s="43"/>
      <c r="J321" s="43" t="s">
        <v>3506</v>
      </c>
      <c r="K321" s="43"/>
      <c r="L321" s="43"/>
      <c r="M321" s="43"/>
      <c r="N321" s="43"/>
      <c r="O321" s="43" t="s">
        <v>3507</v>
      </c>
      <c r="P321" s="43" t="s">
        <v>3508</v>
      </c>
      <c r="Q321" s="43" t="s">
        <v>594</v>
      </c>
      <c r="R321" s="43" t="s">
        <v>3509</v>
      </c>
      <c r="S321" s="43" t="s">
        <v>594</v>
      </c>
      <c r="T321" s="43"/>
      <c r="U321" s="43" t="s">
        <v>119</v>
      </c>
      <c r="V321" s="43"/>
      <c r="W321" s="43"/>
      <c r="X321" s="53"/>
      <c r="Y321" s="48" t="s">
        <v>138</v>
      </c>
      <c r="Z321" s="43" t="s">
        <v>139</v>
      </c>
      <c r="AA321" s="49" t="b">
        <v>0</v>
      </c>
      <c r="AB321" s="49" t="b">
        <v>0</v>
      </c>
      <c r="AC321" s="49" t="b">
        <v>0</v>
      </c>
      <c r="AD321" s="50" t="b">
        <v>0</v>
      </c>
      <c r="AE321" s="50" t="b">
        <v>0</v>
      </c>
      <c r="AF321" s="50" t="b">
        <v>0</v>
      </c>
      <c r="AG321" s="50" t="b">
        <v>0</v>
      </c>
      <c r="AH321" s="50" t="b">
        <v>1</v>
      </c>
      <c r="AI321" s="43">
        <f t="shared" si="16"/>
        <v>0</v>
      </c>
      <c r="AJ321" s="266" t="s">
        <v>3464</v>
      </c>
      <c r="AK321" s="53"/>
      <c r="AL321" s="48" t="s">
        <v>122</v>
      </c>
      <c r="AM321" s="43" t="s">
        <v>670</v>
      </c>
      <c r="AN321" s="49" t="b">
        <v>0</v>
      </c>
      <c r="AO321" s="49" t="b">
        <v>0</v>
      </c>
      <c r="AP321" s="49" t="b">
        <v>0</v>
      </c>
      <c r="AQ321" s="50" t="b">
        <v>0</v>
      </c>
      <c r="AR321" s="50" t="b">
        <v>0</v>
      </c>
      <c r="AS321" s="50" t="b">
        <v>0</v>
      </c>
      <c r="AT321" s="50" t="b">
        <v>0</v>
      </c>
      <c r="AU321" s="50" t="b">
        <v>1</v>
      </c>
      <c r="AV321" s="43">
        <f t="shared" si="17"/>
        <v>0</v>
      </c>
      <c r="AW321" s="264"/>
      <c r="AX321" s="53"/>
      <c r="AY321" s="27">
        <f t="shared" si="22"/>
        <v>0</v>
      </c>
      <c r="AZ321" s="53"/>
      <c r="BA321" s="48"/>
      <c r="BB321" s="264"/>
      <c r="BC321" s="49" t="b">
        <v>0</v>
      </c>
      <c r="BD321" s="50" t="b">
        <v>0</v>
      </c>
      <c r="BE321" s="53"/>
      <c r="BF321" s="27">
        <f t="shared" si="23"/>
        <v>0</v>
      </c>
      <c r="BG321" s="27">
        <f t="shared" si="18"/>
        <v>0</v>
      </c>
      <c r="BH321" s="51">
        <f t="shared" si="19"/>
        <v>0</v>
      </c>
      <c r="BI321" s="52" t="b">
        <v>0</v>
      </c>
      <c r="BJ321" s="27" t="b">
        <f t="shared" si="20"/>
        <v>0</v>
      </c>
      <c r="BK321" s="27"/>
      <c r="BL321" s="27"/>
      <c r="BM321" s="27"/>
    </row>
    <row r="322" spans="1:65" ht="27.6" thickBot="1">
      <c r="A322" s="43" t="s">
        <v>3510</v>
      </c>
      <c r="B322" s="43">
        <f t="shared" si="21"/>
        <v>320</v>
      </c>
      <c r="C322" s="43" t="s">
        <v>3511</v>
      </c>
      <c r="D322" s="43">
        <v>2007</v>
      </c>
      <c r="E322" s="43"/>
      <c r="F322" s="43"/>
      <c r="G322" s="27">
        <f t="shared" si="15"/>
        <v>0</v>
      </c>
      <c r="H322" s="43"/>
      <c r="I322" s="43"/>
      <c r="J322" s="43" t="s">
        <v>3512</v>
      </c>
      <c r="K322" s="43">
        <v>0</v>
      </c>
      <c r="L322" s="43"/>
      <c r="M322" s="43"/>
      <c r="N322" s="43" t="s">
        <v>3513</v>
      </c>
      <c r="O322" s="43" t="s">
        <v>3514</v>
      </c>
      <c r="P322" s="43"/>
      <c r="Q322" s="43" t="s">
        <v>3515</v>
      </c>
      <c r="R322" s="43"/>
      <c r="S322" s="43" t="s">
        <v>3516</v>
      </c>
      <c r="T322" s="43"/>
      <c r="U322" s="43" t="s">
        <v>119</v>
      </c>
      <c r="V322" s="43" t="s">
        <v>343</v>
      </c>
      <c r="W322" s="43" t="s">
        <v>3517</v>
      </c>
      <c r="X322" s="53"/>
      <c r="Y322" s="48" t="s">
        <v>138</v>
      </c>
      <c r="Z322" s="43" t="s">
        <v>139</v>
      </c>
      <c r="AA322" s="49" t="b">
        <v>0</v>
      </c>
      <c r="AB322" s="49" t="b">
        <v>0</v>
      </c>
      <c r="AC322" s="49" t="b">
        <v>0</v>
      </c>
      <c r="AD322" s="50" t="b">
        <v>0</v>
      </c>
      <c r="AE322" s="50" t="b">
        <v>0</v>
      </c>
      <c r="AF322" s="50" t="b">
        <v>0</v>
      </c>
      <c r="AG322" s="50" t="b">
        <v>0</v>
      </c>
      <c r="AH322" s="50" t="b">
        <v>1</v>
      </c>
      <c r="AI322" s="43">
        <f t="shared" si="16"/>
        <v>0</v>
      </c>
      <c r="AJ322" s="267" t="s">
        <v>3464</v>
      </c>
      <c r="AK322" s="53"/>
      <c r="AL322" s="48" t="s">
        <v>122</v>
      </c>
      <c r="AM322" s="43" t="s">
        <v>670</v>
      </c>
      <c r="AN322" s="49" t="b">
        <v>0</v>
      </c>
      <c r="AO322" s="49" t="b">
        <v>0</v>
      </c>
      <c r="AP322" s="49" t="b">
        <v>0</v>
      </c>
      <c r="AQ322" s="50" t="b">
        <v>0</v>
      </c>
      <c r="AR322" s="50" t="b">
        <v>0</v>
      </c>
      <c r="AS322" s="50" t="b">
        <v>0</v>
      </c>
      <c r="AT322" s="50" t="b">
        <v>0</v>
      </c>
      <c r="AU322" s="50" t="b">
        <v>1</v>
      </c>
      <c r="AV322" s="43">
        <f t="shared" si="17"/>
        <v>0</v>
      </c>
      <c r="AW322" s="265"/>
      <c r="AX322" s="53"/>
      <c r="AY322" s="27">
        <f t="shared" si="22"/>
        <v>0</v>
      </c>
      <c r="AZ322" s="53"/>
      <c r="BA322" s="48"/>
      <c r="BB322" s="265"/>
      <c r="BC322" s="49" t="b">
        <v>0</v>
      </c>
      <c r="BD322" s="50" t="b">
        <v>0</v>
      </c>
      <c r="BE322" s="53"/>
      <c r="BF322" s="27">
        <f t="shared" si="23"/>
        <v>0</v>
      </c>
      <c r="BG322" s="27">
        <f t="shared" si="18"/>
        <v>0</v>
      </c>
      <c r="BH322" s="51">
        <f t="shared" si="19"/>
        <v>0</v>
      </c>
      <c r="BI322" s="52" t="b">
        <v>0</v>
      </c>
      <c r="BJ322" s="27" t="b">
        <f t="shared" si="20"/>
        <v>0</v>
      </c>
      <c r="BK322" s="27"/>
      <c r="BL322" s="27"/>
      <c r="BM322" s="27"/>
    </row>
    <row r="323" spans="1:65" ht="27.6" thickBot="1">
      <c r="A323" s="43" t="s">
        <v>3518</v>
      </c>
      <c r="B323" s="43">
        <f t="shared" si="21"/>
        <v>321</v>
      </c>
      <c r="C323" s="43" t="s">
        <v>3519</v>
      </c>
      <c r="D323" s="43">
        <v>2007</v>
      </c>
      <c r="E323" s="43"/>
      <c r="F323" s="43"/>
      <c r="G323" s="27">
        <f t="shared" si="15"/>
        <v>0</v>
      </c>
      <c r="H323" s="43"/>
      <c r="I323" s="43"/>
      <c r="J323" s="43" t="s">
        <v>3520</v>
      </c>
      <c r="K323" s="43">
        <v>1436</v>
      </c>
      <c r="L323" s="43" t="s">
        <v>3521</v>
      </c>
      <c r="M323" s="46" t="s">
        <v>3522</v>
      </c>
      <c r="N323" s="43" t="s">
        <v>3523</v>
      </c>
      <c r="O323" s="43" t="s">
        <v>3524</v>
      </c>
      <c r="P323" s="43"/>
      <c r="Q323" s="43" t="s">
        <v>3525</v>
      </c>
      <c r="R323" s="43" t="s">
        <v>3526</v>
      </c>
      <c r="S323" s="43" t="s">
        <v>3527</v>
      </c>
      <c r="T323" s="43">
        <v>18033294</v>
      </c>
      <c r="U323" s="43" t="s">
        <v>119</v>
      </c>
      <c r="V323" s="43" t="s">
        <v>120</v>
      </c>
      <c r="W323" s="43" t="s">
        <v>3528</v>
      </c>
      <c r="X323" s="53"/>
      <c r="Y323" s="48" t="s">
        <v>138</v>
      </c>
      <c r="Z323" s="43" t="s">
        <v>139</v>
      </c>
      <c r="AA323" s="49" t="b">
        <v>0</v>
      </c>
      <c r="AB323" s="49" t="b">
        <v>0</v>
      </c>
      <c r="AC323" s="49" t="b">
        <v>0</v>
      </c>
      <c r="AD323" s="50" t="b">
        <v>0</v>
      </c>
      <c r="AE323" s="50" t="b">
        <v>0</v>
      </c>
      <c r="AF323" s="50" t="b">
        <v>0</v>
      </c>
      <c r="AG323" s="50" t="b">
        <v>0</v>
      </c>
      <c r="AH323" s="50" t="b">
        <v>1</v>
      </c>
      <c r="AI323" s="43">
        <f t="shared" si="16"/>
        <v>0</v>
      </c>
      <c r="AJ323" s="266" t="s">
        <v>3464</v>
      </c>
      <c r="AK323" s="53"/>
      <c r="AL323" s="48" t="s">
        <v>122</v>
      </c>
      <c r="AM323" s="43" t="s">
        <v>670</v>
      </c>
      <c r="AN323" s="49" t="b">
        <v>0</v>
      </c>
      <c r="AO323" s="49" t="b">
        <v>0</v>
      </c>
      <c r="AP323" s="49" t="b">
        <v>0</v>
      </c>
      <c r="AQ323" s="50" t="b">
        <v>0</v>
      </c>
      <c r="AR323" s="50" t="b">
        <v>0</v>
      </c>
      <c r="AS323" s="50" t="b">
        <v>0</v>
      </c>
      <c r="AT323" s="50" t="b">
        <v>0</v>
      </c>
      <c r="AU323" s="50" t="b">
        <v>1</v>
      </c>
      <c r="AV323" s="43">
        <f t="shared" si="17"/>
        <v>0</v>
      </c>
      <c r="AW323" s="264"/>
      <c r="AX323" s="53"/>
      <c r="AY323" s="27">
        <f t="shared" ref="AY323:AY331" si="24">IF(AI323&lt;&gt;AV323, 1, 0)</f>
        <v>0</v>
      </c>
      <c r="AZ323" s="53"/>
      <c r="BA323" s="48"/>
      <c r="BB323" s="264"/>
      <c r="BC323" s="49" t="b">
        <v>0</v>
      </c>
      <c r="BD323" s="50" t="b">
        <v>0</v>
      </c>
      <c r="BE323" s="53"/>
      <c r="BF323" s="27">
        <f t="shared" ref="BF323:BF331" si="25">IF(AND(AI323,AV323),1,0)</f>
        <v>0</v>
      </c>
      <c r="BG323" s="27">
        <f t="shared" si="18"/>
        <v>0</v>
      </c>
      <c r="BH323" s="51">
        <f t="shared" si="19"/>
        <v>0</v>
      </c>
      <c r="BI323" s="52" t="b">
        <v>0</v>
      </c>
      <c r="BJ323" s="27" t="b">
        <f t="shared" si="20"/>
        <v>0</v>
      </c>
      <c r="BK323" s="27"/>
      <c r="BL323" s="27"/>
      <c r="BM323" s="27"/>
    </row>
    <row r="324" spans="1:65" ht="27.6" thickBot="1">
      <c r="A324" s="43" t="s">
        <v>3529</v>
      </c>
      <c r="B324" s="43">
        <f t="shared" si="21"/>
        <v>322</v>
      </c>
      <c r="C324" s="43" t="s">
        <v>3530</v>
      </c>
      <c r="D324" s="43">
        <v>2004</v>
      </c>
      <c r="E324" s="43"/>
      <c r="F324" s="43"/>
      <c r="G324" s="27">
        <f t="shared" si="15"/>
        <v>0</v>
      </c>
      <c r="H324" s="43"/>
      <c r="I324" s="43"/>
      <c r="J324" s="43" t="s">
        <v>3531</v>
      </c>
      <c r="K324" s="43">
        <v>77</v>
      </c>
      <c r="L324" s="43" t="s">
        <v>3532</v>
      </c>
      <c r="M324" s="46" t="s">
        <v>3533</v>
      </c>
      <c r="N324" s="43" t="s">
        <v>3534</v>
      </c>
      <c r="O324" s="43" t="s">
        <v>3535</v>
      </c>
      <c r="P324" s="43"/>
      <c r="Q324" s="43" t="s">
        <v>3536</v>
      </c>
      <c r="R324" s="43" t="s">
        <v>3537</v>
      </c>
      <c r="S324" s="43" t="s">
        <v>3538</v>
      </c>
      <c r="T324" s="43">
        <v>15192901</v>
      </c>
      <c r="U324" s="43" t="s">
        <v>119</v>
      </c>
      <c r="V324" s="43" t="s">
        <v>120</v>
      </c>
      <c r="W324" s="43" t="s">
        <v>3539</v>
      </c>
      <c r="X324" s="53"/>
      <c r="Y324" s="48" t="s">
        <v>138</v>
      </c>
      <c r="Z324" s="43" t="s">
        <v>139</v>
      </c>
      <c r="AA324" s="49" t="b">
        <v>0</v>
      </c>
      <c r="AB324" s="49" t="b">
        <v>0</v>
      </c>
      <c r="AC324" s="49" t="b">
        <v>0</v>
      </c>
      <c r="AD324" s="50" t="b">
        <v>0</v>
      </c>
      <c r="AE324" s="50" t="b">
        <v>0</v>
      </c>
      <c r="AF324" s="50" t="b">
        <v>0</v>
      </c>
      <c r="AG324" s="50" t="b">
        <v>0</v>
      </c>
      <c r="AH324" s="50" t="b">
        <v>1</v>
      </c>
      <c r="AI324" s="43">
        <f t="shared" si="16"/>
        <v>0</v>
      </c>
      <c r="AJ324" s="267" t="s">
        <v>3464</v>
      </c>
      <c r="AK324" s="53"/>
      <c r="AL324" s="48" t="s">
        <v>122</v>
      </c>
      <c r="AM324" s="43" t="s">
        <v>670</v>
      </c>
      <c r="AN324" s="49" t="b">
        <v>0</v>
      </c>
      <c r="AO324" s="49" t="b">
        <v>0</v>
      </c>
      <c r="AP324" s="49" t="b">
        <v>0</v>
      </c>
      <c r="AQ324" s="50" t="b">
        <v>0</v>
      </c>
      <c r="AR324" s="50" t="b">
        <v>0</v>
      </c>
      <c r="AS324" s="50" t="b">
        <v>0</v>
      </c>
      <c r="AT324" s="50" t="b">
        <v>0</v>
      </c>
      <c r="AU324" s="50" t="b">
        <v>1</v>
      </c>
      <c r="AV324" s="43">
        <f t="shared" si="17"/>
        <v>0</v>
      </c>
      <c r="AW324" s="265"/>
      <c r="AX324" s="53"/>
      <c r="AY324" s="27">
        <f t="shared" si="24"/>
        <v>0</v>
      </c>
      <c r="AZ324" s="53"/>
      <c r="BA324" s="48"/>
      <c r="BB324" s="265"/>
      <c r="BC324" s="49" t="b">
        <v>0</v>
      </c>
      <c r="BD324" s="50" t="b">
        <v>0</v>
      </c>
      <c r="BE324" s="53"/>
      <c r="BF324" s="27">
        <f t="shared" si="25"/>
        <v>0</v>
      </c>
      <c r="BG324" s="27">
        <f t="shared" si="18"/>
        <v>0</v>
      </c>
      <c r="BH324" s="51">
        <f t="shared" si="19"/>
        <v>0</v>
      </c>
      <c r="BI324" s="52" t="b">
        <v>0</v>
      </c>
      <c r="BJ324" s="27" t="b">
        <f t="shared" si="20"/>
        <v>0</v>
      </c>
      <c r="BK324" s="27"/>
      <c r="BL324" s="27"/>
      <c r="BM324" s="27"/>
    </row>
    <row r="325" spans="1:65" ht="27.6" thickBot="1">
      <c r="A325" s="43"/>
      <c r="B325" s="43">
        <f t="shared" si="21"/>
        <v>323</v>
      </c>
      <c r="C325" s="43" t="s">
        <v>3540</v>
      </c>
      <c r="D325" s="43">
        <v>2004</v>
      </c>
      <c r="E325" s="43"/>
      <c r="F325" s="43"/>
      <c r="G325" s="27">
        <f t="shared" si="15"/>
        <v>0</v>
      </c>
      <c r="H325" s="43"/>
      <c r="I325" s="43"/>
      <c r="J325" s="43" t="s">
        <v>3541</v>
      </c>
      <c r="K325" s="43"/>
      <c r="L325" s="43" t="s">
        <v>3542</v>
      </c>
      <c r="M325" s="46" t="s">
        <v>3543</v>
      </c>
      <c r="N325" s="43"/>
      <c r="O325" s="43" t="s">
        <v>3544</v>
      </c>
      <c r="P325" s="43" t="s">
        <v>3545</v>
      </c>
      <c r="Q325" s="43" t="s">
        <v>594</v>
      </c>
      <c r="R325" s="43"/>
      <c r="S325" s="43" t="s">
        <v>594</v>
      </c>
      <c r="T325" s="43"/>
      <c r="U325" s="43" t="s">
        <v>119</v>
      </c>
      <c r="V325" s="43" t="s">
        <v>300</v>
      </c>
      <c r="W325" s="43"/>
      <c r="X325" s="53"/>
      <c r="Y325" s="48" t="s">
        <v>138</v>
      </c>
      <c r="Z325" s="43" t="s">
        <v>139</v>
      </c>
      <c r="AA325" s="49" t="b">
        <v>0</v>
      </c>
      <c r="AB325" s="49" t="b">
        <v>0</v>
      </c>
      <c r="AC325" s="49" t="b">
        <v>0</v>
      </c>
      <c r="AD325" s="50" t="b">
        <v>0</v>
      </c>
      <c r="AE325" s="50" t="b">
        <v>0</v>
      </c>
      <c r="AF325" s="50" t="b">
        <v>0</v>
      </c>
      <c r="AG325" s="50" t="b">
        <v>0</v>
      </c>
      <c r="AH325" s="50" t="b">
        <v>1</v>
      </c>
      <c r="AI325" s="43">
        <f t="shared" si="16"/>
        <v>0</v>
      </c>
      <c r="AJ325" s="266" t="s">
        <v>3464</v>
      </c>
      <c r="AK325" s="53"/>
      <c r="AL325" s="48" t="s">
        <v>122</v>
      </c>
      <c r="AM325" s="43" t="s">
        <v>670</v>
      </c>
      <c r="AN325" s="49" t="b">
        <v>0</v>
      </c>
      <c r="AO325" s="49" t="b">
        <v>0</v>
      </c>
      <c r="AP325" s="49" t="b">
        <v>0</v>
      </c>
      <c r="AQ325" s="50" t="b">
        <v>0</v>
      </c>
      <c r="AR325" s="50" t="b">
        <v>0</v>
      </c>
      <c r="AS325" s="50" t="b">
        <v>0</v>
      </c>
      <c r="AT325" s="50" t="b">
        <v>0</v>
      </c>
      <c r="AU325" s="50" t="b">
        <v>1</v>
      </c>
      <c r="AV325" s="43">
        <f t="shared" si="17"/>
        <v>0</v>
      </c>
      <c r="AW325" s="264"/>
      <c r="AX325" s="53"/>
      <c r="AY325" s="27">
        <f t="shared" si="24"/>
        <v>0</v>
      </c>
      <c r="AZ325" s="53"/>
      <c r="BA325" s="48"/>
      <c r="BB325" s="264"/>
      <c r="BC325" s="49" t="b">
        <v>0</v>
      </c>
      <c r="BD325" s="50" t="b">
        <v>0</v>
      </c>
      <c r="BE325" s="53"/>
      <c r="BF325" s="27">
        <f t="shared" si="25"/>
        <v>0</v>
      </c>
      <c r="BG325" s="27">
        <f t="shared" si="18"/>
        <v>0</v>
      </c>
      <c r="BH325" s="51">
        <f t="shared" si="19"/>
        <v>0</v>
      </c>
      <c r="BI325" s="52" t="b">
        <v>0</v>
      </c>
      <c r="BJ325" s="27" t="b">
        <f t="shared" si="20"/>
        <v>0</v>
      </c>
      <c r="BK325" s="27"/>
      <c r="BL325" s="27"/>
      <c r="BM325" s="27"/>
    </row>
    <row r="326" spans="1:65" ht="27.6" thickBot="1">
      <c r="A326" s="43" t="s">
        <v>3546</v>
      </c>
      <c r="B326" s="43">
        <f t="shared" si="21"/>
        <v>324</v>
      </c>
      <c r="C326" s="43" t="s">
        <v>3547</v>
      </c>
      <c r="D326" s="43">
        <v>2003</v>
      </c>
      <c r="E326" s="43"/>
      <c r="F326" s="43"/>
      <c r="G326" s="27">
        <f t="shared" si="15"/>
        <v>0</v>
      </c>
      <c r="H326" s="43"/>
      <c r="I326" s="43"/>
      <c r="J326" s="43" t="s">
        <v>1841</v>
      </c>
      <c r="K326" s="43">
        <v>145</v>
      </c>
      <c r="L326" s="43" t="s">
        <v>3548</v>
      </c>
      <c r="M326" s="46" t="s">
        <v>3549</v>
      </c>
      <c r="N326" s="43" t="s">
        <v>3550</v>
      </c>
      <c r="O326" s="43" t="s">
        <v>3551</v>
      </c>
      <c r="P326" s="43"/>
      <c r="Q326" s="43" t="s">
        <v>3552</v>
      </c>
      <c r="R326" s="43" t="s">
        <v>3553</v>
      </c>
      <c r="S326" s="43" t="s">
        <v>3554</v>
      </c>
      <c r="T326" s="43"/>
      <c r="U326" s="43" t="s">
        <v>119</v>
      </c>
      <c r="V326" s="43" t="s">
        <v>120</v>
      </c>
      <c r="W326" s="43" t="s">
        <v>3555</v>
      </c>
      <c r="X326" s="53"/>
      <c r="Y326" s="48" t="s">
        <v>138</v>
      </c>
      <c r="Z326" s="43" t="s">
        <v>139</v>
      </c>
      <c r="AA326" s="49" t="b">
        <v>0</v>
      </c>
      <c r="AB326" s="49" t="b">
        <v>0</v>
      </c>
      <c r="AC326" s="49" t="b">
        <v>0</v>
      </c>
      <c r="AD326" s="50" t="b">
        <v>0</v>
      </c>
      <c r="AE326" s="50" t="b">
        <v>0</v>
      </c>
      <c r="AF326" s="50" t="b">
        <v>0</v>
      </c>
      <c r="AG326" s="50" t="b">
        <v>0</v>
      </c>
      <c r="AH326" s="50" t="b">
        <v>1</v>
      </c>
      <c r="AI326" s="43">
        <f t="shared" si="16"/>
        <v>0</v>
      </c>
      <c r="AJ326" s="267" t="s">
        <v>3464</v>
      </c>
      <c r="AK326" s="53"/>
      <c r="AL326" s="48" t="s">
        <v>122</v>
      </c>
      <c r="AM326" s="43" t="s">
        <v>670</v>
      </c>
      <c r="AN326" s="49" t="b">
        <v>0</v>
      </c>
      <c r="AO326" s="49" t="b">
        <v>0</v>
      </c>
      <c r="AP326" s="49" t="b">
        <v>0</v>
      </c>
      <c r="AQ326" s="50" t="b">
        <v>0</v>
      </c>
      <c r="AR326" s="50" t="b">
        <v>0</v>
      </c>
      <c r="AS326" s="50" t="b">
        <v>0</v>
      </c>
      <c r="AT326" s="50" t="b">
        <v>0</v>
      </c>
      <c r="AU326" s="50" t="b">
        <v>1</v>
      </c>
      <c r="AV326" s="43">
        <f t="shared" si="17"/>
        <v>0</v>
      </c>
      <c r="AW326" s="265"/>
      <c r="AX326" s="53"/>
      <c r="AY326" s="27">
        <f t="shared" si="24"/>
        <v>0</v>
      </c>
      <c r="AZ326" s="53"/>
      <c r="BA326" s="48"/>
      <c r="BB326" s="265"/>
      <c r="BC326" s="49" t="b">
        <v>0</v>
      </c>
      <c r="BD326" s="50" t="b">
        <v>0</v>
      </c>
      <c r="BE326" s="53"/>
      <c r="BF326" s="27">
        <f t="shared" si="25"/>
        <v>0</v>
      </c>
      <c r="BG326" s="27">
        <f t="shared" si="18"/>
        <v>0</v>
      </c>
      <c r="BH326" s="51">
        <f t="shared" si="19"/>
        <v>0</v>
      </c>
      <c r="BI326" s="52" t="b">
        <v>0</v>
      </c>
      <c r="BJ326" s="27" t="b">
        <f t="shared" si="20"/>
        <v>0</v>
      </c>
      <c r="BK326" s="27"/>
      <c r="BL326" s="27"/>
      <c r="BM326" s="27"/>
    </row>
    <row r="327" spans="1:65" ht="27.6" thickBot="1">
      <c r="A327" s="43" t="s">
        <v>3556</v>
      </c>
      <c r="B327" s="43">
        <f t="shared" si="21"/>
        <v>325</v>
      </c>
      <c r="C327" s="43" t="s">
        <v>3557</v>
      </c>
      <c r="D327" s="43">
        <v>2001</v>
      </c>
      <c r="E327" s="43"/>
      <c r="F327" s="43"/>
      <c r="G327" s="27">
        <f t="shared" si="15"/>
        <v>0</v>
      </c>
      <c r="H327" s="43"/>
      <c r="I327" s="43"/>
      <c r="J327" s="43" t="s">
        <v>3558</v>
      </c>
      <c r="K327" s="43">
        <v>0</v>
      </c>
      <c r="L327" s="43" t="s">
        <v>3559</v>
      </c>
      <c r="M327" s="46" t="s">
        <v>3560</v>
      </c>
      <c r="N327" s="43" t="s">
        <v>3561</v>
      </c>
      <c r="O327" s="43" t="s">
        <v>3562</v>
      </c>
      <c r="P327" s="43"/>
      <c r="Q327" s="43" t="s">
        <v>3563</v>
      </c>
      <c r="R327" s="43" t="s">
        <v>3233</v>
      </c>
      <c r="S327" s="43" t="s">
        <v>3564</v>
      </c>
      <c r="T327" s="43"/>
      <c r="U327" s="43" t="s">
        <v>119</v>
      </c>
      <c r="V327" s="43" t="s">
        <v>300</v>
      </c>
      <c r="W327" s="43" t="s">
        <v>3565</v>
      </c>
      <c r="X327" s="53"/>
      <c r="Y327" s="48" t="s">
        <v>138</v>
      </c>
      <c r="Z327" s="43" t="s">
        <v>139</v>
      </c>
      <c r="AA327" s="49" t="b">
        <v>0</v>
      </c>
      <c r="AB327" s="49" t="b">
        <v>0</v>
      </c>
      <c r="AC327" s="49" t="b">
        <v>0</v>
      </c>
      <c r="AD327" s="50" t="b">
        <v>0</v>
      </c>
      <c r="AE327" s="50" t="b">
        <v>0</v>
      </c>
      <c r="AF327" s="50" t="b">
        <v>0</v>
      </c>
      <c r="AG327" s="50" t="b">
        <v>0</v>
      </c>
      <c r="AH327" s="50" t="b">
        <v>1</v>
      </c>
      <c r="AI327" s="43">
        <f t="shared" si="16"/>
        <v>0</v>
      </c>
      <c r="AJ327" s="266" t="s">
        <v>3464</v>
      </c>
      <c r="AK327" s="53"/>
      <c r="AL327" s="48" t="s">
        <v>122</v>
      </c>
      <c r="AM327" s="43" t="s">
        <v>670</v>
      </c>
      <c r="AN327" s="49" t="b">
        <v>0</v>
      </c>
      <c r="AO327" s="49" t="b">
        <v>0</v>
      </c>
      <c r="AP327" s="49" t="b">
        <v>0</v>
      </c>
      <c r="AQ327" s="50" t="b">
        <v>0</v>
      </c>
      <c r="AR327" s="50" t="b">
        <v>0</v>
      </c>
      <c r="AS327" s="50" t="b">
        <v>0</v>
      </c>
      <c r="AT327" s="50" t="b">
        <v>0</v>
      </c>
      <c r="AU327" s="50" t="b">
        <v>1</v>
      </c>
      <c r="AV327" s="43">
        <f t="shared" si="17"/>
        <v>0</v>
      </c>
      <c r="AW327" s="264"/>
      <c r="AX327" s="53"/>
      <c r="AY327" s="27">
        <f t="shared" si="24"/>
        <v>0</v>
      </c>
      <c r="AZ327" s="53"/>
      <c r="BA327" s="48"/>
      <c r="BB327" s="264"/>
      <c r="BC327" s="49" t="b">
        <v>0</v>
      </c>
      <c r="BD327" s="50" t="b">
        <v>0</v>
      </c>
      <c r="BE327" s="53"/>
      <c r="BF327" s="27">
        <f t="shared" si="25"/>
        <v>0</v>
      </c>
      <c r="BG327" s="27">
        <f t="shared" si="18"/>
        <v>0</v>
      </c>
      <c r="BH327" s="51">
        <f t="shared" si="19"/>
        <v>0</v>
      </c>
      <c r="BI327" s="52" t="b">
        <v>0</v>
      </c>
      <c r="BJ327" s="27" t="b">
        <f t="shared" si="20"/>
        <v>0</v>
      </c>
      <c r="BK327" s="27"/>
      <c r="BL327" s="27"/>
      <c r="BM327" s="27"/>
    </row>
    <row r="328" spans="1:65" ht="27.6" thickBot="1">
      <c r="A328" s="43" t="s">
        <v>3566</v>
      </c>
      <c r="B328" s="43">
        <f t="shared" si="21"/>
        <v>326</v>
      </c>
      <c r="C328" s="43" t="s">
        <v>3567</v>
      </c>
      <c r="D328" s="43">
        <v>1999</v>
      </c>
      <c r="E328" s="43"/>
      <c r="F328" s="43"/>
      <c r="G328" s="27">
        <f t="shared" si="15"/>
        <v>0</v>
      </c>
      <c r="H328" s="43"/>
      <c r="I328" s="43"/>
      <c r="J328" s="43" t="s">
        <v>3568</v>
      </c>
      <c r="K328" s="43">
        <v>15</v>
      </c>
      <c r="L328" s="43"/>
      <c r="M328" s="43"/>
      <c r="N328" s="43" t="s">
        <v>3569</v>
      </c>
      <c r="O328" s="43" t="s">
        <v>3570</v>
      </c>
      <c r="P328" s="43" t="s">
        <v>3571</v>
      </c>
      <c r="Q328" s="43" t="s">
        <v>594</v>
      </c>
      <c r="R328" s="43" t="s">
        <v>3572</v>
      </c>
      <c r="S328" s="43" t="s">
        <v>3573</v>
      </c>
      <c r="T328" s="43"/>
      <c r="U328" s="43" t="s">
        <v>119</v>
      </c>
      <c r="V328" s="43" t="s">
        <v>343</v>
      </c>
      <c r="W328" s="43" t="s">
        <v>3574</v>
      </c>
      <c r="X328" s="53"/>
      <c r="Y328" s="48" t="s">
        <v>138</v>
      </c>
      <c r="Z328" s="43" t="s">
        <v>139</v>
      </c>
      <c r="AA328" s="49" t="b">
        <v>0</v>
      </c>
      <c r="AB328" s="49" t="b">
        <v>0</v>
      </c>
      <c r="AC328" s="49" t="b">
        <v>0</v>
      </c>
      <c r="AD328" s="50" t="b">
        <v>0</v>
      </c>
      <c r="AE328" s="50" t="b">
        <v>0</v>
      </c>
      <c r="AF328" s="50" t="b">
        <v>0</v>
      </c>
      <c r="AG328" s="50" t="b">
        <v>0</v>
      </c>
      <c r="AH328" s="50" t="b">
        <v>1</v>
      </c>
      <c r="AI328" s="43">
        <f t="shared" si="16"/>
        <v>0</v>
      </c>
      <c r="AJ328" s="267" t="s">
        <v>3464</v>
      </c>
      <c r="AK328" s="53"/>
      <c r="AL328" s="48" t="s">
        <v>122</v>
      </c>
      <c r="AM328" s="43" t="s">
        <v>670</v>
      </c>
      <c r="AN328" s="49" t="b">
        <v>0</v>
      </c>
      <c r="AO328" s="49" t="b">
        <v>0</v>
      </c>
      <c r="AP328" s="49" t="b">
        <v>0</v>
      </c>
      <c r="AQ328" s="50" t="b">
        <v>0</v>
      </c>
      <c r="AR328" s="50" t="b">
        <v>0</v>
      </c>
      <c r="AS328" s="50" t="b">
        <v>0</v>
      </c>
      <c r="AT328" s="50" t="b">
        <v>0</v>
      </c>
      <c r="AU328" s="50" t="b">
        <v>1</v>
      </c>
      <c r="AV328" s="43">
        <f t="shared" si="17"/>
        <v>0</v>
      </c>
      <c r="AW328" s="265"/>
      <c r="AX328" s="53"/>
      <c r="AY328" s="27">
        <f t="shared" si="24"/>
        <v>0</v>
      </c>
      <c r="AZ328" s="53"/>
      <c r="BA328" s="48"/>
      <c r="BB328" s="265"/>
      <c r="BC328" s="49" t="b">
        <v>0</v>
      </c>
      <c r="BD328" s="50" t="b">
        <v>0</v>
      </c>
      <c r="BE328" s="53"/>
      <c r="BF328" s="27">
        <f t="shared" si="25"/>
        <v>0</v>
      </c>
      <c r="BG328" s="27">
        <f t="shared" si="18"/>
        <v>0</v>
      </c>
      <c r="BH328" s="51">
        <f t="shared" si="19"/>
        <v>0</v>
      </c>
      <c r="BI328" s="52" t="b">
        <v>0</v>
      </c>
      <c r="BJ328" s="27" t="b">
        <f t="shared" si="20"/>
        <v>0</v>
      </c>
      <c r="BK328" s="27"/>
      <c r="BL328" s="27"/>
      <c r="BM328" s="27"/>
    </row>
    <row r="329" spans="1:65" ht="27.6" thickBot="1">
      <c r="A329" s="43" t="s">
        <v>3575</v>
      </c>
      <c r="B329" s="43">
        <f t="shared" si="21"/>
        <v>327</v>
      </c>
      <c r="C329" s="43" t="s">
        <v>3576</v>
      </c>
      <c r="D329" s="43">
        <v>1997</v>
      </c>
      <c r="E329" s="43"/>
      <c r="F329" s="43"/>
      <c r="G329" s="27">
        <f t="shared" si="15"/>
        <v>0</v>
      </c>
      <c r="H329" s="43"/>
      <c r="I329" s="43"/>
      <c r="J329" s="43" t="s">
        <v>3577</v>
      </c>
      <c r="K329" s="43">
        <v>1</v>
      </c>
      <c r="L329" s="43"/>
      <c r="M329" s="43"/>
      <c r="N329" s="43" t="s">
        <v>3578</v>
      </c>
      <c r="O329" s="43" t="s">
        <v>3579</v>
      </c>
      <c r="P329" s="43"/>
      <c r="Q329" s="43" t="s">
        <v>594</v>
      </c>
      <c r="R329" s="43"/>
      <c r="S329" s="43" t="s">
        <v>3580</v>
      </c>
      <c r="T329" s="43">
        <v>9553383</v>
      </c>
      <c r="U329" s="43" t="s">
        <v>3581</v>
      </c>
      <c r="V329" s="43" t="s">
        <v>120</v>
      </c>
      <c r="W329" s="43" t="s">
        <v>3582</v>
      </c>
      <c r="X329" s="53"/>
      <c r="Y329" s="48" t="s">
        <v>138</v>
      </c>
      <c r="Z329" s="43" t="s">
        <v>139</v>
      </c>
      <c r="AA329" s="49" t="b">
        <v>0</v>
      </c>
      <c r="AB329" s="49" t="b">
        <v>0</v>
      </c>
      <c r="AC329" s="49" t="b">
        <v>0</v>
      </c>
      <c r="AD329" s="50" t="b">
        <v>0</v>
      </c>
      <c r="AE329" s="50" t="b">
        <v>0</v>
      </c>
      <c r="AF329" s="50" t="b">
        <v>0</v>
      </c>
      <c r="AG329" s="50" t="b">
        <v>0</v>
      </c>
      <c r="AH329" s="50" t="b">
        <v>1</v>
      </c>
      <c r="AI329" s="43">
        <f t="shared" si="16"/>
        <v>0</v>
      </c>
      <c r="AJ329" s="266" t="s">
        <v>3464</v>
      </c>
      <c r="AK329" s="53"/>
      <c r="AL329" s="48" t="s">
        <v>122</v>
      </c>
      <c r="AM329" s="43" t="s">
        <v>670</v>
      </c>
      <c r="AN329" s="49" t="b">
        <v>0</v>
      </c>
      <c r="AO329" s="49" t="b">
        <v>0</v>
      </c>
      <c r="AP329" s="49" t="b">
        <v>0</v>
      </c>
      <c r="AQ329" s="50" t="b">
        <v>0</v>
      </c>
      <c r="AR329" s="50" t="b">
        <v>0</v>
      </c>
      <c r="AS329" s="50" t="b">
        <v>0</v>
      </c>
      <c r="AT329" s="50" t="b">
        <v>0</v>
      </c>
      <c r="AU329" s="50" t="b">
        <v>1</v>
      </c>
      <c r="AV329" s="43">
        <f t="shared" si="17"/>
        <v>0</v>
      </c>
      <c r="AW329" s="264"/>
      <c r="AX329" s="53"/>
      <c r="AY329" s="27">
        <f t="shared" si="24"/>
        <v>0</v>
      </c>
      <c r="AZ329" s="53"/>
      <c r="BA329" s="48"/>
      <c r="BB329" s="264"/>
      <c r="BC329" s="49" t="b">
        <v>0</v>
      </c>
      <c r="BD329" s="50" t="b">
        <v>0</v>
      </c>
      <c r="BE329" s="53"/>
      <c r="BF329" s="27">
        <f t="shared" si="25"/>
        <v>0</v>
      </c>
      <c r="BG329" s="27">
        <f t="shared" si="18"/>
        <v>0</v>
      </c>
      <c r="BH329" s="51">
        <f t="shared" si="19"/>
        <v>0</v>
      </c>
      <c r="BI329" s="52" t="b">
        <v>0</v>
      </c>
      <c r="BJ329" s="27" t="b">
        <f t="shared" si="20"/>
        <v>0</v>
      </c>
      <c r="BK329" s="27"/>
      <c r="BL329" s="27"/>
      <c r="BM329" s="27"/>
    </row>
    <row r="330" spans="1:65" ht="27.6" thickBot="1">
      <c r="A330" s="43"/>
      <c r="B330" s="43">
        <f t="shared" si="21"/>
        <v>328</v>
      </c>
      <c r="C330" s="43" t="s">
        <v>3583</v>
      </c>
      <c r="D330" s="43">
        <v>1994</v>
      </c>
      <c r="E330" s="43"/>
      <c r="F330" s="43"/>
      <c r="G330" s="27">
        <f t="shared" si="15"/>
        <v>0</v>
      </c>
      <c r="H330" s="43"/>
      <c r="I330" s="43"/>
      <c r="J330" s="43" t="s">
        <v>3584</v>
      </c>
      <c r="K330" s="43"/>
      <c r="L330" s="43"/>
      <c r="M330" s="43"/>
      <c r="N330" s="43"/>
      <c r="O330" s="43" t="s">
        <v>3585</v>
      </c>
      <c r="P330" s="43" t="s">
        <v>3586</v>
      </c>
      <c r="Q330" s="43" t="s">
        <v>594</v>
      </c>
      <c r="R330" s="43" t="s">
        <v>3587</v>
      </c>
      <c r="S330" s="43" t="s">
        <v>594</v>
      </c>
      <c r="T330" s="43"/>
      <c r="U330" s="43" t="s">
        <v>119</v>
      </c>
      <c r="V330" s="43"/>
      <c r="W330" s="43"/>
      <c r="X330" s="53"/>
      <c r="Y330" s="48" t="s">
        <v>138</v>
      </c>
      <c r="Z330" s="43" t="s">
        <v>139</v>
      </c>
      <c r="AA330" s="49" t="b">
        <v>0</v>
      </c>
      <c r="AB330" s="49" t="b">
        <v>0</v>
      </c>
      <c r="AC330" s="49" t="b">
        <v>0</v>
      </c>
      <c r="AD330" s="50" t="b">
        <v>0</v>
      </c>
      <c r="AE330" s="50" t="b">
        <v>0</v>
      </c>
      <c r="AF330" s="50" t="b">
        <v>0</v>
      </c>
      <c r="AG330" s="50" t="b">
        <v>0</v>
      </c>
      <c r="AH330" s="50" t="b">
        <v>1</v>
      </c>
      <c r="AI330" s="43">
        <f t="shared" si="16"/>
        <v>0</v>
      </c>
      <c r="AJ330" s="267" t="s">
        <v>3464</v>
      </c>
      <c r="AK330" s="53"/>
      <c r="AL330" s="48" t="s">
        <v>122</v>
      </c>
      <c r="AM330" s="43" t="s">
        <v>670</v>
      </c>
      <c r="AN330" s="49" t="b">
        <v>0</v>
      </c>
      <c r="AO330" s="49" t="b">
        <v>0</v>
      </c>
      <c r="AP330" s="49" t="b">
        <v>0</v>
      </c>
      <c r="AQ330" s="50" t="b">
        <v>0</v>
      </c>
      <c r="AR330" s="50" t="b">
        <v>0</v>
      </c>
      <c r="AS330" s="50" t="b">
        <v>0</v>
      </c>
      <c r="AT330" s="50" t="b">
        <v>0</v>
      </c>
      <c r="AU330" s="50" t="b">
        <v>1</v>
      </c>
      <c r="AV330" s="43">
        <f t="shared" si="17"/>
        <v>0</v>
      </c>
      <c r="AW330" s="265"/>
      <c r="AX330" s="53"/>
      <c r="AY330" s="27">
        <f t="shared" si="24"/>
        <v>0</v>
      </c>
      <c r="AZ330" s="53"/>
      <c r="BA330" s="48"/>
      <c r="BB330" s="265"/>
      <c r="BC330" s="49" t="b">
        <v>0</v>
      </c>
      <c r="BD330" s="50" t="b">
        <v>0</v>
      </c>
      <c r="BE330" s="53"/>
      <c r="BF330" s="27">
        <f t="shared" si="25"/>
        <v>0</v>
      </c>
      <c r="BG330" s="27">
        <f t="shared" si="18"/>
        <v>0</v>
      </c>
      <c r="BH330" s="51">
        <f t="shared" si="19"/>
        <v>0</v>
      </c>
      <c r="BI330" s="52" t="b">
        <v>0</v>
      </c>
      <c r="BJ330" s="27" t="b">
        <f t="shared" si="20"/>
        <v>0</v>
      </c>
      <c r="BK330" s="27"/>
      <c r="BL330" s="27"/>
      <c r="BM330" s="27"/>
    </row>
    <row r="331" spans="1:65" ht="27.6" thickBot="1">
      <c r="A331" s="62"/>
      <c r="B331" s="62">
        <f t="shared" si="21"/>
        <v>329</v>
      </c>
      <c r="C331" s="62" t="s">
        <v>3588</v>
      </c>
      <c r="D331" s="62">
        <v>1992</v>
      </c>
      <c r="E331" s="62"/>
      <c r="F331" s="62"/>
      <c r="G331" s="63">
        <f t="shared" si="15"/>
        <v>0</v>
      </c>
      <c r="H331" s="62"/>
      <c r="I331" s="62"/>
      <c r="J331" s="62" t="s">
        <v>3589</v>
      </c>
      <c r="K331" s="62"/>
      <c r="L331" s="62" t="s">
        <v>3590</v>
      </c>
      <c r="M331" s="64" t="s">
        <v>3591</v>
      </c>
      <c r="N331" s="62"/>
      <c r="O331" s="62" t="s">
        <v>3592</v>
      </c>
      <c r="P331" s="62" t="s">
        <v>594</v>
      </c>
      <c r="Q331" s="62" t="s">
        <v>594</v>
      </c>
      <c r="R331" s="62" t="s">
        <v>3593</v>
      </c>
      <c r="S331" s="62" t="s">
        <v>594</v>
      </c>
      <c r="T331" s="62"/>
      <c r="U331" s="62" t="s">
        <v>119</v>
      </c>
      <c r="V331" s="62" t="s">
        <v>120</v>
      </c>
      <c r="W331" s="62"/>
      <c r="X331" s="65"/>
      <c r="Y331" s="66" t="s">
        <v>138</v>
      </c>
      <c r="Z331" s="62" t="s">
        <v>139</v>
      </c>
      <c r="AA331" s="67" t="b">
        <v>0</v>
      </c>
      <c r="AB331" s="67" t="b">
        <v>0</v>
      </c>
      <c r="AC331" s="67" t="b">
        <v>0</v>
      </c>
      <c r="AD331" s="68" t="b">
        <v>0</v>
      </c>
      <c r="AE331" s="68" t="b">
        <v>0</v>
      </c>
      <c r="AF331" s="68" t="b">
        <v>0</v>
      </c>
      <c r="AG331" s="68" t="b">
        <v>0</v>
      </c>
      <c r="AH331" s="68" t="b">
        <v>1</v>
      </c>
      <c r="AI331" s="62">
        <f t="shared" si="16"/>
        <v>0</v>
      </c>
      <c r="AJ331" s="270" t="s">
        <v>3464</v>
      </c>
      <c r="AK331" s="65"/>
      <c r="AL331" s="66" t="s">
        <v>122</v>
      </c>
      <c r="AM331" s="62" t="s">
        <v>670</v>
      </c>
      <c r="AN331" s="67" t="b">
        <v>0</v>
      </c>
      <c r="AO331" s="67" t="b">
        <v>0</v>
      </c>
      <c r="AP331" s="67" t="b">
        <v>0</v>
      </c>
      <c r="AQ331" s="68" t="b">
        <v>0</v>
      </c>
      <c r="AR331" s="68" t="b">
        <v>0</v>
      </c>
      <c r="AS331" s="68" t="b">
        <v>0</v>
      </c>
      <c r="AT331" s="68" t="b">
        <v>0</v>
      </c>
      <c r="AU331" s="68" t="b">
        <v>1</v>
      </c>
      <c r="AV331" s="62">
        <f t="shared" si="17"/>
        <v>0</v>
      </c>
      <c r="AW331" s="273"/>
      <c r="AX331" s="65"/>
      <c r="AY331" s="27">
        <f t="shared" si="24"/>
        <v>0</v>
      </c>
      <c r="AZ331" s="65"/>
      <c r="BA331" s="66"/>
      <c r="BB331" s="273"/>
      <c r="BC331" s="67" t="b">
        <v>0</v>
      </c>
      <c r="BD331" s="68" t="b">
        <v>0</v>
      </c>
      <c r="BE331" s="65"/>
      <c r="BF331" s="63">
        <f t="shared" si="25"/>
        <v>0</v>
      </c>
      <c r="BG331" s="63">
        <f t="shared" si="18"/>
        <v>0</v>
      </c>
      <c r="BH331" s="69">
        <f t="shared" si="19"/>
        <v>0</v>
      </c>
      <c r="BI331" s="70" t="b">
        <v>0</v>
      </c>
      <c r="BJ331" s="63" t="b">
        <f t="shared" si="20"/>
        <v>0</v>
      </c>
      <c r="BK331" s="63"/>
      <c r="BL331" s="63"/>
      <c r="BM331" s="63"/>
    </row>
    <row r="332" spans="1:65" ht="14.4" thickTop="1" thickBot="1">
      <c r="A332" s="71"/>
      <c r="B332" s="72"/>
      <c r="C332" s="71"/>
      <c r="D332" s="71"/>
      <c r="E332" s="73"/>
      <c r="F332" s="73"/>
      <c r="G332" s="71">
        <f>SUM(G3:G331)</f>
        <v>32</v>
      </c>
      <c r="H332" s="73"/>
      <c r="I332" s="73"/>
      <c r="J332" s="71"/>
      <c r="K332" s="71"/>
      <c r="L332" s="71"/>
      <c r="M332" s="71"/>
      <c r="N332" s="71"/>
      <c r="O332" s="71"/>
      <c r="P332" s="71"/>
      <c r="Q332" s="71"/>
      <c r="R332" s="71"/>
      <c r="S332" s="71"/>
      <c r="T332" s="71"/>
      <c r="U332" s="71"/>
      <c r="V332" s="71"/>
      <c r="W332" s="71"/>
      <c r="X332" s="74"/>
      <c r="Y332" s="75"/>
      <c r="Z332" s="75"/>
      <c r="AA332" s="76">
        <f t="shared" ref="AA332:AH332" si="26">COUNTIF(AA3:AA331, TRUE)</f>
        <v>121</v>
      </c>
      <c r="AB332" s="76">
        <f t="shared" si="26"/>
        <v>10</v>
      </c>
      <c r="AC332" s="76">
        <f t="shared" si="26"/>
        <v>2</v>
      </c>
      <c r="AD332" s="77">
        <f t="shared" si="26"/>
        <v>8</v>
      </c>
      <c r="AE332" s="77">
        <f t="shared" si="26"/>
        <v>1</v>
      </c>
      <c r="AF332" s="77">
        <f t="shared" si="26"/>
        <v>14</v>
      </c>
      <c r="AG332" s="77">
        <f t="shared" si="26"/>
        <v>138</v>
      </c>
      <c r="AH332" s="77">
        <f t="shared" si="26"/>
        <v>167</v>
      </c>
      <c r="AI332" s="71">
        <f>SUM(AI3:AI331)</f>
        <v>58</v>
      </c>
      <c r="AJ332" s="271"/>
      <c r="AK332" s="74"/>
      <c r="AL332" s="75"/>
      <c r="AM332" s="75"/>
      <c r="AN332" s="76">
        <f t="shared" ref="AN332:AU332" si="27">COUNTIF(AN3:AN331, TRUE)</f>
        <v>70</v>
      </c>
      <c r="AO332" s="76">
        <f t="shared" si="27"/>
        <v>2</v>
      </c>
      <c r="AP332" s="76">
        <f t="shared" si="27"/>
        <v>1</v>
      </c>
      <c r="AQ332" s="77">
        <f t="shared" si="27"/>
        <v>4</v>
      </c>
      <c r="AR332" s="77">
        <f t="shared" si="27"/>
        <v>1</v>
      </c>
      <c r="AS332" s="77">
        <f t="shared" si="27"/>
        <v>15</v>
      </c>
      <c r="AT332" s="77">
        <f t="shared" si="27"/>
        <v>155</v>
      </c>
      <c r="AU332" s="77">
        <f t="shared" si="27"/>
        <v>174</v>
      </c>
      <c r="AV332" s="71">
        <f>SUM(AV3:AV331)</f>
        <v>32</v>
      </c>
      <c r="AW332" s="271"/>
      <c r="AX332" s="74"/>
      <c r="AY332" s="71">
        <f>SUM(AY3:AY331)</f>
        <v>30</v>
      </c>
      <c r="AZ332" s="74"/>
      <c r="BA332" s="71"/>
      <c r="BB332" s="271"/>
      <c r="BC332" s="71">
        <f t="shared" ref="BC332:BD332" si="28">COUNTIF(BC3:BC331, TRUE)</f>
        <v>2</v>
      </c>
      <c r="BD332" s="71">
        <f t="shared" si="28"/>
        <v>30</v>
      </c>
      <c r="BE332" s="74"/>
      <c r="BF332" s="71">
        <f t="shared" ref="BF332:BH332" si="29">SUM(BF3:BF331)</f>
        <v>30</v>
      </c>
      <c r="BG332" s="71">
        <f t="shared" si="29"/>
        <v>2</v>
      </c>
      <c r="BH332" s="76">
        <f t="shared" si="29"/>
        <v>32</v>
      </c>
      <c r="BI332" s="77">
        <f t="shared" ref="BI332:BJ332" si="30">COUNTIF(BI3:BI331, TRUE)</f>
        <v>20</v>
      </c>
      <c r="BJ332" s="78">
        <f t="shared" si="30"/>
        <v>12</v>
      </c>
      <c r="BK332" s="71"/>
      <c r="BL332" s="71"/>
      <c r="BM332" s="71"/>
    </row>
    <row r="333" spans="1:65" ht="14.4" thickTop="1" thickBot="1">
      <c r="A333" s="79"/>
      <c r="B333" s="80"/>
      <c r="C333" s="79"/>
      <c r="D333" s="81" t="s">
        <v>83</v>
      </c>
      <c r="E333" s="81" t="s">
        <v>95</v>
      </c>
      <c r="F333" s="81" t="s">
        <v>3594</v>
      </c>
      <c r="G333" s="79"/>
      <c r="H333" s="82"/>
      <c r="I333" s="82"/>
      <c r="J333" s="79"/>
      <c r="K333" s="79"/>
      <c r="L333" s="79"/>
      <c r="M333" s="79"/>
      <c r="N333" s="79"/>
      <c r="O333" s="79"/>
      <c r="P333" s="79"/>
      <c r="Q333" s="79"/>
      <c r="R333" s="79"/>
      <c r="S333" s="79"/>
      <c r="T333" s="79"/>
      <c r="U333" s="79"/>
      <c r="V333" s="79"/>
      <c r="W333" s="79"/>
      <c r="X333" s="83"/>
      <c r="Y333" s="79"/>
      <c r="Z333" s="79"/>
      <c r="AA333" s="79"/>
      <c r="AB333" s="79"/>
      <c r="AC333" s="79"/>
      <c r="AD333" s="79"/>
      <c r="AE333" s="79"/>
      <c r="AF333" s="79"/>
      <c r="AG333" s="79"/>
      <c r="AH333" s="79"/>
      <c r="AI333" s="79"/>
      <c r="AJ333" s="268"/>
      <c r="AK333" s="83"/>
      <c r="AL333" s="79"/>
      <c r="AM333" s="79"/>
      <c r="AN333" s="79"/>
      <c r="AO333" s="79"/>
      <c r="AP333" s="79"/>
      <c r="AQ333" s="79"/>
      <c r="AR333" s="79"/>
      <c r="AS333" s="79"/>
      <c r="AT333" s="79"/>
      <c r="AU333" s="79"/>
      <c r="AV333" s="79"/>
      <c r="AW333" s="268"/>
      <c r="AX333" s="83"/>
      <c r="AY333" s="79"/>
      <c r="AZ333" s="83"/>
      <c r="BA333" s="79"/>
      <c r="BB333" s="268"/>
      <c r="BC333" s="79"/>
      <c r="BD333" s="79"/>
      <c r="BE333" s="83"/>
      <c r="BF333" s="79"/>
      <c r="BG333" s="79"/>
      <c r="BH333" s="84"/>
      <c r="BI333" s="85"/>
      <c r="BJ333" s="86"/>
      <c r="BK333" s="79"/>
      <c r="BL333" s="79"/>
      <c r="BM333" s="79"/>
    </row>
    <row r="334" spans="1:65" ht="13.8" thickBot="1">
      <c r="A334" s="27"/>
      <c r="B334" s="43"/>
      <c r="C334" s="27" t="str">
        <f ca="1">IFERROR(__xludf.DUMMYFUNCTION("UNIQUE(FLATTEN({Y3:Y331; AL3:AL331; BA3:BA331}))"),"MDU")</f>
        <v>MDU</v>
      </c>
      <c r="D334" s="27">
        <f t="shared" ref="D334:D340" ca="1" si="31">COUNTIF($Y$3:$Y$331,C334)</f>
        <v>81</v>
      </c>
      <c r="E334" s="27">
        <f t="shared" ref="E334:E340" ca="1" si="32">COUNTIF($AL$3:$AL$331,$C334)</f>
        <v>142</v>
      </c>
      <c r="F334" s="27">
        <f t="shared" ref="F334:F340" ca="1" si="33">COUNTIF($BA$3:$BA$331,$C334)</f>
        <v>17</v>
      </c>
      <c r="G334" s="27"/>
      <c r="H334" s="44"/>
      <c r="I334" s="44"/>
      <c r="J334" s="27"/>
      <c r="K334" s="27"/>
      <c r="L334" s="27"/>
      <c r="M334" s="27"/>
      <c r="N334" s="27"/>
      <c r="O334" s="27"/>
      <c r="P334" s="27"/>
      <c r="Q334" s="27"/>
      <c r="R334" s="27"/>
      <c r="S334" s="27"/>
      <c r="T334" s="27"/>
      <c r="U334" s="27">
        <f t="shared" ref="U334:U348" ca="1" si="34">M334+D334</f>
        <v>81</v>
      </c>
      <c r="V334" s="27"/>
      <c r="W334" s="27"/>
      <c r="X334" s="47"/>
      <c r="Y334" s="27"/>
      <c r="Z334" s="27"/>
      <c r="AA334" s="27"/>
      <c r="AB334" s="27"/>
      <c r="AC334" s="27"/>
      <c r="AD334" s="27"/>
      <c r="AE334" s="27"/>
      <c r="AF334" s="27"/>
      <c r="AG334" s="27"/>
      <c r="AH334" s="27"/>
      <c r="AI334" s="27"/>
      <c r="AJ334" s="272"/>
      <c r="AK334" s="47"/>
      <c r="AL334" s="27"/>
      <c r="AM334" s="27"/>
      <c r="AN334" s="27"/>
      <c r="AO334" s="27"/>
      <c r="AP334" s="27"/>
      <c r="AQ334" s="27"/>
      <c r="AR334" s="27"/>
      <c r="AS334" s="27"/>
      <c r="AT334" s="27"/>
      <c r="AU334" s="27"/>
      <c r="AV334" s="27"/>
      <c r="AW334" s="272"/>
      <c r="AX334" s="47"/>
      <c r="AY334" s="27"/>
      <c r="AZ334" s="47"/>
      <c r="BA334" s="27"/>
      <c r="BB334" s="272"/>
      <c r="BC334" s="27"/>
      <c r="BD334" s="27"/>
      <c r="BE334" s="47"/>
      <c r="BF334" s="27"/>
      <c r="BG334" s="27"/>
      <c r="BH334" s="54"/>
      <c r="BI334" s="88"/>
      <c r="BJ334" s="55"/>
      <c r="BK334" s="27"/>
      <c r="BL334" s="27"/>
      <c r="BM334" s="27"/>
    </row>
    <row r="335" spans="1:65" ht="13.8" thickBot="1">
      <c r="A335" s="27"/>
      <c r="B335" s="43"/>
      <c r="C335" s="27" t="str">
        <f ca="1">IFERROR(__xludf.DUMMYFUNCTION("""COMPUTED_VALUE"""),"JKU")</f>
        <v>JKU</v>
      </c>
      <c r="D335" s="27">
        <f t="shared" ca="1" si="31"/>
        <v>79</v>
      </c>
      <c r="E335" s="27">
        <f t="shared" ca="1" si="32"/>
        <v>38</v>
      </c>
      <c r="F335" s="27">
        <f t="shared" ca="1" si="33"/>
        <v>11</v>
      </c>
      <c r="G335" s="27"/>
      <c r="H335" s="44"/>
      <c r="I335" s="44"/>
      <c r="J335" s="27"/>
      <c r="K335" s="27"/>
      <c r="L335" s="27"/>
      <c r="M335" s="27"/>
      <c r="N335" s="27"/>
      <c r="O335" s="27"/>
      <c r="P335" s="27"/>
      <c r="Q335" s="27"/>
      <c r="R335" s="27"/>
      <c r="S335" s="27"/>
      <c r="T335" s="27"/>
      <c r="U335" s="27">
        <f t="shared" ca="1" si="34"/>
        <v>79</v>
      </c>
      <c r="V335" s="27"/>
      <c r="W335" s="27"/>
      <c r="X335" s="47"/>
      <c r="Y335" s="27"/>
      <c r="Z335" s="27"/>
      <c r="AA335" s="27"/>
      <c r="AB335" s="27"/>
      <c r="AC335" s="27"/>
      <c r="AD335" s="27"/>
      <c r="AE335" s="27"/>
      <c r="AF335" s="27"/>
      <c r="AG335" s="27"/>
      <c r="AH335" s="27"/>
      <c r="AI335" s="27"/>
      <c r="AJ335" s="268"/>
      <c r="AK335" s="47"/>
      <c r="AL335" s="27"/>
      <c r="AM335" s="27"/>
      <c r="AN335" s="27"/>
      <c r="AO335" s="27"/>
      <c r="AP335" s="27"/>
      <c r="AQ335" s="27"/>
      <c r="AR335" s="27"/>
      <c r="AS335" s="27"/>
      <c r="AT335" s="27"/>
      <c r="AU335" s="27"/>
      <c r="AV335" s="27"/>
      <c r="AW335" s="268"/>
      <c r="AX335" s="47"/>
      <c r="AY335" s="27"/>
      <c r="AZ335" s="47"/>
      <c r="BA335" s="27"/>
      <c r="BB335" s="268"/>
      <c r="BC335" s="27"/>
      <c r="BD335" s="27"/>
      <c r="BE335" s="47"/>
      <c r="BF335" s="27"/>
      <c r="BG335" s="27"/>
      <c r="BH335" s="54"/>
      <c r="BI335" s="88"/>
      <c r="BJ335" s="55"/>
      <c r="BK335" s="27"/>
      <c r="BL335" s="27"/>
      <c r="BM335" s="27"/>
    </row>
    <row r="336" spans="1:65" ht="13.8" thickBot="1">
      <c r="A336" s="27"/>
      <c r="B336" s="43"/>
      <c r="C336" s="27" t="str">
        <f ca="1">IFERROR(__xludf.DUMMYFUNCTION("""COMPUTED_VALUE"""),"UNITE")</f>
        <v>UNITE</v>
      </c>
      <c r="D336" s="27">
        <f t="shared" ca="1" si="31"/>
        <v>10</v>
      </c>
      <c r="E336" s="27">
        <f t="shared" ca="1" si="32"/>
        <v>53</v>
      </c>
      <c r="F336" s="27">
        <f t="shared" ca="1" si="33"/>
        <v>1</v>
      </c>
      <c r="G336" s="27"/>
      <c r="H336" s="44"/>
      <c r="I336" s="44"/>
      <c r="J336" s="27"/>
      <c r="K336" s="27"/>
      <c r="L336" s="27"/>
      <c r="M336" s="27"/>
      <c r="N336" s="27"/>
      <c r="O336" s="27"/>
      <c r="P336" s="27"/>
      <c r="Q336" s="27"/>
      <c r="R336" s="27"/>
      <c r="S336" s="27"/>
      <c r="T336" s="27"/>
      <c r="U336" s="27">
        <f t="shared" ca="1" si="34"/>
        <v>10</v>
      </c>
      <c r="V336" s="27"/>
      <c r="W336" s="27"/>
      <c r="X336" s="47"/>
      <c r="Y336" s="27"/>
      <c r="Z336" s="27"/>
      <c r="AA336" s="27"/>
      <c r="AB336" s="27"/>
      <c r="AC336" s="27"/>
      <c r="AD336" s="27"/>
      <c r="AE336" s="27"/>
      <c r="AF336" s="27"/>
      <c r="AG336" s="27"/>
      <c r="AH336" s="27"/>
      <c r="AI336" s="27"/>
      <c r="AJ336" s="272"/>
      <c r="AK336" s="47"/>
      <c r="AL336" s="27"/>
      <c r="AM336" s="27"/>
      <c r="AN336" s="27"/>
      <c r="AO336" s="27"/>
      <c r="AP336" s="27"/>
      <c r="AQ336" s="27"/>
      <c r="AR336" s="27"/>
      <c r="AS336" s="27"/>
      <c r="AT336" s="27"/>
      <c r="AU336" s="27"/>
      <c r="AV336" s="27"/>
      <c r="AW336" s="272"/>
      <c r="AX336" s="47"/>
      <c r="AY336" s="27"/>
      <c r="AZ336" s="47"/>
      <c r="BA336" s="27"/>
      <c r="BB336" s="272"/>
      <c r="BC336" s="27"/>
      <c r="BD336" s="27"/>
      <c r="BE336" s="47"/>
      <c r="BF336" s="27"/>
      <c r="BG336" s="27"/>
      <c r="BH336" s="54"/>
      <c r="BI336" s="88"/>
      <c r="BJ336" s="55"/>
      <c r="BK336" s="27"/>
      <c r="BL336" s="27"/>
      <c r="BM336" s="27"/>
    </row>
    <row r="337" spans="1:65" ht="13.8" thickBot="1">
      <c r="A337" s="27"/>
      <c r="B337" s="43"/>
      <c r="C337" s="27" t="str">
        <f ca="1">IFERROR(__xludf.DUMMYFUNCTION("""COMPUTED_VALUE"""),"ESOGU")</f>
        <v>ESOGU</v>
      </c>
      <c r="D337" s="27">
        <f t="shared" ca="1" si="31"/>
        <v>13</v>
      </c>
      <c r="E337" s="27">
        <f t="shared" ca="1" si="32"/>
        <v>0</v>
      </c>
      <c r="F337" s="27">
        <f t="shared" ca="1" si="33"/>
        <v>0</v>
      </c>
      <c r="G337" s="27"/>
      <c r="H337" s="44"/>
      <c r="I337" s="44"/>
      <c r="J337" s="27"/>
      <c r="K337" s="27"/>
      <c r="L337" s="27"/>
      <c r="M337" s="27"/>
      <c r="N337" s="27"/>
      <c r="O337" s="27"/>
      <c r="P337" s="27"/>
      <c r="Q337" s="27"/>
      <c r="R337" s="27"/>
      <c r="S337" s="27"/>
      <c r="T337" s="27"/>
      <c r="U337" s="27">
        <f t="shared" ca="1" si="34"/>
        <v>13</v>
      </c>
      <c r="V337" s="27"/>
      <c r="W337" s="27"/>
      <c r="X337" s="47"/>
      <c r="Y337" s="27"/>
      <c r="Z337" s="27"/>
      <c r="AA337" s="27"/>
      <c r="AB337" s="27"/>
      <c r="AC337" s="27"/>
      <c r="AD337" s="27"/>
      <c r="AE337" s="27"/>
      <c r="AF337" s="27"/>
      <c r="AG337" s="27"/>
      <c r="AH337" s="27"/>
      <c r="AI337" s="27"/>
      <c r="AJ337" s="268"/>
      <c r="AK337" s="47"/>
      <c r="AL337" s="27"/>
      <c r="AM337" s="27"/>
      <c r="AN337" s="27"/>
      <c r="AO337" s="27"/>
      <c r="AP337" s="27"/>
      <c r="AQ337" s="27"/>
      <c r="AR337" s="27"/>
      <c r="AS337" s="27"/>
      <c r="AT337" s="27"/>
      <c r="AU337" s="27"/>
      <c r="AV337" s="27"/>
      <c r="AW337" s="268"/>
      <c r="AX337" s="47"/>
      <c r="AY337" s="27"/>
      <c r="AZ337" s="47"/>
      <c r="BA337" s="27"/>
      <c r="BB337" s="268"/>
      <c r="BC337" s="27"/>
      <c r="BD337" s="27"/>
      <c r="BE337" s="47"/>
      <c r="BF337" s="27"/>
      <c r="BG337" s="27"/>
      <c r="BH337" s="54"/>
      <c r="BI337" s="88"/>
      <c r="BJ337" s="55"/>
      <c r="BK337" s="27"/>
      <c r="BL337" s="27"/>
      <c r="BM337" s="27"/>
    </row>
    <row r="338" spans="1:65" ht="13.8" thickBot="1">
      <c r="A338" s="27"/>
      <c r="B338" s="43"/>
      <c r="C338" s="27" t="str">
        <f ca="1">IFERROR(__xludf.DUMMYFUNCTION("""COMPUTED_VALUE"""),"IMT")</f>
        <v>IMT</v>
      </c>
      <c r="D338" s="27">
        <f t="shared" ca="1" si="31"/>
        <v>50</v>
      </c>
      <c r="E338" s="27">
        <f t="shared" ca="1" si="32"/>
        <v>20</v>
      </c>
      <c r="F338" s="27">
        <f t="shared" ca="1" si="33"/>
        <v>3</v>
      </c>
      <c r="G338" s="27"/>
      <c r="H338" s="44"/>
      <c r="I338" s="44"/>
      <c r="J338" s="27"/>
      <c r="K338" s="27"/>
      <c r="L338" s="27"/>
      <c r="M338" s="27"/>
      <c r="N338" s="27"/>
      <c r="O338" s="27"/>
      <c r="P338" s="27"/>
      <c r="Q338" s="27"/>
      <c r="R338" s="27"/>
      <c r="S338" s="27"/>
      <c r="T338" s="27"/>
      <c r="U338" s="27">
        <f t="shared" ca="1" si="34"/>
        <v>50</v>
      </c>
      <c r="V338" s="27"/>
      <c r="W338" s="27"/>
      <c r="X338" s="47"/>
      <c r="Y338" s="27"/>
      <c r="Z338" s="27"/>
      <c r="AA338" s="27"/>
      <c r="AB338" s="27"/>
      <c r="AC338" s="27"/>
      <c r="AD338" s="27"/>
      <c r="AE338" s="27"/>
      <c r="AF338" s="27"/>
      <c r="AG338" s="27"/>
      <c r="AH338" s="27"/>
      <c r="AI338" s="27"/>
      <c r="AJ338" s="272"/>
      <c r="AK338" s="47"/>
      <c r="AL338" s="27"/>
      <c r="AM338" s="27"/>
      <c r="AN338" s="27"/>
      <c r="AO338" s="27"/>
      <c r="AP338" s="27"/>
      <c r="AQ338" s="27"/>
      <c r="AR338" s="27"/>
      <c r="AS338" s="27"/>
      <c r="AT338" s="27"/>
      <c r="AU338" s="27"/>
      <c r="AV338" s="27"/>
      <c r="AW338" s="272"/>
      <c r="AX338" s="47"/>
      <c r="AY338" s="27"/>
      <c r="AZ338" s="47"/>
      <c r="BA338" s="27"/>
      <c r="BB338" s="272"/>
      <c r="BC338" s="27"/>
      <c r="BD338" s="27"/>
      <c r="BE338" s="47"/>
      <c r="BF338" s="27"/>
      <c r="BG338" s="27"/>
      <c r="BH338" s="54"/>
      <c r="BI338" s="88"/>
      <c r="BJ338" s="55"/>
      <c r="BK338" s="27"/>
      <c r="BL338" s="27"/>
      <c r="BM338" s="27"/>
    </row>
    <row r="339" spans="1:65" ht="13.8" thickBot="1">
      <c r="A339" s="27"/>
      <c r="B339" s="43"/>
      <c r="C339" s="27" t="str">
        <f ca="1">IFERROR(__xludf.DUMMYFUNCTION("""COMPUTED_VALUE"""),"UIBK")</f>
        <v>UIBK</v>
      </c>
      <c r="D339" s="27">
        <f t="shared" ca="1" si="31"/>
        <v>82</v>
      </c>
      <c r="E339" s="27">
        <f t="shared" ca="1" si="32"/>
        <v>75</v>
      </c>
      <c r="F339" s="27">
        <f t="shared" ca="1" si="33"/>
        <v>0</v>
      </c>
      <c r="G339" s="27"/>
      <c r="H339" s="44"/>
      <c r="I339" s="44"/>
      <c r="J339" s="27"/>
      <c r="K339" s="27"/>
      <c r="L339" s="27"/>
      <c r="M339" s="27"/>
      <c r="N339" s="27"/>
      <c r="O339" s="27"/>
      <c r="P339" s="27"/>
      <c r="Q339" s="27"/>
      <c r="R339" s="27"/>
      <c r="S339" s="27"/>
      <c r="T339" s="27"/>
      <c r="U339" s="27">
        <f t="shared" ca="1" si="34"/>
        <v>82</v>
      </c>
      <c r="V339" s="27"/>
      <c r="W339" s="27"/>
      <c r="X339" s="47"/>
      <c r="Y339" s="27"/>
      <c r="Z339" s="27"/>
      <c r="AA339" s="27"/>
      <c r="AB339" s="27"/>
      <c r="AC339" s="27"/>
      <c r="AD339" s="27"/>
      <c r="AE339" s="27"/>
      <c r="AF339" s="27"/>
      <c r="AG339" s="27"/>
      <c r="AH339" s="27"/>
      <c r="AI339" s="27"/>
      <c r="AJ339" s="268"/>
      <c r="AK339" s="47"/>
      <c r="AL339" s="27"/>
      <c r="AM339" s="27"/>
      <c r="AN339" s="27"/>
      <c r="AO339" s="27"/>
      <c r="AP339" s="27"/>
      <c r="AQ339" s="27"/>
      <c r="AR339" s="27"/>
      <c r="AS339" s="27"/>
      <c r="AT339" s="27"/>
      <c r="AU339" s="27"/>
      <c r="AV339" s="27"/>
      <c r="AW339" s="268"/>
      <c r="AX339" s="47"/>
      <c r="AY339" s="27"/>
      <c r="AZ339" s="47"/>
      <c r="BA339" s="27"/>
      <c r="BB339" s="268"/>
      <c r="BC339" s="27"/>
      <c r="BD339" s="27"/>
      <c r="BE339" s="47"/>
      <c r="BF339" s="27"/>
      <c r="BG339" s="27"/>
      <c r="BH339" s="54"/>
      <c r="BI339" s="88"/>
      <c r="BJ339" s="55"/>
      <c r="BK339" s="27"/>
      <c r="BL339" s="27"/>
      <c r="BM339" s="27"/>
    </row>
    <row r="340" spans="1:65" ht="13.8" thickBot="1">
      <c r="A340" s="27"/>
      <c r="B340" s="43"/>
      <c r="C340" s="27" t="str">
        <f ca="1">IFERROR(__xludf.DUMMYFUNCTION("""COMPUTED_VALUE"""),"ISEP")</f>
        <v>ISEP</v>
      </c>
      <c r="D340" s="27">
        <f t="shared" ca="1" si="31"/>
        <v>9</v>
      </c>
      <c r="E340" s="27">
        <f t="shared" ca="1" si="32"/>
        <v>0</v>
      </c>
      <c r="F340" s="27">
        <f t="shared" ca="1" si="33"/>
        <v>0</v>
      </c>
      <c r="G340" s="27"/>
      <c r="H340" s="44"/>
      <c r="I340" s="44"/>
      <c r="J340" s="27"/>
      <c r="K340" s="27"/>
      <c r="L340" s="27"/>
      <c r="M340" s="27"/>
      <c r="N340" s="27"/>
      <c r="O340" s="27"/>
      <c r="P340" s="27"/>
      <c r="Q340" s="27"/>
      <c r="R340" s="27"/>
      <c r="S340" s="27"/>
      <c r="T340" s="27"/>
      <c r="U340" s="27">
        <f t="shared" ca="1" si="34"/>
        <v>9</v>
      </c>
      <c r="V340" s="27"/>
      <c r="W340" s="27"/>
      <c r="X340" s="47"/>
      <c r="Y340" s="27"/>
      <c r="Z340" s="27"/>
      <c r="AA340" s="27"/>
      <c r="AB340" s="27"/>
      <c r="AC340" s="27"/>
      <c r="AD340" s="27"/>
      <c r="AE340" s="27"/>
      <c r="AF340" s="27"/>
      <c r="AG340" s="27"/>
      <c r="AH340" s="27"/>
      <c r="AI340" s="27"/>
      <c r="AJ340" s="272"/>
      <c r="AK340" s="47"/>
      <c r="AL340" s="27"/>
      <c r="AM340" s="27"/>
      <c r="AN340" s="27"/>
      <c r="AO340" s="27"/>
      <c r="AP340" s="27"/>
      <c r="AQ340" s="27"/>
      <c r="AR340" s="27"/>
      <c r="AS340" s="27"/>
      <c r="AT340" s="27"/>
      <c r="AU340" s="27"/>
      <c r="AV340" s="27"/>
      <c r="AW340" s="272"/>
      <c r="AX340" s="47"/>
      <c r="AY340" s="27"/>
      <c r="AZ340" s="47"/>
      <c r="BA340" s="27"/>
      <c r="BB340" s="272"/>
      <c r="BC340" s="27"/>
      <c r="BD340" s="27"/>
      <c r="BE340" s="47"/>
      <c r="BF340" s="27"/>
      <c r="BG340" s="27"/>
      <c r="BH340" s="54"/>
      <c r="BI340" s="88"/>
      <c r="BJ340" s="55"/>
      <c r="BK340" s="27"/>
      <c r="BL340" s="27"/>
      <c r="BM340" s="27"/>
    </row>
    <row r="341" spans="1:65" ht="13.8" thickBot="1">
      <c r="A341" s="27" t="s">
        <v>2424</v>
      </c>
      <c r="B341" s="43"/>
      <c r="C341" s="4" t="str">
        <f ca="1">IFERROR(__xludf.DUMMYFUNCTION("""COMPUTED_VALUE"""),"RISE")</f>
        <v>RISE</v>
      </c>
      <c r="D341" s="27">
        <f>COUNTIF($Y$3:$Y$331,A341)</f>
        <v>5</v>
      </c>
      <c r="E341" s="27">
        <f>COUNTIF($AL$3:$AL$331,$A341)</f>
        <v>0</v>
      </c>
      <c r="F341" s="27">
        <f>COUNTIF($BA$3:$BA$331,$A341)</f>
        <v>0</v>
      </c>
      <c r="G341" s="27"/>
      <c r="H341" s="44"/>
      <c r="I341" s="44"/>
      <c r="J341" s="27"/>
      <c r="K341" s="27"/>
      <c r="L341" s="27"/>
      <c r="M341" s="27"/>
      <c r="N341" s="27"/>
      <c r="O341" s="27"/>
      <c r="P341" s="27"/>
      <c r="Q341" s="27"/>
      <c r="R341" s="27"/>
      <c r="S341" s="27"/>
      <c r="T341" s="27"/>
      <c r="U341" s="27">
        <f t="shared" si="34"/>
        <v>5</v>
      </c>
      <c r="V341" s="27"/>
      <c r="W341" s="27"/>
      <c r="X341" s="47"/>
      <c r="Y341" s="27"/>
      <c r="Z341" s="27"/>
      <c r="AA341" s="27"/>
      <c r="AB341" s="27"/>
      <c r="AC341" s="27"/>
      <c r="AD341" s="27"/>
      <c r="AE341" s="27"/>
      <c r="AF341" s="27"/>
      <c r="AG341" s="27"/>
      <c r="AH341" s="27"/>
      <c r="AI341" s="27"/>
      <c r="AJ341" s="268"/>
      <c r="AK341" s="47"/>
      <c r="AL341" s="27"/>
      <c r="AM341" s="27"/>
      <c r="AN341" s="27"/>
      <c r="AO341" s="27"/>
      <c r="AP341" s="27"/>
      <c r="AQ341" s="27"/>
      <c r="AR341" s="27"/>
      <c r="AS341" s="27"/>
      <c r="AT341" s="27"/>
      <c r="AU341" s="27"/>
      <c r="AV341" s="27"/>
      <c r="AW341" s="268"/>
      <c r="AX341" s="47"/>
      <c r="AY341" s="27"/>
      <c r="AZ341" s="47"/>
      <c r="BA341" s="27"/>
      <c r="BB341" s="268"/>
      <c r="BC341" s="27"/>
      <c r="BD341" s="27"/>
      <c r="BE341" s="47"/>
      <c r="BF341" s="27"/>
      <c r="BG341" s="27"/>
      <c r="BH341" s="54"/>
      <c r="BI341" s="88"/>
      <c r="BJ341" s="55"/>
      <c r="BK341" s="27"/>
      <c r="BL341" s="27"/>
      <c r="BM341" s="27"/>
    </row>
    <row r="342" spans="1:65" ht="13.8" thickBot="1">
      <c r="A342" s="27"/>
      <c r="B342" s="43"/>
      <c r="C342" s="27" t="str">
        <f ca="1">IFERROR(__xludf.DUMMYFUNCTION("""COMPUTED_VALUE"""),"ADDIVA")</f>
        <v>ADDIVA</v>
      </c>
      <c r="D342" s="27">
        <f t="shared" ref="D342:D346" ca="1" si="35">COUNTIF($Y$3:$Y$331,C342)</f>
        <v>0</v>
      </c>
      <c r="E342" s="27">
        <f ca="1">COUNTIF($AL$3:$AL$331,$C342)</f>
        <v>1</v>
      </c>
      <c r="F342" s="27">
        <f ca="1">COUNTIF($BA$3:$BA$331,$C342)</f>
        <v>0</v>
      </c>
      <c r="G342" s="27"/>
      <c r="H342" s="44"/>
      <c r="I342" s="44"/>
      <c r="J342" s="27"/>
      <c r="K342" s="27"/>
      <c r="L342" s="27"/>
      <c r="M342" s="27"/>
      <c r="N342" s="27"/>
      <c r="O342" s="27"/>
      <c r="P342" s="27"/>
      <c r="Q342" s="27"/>
      <c r="R342" s="27"/>
      <c r="S342" s="27"/>
      <c r="T342" s="27"/>
      <c r="U342" s="27">
        <f t="shared" ca="1" si="34"/>
        <v>0</v>
      </c>
      <c r="V342" s="27"/>
      <c r="W342" s="27"/>
      <c r="X342" s="47"/>
      <c r="Y342" s="27"/>
      <c r="Z342" s="27"/>
      <c r="AA342" s="27"/>
      <c r="AB342" s="27"/>
      <c r="AC342" s="27"/>
      <c r="AD342" s="27"/>
      <c r="AE342" s="27"/>
      <c r="AF342" s="27"/>
      <c r="AG342" s="27"/>
      <c r="AH342" s="27"/>
      <c r="AI342" s="27"/>
      <c r="AJ342" s="272"/>
      <c r="AK342" s="47"/>
      <c r="AL342" s="27"/>
      <c r="AM342" s="27"/>
      <c r="AN342" s="27"/>
      <c r="AO342" s="27"/>
      <c r="AP342" s="27"/>
      <c r="AQ342" s="27"/>
      <c r="AR342" s="27"/>
      <c r="AS342" s="27"/>
      <c r="AT342" s="27"/>
      <c r="AU342" s="27"/>
      <c r="AV342" s="27"/>
      <c r="AW342" s="272"/>
      <c r="AX342" s="47"/>
      <c r="AY342" s="27"/>
      <c r="AZ342" s="47"/>
      <c r="BA342" s="27"/>
      <c r="BB342" s="272"/>
      <c r="BC342" s="27"/>
      <c r="BD342" s="27"/>
      <c r="BE342" s="47"/>
      <c r="BF342" s="27"/>
      <c r="BG342" s="27"/>
      <c r="BH342" s="54"/>
      <c r="BI342" s="88"/>
      <c r="BJ342" s="55"/>
      <c r="BK342" s="27"/>
      <c r="BL342" s="27"/>
      <c r="BM342" s="27"/>
    </row>
    <row r="343" spans="1:65" ht="13.8" thickBot="1">
      <c r="A343" s="27"/>
      <c r="B343" s="43"/>
      <c r="C343" s="27"/>
      <c r="D343" s="27">
        <f t="shared" si="35"/>
        <v>0</v>
      </c>
      <c r="E343" s="27">
        <f>COUNTIF($AL$3:$AL$331,$C343)</f>
        <v>0</v>
      </c>
      <c r="F343" s="27">
        <f>COUNTIF($BA$3:$BA$331,$C343)</f>
        <v>0</v>
      </c>
      <c r="G343" s="27"/>
      <c r="H343" s="44"/>
      <c r="I343" s="44"/>
      <c r="J343" s="27"/>
      <c r="K343" s="27"/>
      <c r="L343" s="27"/>
      <c r="M343" s="27"/>
      <c r="N343" s="27"/>
      <c r="O343" s="27"/>
      <c r="P343" s="27"/>
      <c r="Q343" s="27"/>
      <c r="R343" s="27"/>
      <c r="S343" s="27"/>
      <c r="T343" s="27"/>
      <c r="U343" s="27">
        <f t="shared" si="34"/>
        <v>0</v>
      </c>
      <c r="V343" s="27"/>
      <c r="W343" s="27"/>
      <c r="X343" s="47"/>
      <c r="Y343" s="27"/>
      <c r="Z343" s="27"/>
      <c r="AA343" s="27"/>
      <c r="AB343" s="27"/>
      <c r="AC343" s="27"/>
      <c r="AD343" s="27"/>
      <c r="AE343" s="27"/>
      <c r="AF343" s="27"/>
      <c r="AG343" s="27"/>
      <c r="AH343" s="27"/>
      <c r="AI343" s="27"/>
      <c r="AJ343" s="268"/>
      <c r="AK343" s="47"/>
      <c r="AL343" s="27"/>
      <c r="AM343" s="27"/>
      <c r="AN343" s="27"/>
      <c r="AO343" s="27"/>
      <c r="AP343" s="27"/>
      <c r="AQ343" s="27"/>
      <c r="AR343" s="27"/>
      <c r="AS343" s="27"/>
      <c r="AT343" s="27"/>
      <c r="AU343" s="27"/>
      <c r="AV343" s="27"/>
      <c r="AW343" s="268"/>
      <c r="AX343" s="47"/>
      <c r="AY343" s="27"/>
      <c r="AZ343" s="47"/>
      <c r="BA343" s="27"/>
      <c r="BB343" s="268"/>
      <c r="BC343" s="27"/>
      <c r="BD343" s="27"/>
      <c r="BE343" s="47"/>
      <c r="BF343" s="27"/>
      <c r="BG343" s="27"/>
      <c r="BH343" s="54"/>
      <c r="BI343" s="88"/>
      <c r="BJ343" s="55"/>
      <c r="BK343" s="27"/>
      <c r="BL343" s="27"/>
      <c r="BM343" s="27"/>
    </row>
    <row r="344" spans="1:65" ht="13.8" thickBot="1">
      <c r="A344" s="27"/>
      <c r="B344" s="43"/>
      <c r="C344" s="27"/>
      <c r="D344" s="27">
        <f t="shared" si="35"/>
        <v>0</v>
      </c>
      <c r="E344" s="27">
        <f>COUNTIF($AL$3:$AL$331,$C344)</f>
        <v>0</v>
      </c>
      <c r="F344" s="27">
        <f>COUNTIF($BA$3:$BA$331,$C344)</f>
        <v>0</v>
      </c>
      <c r="G344" s="27"/>
      <c r="H344" s="44"/>
      <c r="I344" s="44"/>
      <c r="J344" s="27"/>
      <c r="K344" s="27"/>
      <c r="L344" s="27"/>
      <c r="M344" s="27"/>
      <c r="N344" s="27"/>
      <c r="O344" s="27"/>
      <c r="P344" s="27"/>
      <c r="Q344" s="27"/>
      <c r="R344" s="27"/>
      <c r="S344" s="27"/>
      <c r="T344" s="27"/>
      <c r="U344" s="27">
        <f t="shared" si="34"/>
        <v>0</v>
      </c>
      <c r="V344" s="27"/>
      <c r="W344" s="27"/>
      <c r="X344" s="47"/>
      <c r="Y344" s="27"/>
      <c r="Z344" s="27"/>
      <c r="AA344" s="27"/>
      <c r="AB344" s="27"/>
      <c r="AC344" s="27"/>
      <c r="AD344" s="27"/>
      <c r="AE344" s="27"/>
      <c r="AF344" s="27"/>
      <c r="AG344" s="27"/>
      <c r="AH344" s="27"/>
      <c r="AI344" s="27"/>
      <c r="AJ344" s="272"/>
      <c r="AK344" s="47"/>
      <c r="AL344" s="27"/>
      <c r="AM344" s="27"/>
      <c r="AN344" s="27"/>
      <c r="AO344" s="27"/>
      <c r="AP344" s="27"/>
      <c r="AQ344" s="27"/>
      <c r="AR344" s="27"/>
      <c r="AS344" s="27"/>
      <c r="AT344" s="27"/>
      <c r="AU344" s="27"/>
      <c r="AV344" s="27"/>
      <c r="AW344" s="272"/>
      <c r="AX344" s="47"/>
      <c r="AY344" s="27"/>
      <c r="AZ344" s="47"/>
      <c r="BA344" s="27"/>
      <c r="BB344" s="272"/>
      <c r="BC344" s="27"/>
      <c r="BD344" s="27"/>
      <c r="BE344" s="47"/>
      <c r="BF344" s="27"/>
      <c r="BG344" s="27"/>
      <c r="BH344" s="54"/>
      <c r="BI344" s="88"/>
      <c r="BJ344" s="55"/>
      <c r="BK344" s="27"/>
      <c r="BL344" s="27"/>
      <c r="BM344" s="27"/>
    </row>
    <row r="345" spans="1:65" ht="13.8" thickBot="1">
      <c r="A345" s="27"/>
      <c r="B345" s="43"/>
      <c r="C345" s="27"/>
      <c r="D345" s="27">
        <f t="shared" si="35"/>
        <v>0</v>
      </c>
      <c r="E345" s="27">
        <f>COUNTIF($AL$3:$AL$331,$C345)</f>
        <v>0</v>
      </c>
      <c r="F345" s="27">
        <f>COUNTIF($BA$3:$BA$331,$C345)</f>
        <v>0</v>
      </c>
      <c r="G345" s="27"/>
      <c r="H345" s="44"/>
      <c r="I345" s="44"/>
      <c r="J345" s="27"/>
      <c r="K345" s="27"/>
      <c r="L345" s="27"/>
      <c r="M345" s="27"/>
      <c r="N345" s="27"/>
      <c r="O345" s="27"/>
      <c r="P345" s="27"/>
      <c r="Q345" s="27"/>
      <c r="R345" s="27"/>
      <c r="S345" s="27"/>
      <c r="T345" s="27"/>
      <c r="U345" s="27">
        <f t="shared" si="34"/>
        <v>0</v>
      </c>
      <c r="V345" s="27"/>
      <c r="W345" s="27"/>
      <c r="X345" s="47"/>
      <c r="Y345" s="27"/>
      <c r="Z345" s="27"/>
      <c r="AA345" s="27"/>
      <c r="AB345" s="27"/>
      <c r="AC345" s="27"/>
      <c r="AD345" s="27"/>
      <c r="AE345" s="27"/>
      <c r="AF345" s="27"/>
      <c r="AG345" s="27"/>
      <c r="AH345" s="27"/>
      <c r="AI345" s="27"/>
      <c r="AJ345" s="268"/>
      <c r="AK345" s="47"/>
      <c r="AL345" s="27"/>
      <c r="AM345" s="27"/>
      <c r="AN345" s="27"/>
      <c r="AO345" s="27"/>
      <c r="AP345" s="27"/>
      <c r="AQ345" s="27"/>
      <c r="AR345" s="27"/>
      <c r="AS345" s="27"/>
      <c r="AT345" s="27"/>
      <c r="AU345" s="27"/>
      <c r="AV345" s="27"/>
      <c r="AW345" s="268"/>
      <c r="AX345" s="47"/>
      <c r="AY345" s="27"/>
      <c r="AZ345" s="47"/>
      <c r="BA345" s="27"/>
      <c r="BB345" s="268"/>
      <c r="BC345" s="27"/>
      <c r="BD345" s="27"/>
      <c r="BE345" s="47"/>
      <c r="BF345" s="27"/>
      <c r="BG345" s="27"/>
      <c r="BH345" s="54"/>
      <c r="BI345" s="88"/>
      <c r="BJ345" s="55"/>
      <c r="BK345" s="27"/>
      <c r="BL345" s="27"/>
      <c r="BM345" s="27"/>
    </row>
    <row r="346" spans="1:65" ht="13.8" thickBot="1">
      <c r="A346" s="27"/>
      <c r="B346" s="43"/>
      <c r="C346" s="27"/>
      <c r="D346" s="27">
        <f t="shared" si="35"/>
        <v>0</v>
      </c>
      <c r="E346" s="27">
        <f>COUNTIF($AL$3:$AL$331,$C346)</f>
        <v>0</v>
      </c>
      <c r="F346" s="27">
        <f>COUNTIF($BA$3:$BA$331,$C346)</f>
        <v>0</v>
      </c>
      <c r="G346" s="27"/>
      <c r="H346" s="44"/>
      <c r="I346" s="44"/>
      <c r="J346" s="27"/>
      <c r="K346" s="27"/>
      <c r="L346" s="27"/>
      <c r="M346" s="27"/>
      <c r="N346" s="27"/>
      <c r="O346" s="27"/>
      <c r="P346" s="27"/>
      <c r="Q346" s="27"/>
      <c r="R346" s="27"/>
      <c r="S346" s="27"/>
      <c r="T346" s="27"/>
      <c r="U346" s="27">
        <f t="shared" si="34"/>
        <v>0</v>
      </c>
      <c r="V346" s="27"/>
      <c r="W346" s="27"/>
      <c r="X346" s="47"/>
      <c r="Y346" s="27"/>
      <c r="Z346" s="27"/>
      <c r="AA346" s="27"/>
      <c r="AB346" s="27"/>
      <c r="AC346" s="27"/>
      <c r="AD346" s="27"/>
      <c r="AE346" s="27"/>
      <c r="AF346" s="27"/>
      <c r="AG346" s="27"/>
      <c r="AH346" s="27"/>
      <c r="AI346" s="27"/>
      <c r="AJ346" s="272"/>
      <c r="AK346" s="47"/>
      <c r="AL346" s="27"/>
      <c r="AM346" s="27"/>
      <c r="AN346" s="27"/>
      <c r="AO346" s="27"/>
      <c r="AP346" s="27"/>
      <c r="AQ346" s="27"/>
      <c r="AR346" s="27"/>
      <c r="AS346" s="27"/>
      <c r="AT346" s="27"/>
      <c r="AU346" s="27"/>
      <c r="AV346" s="27"/>
      <c r="AW346" s="272"/>
      <c r="AX346" s="47"/>
      <c r="AY346" s="27"/>
      <c r="AZ346" s="47"/>
      <c r="BA346" s="27"/>
      <c r="BB346" s="272"/>
      <c r="BC346" s="27"/>
      <c r="BD346" s="27"/>
      <c r="BE346" s="47"/>
      <c r="BF346" s="27"/>
      <c r="BG346" s="27"/>
      <c r="BH346" s="54"/>
      <c r="BI346" s="88"/>
      <c r="BJ346" s="55"/>
      <c r="BK346" s="27"/>
      <c r="BL346" s="27"/>
      <c r="BM346" s="27"/>
    </row>
    <row r="347" spans="1:65" ht="13.8" thickBot="1">
      <c r="A347" s="27"/>
      <c r="B347" s="43"/>
      <c r="C347" s="58" t="s">
        <v>3595</v>
      </c>
      <c r="D347" s="48">
        <f t="shared" ref="D347:F347" ca="1" si="36">SUM(D334:D346)</f>
        <v>329</v>
      </c>
      <c r="E347" s="48">
        <f t="shared" ca="1" si="36"/>
        <v>329</v>
      </c>
      <c r="F347" s="48">
        <f t="shared" ca="1" si="36"/>
        <v>32</v>
      </c>
      <c r="G347" s="27"/>
      <c r="H347" s="44"/>
      <c r="I347" s="44"/>
      <c r="J347" s="27"/>
      <c r="K347" s="27"/>
      <c r="L347" s="27"/>
      <c r="M347" s="48"/>
      <c r="N347" s="27"/>
      <c r="O347" s="27"/>
      <c r="P347" s="27"/>
      <c r="Q347" s="27"/>
      <c r="R347" s="27"/>
      <c r="S347" s="27"/>
      <c r="T347" s="27"/>
      <c r="U347" s="48">
        <f t="shared" ca="1" si="34"/>
        <v>329</v>
      </c>
      <c r="V347" s="27"/>
      <c r="W347" s="27"/>
      <c r="X347" s="47"/>
      <c r="Y347" s="27"/>
      <c r="Z347" s="27"/>
      <c r="AA347" s="27"/>
      <c r="AB347" s="27"/>
      <c r="AC347" s="27"/>
      <c r="AD347" s="27"/>
      <c r="AE347" s="27"/>
      <c r="AF347" s="27"/>
      <c r="AG347" s="27"/>
      <c r="AH347" s="27"/>
      <c r="AI347" s="27"/>
      <c r="AJ347" s="268"/>
      <c r="AK347" s="47"/>
      <c r="AL347" s="27"/>
      <c r="AM347" s="27"/>
      <c r="AN347" s="27"/>
      <c r="AO347" s="27"/>
      <c r="AP347" s="27"/>
      <c r="AQ347" s="27"/>
      <c r="AR347" s="27"/>
      <c r="AS347" s="27"/>
      <c r="AT347" s="27"/>
      <c r="AU347" s="27"/>
      <c r="AV347" s="27"/>
      <c r="AW347" s="268"/>
      <c r="AX347" s="47"/>
      <c r="AY347" s="27"/>
      <c r="AZ347" s="47"/>
      <c r="BA347" s="27"/>
      <c r="BB347" s="268"/>
      <c r="BC347" s="27"/>
      <c r="BD347" s="27"/>
      <c r="BE347" s="47"/>
      <c r="BF347" s="27"/>
      <c r="BG347" s="27"/>
      <c r="BH347" s="54"/>
      <c r="BI347" s="88"/>
      <c r="BJ347" s="55"/>
      <c r="BK347" s="27"/>
      <c r="BL347" s="27"/>
      <c r="BM347" s="27"/>
    </row>
    <row r="348" spans="1:65" ht="13.8" thickBot="1">
      <c r="A348" s="27"/>
      <c r="B348" s="43"/>
      <c r="C348" s="90" t="s">
        <v>3596</v>
      </c>
      <c r="D348" s="48">
        <f t="shared" ref="D348:E348" si="37">COUNTA($C$3:$C$331)</f>
        <v>329</v>
      </c>
      <c r="E348" s="48">
        <f t="shared" si="37"/>
        <v>329</v>
      </c>
      <c r="F348" s="48">
        <f ca="1">F347</f>
        <v>32</v>
      </c>
      <c r="G348" s="27"/>
      <c r="H348" s="44"/>
      <c r="I348" s="44"/>
      <c r="J348" s="27"/>
      <c r="K348" s="27"/>
      <c r="L348" s="27"/>
      <c r="M348" s="48"/>
      <c r="N348" s="27"/>
      <c r="O348" s="27"/>
      <c r="P348" s="27"/>
      <c r="Q348" s="27"/>
      <c r="R348" s="27"/>
      <c r="S348" s="27"/>
      <c r="T348" s="27"/>
      <c r="U348" s="48">
        <f t="shared" si="34"/>
        <v>329</v>
      </c>
      <c r="V348" s="27"/>
      <c r="W348" s="27"/>
      <c r="X348" s="47"/>
      <c r="Y348" s="27"/>
      <c r="Z348" s="27"/>
      <c r="AA348" s="27"/>
      <c r="AB348" s="27"/>
      <c r="AC348" s="27"/>
      <c r="AD348" s="27"/>
      <c r="AE348" s="27"/>
      <c r="AF348" s="27"/>
      <c r="AG348" s="27"/>
      <c r="AH348" s="27"/>
      <c r="AI348" s="27"/>
      <c r="AJ348" s="272"/>
      <c r="AK348" s="47"/>
      <c r="AL348" s="27"/>
      <c r="AM348" s="27"/>
      <c r="AN348" s="27"/>
      <c r="AO348" s="27"/>
      <c r="AP348" s="27"/>
      <c r="AQ348" s="27"/>
      <c r="AR348" s="27"/>
      <c r="AS348" s="27"/>
      <c r="AT348" s="27"/>
      <c r="AU348" s="27"/>
      <c r="AV348" s="27"/>
      <c r="AW348" s="272"/>
      <c r="AX348" s="47"/>
      <c r="AY348" s="27"/>
      <c r="AZ348" s="47"/>
      <c r="BA348" s="27"/>
      <c r="BB348" s="272"/>
      <c r="BC348" s="27"/>
      <c r="BD348" s="27"/>
      <c r="BE348" s="47"/>
      <c r="BF348" s="27"/>
      <c r="BG348" s="27"/>
      <c r="BH348" s="54"/>
      <c r="BI348" s="88"/>
      <c r="BJ348" s="55"/>
      <c r="BK348" s="27"/>
      <c r="BL348" s="27"/>
      <c r="BM348" s="27"/>
    </row>
    <row r="349" spans="1:65" ht="13.8" thickBot="1">
      <c r="A349" s="27"/>
      <c r="B349" s="43"/>
      <c r="C349" s="58" t="s">
        <v>3597</v>
      </c>
      <c r="D349" s="91">
        <f t="shared" ref="D349:F349" ca="1" si="38">D347/D348</f>
        <v>1</v>
      </c>
      <c r="E349" s="91">
        <f t="shared" ca="1" si="38"/>
        <v>1</v>
      </c>
      <c r="F349" s="91">
        <f t="shared" ca="1" si="38"/>
        <v>1</v>
      </c>
      <c r="G349" s="27"/>
      <c r="H349" s="44"/>
      <c r="I349" s="44"/>
      <c r="J349" s="27"/>
      <c r="K349" s="27"/>
      <c r="L349" s="27"/>
      <c r="M349" s="91"/>
      <c r="N349" s="27"/>
      <c r="O349" s="27"/>
      <c r="P349" s="27"/>
      <c r="Q349" s="27"/>
      <c r="R349" s="27"/>
      <c r="S349" s="27"/>
      <c r="T349" s="27"/>
      <c r="U349" s="91">
        <f ca="1">M349+D349/2</f>
        <v>0.5</v>
      </c>
      <c r="V349" s="27"/>
      <c r="W349" s="27"/>
      <c r="X349" s="47"/>
      <c r="Y349" s="27"/>
      <c r="Z349" s="27"/>
      <c r="AA349" s="27"/>
      <c r="AB349" s="27"/>
      <c r="AC349" s="27"/>
      <c r="AD349" s="27"/>
      <c r="AE349" s="27"/>
      <c r="AF349" s="27"/>
      <c r="AG349" s="27"/>
      <c r="AH349" s="27"/>
      <c r="AI349" s="27"/>
      <c r="AJ349" s="268"/>
      <c r="AK349" s="47"/>
      <c r="AL349" s="27"/>
      <c r="AM349" s="27"/>
      <c r="AN349" s="27"/>
      <c r="AO349" s="27"/>
      <c r="AP349" s="27"/>
      <c r="AQ349" s="27"/>
      <c r="AR349" s="27"/>
      <c r="AS349" s="27"/>
      <c r="AT349" s="27"/>
      <c r="AU349" s="27"/>
      <c r="AV349" s="27"/>
      <c r="AW349" s="268"/>
      <c r="AX349" s="47"/>
      <c r="AY349" s="27"/>
      <c r="AZ349" s="47"/>
      <c r="BA349" s="27"/>
      <c r="BB349" s="268"/>
      <c r="BC349" s="27"/>
      <c r="BD349" s="27"/>
      <c r="BE349" s="47"/>
      <c r="BF349" s="27"/>
      <c r="BG349" s="27"/>
      <c r="BH349" s="54"/>
      <c r="BI349" s="88"/>
      <c r="BJ349" s="55"/>
      <c r="BK349" s="27"/>
      <c r="BL349" s="27"/>
      <c r="BM349" s="27"/>
    </row>
    <row r="350" spans="1:65" ht="13.8" thickBot="1">
      <c r="A350" s="27"/>
      <c r="B350" s="43"/>
      <c r="C350" s="58"/>
      <c r="D350" s="91"/>
      <c r="E350" s="91"/>
      <c r="F350" s="44"/>
      <c r="G350" s="27"/>
      <c r="H350" s="44"/>
      <c r="I350" s="44"/>
      <c r="J350" s="27"/>
      <c r="K350" s="27"/>
      <c r="L350" s="27"/>
      <c r="M350" s="91"/>
      <c r="N350" s="27"/>
      <c r="O350" s="27"/>
      <c r="P350" s="27"/>
      <c r="Q350" s="27"/>
      <c r="R350" s="27"/>
      <c r="S350" s="27"/>
      <c r="T350" s="27"/>
      <c r="U350" s="48"/>
      <c r="V350" s="27"/>
      <c r="W350" s="27"/>
      <c r="X350" s="47"/>
      <c r="Y350" s="27"/>
      <c r="Z350" s="27"/>
      <c r="AA350" s="27"/>
      <c r="AB350" s="27"/>
      <c r="AC350" s="27"/>
      <c r="AD350" s="27"/>
      <c r="AE350" s="27"/>
      <c r="AF350" s="27"/>
      <c r="AG350" s="27"/>
      <c r="AH350" s="27"/>
      <c r="AI350" s="27"/>
      <c r="AJ350" s="272"/>
      <c r="AK350" s="47"/>
      <c r="AL350" s="27"/>
      <c r="AM350" s="27"/>
      <c r="AN350" s="27"/>
      <c r="AO350" s="27"/>
      <c r="AP350" s="27"/>
      <c r="AQ350" s="27"/>
      <c r="AR350" s="27"/>
      <c r="AS350" s="27"/>
      <c r="AT350" s="27"/>
      <c r="AU350" s="27"/>
      <c r="AV350" s="27"/>
      <c r="AW350" s="272"/>
      <c r="AX350" s="47"/>
      <c r="AY350" s="27"/>
      <c r="AZ350" s="47"/>
      <c r="BA350" s="27"/>
      <c r="BB350" s="272"/>
      <c r="BC350" s="27"/>
      <c r="BD350" s="27"/>
      <c r="BE350" s="47"/>
      <c r="BF350" s="27"/>
      <c r="BG350" s="27"/>
      <c r="BH350" s="54"/>
      <c r="BI350" s="88"/>
      <c r="BJ350" s="55"/>
      <c r="BK350" s="27"/>
      <c r="BL350" s="27"/>
      <c r="BM350" s="27"/>
    </row>
    <row r="351" spans="1:65" ht="13.8" thickBot="1">
      <c r="A351" s="27"/>
      <c r="B351" s="43"/>
      <c r="C351" s="89" t="str">
        <f ca="1">IFERROR(__xludf.DUMMYFUNCTION("UNIQUE(FLATTEN({Z3:Z331; AM3:AM331}))"),"Duy")</f>
        <v>Duy</v>
      </c>
      <c r="D351" s="91"/>
      <c r="E351" s="44"/>
      <c r="F351" s="44"/>
      <c r="G351" s="27"/>
      <c r="H351" s="44"/>
      <c r="I351" s="44"/>
      <c r="J351" s="27"/>
      <c r="K351" s="27"/>
      <c r="L351" s="27"/>
      <c r="M351" s="91"/>
      <c r="N351" s="27"/>
      <c r="O351" s="27"/>
      <c r="P351" s="27"/>
      <c r="Q351" s="27"/>
      <c r="R351" s="27"/>
      <c r="S351" s="27"/>
      <c r="T351" s="27"/>
      <c r="U351" s="48"/>
      <c r="V351" s="27"/>
      <c r="W351" s="27"/>
      <c r="X351" s="47"/>
      <c r="Y351" s="27"/>
      <c r="Z351" s="27"/>
      <c r="AA351" s="27"/>
      <c r="AB351" s="27"/>
      <c r="AC351" s="27"/>
      <c r="AD351" s="27"/>
      <c r="AE351" s="27"/>
      <c r="AF351" s="27"/>
      <c r="AG351" s="27"/>
      <c r="AH351" s="27"/>
      <c r="AI351" s="27"/>
      <c r="AJ351" s="268"/>
      <c r="AK351" s="47"/>
      <c r="AL351" s="27"/>
      <c r="AM351" s="27"/>
      <c r="AN351" s="27"/>
      <c r="AO351" s="27"/>
      <c r="AP351" s="27"/>
      <c r="AQ351" s="27"/>
      <c r="AR351" s="27"/>
      <c r="AS351" s="27"/>
      <c r="AT351" s="27"/>
      <c r="AU351" s="27"/>
      <c r="AV351" s="27"/>
      <c r="AW351" s="268"/>
      <c r="AX351" s="47"/>
      <c r="AY351" s="27"/>
      <c r="AZ351" s="47"/>
      <c r="BA351" s="27"/>
      <c r="BB351" s="268"/>
      <c r="BC351" s="27"/>
      <c r="BD351" s="27"/>
      <c r="BE351" s="47"/>
      <c r="BF351" s="27"/>
      <c r="BG351" s="27"/>
      <c r="BH351" s="54"/>
      <c r="BI351" s="88"/>
      <c r="BJ351" s="55"/>
      <c r="BK351" s="27"/>
      <c r="BL351" s="27"/>
      <c r="BM351" s="27"/>
    </row>
    <row r="352" spans="1:65" ht="13.8" thickBot="1">
      <c r="A352" s="27"/>
      <c r="B352" s="43"/>
      <c r="C352" s="89" t="str">
        <f ca="1">IFERROR(__xludf.DUMMYFUNCTION("""COMPUTED_VALUE"""),"Berardinelli")</f>
        <v>Berardinelli</v>
      </c>
      <c r="D352" s="91"/>
      <c r="E352" s="44"/>
      <c r="F352" s="44"/>
      <c r="G352" s="27"/>
      <c r="H352" s="44"/>
      <c r="I352" s="44"/>
      <c r="J352" s="27"/>
      <c r="K352" s="27"/>
      <c r="L352" s="27"/>
      <c r="M352" s="91"/>
      <c r="N352" s="27"/>
      <c r="O352" s="27"/>
      <c r="P352" s="27"/>
      <c r="Q352" s="27"/>
      <c r="R352" s="27"/>
      <c r="S352" s="27"/>
      <c r="T352" s="27"/>
      <c r="U352" s="48"/>
      <c r="V352" s="27"/>
      <c r="W352" s="27"/>
      <c r="X352" s="47"/>
      <c r="Y352" s="27"/>
      <c r="Z352" s="27"/>
      <c r="AA352" s="27"/>
      <c r="AB352" s="27"/>
      <c r="AC352" s="27"/>
      <c r="AD352" s="27"/>
      <c r="AE352" s="27"/>
      <c r="AF352" s="27"/>
      <c r="AG352" s="27"/>
      <c r="AH352" s="27"/>
      <c r="AI352" s="27"/>
      <c r="AJ352" s="272"/>
      <c r="AK352" s="47"/>
      <c r="AL352" s="27"/>
      <c r="AM352" s="27"/>
      <c r="AN352" s="27"/>
      <c r="AO352" s="27"/>
      <c r="AP352" s="27"/>
      <c r="AQ352" s="27"/>
      <c r="AR352" s="27"/>
      <c r="AS352" s="27"/>
      <c r="AT352" s="27"/>
      <c r="AU352" s="27"/>
      <c r="AV352" s="27"/>
      <c r="AW352" s="272"/>
      <c r="AX352" s="47"/>
      <c r="AY352" s="27"/>
      <c r="AZ352" s="47"/>
      <c r="BA352" s="27"/>
      <c r="BB352" s="272"/>
      <c r="BC352" s="27"/>
      <c r="BD352" s="27"/>
      <c r="BE352" s="47"/>
      <c r="BF352" s="27"/>
      <c r="BG352" s="27"/>
      <c r="BH352" s="54"/>
      <c r="BI352" s="88"/>
      <c r="BJ352" s="55"/>
      <c r="BK352" s="27"/>
      <c r="BL352" s="27"/>
      <c r="BM352" s="27"/>
    </row>
    <row r="353" spans="1:65" ht="13.8" thickBot="1">
      <c r="A353" s="27"/>
      <c r="B353" s="43"/>
      <c r="C353" s="89" t="str">
        <f ca="1">IFERROR(__xludf.DUMMYFUNCTION("""COMPUTED_VALUE"""),"Eramo")</f>
        <v>Eramo</v>
      </c>
      <c r="D353" s="91"/>
      <c r="E353" s="44"/>
      <c r="F353" s="44"/>
      <c r="G353" s="27"/>
      <c r="H353" s="44"/>
      <c r="I353" s="44"/>
      <c r="J353" s="27"/>
      <c r="K353" s="27"/>
      <c r="L353" s="27"/>
      <c r="M353" s="91"/>
      <c r="N353" s="27"/>
      <c r="O353" s="27"/>
      <c r="P353" s="27"/>
      <c r="Q353" s="27"/>
      <c r="R353" s="27"/>
      <c r="S353" s="27"/>
      <c r="T353" s="27"/>
      <c r="U353" s="48"/>
      <c r="V353" s="27"/>
      <c r="W353" s="27"/>
      <c r="X353" s="47"/>
      <c r="Y353" s="27"/>
      <c r="Z353" s="27"/>
      <c r="AA353" s="27"/>
      <c r="AB353" s="27"/>
      <c r="AC353" s="27"/>
      <c r="AD353" s="27"/>
      <c r="AE353" s="27"/>
      <c r="AF353" s="27"/>
      <c r="AG353" s="27"/>
      <c r="AH353" s="27"/>
      <c r="AI353" s="27"/>
      <c r="AJ353" s="268"/>
      <c r="AK353" s="47"/>
      <c r="AL353" s="27"/>
      <c r="AM353" s="27"/>
      <c r="AN353" s="27"/>
      <c r="AO353" s="27"/>
      <c r="AP353" s="27"/>
      <c r="AQ353" s="27"/>
      <c r="AR353" s="27"/>
      <c r="AS353" s="27"/>
      <c r="AT353" s="27"/>
      <c r="AU353" s="27"/>
      <c r="AV353" s="27"/>
      <c r="AW353" s="268"/>
      <c r="AX353" s="47"/>
      <c r="AY353" s="27"/>
      <c r="AZ353" s="47"/>
      <c r="BA353" s="27"/>
      <c r="BB353" s="268"/>
      <c r="BC353" s="27"/>
      <c r="BD353" s="27"/>
      <c r="BE353" s="47"/>
      <c r="BF353" s="27"/>
      <c r="BG353" s="27"/>
      <c r="BH353" s="54"/>
      <c r="BI353" s="88"/>
      <c r="BJ353" s="55"/>
      <c r="BK353" s="27"/>
      <c r="BL353" s="27"/>
      <c r="BM353" s="27"/>
    </row>
    <row r="354" spans="1:65" ht="13.8" thickBot="1">
      <c r="A354" s="27"/>
      <c r="B354" s="43"/>
      <c r="C354" s="89" t="str">
        <f ca="1">IFERROR(__xludf.DUMMYFUNCTION("""COMPUTED_VALUE"""),"Ugur")</f>
        <v>Ugur</v>
      </c>
      <c r="D354" s="91"/>
      <c r="E354" s="44"/>
      <c r="F354" s="44"/>
      <c r="G354" s="27"/>
      <c r="H354" s="44"/>
      <c r="I354" s="44"/>
      <c r="J354" s="27"/>
      <c r="K354" s="27"/>
      <c r="L354" s="27"/>
      <c r="M354" s="91"/>
      <c r="N354" s="27"/>
      <c r="O354" s="27"/>
      <c r="P354" s="27"/>
      <c r="Q354" s="27"/>
      <c r="R354" s="27"/>
      <c r="S354" s="27"/>
      <c r="T354" s="27"/>
      <c r="U354" s="48"/>
      <c r="V354" s="27"/>
      <c r="W354" s="27"/>
      <c r="X354" s="47"/>
      <c r="Y354" s="27"/>
      <c r="Z354" s="27"/>
      <c r="AA354" s="27"/>
      <c r="AB354" s="27"/>
      <c r="AC354" s="27"/>
      <c r="AD354" s="27"/>
      <c r="AE354" s="27"/>
      <c r="AF354" s="27"/>
      <c r="AG354" s="27"/>
      <c r="AH354" s="27"/>
      <c r="AI354" s="27"/>
      <c r="AJ354" s="272"/>
      <c r="AK354" s="47"/>
      <c r="AL354" s="27"/>
      <c r="AM354" s="27"/>
      <c r="AN354" s="27"/>
      <c r="AO354" s="27"/>
      <c r="AP354" s="27"/>
      <c r="AQ354" s="27"/>
      <c r="AR354" s="27"/>
      <c r="AS354" s="27"/>
      <c r="AT354" s="27"/>
      <c r="AU354" s="27"/>
      <c r="AV354" s="27"/>
      <c r="AW354" s="272"/>
      <c r="AX354" s="47"/>
      <c r="AY354" s="27"/>
      <c r="AZ354" s="47"/>
      <c r="BA354" s="27"/>
      <c r="BB354" s="272"/>
      <c r="BC354" s="27"/>
      <c r="BD354" s="27"/>
      <c r="BE354" s="47"/>
      <c r="BF354" s="27"/>
      <c r="BG354" s="27"/>
      <c r="BH354" s="54"/>
      <c r="BI354" s="88"/>
      <c r="BJ354" s="55"/>
      <c r="BK354" s="27"/>
      <c r="BL354" s="27"/>
      <c r="BM354" s="27"/>
    </row>
    <row r="355" spans="1:65" ht="13.8" thickBot="1">
      <c r="A355" s="27"/>
      <c r="B355" s="43"/>
      <c r="C355" s="89" t="str">
        <f ca="1">IFERROR(__xludf.DUMMYFUNCTION("""COMPUTED_VALUE"""),"Hermawan")</f>
        <v>Hermawan</v>
      </c>
      <c r="D355" s="91"/>
      <c r="E355" s="44"/>
      <c r="F355" s="44"/>
      <c r="G355" s="27"/>
      <c r="H355" s="44"/>
      <c r="I355" s="44"/>
      <c r="J355" s="27"/>
      <c r="K355" s="27"/>
      <c r="L355" s="27"/>
      <c r="M355" s="91"/>
      <c r="N355" s="27"/>
      <c r="O355" s="27"/>
      <c r="P355" s="27"/>
      <c r="Q355" s="27"/>
      <c r="R355" s="27"/>
      <c r="S355" s="27"/>
      <c r="T355" s="27"/>
      <c r="U355" s="48"/>
      <c r="V355" s="27"/>
      <c r="W355" s="27"/>
      <c r="X355" s="47"/>
      <c r="Y355" s="27"/>
      <c r="Z355" s="27"/>
      <c r="AA355" s="27"/>
      <c r="AB355" s="27"/>
      <c r="AC355" s="27"/>
      <c r="AD355" s="27"/>
      <c r="AE355" s="27"/>
      <c r="AF355" s="27"/>
      <c r="AG355" s="27"/>
      <c r="AH355" s="27"/>
      <c r="AI355" s="27"/>
      <c r="AJ355" s="268"/>
      <c r="AK355" s="47"/>
      <c r="AL355" s="27"/>
      <c r="AM355" s="27"/>
      <c r="AN355" s="27"/>
      <c r="AO355" s="27"/>
      <c r="AP355" s="27"/>
      <c r="AQ355" s="27"/>
      <c r="AR355" s="27"/>
      <c r="AS355" s="27"/>
      <c r="AT355" s="27"/>
      <c r="AU355" s="27"/>
      <c r="AV355" s="27"/>
      <c r="AW355" s="268"/>
      <c r="AX355" s="47"/>
      <c r="AY355" s="27"/>
      <c r="AZ355" s="47"/>
      <c r="BA355" s="27"/>
      <c r="BB355" s="268"/>
      <c r="BC355" s="27"/>
      <c r="BD355" s="27"/>
      <c r="BE355" s="47"/>
      <c r="BF355" s="27"/>
      <c r="BG355" s="27"/>
      <c r="BH355" s="54"/>
      <c r="BI355" s="88"/>
      <c r="BJ355" s="55"/>
      <c r="BK355" s="27"/>
      <c r="BL355" s="27"/>
      <c r="BM355" s="27"/>
    </row>
    <row r="356" spans="1:65" ht="13.8" thickBot="1">
      <c r="A356" s="27"/>
      <c r="B356" s="43"/>
      <c r="C356" s="89" t="str">
        <f ca="1">IFERROR(__xludf.DUMMYFUNCTION("""COMPUTED_VALUE"""),"Bruneliere")</f>
        <v>Bruneliere</v>
      </c>
      <c r="D356" s="91"/>
      <c r="E356" s="44"/>
      <c r="F356" s="44"/>
      <c r="G356" s="27"/>
      <c r="H356" s="44"/>
      <c r="I356" s="44"/>
      <c r="J356" s="27"/>
      <c r="K356" s="27"/>
      <c r="L356" s="27"/>
      <c r="M356" s="91"/>
      <c r="N356" s="27"/>
      <c r="O356" s="27"/>
      <c r="P356" s="27"/>
      <c r="Q356" s="27"/>
      <c r="R356" s="27"/>
      <c r="S356" s="27"/>
      <c r="T356" s="27"/>
      <c r="U356" s="48"/>
      <c r="V356" s="27"/>
      <c r="W356" s="27"/>
      <c r="X356" s="47"/>
      <c r="Y356" s="27"/>
      <c r="Z356" s="27"/>
      <c r="AA356" s="27"/>
      <c r="AB356" s="27"/>
      <c r="AC356" s="27"/>
      <c r="AD356" s="27"/>
      <c r="AE356" s="27"/>
      <c r="AF356" s="27"/>
      <c r="AG356" s="27"/>
      <c r="AH356" s="27"/>
      <c r="AI356" s="27"/>
      <c r="AJ356" s="272"/>
      <c r="AK356" s="47"/>
      <c r="AL356" s="27"/>
      <c r="AM356" s="27"/>
      <c r="AN356" s="27"/>
      <c r="AO356" s="27"/>
      <c r="AP356" s="27"/>
      <c r="AQ356" s="27"/>
      <c r="AR356" s="27"/>
      <c r="AS356" s="27"/>
      <c r="AT356" s="27"/>
      <c r="AU356" s="27"/>
      <c r="AV356" s="27"/>
      <c r="AW356" s="272"/>
      <c r="AX356" s="47"/>
      <c r="AY356" s="27"/>
      <c r="AZ356" s="47"/>
      <c r="BA356" s="27"/>
      <c r="BB356" s="272"/>
      <c r="BC356" s="27"/>
      <c r="BD356" s="27"/>
      <c r="BE356" s="47"/>
      <c r="BF356" s="27"/>
      <c r="BG356" s="27"/>
      <c r="BH356" s="54"/>
      <c r="BI356" s="88"/>
      <c r="BJ356" s="55"/>
      <c r="BK356" s="27"/>
      <c r="BL356" s="27"/>
      <c r="BM356" s="27"/>
    </row>
    <row r="357" spans="1:65" ht="13.8" thickBot="1">
      <c r="A357" s="27"/>
      <c r="B357" s="43"/>
      <c r="C357" s="89" t="str">
        <f ca="1">IFERROR(__xludf.DUMMYFUNCTION("""COMPUTED_VALUE"""),"Gritsch")</f>
        <v>Gritsch</v>
      </c>
      <c r="D357" s="91"/>
      <c r="E357" s="44"/>
      <c r="F357" s="44"/>
      <c r="G357" s="27"/>
      <c r="H357" s="44"/>
      <c r="I357" s="44"/>
      <c r="J357" s="27"/>
      <c r="K357" s="27"/>
      <c r="L357" s="27"/>
      <c r="M357" s="91"/>
      <c r="N357" s="27"/>
      <c r="O357" s="27"/>
      <c r="P357" s="27"/>
      <c r="Q357" s="27"/>
      <c r="R357" s="27"/>
      <c r="S357" s="27"/>
      <c r="T357" s="27"/>
      <c r="U357" s="48"/>
      <c r="V357" s="27"/>
      <c r="W357" s="27"/>
      <c r="X357" s="47"/>
      <c r="Y357" s="27"/>
      <c r="Z357" s="27"/>
      <c r="AA357" s="27"/>
      <c r="AB357" s="27"/>
      <c r="AC357" s="27"/>
      <c r="AD357" s="27"/>
      <c r="AE357" s="27"/>
      <c r="AF357" s="27"/>
      <c r="AG357" s="27"/>
      <c r="AH357" s="27"/>
      <c r="AI357" s="27"/>
      <c r="AJ357" s="268"/>
      <c r="AK357" s="47"/>
      <c r="AL357" s="27"/>
      <c r="AM357" s="27"/>
      <c r="AN357" s="27"/>
      <c r="AO357" s="27"/>
      <c r="AP357" s="27"/>
      <c r="AQ357" s="27"/>
      <c r="AR357" s="27"/>
      <c r="AS357" s="27"/>
      <c r="AT357" s="27"/>
      <c r="AU357" s="27"/>
      <c r="AV357" s="27"/>
      <c r="AW357" s="268"/>
      <c r="AX357" s="47"/>
      <c r="AY357" s="27"/>
      <c r="AZ357" s="47"/>
      <c r="BA357" s="27"/>
      <c r="BB357" s="268"/>
      <c r="BC357" s="27"/>
      <c r="BD357" s="27"/>
      <c r="BE357" s="47"/>
      <c r="BF357" s="27"/>
      <c r="BG357" s="27"/>
      <c r="BH357" s="54"/>
      <c r="BI357" s="88"/>
      <c r="BJ357" s="55"/>
      <c r="BK357" s="27"/>
      <c r="BL357" s="27"/>
      <c r="BM357" s="27"/>
    </row>
    <row r="358" spans="1:65" ht="13.8" thickBot="1">
      <c r="A358" s="27"/>
      <c r="B358" s="43"/>
      <c r="C358" s="89" t="str">
        <f ca="1">IFERROR(__xludf.DUMMYFUNCTION("""COMPUTED_VALUE"""),"Carvalho")</f>
        <v>Carvalho</v>
      </c>
      <c r="D358" s="91"/>
      <c r="E358" s="44"/>
      <c r="F358" s="44"/>
      <c r="G358" s="27"/>
      <c r="H358" s="44"/>
      <c r="I358" s="44"/>
      <c r="J358" s="27"/>
      <c r="K358" s="27"/>
      <c r="L358" s="27"/>
      <c r="M358" s="91"/>
      <c r="N358" s="27"/>
      <c r="O358" s="27"/>
      <c r="P358" s="27"/>
      <c r="Q358" s="27"/>
      <c r="R358" s="27"/>
      <c r="S358" s="27"/>
      <c r="T358" s="27"/>
      <c r="U358" s="48"/>
      <c r="V358" s="27"/>
      <c r="W358" s="27"/>
      <c r="X358" s="47"/>
      <c r="Y358" s="27"/>
      <c r="Z358" s="27"/>
      <c r="AA358" s="27"/>
      <c r="AB358" s="27"/>
      <c r="AC358" s="27"/>
      <c r="AD358" s="27"/>
      <c r="AE358" s="27"/>
      <c r="AF358" s="27"/>
      <c r="AG358" s="27"/>
      <c r="AH358" s="27"/>
      <c r="AI358" s="27"/>
      <c r="AJ358" s="272"/>
      <c r="AK358" s="47"/>
      <c r="AL358" s="27"/>
      <c r="AM358" s="27"/>
      <c r="AN358" s="27"/>
      <c r="AO358" s="27"/>
      <c r="AP358" s="27"/>
      <c r="AQ358" s="27"/>
      <c r="AR358" s="27"/>
      <c r="AS358" s="27"/>
      <c r="AT358" s="27"/>
      <c r="AU358" s="27"/>
      <c r="AV358" s="27"/>
      <c r="AW358" s="272"/>
      <c r="AX358" s="47"/>
      <c r="AY358" s="27"/>
      <c r="AZ358" s="47"/>
      <c r="BA358" s="27"/>
      <c r="BB358" s="272"/>
      <c r="BC358" s="27"/>
      <c r="BD358" s="27"/>
      <c r="BE358" s="47"/>
      <c r="BF358" s="27"/>
      <c r="BG358" s="27"/>
      <c r="BH358" s="54"/>
      <c r="BI358" s="88"/>
      <c r="BJ358" s="55"/>
      <c r="BK358" s="27"/>
      <c r="BL358" s="27"/>
      <c r="BM358" s="27"/>
    </row>
    <row r="359" spans="1:65" ht="13.8" thickBot="1">
      <c r="A359" s="27"/>
      <c r="B359" s="43"/>
      <c r="C359" s="89" t="str">
        <f ca="1">IFERROR(__xludf.DUMMYFUNCTION("""COMPUTED_VALUE"""),"Abbas")</f>
        <v>Abbas</v>
      </c>
      <c r="D359" s="91"/>
      <c r="E359" s="44"/>
      <c r="F359" s="44"/>
      <c r="G359" s="27"/>
      <c r="H359" s="44"/>
      <c r="I359" s="44"/>
      <c r="J359" s="27"/>
      <c r="K359" s="27"/>
      <c r="L359" s="27"/>
      <c r="M359" s="91"/>
      <c r="N359" s="27"/>
      <c r="O359" s="27"/>
      <c r="P359" s="27"/>
      <c r="Q359" s="27"/>
      <c r="R359" s="27"/>
      <c r="S359" s="27"/>
      <c r="T359" s="27"/>
      <c r="U359" s="48"/>
      <c r="V359" s="27"/>
      <c r="W359" s="27"/>
      <c r="X359" s="47"/>
      <c r="Y359" s="27"/>
      <c r="Z359" s="27"/>
      <c r="AA359" s="27"/>
      <c r="AB359" s="27"/>
      <c r="AC359" s="27"/>
      <c r="AD359" s="27"/>
      <c r="AE359" s="27"/>
      <c r="AF359" s="27"/>
      <c r="AG359" s="27"/>
      <c r="AH359" s="27"/>
      <c r="AI359" s="27"/>
      <c r="AJ359" s="268"/>
      <c r="AK359" s="47"/>
      <c r="AL359" s="27"/>
      <c r="AM359" s="27"/>
      <c r="AN359" s="27"/>
      <c r="AO359" s="27"/>
      <c r="AP359" s="27"/>
      <c r="AQ359" s="27"/>
      <c r="AR359" s="27"/>
      <c r="AS359" s="27"/>
      <c r="AT359" s="27"/>
      <c r="AU359" s="27"/>
      <c r="AV359" s="27"/>
      <c r="AW359" s="268"/>
      <c r="AX359" s="47"/>
      <c r="AY359" s="27"/>
      <c r="AZ359" s="47"/>
      <c r="BA359" s="27"/>
      <c r="BB359" s="268"/>
      <c r="BC359" s="27"/>
      <c r="BD359" s="27"/>
      <c r="BE359" s="47"/>
      <c r="BF359" s="27"/>
      <c r="BG359" s="27"/>
      <c r="BH359" s="54"/>
      <c r="BI359" s="88"/>
      <c r="BJ359" s="55"/>
      <c r="BK359" s="27"/>
      <c r="BL359" s="27"/>
      <c r="BM359" s="27"/>
    </row>
    <row r="360" spans="1:65" ht="13.8" thickBot="1">
      <c r="A360" s="27"/>
      <c r="B360" s="43"/>
      <c r="C360" s="89" t="str">
        <f ca="1">IFERROR(__xludf.DUMMYFUNCTION("""COMPUTED_VALUE"""),"Muttillo")</f>
        <v>Muttillo</v>
      </c>
      <c r="D360" s="91"/>
      <c r="E360" s="44"/>
      <c r="F360" s="44"/>
      <c r="G360" s="27"/>
      <c r="H360" s="44"/>
      <c r="I360" s="44"/>
      <c r="J360" s="27"/>
      <c r="K360" s="27"/>
      <c r="L360" s="27"/>
      <c r="M360" s="91"/>
      <c r="N360" s="27"/>
      <c r="O360" s="27"/>
      <c r="P360" s="27"/>
      <c r="Q360" s="27"/>
      <c r="R360" s="27"/>
      <c r="S360" s="27"/>
      <c r="T360" s="27"/>
      <c r="U360" s="48"/>
      <c r="V360" s="27"/>
      <c r="W360" s="27"/>
      <c r="X360" s="47"/>
      <c r="Y360" s="27"/>
      <c r="Z360" s="27"/>
      <c r="AA360" s="27"/>
      <c r="AB360" s="27"/>
      <c r="AC360" s="27"/>
      <c r="AD360" s="27"/>
      <c r="AE360" s="27"/>
      <c r="AF360" s="27"/>
      <c r="AG360" s="27"/>
      <c r="AH360" s="27"/>
      <c r="AI360" s="27"/>
      <c r="AJ360" s="272"/>
      <c r="AK360" s="47"/>
      <c r="AL360" s="27"/>
      <c r="AM360" s="27"/>
      <c r="AN360" s="27"/>
      <c r="AO360" s="27"/>
      <c r="AP360" s="27"/>
      <c r="AQ360" s="27"/>
      <c r="AR360" s="27"/>
      <c r="AS360" s="27"/>
      <c r="AT360" s="27"/>
      <c r="AU360" s="27"/>
      <c r="AV360" s="27"/>
      <c r="AW360" s="272"/>
      <c r="AX360" s="47"/>
      <c r="AY360" s="27"/>
      <c r="AZ360" s="47"/>
      <c r="BA360" s="27"/>
      <c r="BB360" s="272"/>
      <c r="BC360" s="27"/>
      <c r="BD360" s="27"/>
      <c r="BE360" s="47"/>
      <c r="BF360" s="27"/>
      <c r="BG360" s="27"/>
      <c r="BH360" s="54"/>
      <c r="BI360" s="88"/>
      <c r="BJ360" s="55"/>
      <c r="BK360" s="27"/>
      <c r="BL360" s="27"/>
      <c r="BM360" s="27"/>
    </row>
    <row r="361" spans="1:65" ht="13.8" thickBot="1">
      <c r="A361" s="27"/>
      <c r="B361" s="43"/>
      <c r="C361" s="89" t="str">
        <f ca="1">IFERROR(__xludf.DUMMYFUNCTION("""COMPUTED_VALUE"""),"Bucaioni")</f>
        <v>Bucaioni</v>
      </c>
      <c r="D361" s="91"/>
      <c r="E361" s="44"/>
      <c r="F361" s="44"/>
      <c r="G361" s="27"/>
      <c r="H361" s="44"/>
      <c r="I361" s="44"/>
      <c r="J361" s="27"/>
      <c r="K361" s="27"/>
      <c r="L361" s="27"/>
      <c r="M361" s="91"/>
      <c r="N361" s="27"/>
      <c r="O361" s="27"/>
      <c r="P361" s="27"/>
      <c r="Q361" s="27"/>
      <c r="R361" s="27"/>
      <c r="S361" s="27"/>
      <c r="T361" s="27"/>
      <c r="U361" s="48"/>
      <c r="V361" s="27"/>
      <c r="W361" s="27"/>
      <c r="X361" s="47"/>
      <c r="Y361" s="27"/>
      <c r="Z361" s="27"/>
      <c r="AA361" s="27"/>
      <c r="AB361" s="27"/>
      <c r="AC361" s="27"/>
      <c r="AD361" s="27"/>
      <c r="AE361" s="27"/>
      <c r="AF361" s="27"/>
      <c r="AG361" s="27"/>
      <c r="AH361" s="27"/>
      <c r="AI361" s="27"/>
      <c r="AJ361" s="268"/>
      <c r="AK361" s="47"/>
      <c r="AL361" s="27"/>
      <c r="AM361" s="27"/>
      <c r="AN361" s="27"/>
      <c r="AO361" s="27"/>
      <c r="AP361" s="27"/>
      <c r="AQ361" s="27"/>
      <c r="AR361" s="27"/>
      <c r="AS361" s="27"/>
      <c r="AT361" s="27"/>
      <c r="AU361" s="27"/>
      <c r="AV361" s="27"/>
      <c r="AW361" s="268"/>
      <c r="AX361" s="47"/>
      <c r="AY361" s="27"/>
      <c r="AZ361" s="47"/>
      <c r="BA361" s="27"/>
      <c r="BB361" s="268"/>
      <c r="BC361" s="27"/>
      <c r="BD361" s="27"/>
      <c r="BE361" s="47"/>
      <c r="BF361" s="27"/>
      <c r="BG361" s="27"/>
      <c r="BH361" s="54"/>
      <c r="BI361" s="88"/>
      <c r="BJ361" s="55"/>
      <c r="BK361" s="27"/>
      <c r="BL361" s="27"/>
      <c r="BM361" s="27"/>
    </row>
    <row r="362" spans="1:65" ht="13.8" thickBot="1">
      <c r="A362" s="27"/>
      <c r="B362" s="43"/>
      <c r="C362" s="89"/>
      <c r="D362" s="91"/>
      <c r="E362" s="44"/>
      <c r="F362" s="44"/>
      <c r="G362" s="27"/>
      <c r="H362" s="44"/>
      <c r="I362" s="44"/>
      <c r="J362" s="27"/>
      <c r="K362" s="27"/>
      <c r="L362" s="27"/>
      <c r="M362" s="91"/>
      <c r="N362" s="27"/>
      <c r="O362" s="27"/>
      <c r="P362" s="27"/>
      <c r="Q362" s="27"/>
      <c r="R362" s="27"/>
      <c r="S362" s="27"/>
      <c r="T362" s="27"/>
      <c r="U362" s="48"/>
      <c r="V362" s="27"/>
      <c r="W362" s="27"/>
      <c r="X362" s="47"/>
      <c r="Y362" s="27"/>
      <c r="Z362" s="27"/>
      <c r="AA362" s="27"/>
      <c r="AB362" s="27"/>
      <c r="AC362" s="27"/>
      <c r="AD362" s="27"/>
      <c r="AE362" s="27"/>
      <c r="AF362" s="27"/>
      <c r="AG362" s="27"/>
      <c r="AH362" s="27"/>
      <c r="AI362" s="27"/>
      <c r="AJ362" s="272"/>
      <c r="AK362" s="47"/>
      <c r="AL362" s="27"/>
      <c r="AM362" s="27"/>
      <c r="AN362" s="27"/>
      <c r="AO362" s="27"/>
      <c r="AP362" s="27"/>
      <c r="AQ362" s="27"/>
      <c r="AR362" s="27"/>
      <c r="AS362" s="27"/>
      <c r="AT362" s="27"/>
      <c r="AU362" s="27"/>
      <c r="AV362" s="27"/>
      <c r="AW362" s="272"/>
      <c r="AX362" s="47"/>
      <c r="AY362" s="27"/>
      <c r="AZ362" s="47"/>
      <c r="BA362" s="27"/>
      <c r="BB362" s="272"/>
      <c r="BC362" s="27"/>
      <c r="BD362" s="27"/>
      <c r="BE362" s="47"/>
      <c r="BF362" s="27"/>
      <c r="BG362" s="27"/>
      <c r="BH362" s="54"/>
      <c r="BI362" s="88"/>
      <c r="BJ362" s="55"/>
      <c r="BK362" s="27"/>
      <c r="BL362" s="27"/>
      <c r="BM362" s="27"/>
    </row>
  </sheetData>
  <conditionalFormatting sqref="G2:G362">
    <cfRule type="cellIs" dxfId="5" priority="1" operator="equal">
      <formula>0</formula>
    </cfRule>
    <cfRule type="cellIs" dxfId="4" priority="2" operator="equal">
      <formula>1</formula>
    </cfRule>
  </conditionalFormatting>
  <dataValidations count="1">
    <dataValidation type="list" allowBlank="1" sqref="Y3:Y331 AL3:AL331 BA3:BA331" xr:uid="{00000000-0002-0000-0600-000000000000}">
      <formula1>"ADDIVA,ALSTOM,Cnet Svenska AB,CW,DEFTR,3DTF,ESOGU,GSSI,GST,IIT,IMT,INNORIV,ISEP,JKU,LEONARDO,LIE,MDU,OTOKAR,PG,RISE,SIEM,SOFT,Solidcomp LTD,TL,UEF,UIBK,UNITE,UR1"</formula1>
    </dataValidation>
  </dataValidations>
  <hyperlinks>
    <hyperlink ref="I3" r:id="rId1" xr:uid="{00000000-0004-0000-0600-000000000000}"/>
    <hyperlink ref="M3" r:id="rId2" xr:uid="{00000000-0004-0000-0600-000001000000}"/>
    <hyperlink ref="M4" r:id="rId3" xr:uid="{00000000-0004-0000-0600-000002000000}"/>
    <hyperlink ref="M5" r:id="rId4" xr:uid="{00000000-0004-0000-0600-000003000000}"/>
    <hyperlink ref="M6" r:id="rId5" xr:uid="{00000000-0004-0000-0600-000004000000}"/>
    <hyperlink ref="M7" r:id="rId6" xr:uid="{00000000-0004-0000-0600-000005000000}"/>
    <hyperlink ref="I8" r:id="rId7" xr:uid="{00000000-0004-0000-0600-000006000000}"/>
    <hyperlink ref="M8" r:id="rId8" xr:uid="{00000000-0004-0000-0600-000007000000}"/>
    <hyperlink ref="M9" r:id="rId9" xr:uid="{00000000-0004-0000-0600-000008000000}"/>
    <hyperlink ref="M10" r:id="rId10" xr:uid="{00000000-0004-0000-0600-000009000000}"/>
    <hyperlink ref="M11" r:id="rId11" xr:uid="{00000000-0004-0000-0600-00000A000000}"/>
    <hyperlink ref="M12" r:id="rId12" xr:uid="{00000000-0004-0000-0600-00000B000000}"/>
    <hyperlink ref="M13" r:id="rId13" xr:uid="{00000000-0004-0000-0600-00000C000000}"/>
    <hyperlink ref="M14" r:id="rId14" xr:uid="{00000000-0004-0000-0600-00000D000000}"/>
    <hyperlink ref="M15" r:id="rId15" xr:uid="{00000000-0004-0000-0600-00000E000000}"/>
    <hyperlink ref="M16" r:id="rId16" xr:uid="{00000000-0004-0000-0600-00000F000000}"/>
    <hyperlink ref="M17" r:id="rId17" xr:uid="{00000000-0004-0000-0600-000010000000}"/>
    <hyperlink ref="M18" r:id="rId18" xr:uid="{00000000-0004-0000-0600-000011000000}"/>
    <hyperlink ref="M19" r:id="rId19" xr:uid="{00000000-0004-0000-0600-000012000000}"/>
    <hyperlink ref="M20" r:id="rId20" xr:uid="{00000000-0004-0000-0600-000013000000}"/>
    <hyperlink ref="M21" r:id="rId21" xr:uid="{00000000-0004-0000-0600-000014000000}"/>
    <hyperlink ref="M22" r:id="rId22" xr:uid="{00000000-0004-0000-0600-000015000000}"/>
    <hyperlink ref="M23" r:id="rId23" xr:uid="{00000000-0004-0000-0600-000016000000}"/>
    <hyperlink ref="M24" r:id="rId24" xr:uid="{00000000-0004-0000-0600-000017000000}"/>
    <hyperlink ref="M25" r:id="rId25" xr:uid="{00000000-0004-0000-0600-000018000000}"/>
    <hyperlink ref="M26" r:id="rId26" xr:uid="{00000000-0004-0000-0600-000019000000}"/>
    <hyperlink ref="I27" r:id="rId27" xr:uid="{00000000-0004-0000-0600-00001A000000}"/>
    <hyperlink ref="M27" r:id="rId28" xr:uid="{00000000-0004-0000-0600-00001B000000}"/>
    <hyperlink ref="M28" r:id="rId29" xr:uid="{00000000-0004-0000-0600-00001C000000}"/>
    <hyperlink ref="M29" r:id="rId30" xr:uid="{00000000-0004-0000-0600-00001D000000}"/>
    <hyperlink ref="M30" r:id="rId31" xr:uid="{00000000-0004-0000-0600-00001E000000}"/>
    <hyperlink ref="M31" r:id="rId32" xr:uid="{00000000-0004-0000-0600-00001F000000}"/>
    <hyperlink ref="M32" r:id="rId33" xr:uid="{00000000-0004-0000-0600-000020000000}"/>
    <hyperlink ref="M33" r:id="rId34" xr:uid="{00000000-0004-0000-0600-000021000000}"/>
    <hyperlink ref="M34" r:id="rId35" xr:uid="{00000000-0004-0000-0600-000022000000}"/>
    <hyperlink ref="M35" r:id="rId36" xr:uid="{00000000-0004-0000-0600-000023000000}"/>
    <hyperlink ref="M36" r:id="rId37" xr:uid="{00000000-0004-0000-0600-000024000000}"/>
    <hyperlink ref="M37" r:id="rId38" xr:uid="{00000000-0004-0000-0600-000025000000}"/>
    <hyperlink ref="M38" r:id="rId39" xr:uid="{00000000-0004-0000-0600-000026000000}"/>
    <hyperlink ref="M40" r:id="rId40" xr:uid="{00000000-0004-0000-0600-000027000000}"/>
    <hyperlink ref="M41" r:id="rId41" xr:uid="{00000000-0004-0000-0600-000028000000}"/>
    <hyperlink ref="M42" r:id="rId42" xr:uid="{00000000-0004-0000-0600-000029000000}"/>
    <hyperlink ref="M43" r:id="rId43" xr:uid="{00000000-0004-0000-0600-00002A000000}"/>
    <hyperlink ref="M44" r:id="rId44" xr:uid="{00000000-0004-0000-0600-00002B000000}"/>
    <hyperlink ref="I45" r:id="rId45" xr:uid="{00000000-0004-0000-0600-00002C000000}"/>
    <hyperlink ref="M45" r:id="rId46" xr:uid="{00000000-0004-0000-0600-00002D000000}"/>
    <hyperlink ref="M46" r:id="rId47" xr:uid="{00000000-0004-0000-0600-00002E000000}"/>
    <hyperlink ref="M47" r:id="rId48" xr:uid="{00000000-0004-0000-0600-00002F000000}"/>
    <hyperlink ref="M48" r:id="rId49" xr:uid="{00000000-0004-0000-0600-000030000000}"/>
    <hyperlink ref="M50" r:id="rId50" xr:uid="{00000000-0004-0000-0600-000031000000}"/>
    <hyperlink ref="M51" r:id="rId51" xr:uid="{00000000-0004-0000-0600-000032000000}"/>
    <hyperlink ref="M52" r:id="rId52" xr:uid="{00000000-0004-0000-0600-000033000000}"/>
    <hyperlink ref="M53" r:id="rId53" xr:uid="{00000000-0004-0000-0600-000034000000}"/>
    <hyperlink ref="M54" r:id="rId54" xr:uid="{00000000-0004-0000-0600-000035000000}"/>
    <hyperlink ref="M55" r:id="rId55" xr:uid="{00000000-0004-0000-0600-000036000000}"/>
    <hyperlink ref="M56" r:id="rId56" xr:uid="{00000000-0004-0000-0600-000037000000}"/>
    <hyperlink ref="I57" r:id="rId57" xr:uid="{00000000-0004-0000-0600-000038000000}"/>
    <hyperlink ref="M57" r:id="rId58" xr:uid="{00000000-0004-0000-0600-000039000000}"/>
    <hyperlink ref="M58" r:id="rId59" xr:uid="{00000000-0004-0000-0600-00003A000000}"/>
    <hyperlink ref="M59" r:id="rId60" xr:uid="{00000000-0004-0000-0600-00003B000000}"/>
    <hyperlink ref="M60" r:id="rId61" xr:uid="{00000000-0004-0000-0600-00003C000000}"/>
    <hyperlink ref="M61" r:id="rId62" xr:uid="{00000000-0004-0000-0600-00003D000000}"/>
    <hyperlink ref="M62" r:id="rId63" xr:uid="{00000000-0004-0000-0600-00003E000000}"/>
    <hyperlink ref="M63" r:id="rId64" xr:uid="{00000000-0004-0000-0600-00003F000000}"/>
    <hyperlink ref="M64" r:id="rId65" xr:uid="{00000000-0004-0000-0600-000040000000}"/>
    <hyperlink ref="M65" r:id="rId66" xr:uid="{00000000-0004-0000-0600-000041000000}"/>
    <hyperlink ref="M66" r:id="rId67" xr:uid="{00000000-0004-0000-0600-000042000000}"/>
    <hyperlink ref="M67" r:id="rId68" xr:uid="{00000000-0004-0000-0600-000043000000}"/>
    <hyperlink ref="M68" r:id="rId69" xr:uid="{00000000-0004-0000-0600-000044000000}"/>
    <hyperlink ref="M69" r:id="rId70" xr:uid="{00000000-0004-0000-0600-000045000000}"/>
    <hyperlink ref="M70" r:id="rId71" xr:uid="{00000000-0004-0000-0600-000046000000}"/>
    <hyperlink ref="M71" r:id="rId72" xr:uid="{00000000-0004-0000-0600-000047000000}"/>
    <hyperlink ref="M72" r:id="rId73" xr:uid="{00000000-0004-0000-0600-000048000000}"/>
    <hyperlink ref="M73" r:id="rId74" xr:uid="{00000000-0004-0000-0600-000049000000}"/>
    <hyperlink ref="M74" r:id="rId75" xr:uid="{00000000-0004-0000-0600-00004A000000}"/>
    <hyperlink ref="M75" r:id="rId76" xr:uid="{00000000-0004-0000-0600-00004B000000}"/>
    <hyperlink ref="M76" r:id="rId77" xr:uid="{00000000-0004-0000-0600-00004C000000}"/>
    <hyperlink ref="M77" r:id="rId78" xr:uid="{00000000-0004-0000-0600-00004D000000}"/>
    <hyperlink ref="M78" r:id="rId79" xr:uid="{00000000-0004-0000-0600-00004E000000}"/>
    <hyperlink ref="M79" r:id="rId80" xr:uid="{00000000-0004-0000-0600-00004F000000}"/>
    <hyperlink ref="M80" r:id="rId81" xr:uid="{00000000-0004-0000-0600-000050000000}"/>
    <hyperlink ref="M81" r:id="rId82" xr:uid="{00000000-0004-0000-0600-000051000000}"/>
    <hyperlink ref="M82" r:id="rId83" xr:uid="{00000000-0004-0000-0600-000052000000}"/>
    <hyperlink ref="M83" r:id="rId84" xr:uid="{00000000-0004-0000-0600-000053000000}"/>
    <hyperlink ref="I84" r:id="rId85" xr:uid="{00000000-0004-0000-0600-000054000000}"/>
    <hyperlink ref="M84" r:id="rId86" xr:uid="{00000000-0004-0000-0600-000055000000}"/>
    <hyperlink ref="I85" r:id="rId87" xr:uid="{00000000-0004-0000-0600-000056000000}"/>
    <hyperlink ref="M85" r:id="rId88" xr:uid="{00000000-0004-0000-0600-000057000000}"/>
    <hyperlink ref="M86" r:id="rId89" xr:uid="{00000000-0004-0000-0600-000058000000}"/>
    <hyperlink ref="M87" r:id="rId90" xr:uid="{00000000-0004-0000-0600-000059000000}"/>
    <hyperlink ref="M88" r:id="rId91" xr:uid="{00000000-0004-0000-0600-00005A000000}"/>
    <hyperlink ref="M89" r:id="rId92" xr:uid="{00000000-0004-0000-0600-00005B000000}"/>
    <hyperlink ref="M90" r:id="rId93" xr:uid="{00000000-0004-0000-0600-00005C000000}"/>
    <hyperlink ref="I91" r:id="rId94" xr:uid="{00000000-0004-0000-0600-00005D000000}"/>
    <hyperlink ref="M91" r:id="rId95" xr:uid="{00000000-0004-0000-0600-00005E000000}"/>
    <hyperlink ref="M92" r:id="rId96" xr:uid="{00000000-0004-0000-0600-00005F000000}"/>
    <hyperlink ref="M93" r:id="rId97" xr:uid="{00000000-0004-0000-0600-000060000000}"/>
    <hyperlink ref="M94" r:id="rId98" xr:uid="{00000000-0004-0000-0600-000061000000}"/>
    <hyperlink ref="M95" r:id="rId99" xr:uid="{00000000-0004-0000-0600-000062000000}"/>
    <hyperlink ref="M96" r:id="rId100" xr:uid="{00000000-0004-0000-0600-000063000000}"/>
    <hyperlink ref="M97" r:id="rId101" xr:uid="{00000000-0004-0000-0600-000064000000}"/>
    <hyperlink ref="M98" r:id="rId102" xr:uid="{00000000-0004-0000-0600-000065000000}"/>
    <hyperlink ref="M99" r:id="rId103" xr:uid="{00000000-0004-0000-0600-000066000000}"/>
    <hyperlink ref="M100" r:id="rId104" xr:uid="{00000000-0004-0000-0600-000067000000}"/>
    <hyperlink ref="M101" r:id="rId105" xr:uid="{00000000-0004-0000-0600-000068000000}"/>
    <hyperlink ref="M102" r:id="rId106" xr:uid="{00000000-0004-0000-0600-000069000000}"/>
    <hyperlink ref="M103" r:id="rId107" xr:uid="{00000000-0004-0000-0600-00006A000000}"/>
    <hyperlink ref="M104" r:id="rId108" xr:uid="{00000000-0004-0000-0600-00006B000000}"/>
    <hyperlink ref="M105" r:id="rId109" xr:uid="{00000000-0004-0000-0600-00006C000000}"/>
    <hyperlink ref="M106" r:id="rId110" xr:uid="{00000000-0004-0000-0600-00006D000000}"/>
    <hyperlink ref="M107" r:id="rId111" xr:uid="{00000000-0004-0000-0600-00006E000000}"/>
    <hyperlink ref="M108" r:id="rId112" xr:uid="{00000000-0004-0000-0600-00006F000000}"/>
    <hyperlink ref="M109" r:id="rId113" xr:uid="{00000000-0004-0000-0600-000070000000}"/>
    <hyperlink ref="I110" r:id="rId114" xr:uid="{00000000-0004-0000-0600-000071000000}"/>
    <hyperlink ref="M110" r:id="rId115" xr:uid="{00000000-0004-0000-0600-000072000000}"/>
    <hyperlink ref="M111" r:id="rId116" xr:uid="{00000000-0004-0000-0600-000073000000}"/>
    <hyperlink ref="M112" r:id="rId117" xr:uid="{00000000-0004-0000-0600-000074000000}"/>
    <hyperlink ref="M113" r:id="rId118" xr:uid="{00000000-0004-0000-0600-000075000000}"/>
    <hyperlink ref="M114" r:id="rId119" xr:uid="{00000000-0004-0000-0600-000076000000}"/>
    <hyperlink ref="M115" r:id="rId120" xr:uid="{00000000-0004-0000-0600-000077000000}"/>
    <hyperlink ref="M116" r:id="rId121" xr:uid="{00000000-0004-0000-0600-000078000000}"/>
    <hyperlink ref="M117" r:id="rId122" xr:uid="{00000000-0004-0000-0600-000079000000}"/>
    <hyperlink ref="M118" r:id="rId123" xr:uid="{00000000-0004-0000-0600-00007A000000}"/>
    <hyperlink ref="M119" r:id="rId124" xr:uid="{00000000-0004-0000-0600-00007B000000}"/>
    <hyperlink ref="M120" r:id="rId125" xr:uid="{00000000-0004-0000-0600-00007C000000}"/>
    <hyperlink ref="M121" r:id="rId126" xr:uid="{00000000-0004-0000-0600-00007D000000}"/>
    <hyperlink ref="M122" r:id="rId127" xr:uid="{00000000-0004-0000-0600-00007E000000}"/>
    <hyperlink ref="M123" r:id="rId128" xr:uid="{00000000-0004-0000-0600-00007F000000}"/>
    <hyperlink ref="M124" r:id="rId129" xr:uid="{00000000-0004-0000-0600-000080000000}"/>
    <hyperlink ref="M125" r:id="rId130" xr:uid="{00000000-0004-0000-0600-000081000000}"/>
    <hyperlink ref="M126" r:id="rId131" xr:uid="{00000000-0004-0000-0600-000082000000}"/>
    <hyperlink ref="M127" r:id="rId132" xr:uid="{00000000-0004-0000-0600-000083000000}"/>
    <hyperlink ref="M128" r:id="rId133" xr:uid="{00000000-0004-0000-0600-000084000000}"/>
    <hyperlink ref="M129" r:id="rId134" xr:uid="{00000000-0004-0000-0600-000085000000}"/>
    <hyperlink ref="M130" r:id="rId135" xr:uid="{00000000-0004-0000-0600-000086000000}"/>
    <hyperlink ref="M131" r:id="rId136" xr:uid="{00000000-0004-0000-0600-000087000000}"/>
    <hyperlink ref="I132" r:id="rId137" xr:uid="{00000000-0004-0000-0600-000088000000}"/>
    <hyperlink ref="M132" r:id="rId138" xr:uid="{00000000-0004-0000-0600-000089000000}"/>
    <hyperlink ref="M133" r:id="rId139" xr:uid="{00000000-0004-0000-0600-00008A000000}"/>
    <hyperlink ref="M134" r:id="rId140" xr:uid="{00000000-0004-0000-0600-00008B000000}"/>
    <hyperlink ref="M135" r:id="rId141" xr:uid="{00000000-0004-0000-0600-00008C000000}"/>
    <hyperlink ref="M136" r:id="rId142" xr:uid="{00000000-0004-0000-0600-00008D000000}"/>
    <hyperlink ref="M137" r:id="rId143" xr:uid="{00000000-0004-0000-0600-00008E000000}"/>
    <hyperlink ref="M138" r:id="rId144" xr:uid="{00000000-0004-0000-0600-00008F000000}"/>
    <hyperlink ref="M139" r:id="rId145" xr:uid="{00000000-0004-0000-0600-000090000000}"/>
    <hyperlink ref="M140" r:id="rId146" xr:uid="{00000000-0004-0000-0600-000091000000}"/>
    <hyperlink ref="M141" r:id="rId147" xr:uid="{00000000-0004-0000-0600-000092000000}"/>
    <hyperlink ref="M142" r:id="rId148" xr:uid="{00000000-0004-0000-0600-000093000000}"/>
    <hyperlink ref="M143" r:id="rId149" xr:uid="{00000000-0004-0000-0600-000094000000}"/>
    <hyperlink ref="M144" r:id="rId150" xr:uid="{00000000-0004-0000-0600-000095000000}"/>
    <hyperlink ref="M145" r:id="rId151" xr:uid="{00000000-0004-0000-0600-000096000000}"/>
    <hyperlink ref="M146" r:id="rId152" xr:uid="{00000000-0004-0000-0600-000097000000}"/>
    <hyperlink ref="M147" r:id="rId153" xr:uid="{00000000-0004-0000-0600-000098000000}"/>
    <hyperlink ref="M148" r:id="rId154" xr:uid="{00000000-0004-0000-0600-000099000000}"/>
    <hyperlink ref="M149" r:id="rId155" xr:uid="{00000000-0004-0000-0600-00009A000000}"/>
    <hyperlink ref="M150" r:id="rId156" xr:uid="{00000000-0004-0000-0600-00009B000000}"/>
    <hyperlink ref="M151" r:id="rId157" xr:uid="{00000000-0004-0000-0600-00009C000000}"/>
    <hyperlink ref="M152" r:id="rId158" xr:uid="{00000000-0004-0000-0600-00009D000000}"/>
    <hyperlink ref="M153" r:id="rId159" xr:uid="{00000000-0004-0000-0600-00009E000000}"/>
    <hyperlink ref="M154" r:id="rId160" xr:uid="{00000000-0004-0000-0600-00009F000000}"/>
    <hyperlink ref="I155" r:id="rId161" xr:uid="{00000000-0004-0000-0600-0000A0000000}"/>
    <hyperlink ref="M155" r:id="rId162" xr:uid="{00000000-0004-0000-0600-0000A1000000}"/>
    <hyperlink ref="M156" r:id="rId163" xr:uid="{00000000-0004-0000-0600-0000A2000000}"/>
    <hyperlink ref="I157" r:id="rId164" xr:uid="{00000000-0004-0000-0600-0000A3000000}"/>
    <hyperlink ref="M157" r:id="rId165" xr:uid="{00000000-0004-0000-0600-0000A4000000}"/>
    <hyperlink ref="I158" r:id="rId166" xr:uid="{00000000-0004-0000-0600-0000A5000000}"/>
    <hyperlink ref="M158" r:id="rId167" xr:uid="{00000000-0004-0000-0600-0000A6000000}"/>
    <hyperlink ref="I159" r:id="rId168" xr:uid="{00000000-0004-0000-0600-0000A7000000}"/>
    <hyperlink ref="M159" r:id="rId169" xr:uid="{00000000-0004-0000-0600-0000A8000000}"/>
    <hyperlink ref="M160" r:id="rId170" xr:uid="{00000000-0004-0000-0600-0000A9000000}"/>
    <hyperlink ref="M161" r:id="rId171" xr:uid="{00000000-0004-0000-0600-0000AA000000}"/>
    <hyperlink ref="M162" r:id="rId172" xr:uid="{00000000-0004-0000-0600-0000AB000000}"/>
    <hyperlink ref="M163" r:id="rId173" xr:uid="{00000000-0004-0000-0600-0000AC000000}"/>
    <hyperlink ref="M164" r:id="rId174" xr:uid="{00000000-0004-0000-0600-0000AD000000}"/>
    <hyperlink ref="M165" r:id="rId175" xr:uid="{00000000-0004-0000-0600-0000AE000000}"/>
    <hyperlink ref="M166" r:id="rId176" xr:uid="{00000000-0004-0000-0600-0000AF000000}"/>
    <hyperlink ref="M167" r:id="rId177" xr:uid="{00000000-0004-0000-0600-0000B0000000}"/>
    <hyperlink ref="M168" r:id="rId178" xr:uid="{00000000-0004-0000-0600-0000B1000000}"/>
    <hyperlink ref="M169" r:id="rId179" xr:uid="{00000000-0004-0000-0600-0000B2000000}"/>
    <hyperlink ref="I170" r:id="rId180" xr:uid="{00000000-0004-0000-0600-0000B3000000}"/>
    <hyperlink ref="M170" r:id="rId181" xr:uid="{00000000-0004-0000-0600-0000B4000000}"/>
    <hyperlink ref="I171" r:id="rId182" xr:uid="{00000000-0004-0000-0600-0000B5000000}"/>
    <hyperlink ref="M171" r:id="rId183" xr:uid="{00000000-0004-0000-0600-0000B6000000}"/>
    <hyperlink ref="M172" r:id="rId184" xr:uid="{00000000-0004-0000-0600-0000B7000000}"/>
    <hyperlink ref="M173" r:id="rId185" xr:uid="{00000000-0004-0000-0600-0000B8000000}"/>
    <hyperlink ref="M174" r:id="rId186" xr:uid="{00000000-0004-0000-0600-0000B9000000}"/>
    <hyperlink ref="M175" r:id="rId187" xr:uid="{00000000-0004-0000-0600-0000BA000000}"/>
    <hyperlink ref="M176" r:id="rId188" xr:uid="{00000000-0004-0000-0600-0000BB000000}"/>
    <hyperlink ref="I177" r:id="rId189" xr:uid="{00000000-0004-0000-0600-0000BC000000}"/>
    <hyperlink ref="M177" r:id="rId190" xr:uid="{00000000-0004-0000-0600-0000BD000000}"/>
    <hyperlink ref="M178" r:id="rId191" xr:uid="{00000000-0004-0000-0600-0000BE000000}"/>
    <hyperlink ref="M179" r:id="rId192" xr:uid="{00000000-0004-0000-0600-0000BF000000}"/>
    <hyperlink ref="M180" r:id="rId193" xr:uid="{00000000-0004-0000-0600-0000C0000000}"/>
    <hyperlink ref="M181" r:id="rId194" xr:uid="{00000000-0004-0000-0600-0000C1000000}"/>
    <hyperlink ref="M182" r:id="rId195" xr:uid="{00000000-0004-0000-0600-0000C2000000}"/>
    <hyperlink ref="M183" r:id="rId196" xr:uid="{00000000-0004-0000-0600-0000C3000000}"/>
    <hyperlink ref="M184" r:id="rId197" xr:uid="{00000000-0004-0000-0600-0000C4000000}"/>
    <hyperlink ref="I185" r:id="rId198" xr:uid="{00000000-0004-0000-0600-0000C5000000}"/>
    <hyperlink ref="M185" r:id="rId199" xr:uid="{00000000-0004-0000-0600-0000C6000000}"/>
    <hyperlink ref="M186" r:id="rId200" xr:uid="{00000000-0004-0000-0600-0000C7000000}"/>
    <hyperlink ref="M187" r:id="rId201" xr:uid="{00000000-0004-0000-0600-0000C8000000}"/>
    <hyperlink ref="M188" r:id="rId202" xr:uid="{00000000-0004-0000-0600-0000C9000000}"/>
    <hyperlink ref="M189" r:id="rId203" xr:uid="{00000000-0004-0000-0600-0000CA000000}"/>
    <hyperlink ref="M190" r:id="rId204" xr:uid="{00000000-0004-0000-0600-0000CB000000}"/>
    <hyperlink ref="M191" r:id="rId205" xr:uid="{00000000-0004-0000-0600-0000CC000000}"/>
    <hyperlink ref="M192" r:id="rId206" xr:uid="{00000000-0004-0000-0600-0000CD000000}"/>
    <hyperlink ref="M193" r:id="rId207" xr:uid="{00000000-0004-0000-0600-0000CE000000}"/>
    <hyperlink ref="M194" r:id="rId208" xr:uid="{00000000-0004-0000-0600-0000CF000000}"/>
    <hyperlink ref="M195" r:id="rId209" xr:uid="{00000000-0004-0000-0600-0000D0000000}"/>
    <hyperlink ref="M196" r:id="rId210" xr:uid="{00000000-0004-0000-0600-0000D1000000}"/>
    <hyperlink ref="M197" r:id="rId211" xr:uid="{00000000-0004-0000-0600-0000D2000000}"/>
    <hyperlink ref="M198" r:id="rId212" xr:uid="{00000000-0004-0000-0600-0000D3000000}"/>
    <hyperlink ref="M199" r:id="rId213" xr:uid="{00000000-0004-0000-0600-0000D4000000}"/>
    <hyperlink ref="M200" r:id="rId214" xr:uid="{00000000-0004-0000-0600-0000D5000000}"/>
    <hyperlink ref="M201" r:id="rId215" xr:uid="{00000000-0004-0000-0600-0000D6000000}"/>
    <hyperlink ref="M202" r:id="rId216" xr:uid="{00000000-0004-0000-0600-0000D7000000}"/>
    <hyperlink ref="M203" r:id="rId217" xr:uid="{00000000-0004-0000-0600-0000D8000000}"/>
    <hyperlink ref="M204" r:id="rId218" xr:uid="{00000000-0004-0000-0600-0000D9000000}"/>
    <hyperlink ref="M205" r:id="rId219" xr:uid="{00000000-0004-0000-0600-0000DA000000}"/>
    <hyperlink ref="M206" r:id="rId220" xr:uid="{00000000-0004-0000-0600-0000DB000000}"/>
    <hyperlink ref="M207" r:id="rId221" xr:uid="{00000000-0004-0000-0600-0000DC000000}"/>
    <hyperlink ref="M208" r:id="rId222" xr:uid="{00000000-0004-0000-0600-0000DD000000}"/>
    <hyperlink ref="M209" r:id="rId223" xr:uid="{00000000-0004-0000-0600-0000DE000000}"/>
    <hyperlink ref="M210" r:id="rId224" xr:uid="{00000000-0004-0000-0600-0000DF000000}"/>
    <hyperlink ref="M211" r:id="rId225" xr:uid="{00000000-0004-0000-0600-0000E0000000}"/>
    <hyperlink ref="M212" r:id="rId226" xr:uid="{00000000-0004-0000-0600-0000E1000000}"/>
    <hyperlink ref="I213" r:id="rId227" xr:uid="{00000000-0004-0000-0600-0000E2000000}"/>
    <hyperlink ref="M213" r:id="rId228" xr:uid="{00000000-0004-0000-0600-0000E3000000}"/>
    <hyperlink ref="M214" r:id="rId229" xr:uid="{00000000-0004-0000-0600-0000E4000000}"/>
    <hyperlink ref="M215" r:id="rId230" xr:uid="{00000000-0004-0000-0600-0000E5000000}"/>
    <hyperlink ref="M216" r:id="rId231" xr:uid="{00000000-0004-0000-0600-0000E6000000}"/>
    <hyperlink ref="M217" r:id="rId232" xr:uid="{00000000-0004-0000-0600-0000E7000000}"/>
    <hyperlink ref="M218" r:id="rId233" xr:uid="{00000000-0004-0000-0600-0000E8000000}"/>
    <hyperlink ref="I219" r:id="rId234" xr:uid="{00000000-0004-0000-0600-0000E9000000}"/>
    <hyperlink ref="M219" r:id="rId235" xr:uid="{00000000-0004-0000-0600-0000EA000000}"/>
    <hyperlink ref="I220" r:id="rId236" xr:uid="{00000000-0004-0000-0600-0000EB000000}"/>
    <hyperlink ref="M220" r:id="rId237" xr:uid="{00000000-0004-0000-0600-0000EC000000}"/>
    <hyperlink ref="M221" r:id="rId238" xr:uid="{00000000-0004-0000-0600-0000ED000000}"/>
    <hyperlink ref="M222" r:id="rId239" xr:uid="{00000000-0004-0000-0600-0000EE000000}"/>
    <hyperlink ref="M223" r:id="rId240" xr:uid="{00000000-0004-0000-0600-0000EF000000}"/>
    <hyperlink ref="M224" r:id="rId241" xr:uid="{00000000-0004-0000-0600-0000F0000000}"/>
    <hyperlink ref="M225" r:id="rId242" xr:uid="{00000000-0004-0000-0600-0000F1000000}"/>
    <hyperlink ref="M226" r:id="rId243" xr:uid="{00000000-0004-0000-0600-0000F2000000}"/>
    <hyperlink ref="I227" r:id="rId244" xr:uid="{00000000-0004-0000-0600-0000F3000000}"/>
    <hyperlink ref="M227" r:id="rId245" xr:uid="{00000000-0004-0000-0600-0000F4000000}"/>
    <hyperlink ref="I228" r:id="rId246" xr:uid="{00000000-0004-0000-0600-0000F5000000}"/>
    <hyperlink ref="M228" r:id="rId247" xr:uid="{00000000-0004-0000-0600-0000F6000000}"/>
    <hyperlink ref="M229" r:id="rId248" xr:uid="{00000000-0004-0000-0600-0000F7000000}"/>
    <hyperlink ref="M230" r:id="rId249" xr:uid="{00000000-0004-0000-0600-0000F8000000}"/>
    <hyperlink ref="M231" r:id="rId250" xr:uid="{00000000-0004-0000-0600-0000F9000000}"/>
    <hyperlink ref="M232" r:id="rId251" xr:uid="{00000000-0004-0000-0600-0000FA000000}"/>
    <hyperlink ref="M233" r:id="rId252" xr:uid="{00000000-0004-0000-0600-0000FB000000}"/>
    <hyperlink ref="M234" r:id="rId253" xr:uid="{00000000-0004-0000-0600-0000FC000000}"/>
    <hyperlink ref="M235" r:id="rId254" xr:uid="{00000000-0004-0000-0600-0000FD000000}"/>
    <hyperlink ref="M236" r:id="rId255" xr:uid="{00000000-0004-0000-0600-0000FE000000}"/>
    <hyperlink ref="M237" r:id="rId256" xr:uid="{00000000-0004-0000-0600-0000FF000000}"/>
    <hyperlink ref="M238" r:id="rId257" xr:uid="{00000000-0004-0000-0600-000000010000}"/>
    <hyperlink ref="M239" r:id="rId258" xr:uid="{00000000-0004-0000-0600-000001010000}"/>
    <hyperlink ref="M241" r:id="rId259" xr:uid="{00000000-0004-0000-0600-000002010000}"/>
    <hyperlink ref="M242" r:id="rId260" xr:uid="{00000000-0004-0000-0600-000003010000}"/>
    <hyperlink ref="M243" r:id="rId261" xr:uid="{00000000-0004-0000-0600-000004010000}"/>
    <hyperlink ref="M244" r:id="rId262" xr:uid="{00000000-0004-0000-0600-000005010000}"/>
    <hyperlink ref="M245" r:id="rId263" xr:uid="{00000000-0004-0000-0600-000006010000}"/>
    <hyperlink ref="M246" r:id="rId264" xr:uid="{00000000-0004-0000-0600-000007010000}"/>
    <hyperlink ref="M247" r:id="rId265" xr:uid="{00000000-0004-0000-0600-000008010000}"/>
    <hyperlink ref="M248" r:id="rId266" xr:uid="{00000000-0004-0000-0600-000009010000}"/>
    <hyperlink ref="I249" r:id="rId267" xr:uid="{00000000-0004-0000-0600-00000A010000}"/>
    <hyperlink ref="M249" r:id="rId268" xr:uid="{00000000-0004-0000-0600-00000B010000}"/>
    <hyperlink ref="M250" r:id="rId269" xr:uid="{00000000-0004-0000-0600-00000C010000}"/>
    <hyperlink ref="M251" r:id="rId270" xr:uid="{00000000-0004-0000-0600-00000D010000}"/>
    <hyperlink ref="M252" r:id="rId271" xr:uid="{00000000-0004-0000-0600-00000E010000}"/>
    <hyperlink ref="M253" r:id="rId272" xr:uid="{00000000-0004-0000-0600-00000F010000}"/>
    <hyperlink ref="M254" r:id="rId273" xr:uid="{00000000-0004-0000-0600-000010010000}"/>
    <hyperlink ref="M256" r:id="rId274" xr:uid="{00000000-0004-0000-0600-000011010000}"/>
    <hyperlink ref="I258" r:id="rId275" xr:uid="{00000000-0004-0000-0600-000012010000}"/>
    <hyperlink ref="M258" r:id="rId276" xr:uid="{00000000-0004-0000-0600-000013010000}"/>
    <hyperlink ref="M259" r:id="rId277" xr:uid="{00000000-0004-0000-0600-000014010000}"/>
    <hyperlink ref="I260" r:id="rId278" xr:uid="{00000000-0004-0000-0600-000015010000}"/>
    <hyperlink ref="M260" r:id="rId279" xr:uid="{00000000-0004-0000-0600-000016010000}"/>
    <hyperlink ref="M261" r:id="rId280" xr:uid="{00000000-0004-0000-0600-000017010000}"/>
    <hyperlink ref="M262" r:id="rId281" xr:uid="{00000000-0004-0000-0600-000018010000}"/>
    <hyperlink ref="M263" r:id="rId282" xr:uid="{00000000-0004-0000-0600-000019010000}"/>
    <hyperlink ref="M264" r:id="rId283" xr:uid="{00000000-0004-0000-0600-00001A010000}"/>
    <hyperlink ref="M265" r:id="rId284" xr:uid="{00000000-0004-0000-0600-00001B010000}"/>
    <hyperlink ref="M267" r:id="rId285" xr:uid="{00000000-0004-0000-0600-00001C010000}"/>
    <hyperlink ref="M268" r:id="rId286" xr:uid="{00000000-0004-0000-0600-00001D010000}"/>
    <hyperlink ref="M269" r:id="rId287" xr:uid="{00000000-0004-0000-0600-00001E010000}"/>
    <hyperlink ref="M270" r:id="rId288" xr:uid="{00000000-0004-0000-0600-00001F010000}"/>
    <hyperlink ref="M271" r:id="rId289" xr:uid="{00000000-0004-0000-0600-000020010000}"/>
    <hyperlink ref="M272" r:id="rId290" xr:uid="{00000000-0004-0000-0600-000021010000}"/>
    <hyperlink ref="M273" r:id="rId291" xr:uid="{00000000-0004-0000-0600-000022010000}"/>
    <hyperlink ref="M274" r:id="rId292" xr:uid="{00000000-0004-0000-0600-000023010000}"/>
    <hyperlink ref="M275" r:id="rId293" xr:uid="{00000000-0004-0000-0600-000024010000}"/>
    <hyperlink ref="M276" r:id="rId294" xr:uid="{00000000-0004-0000-0600-000025010000}"/>
    <hyperlink ref="M277" r:id="rId295" xr:uid="{00000000-0004-0000-0600-000026010000}"/>
    <hyperlink ref="M278" r:id="rId296" xr:uid="{00000000-0004-0000-0600-000027010000}"/>
    <hyperlink ref="M279" r:id="rId297" xr:uid="{00000000-0004-0000-0600-000028010000}"/>
    <hyperlink ref="M280" r:id="rId298" xr:uid="{00000000-0004-0000-0600-000029010000}"/>
    <hyperlink ref="M281" r:id="rId299" xr:uid="{00000000-0004-0000-0600-00002A010000}"/>
    <hyperlink ref="M282" r:id="rId300" xr:uid="{00000000-0004-0000-0600-00002B010000}"/>
    <hyperlink ref="M283" r:id="rId301" xr:uid="{00000000-0004-0000-0600-00002C010000}"/>
    <hyperlink ref="M284" r:id="rId302" xr:uid="{00000000-0004-0000-0600-00002D010000}"/>
    <hyperlink ref="M285" r:id="rId303" xr:uid="{00000000-0004-0000-0600-00002E010000}"/>
    <hyperlink ref="M286" r:id="rId304" xr:uid="{00000000-0004-0000-0600-00002F010000}"/>
    <hyperlink ref="M287" r:id="rId305" xr:uid="{00000000-0004-0000-0600-000030010000}"/>
    <hyperlink ref="M288" r:id="rId306" xr:uid="{00000000-0004-0000-0600-000031010000}"/>
    <hyperlink ref="M289" r:id="rId307" xr:uid="{00000000-0004-0000-0600-000032010000}"/>
    <hyperlink ref="M290" r:id="rId308" xr:uid="{00000000-0004-0000-0600-000033010000}"/>
    <hyperlink ref="M291" r:id="rId309" xr:uid="{00000000-0004-0000-0600-000034010000}"/>
    <hyperlink ref="M292" r:id="rId310" xr:uid="{00000000-0004-0000-0600-000035010000}"/>
    <hyperlink ref="M293" r:id="rId311" xr:uid="{00000000-0004-0000-0600-000036010000}"/>
    <hyperlink ref="M294" r:id="rId312" xr:uid="{00000000-0004-0000-0600-000037010000}"/>
    <hyperlink ref="M295" r:id="rId313" xr:uid="{00000000-0004-0000-0600-000038010000}"/>
    <hyperlink ref="M296" r:id="rId314" xr:uid="{00000000-0004-0000-0600-000039010000}"/>
    <hyperlink ref="M297" r:id="rId315" xr:uid="{00000000-0004-0000-0600-00003A010000}"/>
    <hyperlink ref="M298" r:id="rId316" xr:uid="{00000000-0004-0000-0600-00003B010000}"/>
    <hyperlink ref="M299" r:id="rId317" xr:uid="{00000000-0004-0000-0600-00003C010000}"/>
    <hyperlink ref="M300" r:id="rId318" xr:uid="{00000000-0004-0000-0600-00003D010000}"/>
    <hyperlink ref="M301" r:id="rId319" xr:uid="{00000000-0004-0000-0600-00003E010000}"/>
    <hyperlink ref="M302" r:id="rId320" xr:uid="{00000000-0004-0000-0600-00003F010000}"/>
    <hyperlink ref="M303" r:id="rId321" xr:uid="{00000000-0004-0000-0600-000040010000}"/>
    <hyperlink ref="M304" r:id="rId322" xr:uid="{00000000-0004-0000-0600-000041010000}"/>
    <hyperlink ref="M305" r:id="rId323" xr:uid="{00000000-0004-0000-0600-000042010000}"/>
    <hyperlink ref="M306" r:id="rId324" xr:uid="{00000000-0004-0000-0600-000043010000}"/>
    <hyperlink ref="M307" r:id="rId325" xr:uid="{00000000-0004-0000-0600-000044010000}"/>
    <hyperlink ref="M309" r:id="rId326" xr:uid="{00000000-0004-0000-0600-000045010000}"/>
    <hyperlink ref="M311" r:id="rId327" xr:uid="{00000000-0004-0000-0600-000046010000}"/>
    <hyperlink ref="M313" r:id="rId328" xr:uid="{00000000-0004-0000-0600-000047010000}"/>
    <hyperlink ref="M314" r:id="rId329" xr:uid="{00000000-0004-0000-0600-000048010000}"/>
    <hyperlink ref="M315" r:id="rId330" xr:uid="{00000000-0004-0000-0600-000049010000}"/>
    <hyperlink ref="M316" r:id="rId331" xr:uid="{00000000-0004-0000-0600-00004A010000}"/>
    <hyperlink ref="M317" r:id="rId332" xr:uid="{00000000-0004-0000-0600-00004B010000}"/>
    <hyperlink ref="M319" r:id="rId333" xr:uid="{00000000-0004-0000-0600-00004C010000}"/>
    <hyperlink ref="M323" r:id="rId334" xr:uid="{00000000-0004-0000-0600-00004D010000}"/>
    <hyperlink ref="M324" r:id="rId335" xr:uid="{00000000-0004-0000-0600-00004E010000}"/>
    <hyperlink ref="M325" r:id="rId336" xr:uid="{00000000-0004-0000-0600-00004F010000}"/>
    <hyperlink ref="M326" r:id="rId337" xr:uid="{00000000-0004-0000-0600-000050010000}"/>
    <hyperlink ref="M327" r:id="rId338" xr:uid="{00000000-0004-0000-0600-000051010000}"/>
    <hyperlink ref="M331" r:id="rId339" xr:uid="{00000000-0004-0000-0600-000052010000}"/>
  </hyperlinks>
  <pageMargins left="0.7" right="0.7" top="0.75" bottom="0.75" header="0" footer="0"/>
  <pageSetup orientation="landscape"/>
  <tableParts count="1">
    <tablePart r:id="rId34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R1000"/>
  <sheetViews>
    <sheetView topLeftCell="A19" workbookViewId="0">
      <selection activeCell="F25" sqref="F25"/>
    </sheetView>
  </sheetViews>
  <sheetFormatPr defaultColWidth="12.6640625" defaultRowHeight="15.75" customHeight="1"/>
  <cols>
    <col min="1" max="1" width="21" bestFit="1" customWidth="1"/>
    <col min="2" max="2" width="4" bestFit="1" customWidth="1"/>
    <col min="3" max="3" width="10.5546875" bestFit="1" customWidth="1"/>
    <col min="4" max="4" width="14.109375" bestFit="1" customWidth="1"/>
    <col min="5" max="5" width="16.77734375" bestFit="1" customWidth="1"/>
    <col min="6" max="6" width="34" customWidth="1"/>
    <col min="7" max="7" width="23.44140625" customWidth="1"/>
    <col min="8" max="8" width="126.5546875" bestFit="1" customWidth="1"/>
    <col min="9" max="9" width="5" bestFit="1" customWidth="1"/>
    <col min="10" max="10" width="17.77734375" bestFit="1" customWidth="1"/>
    <col min="11" max="11" width="89" bestFit="1" customWidth="1"/>
    <col min="12" max="12" width="8.77734375" bestFit="1" customWidth="1"/>
    <col min="13" max="13" width="21.33203125" bestFit="1" customWidth="1"/>
    <col min="14" max="14" width="67.44140625" bestFit="1" customWidth="1"/>
    <col min="15" max="15" width="102.44140625" bestFit="1" customWidth="1"/>
    <col min="16" max="16" width="8.21875" bestFit="1" customWidth="1"/>
    <col min="17" max="17" width="34.109375" bestFit="1" customWidth="1"/>
    <col min="18" max="18" width="49.77734375" bestFit="1" customWidth="1"/>
  </cols>
  <sheetData>
    <row r="1" spans="1:18" ht="13.8">
      <c r="A1" s="92"/>
      <c r="B1" s="92"/>
      <c r="C1" s="92"/>
      <c r="D1" s="92"/>
      <c r="E1" s="92"/>
      <c r="F1" s="92"/>
      <c r="G1" s="92"/>
      <c r="H1" s="92"/>
      <c r="I1" s="92"/>
      <c r="J1" s="93"/>
      <c r="K1" s="93"/>
      <c r="L1" s="92"/>
      <c r="M1" s="93"/>
      <c r="N1" s="93"/>
      <c r="O1" s="92"/>
      <c r="P1" s="92"/>
      <c r="Q1" s="92"/>
      <c r="R1" s="94"/>
    </row>
    <row r="2" spans="1:18" ht="26.4">
      <c r="A2" s="95" t="s">
        <v>3598</v>
      </c>
      <c r="B2" s="95" t="s">
        <v>63</v>
      </c>
      <c r="C2" s="95" t="s">
        <v>3599</v>
      </c>
      <c r="D2" s="255" t="s">
        <v>3600</v>
      </c>
      <c r="E2" s="255" t="s">
        <v>3601</v>
      </c>
      <c r="F2" s="255" t="s">
        <v>26</v>
      </c>
      <c r="G2" s="255" t="s">
        <v>62</v>
      </c>
      <c r="H2" s="255" t="s">
        <v>64</v>
      </c>
      <c r="I2" s="95" t="s">
        <v>65</v>
      </c>
      <c r="J2" s="96" t="s">
        <v>66</v>
      </c>
      <c r="K2" s="96" t="s">
        <v>67</v>
      </c>
      <c r="L2" s="255" t="s">
        <v>68</v>
      </c>
      <c r="M2" s="256" t="s">
        <v>69</v>
      </c>
      <c r="N2" s="256" t="s">
        <v>70</v>
      </c>
      <c r="O2" s="255" t="s">
        <v>71</v>
      </c>
      <c r="P2" s="255" t="s">
        <v>72</v>
      </c>
      <c r="Q2" s="255" t="s">
        <v>73</v>
      </c>
      <c r="R2" s="255" t="s">
        <v>25</v>
      </c>
    </row>
    <row r="3" spans="1:18" ht="39.6">
      <c r="A3" s="97" t="s">
        <v>123</v>
      </c>
      <c r="B3" s="98">
        <v>1</v>
      </c>
      <c r="C3" s="99" t="b">
        <v>1</v>
      </c>
      <c r="D3" s="99" t="b">
        <v>0</v>
      </c>
      <c r="E3" s="97" t="s">
        <v>139</v>
      </c>
      <c r="F3" s="100" t="s">
        <v>3602</v>
      </c>
      <c r="G3" s="98" t="s">
        <v>106</v>
      </c>
      <c r="H3" s="98" t="s">
        <v>107</v>
      </c>
      <c r="I3" s="98">
        <v>2024</v>
      </c>
      <c r="J3" s="101" t="s">
        <v>28</v>
      </c>
      <c r="K3" s="101" t="s">
        <v>108</v>
      </c>
      <c r="L3" s="98">
        <v>1</v>
      </c>
      <c r="M3" s="101" t="s">
        <v>109</v>
      </c>
      <c r="N3" s="101" t="s">
        <v>110</v>
      </c>
      <c r="O3" s="98" t="s">
        <v>108</v>
      </c>
      <c r="P3" s="98">
        <v>4</v>
      </c>
      <c r="Q3" s="98" t="s">
        <v>111</v>
      </c>
      <c r="R3" s="102" t="s">
        <v>112</v>
      </c>
    </row>
    <row r="4" spans="1:18" ht="78" customHeight="1">
      <c r="A4" s="103" t="s">
        <v>139</v>
      </c>
      <c r="B4" s="104">
        <v>6</v>
      </c>
      <c r="C4" s="104" t="b">
        <v>1</v>
      </c>
      <c r="D4" s="104" t="b">
        <v>1</v>
      </c>
      <c r="E4" s="104" t="b">
        <v>0</v>
      </c>
      <c r="F4" s="104" t="s">
        <v>3603</v>
      </c>
      <c r="G4" s="104" t="s">
        <v>174</v>
      </c>
      <c r="H4" s="104" t="s">
        <v>175</v>
      </c>
      <c r="I4" s="104">
        <v>2024</v>
      </c>
      <c r="J4" s="103" t="s">
        <v>176</v>
      </c>
      <c r="K4" s="103" t="s">
        <v>177</v>
      </c>
      <c r="L4" s="104">
        <v>1</v>
      </c>
      <c r="M4" s="103" t="s">
        <v>178</v>
      </c>
      <c r="N4" s="103" t="s">
        <v>179</v>
      </c>
      <c r="O4" s="104" t="s">
        <v>177</v>
      </c>
      <c r="P4" s="104">
        <v>1</v>
      </c>
      <c r="Q4" s="104" t="s">
        <v>180</v>
      </c>
      <c r="R4" s="105" t="s">
        <v>181</v>
      </c>
    </row>
    <row r="5" spans="1:18" ht="78" customHeight="1">
      <c r="A5" s="106" t="s">
        <v>173</v>
      </c>
      <c r="B5" s="107">
        <v>25</v>
      </c>
      <c r="C5" s="107" t="b">
        <v>1</v>
      </c>
      <c r="D5" s="107" t="b">
        <v>1</v>
      </c>
      <c r="E5" s="108" t="s">
        <v>139</v>
      </c>
      <c r="F5" s="107" t="s">
        <v>3604</v>
      </c>
      <c r="G5" s="107" t="s">
        <v>386</v>
      </c>
      <c r="H5" s="107" t="s">
        <v>387</v>
      </c>
      <c r="I5" s="107">
        <v>2024</v>
      </c>
      <c r="J5" s="106" t="s">
        <v>31</v>
      </c>
      <c r="K5" s="100" t="s">
        <v>388</v>
      </c>
      <c r="L5" s="107">
        <v>1</v>
      </c>
      <c r="M5" s="106" t="s">
        <v>109</v>
      </c>
      <c r="N5" s="106" t="s">
        <v>389</v>
      </c>
      <c r="O5" s="107" t="s">
        <v>390</v>
      </c>
      <c r="P5" s="107">
        <v>0</v>
      </c>
      <c r="Q5" s="107" t="s">
        <v>391</v>
      </c>
      <c r="R5" s="109" t="s">
        <v>3605</v>
      </c>
    </row>
    <row r="6" spans="1:18" ht="78" hidden="1" customHeight="1">
      <c r="A6" s="110" t="s">
        <v>401</v>
      </c>
      <c r="B6" s="111">
        <v>43</v>
      </c>
      <c r="C6" s="111" t="b">
        <v>1</v>
      </c>
      <c r="D6" s="111" t="b">
        <v>0</v>
      </c>
      <c r="E6" s="110" t="s">
        <v>139</v>
      </c>
      <c r="F6" s="104" t="s">
        <v>3606</v>
      </c>
      <c r="G6" s="111"/>
      <c r="H6" s="111" t="s">
        <v>587</v>
      </c>
      <c r="I6" s="111">
        <v>2024</v>
      </c>
      <c r="J6" s="112" t="s">
        <v>31</v>
      </c>
      <c r="K6" s="113" t="s">
        <v>588</v>
      </c>
      <c r="L6" s="111">
        <v>1</v>
      </c>
      <c r="M6" s="112" t="s">
        <v>109</v>
      </c>
      <c r="N6" s="112" t="s">
        <v>589</v>
      </c>
      <c r="O6" s="111" t="s">
        <v>390</v>
      </c>
      <c r="P6" s="111"/>
      <c r="Q6" s="111" t="s">
        <v>590</v>
      </c>
      <c r="R6" s="114" t="s">
        <v>591</v>
      </c>
    </row>
    <row r="7" spans="1:18" ht="78" customHeight="1">
      <c r="A7" s="106" t="s">
        <v>433</v>
      </c>
      <c r="B7" s="107">
        <v>55</v>
      </c>
      <c r="C7" s="107" t="b">
        <v>1</v>
      </c>
      <c r="D7" s="107" t="b">
        <v>1</v>
      </c>
      <c r="E7" s="108" t="s">
        <v>139</v>
      </c>
      <c r="F7" s="107" t="s">
        <v>3607</v>
      </c>
      <c r="G7" s="107" t="s">
        <v>671</v>
      </c>
      <c r="H7" s="107" t="s">
        <v>672</v>
      </c>
      <c r="I7" s="107">
        <v>2023</v>
      </c>
      <c r="J7" s="106" t="s">
        <v>28</v>
      </c>
      <c r="K7" s="100" t="s">
        <v>673</v>
      </c>
      <c r="L7" s="107">
        <v>1</v>
      </c>
      <c r="M7" s="106" t="s">
        <v>674</v>
      </c>
      <c r="N7" s="106" t="s">
        <v>675</v>
      </c>
      <c r="O7" s="107" t="s">
        <v>676</v>
      </c>
      <c r="P7" s="107">
        <v>1</v>
      </c>
      <c r="Q7" s="107" t="s">
        <v>677</v>
      </c>
      <c r="R7" s="116" t="s">
        <v>678</v>
      </c>
    </row>
    <row r="8" spans="1:18" ht="78" hidden="1" customHeight="1">
      <c r="A8" s="110" t="s">
        <v>443</v>
      </c>
      <c r="B8" s="111">
        <v>56</v>
      </c>
      <c r="C8" s="111" t="b">
        <v>1</v>
      </c>
      <c r="D8" s="111" t="b">
        <v>0</v>
      </c>
      <c r="E8" s="111" t="b">
        <v>0</v>
      </c>
      <c r="F8" s="115" t="s">
        <v>3608</v>
      </c>
      <c r="G8" s="111" t="s">
        <v>686</v>
      </c>
      <c r="H8" s="111" t="s">
        <v>687</v>
      </c>
      <c r="I8" s="111">
        <v>2023</v>
      </c>
      <c r="J8" s="112" t="s">
        <v>28</v>
      </c>
      <c r="K8" s="113" t="s">
        <v>688</v>
      </c>
      <c r="L8" s="111">
        <v>1</v>
      </c>
      <c r="M8" s="112" t="s">
        <v>178</v>
      </c>
      <c r="N8" s="112" t="s">
        <v>689</v>
      </c>
      <c r="O8" s="111" t="s">
        <v>690</v>
      </c>
      <c r="P8" s="111">
        <v>0</v>
      </c>
      <c r="Q8" s="111" t="s">
        <v>691</v>
      </c>
      <c r="R8" s="117" t="s">
        <v>692</v>
      </c>
    </row>
    <row r="9" spans="1:18" ht="78" hidden="1" customHeight="1">
      <c r="A9" s="97" t="s">
        <v>478</v>
      </c>
      <c r="B9" s="98">
        <v>82</v>
      </c>
      <c r="C9" s="98" t="b">
        <v>1</v>
      </c>
      <c r="D9" s="98" t="b">
        <v>0</v>
      </c>
      <c r="E9" s="97" t="s">
        <v>139</v>
      </c>
      <c r="F9" s="107" t="s">
        <v>3609</v>
      </c>
      <c r="G9" s="98" t="s">
        <v>966</v>
      </c>
      <c r="H9" s="98" t="s">
        <v>967</v>
      </c>
      <c r="I9" s="98">
        <v>2023</v>
      </c>
      <c r="J9" s="101" t="s">
        <v>968</v>
      </c>
      <c r="K9" s="99" t="s">
        <v>969</v>
      </c>
      <c r="L9" s="98">
        <v>1</v>
      </c>
      <c r="M9" s="101" t="s">
        <v>109</v>
      </c>
      <c r="N9" s="101" t="s">
        <v>970</v>
      </c>
      <c r="O9" s="98" t="s">
        <v>969</v>
      </c>
      <c r="P9" s="98">
        <v>44</v>
      </c>
      <c r="Q9" s="98" t="s">
        <v>971</v>
      </c>
      <c r="R9" s="118" t="s">
        <v>3610</v>
      </c>
    </row>
    <row r="10" spans="1:18" ht="78" hidden="1" customHeight="1">
      <c r="A10" s="110" t="s">
        <v>872</v>
      </c>
      <c r="B10" s="111">
        <v>83</v>
      </c>
      <c r="C10" s="111" t="b">
        <v>1</v>
      </c>
      <c r="D10" s="111" t="b">
        <v>0</v>
      </c>
      <c r="E10" s="111" t="b">
        <v>0</v>
      </c>
      <c r="F10" s="104" t="s">
        <v>3611</v>
      </c>
      <c r="G10" s="111" t="s">
        <v>979</v>
      </c>
      <c r="H10" s="111" t="s">
        <v>980</v>
      </c>
      <c r="I10" s="111">
        <v>2023</v>
      </c>
      <c r="J10" s="112" t="s">
        <v>968</v>
      </c>
      <c r="K10" s="113" t="s">
        <v>981</v>
      </c>
      <c r="L10" s="111">
        <v>1</v>
      </c>
      <c r="M10" s="112" t="s">
        <v>109</v>
      </c>
      <c r="N10" s="112" t="s">
        <v>982</v>
      </c>
      <c r="O10" s="111" t="s">
        <v>981</v>
      </c>
      <c r="P10" s="111">
        <v>24</v>
      </c>
      <c r="Q10" s="111" t="s">
        <v>983</v>
      </c>
      <c r="R10" s="114" t="s">
        <v>984</v>
      </c>
    </row>
    <row r="11" spans="1:18" ht="78" hidden="1" customHeight="1">
      <c r="A11" s="97" t="s">
        <v>2425</v>
      </c>
      <c r="B11" s="98">
        <v>89</v>
      </c>
      <c r="C11" s="98" t="b">
        <v>1</v>
      </c>
      <c r="D11" s="98" t="b">
        <v>0</v>
      </c>
      <c r="E11" s="98" t="b">
        <v>0</v>
      </c>
      <c r="F11" s="107" t="s">
        <v>3612</v>
      </c>
      <c r="G11" s="98" t="s">
        <v>1045</v>
      </c>
      <c r="H11" s="98" t="s">
        <v>1046</v>
      </c>
      <c r="I11" s="98">
        <v>2023</v>
      </c>
      <c r="J11" s="101" t="s">
        <v>1047</v>
      </c>
      <c r="K11" s="99" t="s">
        <v>1048</v>
      </c>
      <c r="L11" s="98">
        <v>1</v>
      </c>
      <c r="M11" s="101" t="s">
        <v>178</v>
      </c>
      <c r="N11" s="101" t="s">
        <v>1049</v>
      </c>
      <c r="O11" s="98" t="s">
        <v>1048</v>
      </c>
      <c r="P11" s="98">
        <v>2</v>
      </c>
      <c r="Q11" s="98" t="s">
        <v>1050</v>
      </c>
      <c r="R11" s="118" t="s">
        <v>3613</v>
      </c>
    </row>
    <row r="12" spans="1:18" ht="78" hidden="1" customHeight="1">
      <c r="A12" s="110" t="s">
        <v>125</v>
      </c>
      <c r="B12" s="111">
        <v>97</v>
      </c>
      <c r="C12" s="111" t="b">
        <v>1</v>
      </c>
      <c r="D12" s="111" t="b">
        <v>0</v>
      </c>
      <c r="E12" s="110" t="s">
        <v>139</v>
      </c>
      <c r="F12" s="104" t="s">
        <v>3614</v>
      </c>
      <c r="G12" s="111" t="s">
        <v>1129</v>
      </c>
      <c r="H12" s="111" t="s">
        <v>1130</v>
      </c>
      <c r="I12" s="111">
        <v>2023</v>
      </c>
      <c r="J12" s="112" t="s">
        <v>28</v>
      </c>
      <c r="K12" s="113" t="s">
        <v>1131</v>
      </c>
      <c r="L12" s="111">
        <v>1</v>
      </c>
      <c r="M12" s="112" t="s">
        <v>674</v>
      </c>
      <c r="N12" s="112" t="s">
        <v>689</v>
      </c>
      <c r="O12" s="111" t="s">
        <v>1132</v>
      </c>
      <c r="P12" s="111">
        <v>0</v>
      </c>
      <c r="Q12" s="111" t="s">
        <v>1133</v>
      </c>
      <c r="R12" s="117" t="s">
        <v>1134</v>
      </c>
    </row>
    <row r="13" spans="1:18" ht="78" hidden="1" customHeight="1">
      <c r="A13" s="97" t="s">
        <v>670</v>
      </c>
      <c r="B13" s="98">
        <v>108</v>
      </c>
      <c r="C13" s="98" t="b">
        <v>1</v>
      </c>
      <c r="D13" s="98" t="b">
        <v>0</v>
      </c>
      <c r="E13" s="98" t="b">
        <v>0</v>
      </c>
      <c r="F13" s="107"/>
      <c r="G13" s="98" t="s">
        <v>1248</v>
      </c>
      <c r="H13" s="98" t="s">
        <v>1249</v>
      </c>
      <c r="I13" s="98">
        <v>2023</v>
      </c>
      <c r="J13" s="101" t="s">
        <v>31</v>
      </c>
      <c r="K13" s="99" t="s">
        <v>513</v>
      </c>
      <c r="L13" s="98">
        <v>1</v>
      </c>
      <c r="M13" s="101" t="s">
        <v>109</v>
      </c>
      <c r="N13" s="101" t="s">
        <v>1250</v>
      </c>
      <c r="O13" s="98" t="s">
        <v>1251</v>
      </c>
      <c r="P13" s="98">
        <v>1</v>
      </c>
      <c r="Q13" s="98" t="s">
        <v>1252</v>
      </c>
      <c r="R13" s="119" t="s">
        <v>1253</v>
      </c>
    </row>
    <row r="14" spans="1:18" ht="78" customHeight="1">
      <c r="A14" s="103" t="s">
        <v>123</v>
      </c>
      <c r="B14" s="104">
        <v>130</v>
      </c>
      <c r="C14" s="104" t="b">
        <v>1</v>
      </c>
      <c r="D14" s="104" t="b">
        <v>1</v>
      </c>
      <c r="E14" s="120" t="s">
        <v>139</v>
      </c>
      <c r="F14" s="104" t="s">
        <v>3615</v>
      </c>
      <c r="G14" s="104" t="s">
        <v>1469</v>
      </c>
      <c r="H14" s="104" t="s">
        <v>1470</v>
      </c>
      <c r="I14" s="104">
        <v>2022</v>
      </c>
      <c r="J14" s="103" t="s">
        <v>28</v>
      </c>
      <c r="K14" s="121" t="s">
        <v>108</v>
      </c>
      <c r="L14" s="104">
        <v>1</v>
      </c>
      <c r="M14" s="103" t="s">
        <v>109</v>
      </c>
      <c r="N14" s="103" t="s">
        <v>110</v>
      </c>
      <c r="O14" s="104" t="s">
        <v>108</v>
      </c>
      <c r="P14" s="104">
        <v>43</v>
      </c>
      <c r="Q14" s="104" t="s">
        <v>1471</v>
      </c>
      <c r="R14" s="122" t="s">
        <v>3616</v>
      </c>
    </row>
    <row r="15" spans="1:18" ht="78" customHeight="1">
      <c r="A15" s="106" t="s">
        <v>139</v>
      </c>
      <c r="B15" s="107">
        <v>140</v>
      </c>
      <c r="C15" s="107" t="b">
        <v>1</v>
      </c>
      <c r="D15" s="107" t="b">
        <v>1</v>
      </c>
      <c r="E15" s="107" t="b">
        <v>0</v>
      </c>
      <c r="F15" s="107" t="s">
        <v>3617</v>
      </c>
      <c r="G15" s="107" t="s">
        <v>1580</v>
      </c>
      <c r="H15" s="107" t="s">
        <v>1581</v>
      </c>
      <c r="I15" s="107">
        <v>2022</v>
      </c>
      <c r="J15" s="106" t="s">
        <v>775</v>
      </c>
      <c r="K15" s="100" t="s">
        <v>1582</v>
      </c>
      <c r="L15" s="107">
        <v>1</v>
      </c>
      <c r="M15" s="106" t="s">
        <v>178</v>
      </c>
      <c r="N15" s="106" t="s">
        <v>689</v>
      </c>
      <c r="O15" s="107" t="s">
        <v>1583</v>
      </c>
      <c r="P15" s="107">
        <v>2</v>
      </c>
      <c r="Q15" s="107" t="s">
        <v>1584</v>
      </c>
      <c r="R15" s="109" t="s">
        <v>3618</v>
      </c>
    </row>
    <row r="16" spans="1:18" ht="78" hidden="1" customHeight="1">
      <c r="A16" s="110" t="s">
        <v>173</v>
      </c>
      <c r="B16" s="111">
        <v>149</v>
      </c>
      <c r="C16" s="111" t="b">
        <v>1</v>
      </c>
      <c r="D16" s="111" t="b">
        <v>0</v>
      </c>
      <c r="E16" s="110" t="s">
        <v>139</v>
      </c>
      <c r="F16" s="104" t="s">
        <v>3619</v>
      </c>
      <c r="G16" s="111" t="s">
        <v>1683</v>
      </c>
      <c r="H16" s="111" t="s">
        <v>1684</v>
      </c>
      <c r="I16" s="111">
        <v>2022</v>
      </c>
      <c r="J16" s="112" t="s">
        <v>775</v>
      </c>
      <c r="K16" s="113" t="s">
        <v>1582</v>
      </c>
      <c r="L16" s="111">
        <v>1</v>
      </c>
      <c r="M16" s="112" t="s">
        <v>178</v>
      </c>
      <c r="N16" s="112" t="s">
        <v>689</v>
      </c>
      <c r="O16" s="111" t="s">
        <v>1685</v>
      </c>
      <c r="P16" s="111">
        <v>3</v>
      </c>
      <c r="Q16" s="111" t="s">
        <v>1686</v>
      </c>
      <c r="R16" s="123" t="s">
        <v>3620</v>
      </c>
    </row>
    <row r="17" spans="1:18" ht="78" customHeight="1">
      <c r="A17" s="106" t="s">
        <v>401</v>
      </c>
      <c r="B17" s="107">
        <v>153</v>
      </c>
      <c r="C17" s="107" t="b">
        <v>1</v>
      </c>
      <c r="D17" s="107" t="b">
        <v>1</v>
      </c>
      <c r="E17" s="108" t="s">
        <v>139</v>
      </c>
      <c r="F17" s="107" t="s">
        <v>3621</v>
      </c>
      <c r="G17" s="107" t="s">
        <v>1730</v>
      </c>
      <c r="H17" s="107" t="s">
        <v>1731</v>
      </c>
      <c r="I17" s="107">
        <v>2022</v>
      </c>
      <c r="J17" s="106" t="s">
        <v>1732</v>
      </c>
      <c r="K17" s="100" t="s">
        <v>1733</v>
      </c>
      <c r="L17" s="107">
        <v>1</v>
      </c>
      <c r="M17" s="106" t="s">
        <v>674</v>
      </c>
      <c r="N17" s="124" t="s">
        <v>3622</v>
      </c>
      <c r="O17" s="107" t="s">
        <v>1733</v>
      </c>
      <c r="P17" s="107">
        <v>54</v>
      </c>
      <c r="Q17" s="107" t="s">
        <v>1735</v>
      </c>
      <c r="R17" s="125" t="s">
        <v>1736</v>
      </c>
    </row>
    <row r="18" spans="1:18" ht="78" hidden="1" customHeight="1">
      <c r="A18" s="110" t="s">
        <v>433</v>
      </c>
      <c r="B18" s="111">
        <v>155</v>
      </c>
      <c r="C18" s="111" t="b">
        <v>1</v>
      </c>
      <c r="D18" s="111" t="b">
        <v>0</v>
      </c>
      <c r="E18" s="111" t="b">
        <v>0</v>
      </c>
      <c r="F18" s="104" t="s">
        <v>3623</v>
      </c>
      <c r="G18" s="111" t="s">
        <v>1754</v>
      </c>
      <c r="H18" s="111" t="s">
        <v>1755</v>
      </c>
      <c r="I18" s="111">
        <v>2022</v>
      </c>
      <c r="J18" s="112" t="s">
        <v>31</v>
      </c>
      <c r="K18" s="113" t="s">
        <v>588</v>
      </c>
      <c r="L18" s="111">
        <v>1</v>
      </c>
      <c r="M18" s="112" t="s">
        <v>109</v>
      </c>
      <c r="N18" s="112" t="s">
        <v>589</v>
      </c>
      <c r="O18" s="111" t="s">
        <v>390</v>
      </c>
      <c r="P18" s="111">
        <v>56</v>
      </c>
      <c r="Q18" s="111" t="s">
        <v>1756</v>
      </c>
      <c r="R18" s="117" t="s">
        <v>1757</v>
      </c>
    </row>
    <row r="19" spans="1:18" ht="78" customHeight="1">
      <c r="A19" s="106" t="s">
        <v>443</v>
      </c>
      <c r="B19" s="107">
        <v>156</v>
      </c>
      <c r="C19" s="107" t="b">
        <v>1</v>
      </c>
      <c r="D19" s="107" t="b">
        <v>1</v>
      </c>
      <c r="E19" s="107" t="b">
        <v>0</v>
      </c>
      <c r="F19" s="107" t="s">
        <v>3624</v>
      </c>
      <c r="G19" s="107" t="s">
        <v>1764</v>
      </c>
      <c r="H19" s="107" t="s">
        <v>1765</v>
      </c>
      <c r="I19" s="107">
        <v>2022</v>
      </c>
      <c r="J19" s="106" t="s">
        <v>31</v>
      </c>
      <c r="K19" s="100" t="s">
        <v>588</v>
      </c>
      <c r="L19" s="107">
        <v>1</v>
      </c>
      <c r="M19" s="106" t="s">
        <v>109</v>
      </c>
      <c r="N19" s="106" t="s">
        <v>589</v>
      </c>
      <c r="O19" s="107" t="s">
        <v>390</v>
      </c>
      <c r="P19" s="107">
        <v>37</v>
      </c>
      <c r="Q19" s="107" t="s">
        <v>1766</v>
      </c>
      <c r="R19" s="125" t="s">
        <v>1767</v>
      </c>
    </row>
    <row r="20" spans="1:18" ht="78" hidden="1" customHeight="1">
      <c r="A20" s="110" t="s">
        <v>478</v>
      </c>
      <c r="B20" s="111">
        <v>157</v>
      </c>
      <c r="C20" s="111" t="b">
        <v>1</v>
      </c>
      <c r="D20" s="111" t="b">
        <v>0</v>
      </c>
      <c r="E20" s="110" t="s">
        <v>139</v>
      </c>
      <c r="F20" s="104" t="s">
        <v>3625</v>
      </c>
      <c r="G20" s="111" t="s">
        <v>1775</v>
      </c>
      <c r="H20" s="111" t="s">
        <v>1776</v>
      </c>
      <c r="I20" s="111">
        <v>2022</v>
      </c>
      <c r="J20" s="112" t="s">
        <v>968</v>
      </c>
      <c r="K20" s="113" t="s">
        <v>1777</v>
      </c>
      <c r="L20" s="111">
        <v>1</v>
      </c>
      <c r="M20" s="112" t="s">
        <v>109</v>
      </c>
      <c r="N20" s="112" t="s">
        <v>1778</v>
      </c>
      <c r="O20" s="111" t="s">
        <v>1777</v>
      </c>
      <c r="P20" s="111">
        <v>39</v>
      </c>
      <c r="Q20" s="111" t="s">
        <v>1779</v>
      </c>
      <c r="R20" s="123" t="s">
        <v>3626</v>
      </c>
    </row>
    <row r="21" spans="1:18" ht="78" hidden="1" customHeight="1">
      <c r="A21" s="97" t="s">
        <v>872</v>
      </c>
      <c r="B21" s="98">
        <v>168</v>
      </c>
      <c r="C21" s="98" t="b">
        <v>1</v>
      </c>
      <c r="D21" s="98" t="b">
        <v>0</v>
      </c>
      <c r="E21" s="98" t="b">
        <v>0</v>
      </c>
      <c r="F21" s="107" t="s">
        <v>3627</v>
      </c>
      <c r="G21" s="98" t="s">
        <v>1892</v>
      </c>
      <c r="H21" s="98" t="s">
        <v>1893</v>
      </c>
      <c r="I21" s="98">
        <v>2022</v>
      </c>
      <c r="J21" s="101" t="s">
        <v>31</v>
      </c>
      <c r="K21" s="99" t="s">
        <v>588</v>
      </c>
      <c r="L21" s="98">
        <v>1</v>
      </c>
      <c r="M21" s="101" t="s">
        <v>109</v>
      </c>
      <c r="N21" s="101" t="s">
        <v>589</v>
      </c>
      <c r="O21" s="98" t="s">
        <v>1894</v>
      </c>
      <c r="P21" s="98">
        <v>4</v>
      </c>
      <c r="Q21" s="98" t="s">
        <v>1895</v>
      </c>
      <c r="R21" s="119" t="s">
        <v>1896</v>
      </c>
    </row>
    <row r="22" spans="1:18" ht="78" hidden="1" customHeight="1">
      <c r="A22" s="110" t="s">
        <v>2425</v>
      </c>
      <c r="B22" s="111">
        <v>169</v>
      </c>
      <c r="C22" s="111" t="b">
        <v>1</v>
      </c>
      <c r="D22" s="111" t="b">
        <v>0</v>
      </c>
      <c r="E22" s="110" t="s">
        <v>139</v>
      </c>
      <c r="F22" s="104" t="s">
        <v>140</v>
      </c>
      <c r="G22" s="111" t="s">
        <v>1903</v>
      </c>
      <c r="H22" s="111" t="s">
        <v>1904</v>
      </c>
      <c r="I22" s="111">
        <v>2022</v>
      </c>
      <c r="J22" s="112" t="s">
        <v>31</v>
      </c>
      <c r="K22" s="113" t="s">
        <v>588</v>
      </c>
      <c r="L22" s="111">
        <v>1</v>
      </c>
      <c r="M22" s="112" t="s">
        <v>109</v>
      </c>
      <c r="N22" s="112" t="s">
        <v>589</v>
      </c>
      <c r="O22" s="111" t="s">
        <v>1905</v>
      </c>
      <c r="P22" s="111">
        <v>6</v>
      </c>
      <c r="Q22" s="111" t="s">
        <v>1906</v>
      </c>
      <c r="R22" s="123" t="s">
        <v>3628</v>
      </c>
    </row>
    <row r="23" spans="1:18" ht="78" hidden="1" customHeight="1">
      <c r="A23" s="97" t="s">
        <v>125</v>
      </c>
      <c r="B23" s="98">
        <v>175</v>
      </c>
      <c r="C23" s="98" t="b">
        <v>1</v>
      </c>
      <c r="D23" s="98" t="b">
        <v>0</v>
      </c>
      <c r="E23" s="98" t="b">
        <v>0</v>
      </c>
      <c r="F23" s="107" t="s">
        <v>3629</v>
      </c>
      <c r="G23" s="98" t="s">
        <v>1965</v>
      </c>
      <c r="H23" s="98" t="s">
        <v>1966</v>
      </c>
      <c r="I23" s="98">
        <v>2022</v>
      </c>
      <c r="J23" s="101" t="s">
        <v>31</v>
      </c>
      <c r="K23" s="99" t="s">
        <v>588</v>
      </c>
      <c r="L23" s="98">
        <v>1</v>
      </c>
      <c r="M23" s="101" t="s">
        <v>109</v>
      </c>
      <c r="N23" s="101" t="s">
        <v>589</v>
      </c>
      <c r="O23" s="98" t="s">
        <v>1967</v>
      </c>
      <c r="P23" s="98">
        <v>6</v>
      </c>
      <c r="Q23" s="98" t="s">
        <v>1968</v>
      </c>
      <c r="R23" s="126" t="s">
        <v>3630</v>
      </c>
    </row>
    <row r="24" spans="1:18" ht="78" customHeight="1">
      <c r="A24" s="103" t="s">
        <v>670</v>
      </c>
      <c r="B24" s="104">
        <v>183</v>
      </c>
      <c r="C24" s="104" t="b">
        <v>1</v>
      </c>
      <c r="D24" s="104" t="b">
        <v>1</v>
      </c>
      <c r="E24" s="104" t="b">
        <v>0</v>
      </c>
      <c r="F24" s="104"/>
      <c r="G24" s="104" t="s">
        <v>2042</v>
      </c>
      <c r="H24" s="104" t="s">
        <v>2043</v>
      </c>
      <c r="I24" s="104">
        <v>2022</v>
      </c>
      <c r="J24" s="103" t="s">
        <v>31</v>
      </c>
      <c r="K24" s="121" t="s">
        <v>588</v>
      </c>
      <c r="L24" s="104">
        <v>1</v>
      </c>
      <c r="M24" s="103" t="s">
        <v>109</v>
      </c>
      <c r="N24" s="103" t="s">
        <v>589</v>
      </c>
      <c r="O24" s="104" t="s">
        <v>1185</v>
      </c>
      <c r="P24" s="104">
        <v>53</v>
      </c>
      <c r="Q24" s="104" t="s">
        <v>2044</v>
      </c>
      <c r="R24" s="127" t="s">
        <v>2045</v>
      </c>
    </row>
    <row r="25" spans="1:18" ht="78" customHeight="1">
      <c r="A25" s="106" t="s">
        <v>123</v>
      </c>
      <c r="B25" s="107">
        <v>211</v>
      </c>
      <c r="C25" s="107" t="b">
        <v>1</v>
      </c>
      <c r="D25" s="107" t="b">
        <v>1</v>
      </c>
      <c r="E25" s="108" t="s">
        <v>139</v>
      </c>
      <c r="F25" s="107" t="s">
        <v>3631</v>
      </c>
      <c r="G25" s="107" t="s">
        <v>2330</v>
      </c>
      <c r="H25" s="107" t="s">
        <v>2331</v>
      </c>
      <c r="I25" s="107">
        <v>2021</v>
      </c>
      <c r="J25" s="106" t="s">
        <v>28</v>
      </c>
      <c r="K25" s="100" t="s">
        <v>108</v>
      </c>
      <c r="L25" s="107">
        <v>1</v>
      </c>
      <c r="M25" s="106" t="s">
        <v>109</v>
      </c>
      <c r="N25" s="106" t="s">
        <v>110</v>
      </c>
      <c r="O25" s="107" t="s">
        <v>108</v>
      </c>
      <c r="P25" s="107">
        <v>14</v>
      </c>
      <c r="Q25" s="107" t="s">
        <v>2332</v>
      </c>
      <c r="R25" s="109" t="s">
        <v>3632</v>
      </c>
    </row>
    <row r="26" spans="1:18" ht="78" customHeight="1">
      <c r="A26" s="103" t="s">
        <v>139</v>
      </c>
      <c r="B26" s="104">
        <v>212</v>
      </c>
      <c r="C26" s="104" t="b">
        <v>1</v>
      </c>
      <c r="D26" s="104" t="b">
        <v>1</v>
      </c>
      <c r="E26" s="104" t="b">
        <v>0</v>
      </c>
      <c r="F26" s="104" t="s">
        <v>3633</v>
      </c>
      <c r="G26" s="104" t="s">
        <v>2339</v>
      </c>
      <c r="H26" s="104" t="s">
        <v>2340</v>
      </c>
      <c r="I26" s="104">
        <v>2021</v>
      </c>
      <c r="J26" s="103" t="s">
        <v>28</v>
      </c>
      <c r="K26" s="121" t="s">
        <v>2341</v>
      </c>
      <c r="L26" s="104">
        <v>1</v>
      </c>
      <c r="M26" s="103" t="s">
        <v>674</v>
      </c>
      <c r="N26" s="103" t="s">
        <v>689</v>
      </c>
      <c r="O26" s="104" t="s">
        <v>2342</v>
      </c>
      <c r="P26" s="104">
        <v>7</v>
      </c>
      <c r="Q26" s="104" t="s">
        <v>2343</v>
      </c>
      <c r="R26" s="105" t="s">
        <v>2344</v>
      </c>
    </row>
    <row r="27" spans="1:18" ht="78" hidden="1" customHeight="1">
      <c r="A27" s="97" t="s">
        <v>173</v>
      </c>
      <c r="B27" s="98">
        <v>217</v>
      </c>
      <c r="C27" s="98" t="b">
        <v>1</v>
      </c>
      <c r="D27" s="98" t="b">
        <v>0</v>
      </c>
      <c r="E27" s="97" t="s">
        <v>139</v>
      </c>
      <c r="F27" s="107" t="s">
        <v>3634</v>
      </c>
      <c r="G27" s="98" t="s">
        <v>2394</v>
      </c>
      <c r="H27" s="98" t="s">
        <v>2395</v>
      </c>
      <c r="I27" s="98">
        <v>2021</v>
      </c>
      <c r="J27" s="101" t="s">
        <v>31</v>
      </c>
      <c r="K27" s="99" t="s">
        <v>588</v>
      </c>
      <c r="L27" s="98">
        <v>1</v>
      </c>
      <c r="M27" s="101" t="s">
        <v>109</v>
      </c>
      <c r="N27" s="101" t="s">
        <v>589</v>
      </c>
      <c r="O27" s="98" t="s">
        <v>390</v>
      </c>
      <c r="P27" s="98">
        <v>59</v>
      </c>
      <c r="Q27" s="98" t="s">
        <v>2396</v>
      </c>
      <c r="R27" s="118" t="s">
        <v>3635</v>
      </c>
    </row>
    <row r="28" spans="1:18" ht="78" hidden="1" customHeight="1">
      <c r="A28" s="110" t="s">
        <v>401</v>
      </c>
      <c r="B28" s="111">
        <v>218</v>
      </c>
      <c r="C28" s="111" t="b">
        <v>1</v>
      </c>
      <c r="D28" s="111" t="b">
        <v>0</v>
      </c>
      <c r="E28" s="111" t="b">
        <v>0</v>
      </c>
      <c r="F28" s="104"/>
      <c r="G28" s="111" t="s">
        <v>2404</v>
      </c>
      <c r="H28" s="111" t="s">
        <v>2405</v>
      </c>
      <c r="I28" s="111">
        <v>2021</v>
      </c>
      <c r="J28" s="112" t="s">
        <v>31</v>
      </c>
      <c r="K28" s="113" t="s">
        <v>588</v>
      </c>
      <c r="L28" s="111">
        <v>1</v>
      </c>
      <c r="M28" s="112" t="s">
        <v>109</v>
      </c>
      <c r="N28" s="112" t="s">
        <v>589</v>
      </c>
      <c r="O28" s="111" t="s">
        <v>390</v>
      </c>
      <c r="P28" s="111">
        <v>62</v>
      </c>
      <c r="Q28" s="111" t="s">
        <v>2406</v>
      </c>
      <c r="R28" s="128" t="s">
        <v>2407</v>
      </c>
    </row>
    <row r="29" spans="1:18" ht="78" customHeight="1">
      <c r="A29" s="106" t="s">
        <v>433</v>
      </c>
      <c r="B29" s="107">
        <v>225</v>
      </c>
      <c r="C29" s="107" t="b">
        <v>1</v>
      </c>
      <c r="D29" s="107" t="b">
        <v>1</v>
      </c>
      <c r="E29" s="107" t="b">
        <v>0</v>
      </c>
      <c r="F29" s="107"/>
      <c r="G29" s="107"/>
      <c r="H29" s="107" t="s">
        <v>2479</v>
      </c>
      <c r="I29" s="107">
        <v>2021</v>
      </c>
      <c r="J29" s="106" t="s">
        <v>31</v>
      </c>
      <c r="K29" s="100" t="s">
        <v>588</v>
      </c>
      <c r="L29" s="107">
        <v>1</v>
      </c>
      <c r="M29" s="106" t="s">
        <v>109</v>
      </c>
      <c r="N29" s="106" t="s">
        <v>589</v>
      </c>
      <c r="O29" s="107" t="s">
        <v>2480</v>
      </c>
      <c r="P29" s="107"/>
      <c r="Q29" s="107" t="s">
        <v>2481</v>
      </c>
      <c r="R29" s="129" t="s">
        <v>3636</v>
      </c>
    </row>
    <row r="30" spans="1:18" ht="78" hidden="1" customHeight="1">
      <c r="A30" s="110" t="s">
        <v>443</v>
      </c>
      <c r="B30" s="111">
        <v>226</v>
      </c>
      <c r="C30" s="111" t="b">
        <v>1</v>
      </c>
      <c r="D30" s="111" t="b">
        <v>0</v>
      </c>
      <c r="E30" s="111" t="b">
        <v>0</v>
      </c>
      <c r="F30" s="104" t="s">
        <v>3637</v>
      </c>
      <c r="G30" s="111" t="s">
        <v>2485</v>
      </c>
      <c r="H30" s="111" t="s">
        <v>2486</v>
      </c>
      <c r="I30" s="111">
        <v>2020</v>
      </c>
      <c r="J30" s="112" t="s">
        <v>2487</v>
      </c>
      <c r="K30" s="113" t="s">
        <v>2488</v>
      </c>
      <c r="L30" s="111">
        <v>1</v>
      </c>
      <c r="M30" s="112" t="s">
        <v>178</v>
      </c>
      <c r="N30" s="112" t="s">
        <v>2489</v>
      </c>
      <c r="O30" s="111" t="s">
        <v>2490</v>
      </c>
      <c r="P30" s="111">
        <v>2</v>
      </c>
      <c r="Q30" s="111" t="s">
        <v>2491</v>
      </c>
      <c r="R30" s="128" t="s">
        <v>2492</v>
      </c>
    </row>
    <row r="31" spans="1:18" ht="78" hidden="1" customHeight="1">
      <c r="A31" s="97" t="s">
        <v>478</v>
      </c>
      <c r="B31" s="98">
        <v>239</v>
      </c>
      <c r="C31" s="98" t="b">
        <v>1</v>
      </c>
      <c r="D31" s="98" t="b">
        <v>0</v>
      </c>
      <c r="E31" s="97" t="s">
        <v>139</v>
      </c>
      <c r="F31" s="107" t="s">
        <v>3638</v>
      </c>
      <c r="G31" s="98" t="s">
        <v>2628</v>
      </c>
      <c r="H31" s="98" t="s">
        <v>2629</v>
      </c>
      <c r="I31" s="98">
        <v>2020</v>
      </c>
      <c r="J31" s="101" t="s">
        <v>28</v>
      </c>
      <c r="K31" s="99" t="s">
        <v>2630</v>
      </c>
      <c r="L31" s="98">
        <v>1</v>
      </c>
      <c r="M31" s="101" t="s">
        <v>178</v>
      </c>
      <c r="N31" s="101" t="s">
        <v>689</v>
      </c>
      <c r="O31" s="98" t="s">
        <v>2631</v>
      </c>
      <c r="P31" s="98">
        <v>19</v>
      </c>
      <c r="Q31" s="98" t="s">
        <v>2632</v>
      </c>
      <c r="R31" s="118" t="s">
        <v>3639</v>
      </c>
    </row>
    <row r="32" spans="1:18" ht="78" hidden="1" customHeight="1">
      <c r="A32" s="110" t="s">
        <v>872</v>
      </c>
      <c r="B32" s="111">
        <v>247</v>
      </c>
      <c r="C32" s="111" t="b">
        <v>1</v>
      </c>
      <c r="D32" s="111" t="b">
        <v>0</v>
      </c>
      <c r="E32" s="111" t="b">
        <v>0</v>
      </c>
      <c r="F32" s="104" t="s">
        <v>3640</v>
      </c>
      <c r="G32" s="111" t="s">
        <v>2716</v>
      </c>
      <c r="H32" s="111" t="s">
        <v>2717</v>
      </c>
      <c r="I32" s="111">
        <v>2020</v>
      </c>
      <c r="J32" s="112" t="s">
        <v>31</v>
      </c>
      <c r="K32" s="113" t="s">
        <v>588</v>
      </c>
      <c r="L32" s="111">
        <v>1</v>
      </c>
      <c r="M32" s="112" t="s">
        <v>109</v>
      </c>
      <c r="N32" s="112" t="s">
        <v>589</v>
      </c>
      <c r="O32" s="111" t="s">
        <v>2718</v>
      </c>
      <c r="P32" s="111">
        <v>22</v>
      </c>
      <c r="Q32" s="111" t="s">
        <v>2719</v>
      </c>
      <c r="R32" s="128" t="s">
        <v>2720</v>
      </c>
    </row>
    <row r="33" spans="1:18" ht="78" customHeight="1">
      <c r="A33" s="106" t="s">
        <v>2425</v>
      </c>
      <c r="B33" s="107">
        <v>256</v>
      </c>
      <c r="C33" s="107" t="b">
        <v>1</v>
      </c>
      <c r="D33" s="107" t="b">
        <v>1</v>
      </c>
      <c r="E33" s="108" t="s">
        <v>139</v>
      </c>
      <c r="F33" s="107" t="s">
        <v>3641</v>
      </c>
      <c r="G33" s="107" t="s">
        <v>2811</v>
      </c>
      <c r="H33" s="107" t="s">
        <v>2812</v>
      </c>
      <c r="I33" s="107">
        <v>2019</v>
      </c>
      <c r="J33" s="106" t="s">
        <v>31</v>
      </c>
      <c r="K33" s="100" t="s">
        <v>2813</v>
      </c>
      <c r="L33" s="107">
        <v>1</v>
      </c>
      <c r="M33" s="106" t="s">
        <v>674</v>
      </c>
      <c r="N33" s="106" t="s">
        <v>2814</v>
      </c>
      <c r="O33" s="107" t="s">
        <v>2815</v>
      </c>
      <c r="P33" s="107">
        <v>3</v>
      </c>
      <c r="Q33" s="107" t="s">
        <v>2816</v>
      </c>
      <c r="R33" s="109" t="s">
        <v>3642</v>
      </c>
    </row>
    <row r="34" spans="1:18" ht="78" hidden="1" customHeight="1">
      <c r="A34" s="110" t="s">
        <v>125</v>
      </c>
      <c r="B34" s="111">
        <v>258</v>
      </c>
      <c r="C34" s="111" t="b">
        <v>1</v>
      </c>
      <c r="D34" s="111" t="b">
        <v>0</v>
      </c>
      <c r="E34" s="110" t="s">
        <v>139</v>
      </c>
      <c r="F34" s="104" t="s">
        <v>3643</v>
      </c>
      <c r="G34" s="111" t="s">
        <v>2836</v>
      </c>
      <c r="H34" s="111" t="s">
        <v>2837</v>
      </c>
      <c r="I34" s="111">
        <v>2019</v>
      </c>
      <c r="J34" s="112" t="s">
        <v>2838</v>
      </c>
      <c r="K34" s="113" t="s">
        <v>2839</v>
      </c>
      <c r="L34" s="111">
        <v>1</v>
      </c>
      <c r="M34" s="112" t="s">
        <v>178</v>
      </c>
      <c r="N34" s="112" t="s">
        <v>2840</v>
      </c>
      <c r="O34" s="111" t="s">
        <v>2841</v>
      </c>
      <c r="P34" s="111">
        <v>31</v>
      </c>
      <c r="Q34" s="111" t="s">
        <v>2842</v>
      </c>
      <c r="R34" s="123" t="s">
        <v>3644</v>
      </c>
    </row>
    <row r="35" spans="1:18" ht="78" hidden="1" customHeight="1">
      <c r="A35" s="97" t="s">
        <v>670</v>
      </c>
      <c r="B35" s="98">
        <v>270</v>
      </c>
      <c r="C35" s="98" t="b">
        <v>1</v>
      </c>
      <c r="D35" s="98" t="b">
        <v>0</v>
      </c>
      <c r="E35" s="98" t="b">
        <v>0</v>
      </c>
      <c r="F35" s="107"/>
      <c r="G35" s="98" t="s">
        <v>2972</v>
      </c>
      <c r="H35" s="98" t="s">
        <v>2973</v>
      </c>
      <c r="I35" s="98">
        <v>2019</v>
      </c>
      <c r="J35" s="101" t="s">
        <v>28</v>
      </c>
      <c r="K35" s="101" t="s">
        <v>2974</v>
      </c>
      <c r="L35" s="98">
        <v>1</v>
      </c>
      <c r="M35" s="101" t="s">
        <v>674</v>
      </c>
      <c r="N35" s="101" t="s">
        <v>689</v>
      </c>
      <c r="O35" s="98" t="s">
        <v>2975</v>
      </c>
      <c r="P35" s="98">
        <v>89</v>
      </c>
      <c r="Q35" s="98" t="s">
        <v>2976</v>
      </c>
      <c r="R35" s="119" t="s">
        <v>2977</v>
      </c>
    </row>
    <row r="36" spans="1:18" ht="17.399999999999999">
      <c r="A36" s="130"/>
      <c r="B36" s="131"/>
      <c r="C36" s="131">
        <f t="shared" ref="C36:D36" si="0">COUNTIF(C3:C35, TRUE)</f>
        <v>33</v>
      </c>
      <c r="D36" s="131">
        <f t="shared" si="0"/>
        <v>12</v>
      </c>
      <c r="E36" s="131"/>
      <c r="F36" s="131"/>
      <c r="G36" s="131"/>
      <c r="H36" s="131"/>
      <c r="I36" s="131"/>
      <c r="J36" s="132"/>
      <c r="K36" s="132"/>
      <c r="L36" s="131"/>
      <c r="M36" s="132"/>
      <c r="N36" s="132"/>
      <c r="O36" s="131"/>
      <c r="P36" s="131"/>
      <c r="Q36" s="131"/>
      <c r="R36" s="133"/>
    </row>
    <row r="37" spans="1:18" ht="17.399999999999999">
      <c r="A37" s="134"/>
      <c r="B37" s="135"/>
      <c r="C37" s="135">
        <f t="shared" ref="C37:D37" si="1">COUNTA(C3:C35)</f>
        <v>33</v>
      </c>
      <c r="D37" s="135">
        <f t="shared" si="1"/>
        <v>33</v>
      </c>
      <c r="E37" s="135"/>
      <c r="F37" s="135"/>
      <c r="G37" s="135"/>
      <c r="H37" s="135"/>
      <c r="I37" s="135"/>
      <c r="J37" s="136"/>
      <c r="K37" s="136"/>
      <c r="L37" s="135"/>
      <c r="M37" s="136"/>
      <c r="N37" s="136"/>
      <c r="O37" s="135"/>
      <c r="P37" s="135"/>
      <c r="Q37" s="135"/>
      <c r="R37" s="137"/>
    </row>
    <row r="38" spans="1:18" ht="17.399999999999999">
      <c r="A38" s="130"/>
      <c r="B38" s="131"/>
      <c r="C38" s="138">
        <f t="shared" ref="C38:D38" si="2">C36/C37</f>
        <v>1</v>
      </c>
      <c r="D38" s="138">
        <f t="shared" si="2"/>
        <v>0.36363636363636365</v>
      </c>
      <c r="E38" s="131"/>
      <c r="F38" s="131"/>
      <c r="G38" s="131"/>
      <c r="H38" s="131"/>
      <c r="I38" s="131"/>
      <c r="J38" s="132"/>
      <c r="K38" s="132"/>
      <c r="L38" s="131"/>
      <c r="M38" s="132"/>
      <c r="N38" s="132"/>
      <c r="O38" s="131"/>
      <c r="P38" s="131"/>
      <c r="Q38" s="131"/>
      <c r="R38" s="133"/>
    </row>
    <row r="39" spans="1:18" ht="13.2">
      <c r="A39" s="139"/>
      <c r="B39" s="139"/>
      <c r="C39" s="139"/>
      <c r="D39" s="139"/>
      <c r="E39" s="139"/>
      <c r="F39" s="139"/>
      <c r="G39" s="139"/>
      <c r="H39" s="139"/>
      <c r="I39" s="139"/>
      <c r="J39" s="139"/>
      <c r="K39" s="139"/>
      <c r="L39" s="139"/>
      <c r="M39" s="139"/>
      <c r="N39" s="139"/>
      <c r="O39" s="139"/>
      <c r="P39" s="139"/>
      <c r="Q39" s="139"/>
      <c r="R39" s="139"/>
    </row>
    <row r="40" spans="1:18" ht="13.2">
      <c r="A40" s="139"/>
      <c r="B40" s="139"/>
      <c r="C40" s="139"/>
      <c r="D40" s="139"/>
      <c r="E40" s="139"/>
      <c r="F40" s="139"/>
      <c r="G40" s="139"/>
      <c r="H40" s="139"/>
      <c r="I40" s="139"/>
      <c r="J40" s="139"/>
      <c r="K40" s="139"/>
      <c r="L40" s="139"/>
      <c r="M40" s="139"/>
      <c r="N40" s="139"/>
      <c r="O40" s="139"/>
      <c r="P40" s="139"/>
      <c r="Q40" s="139"/>
      <c r="R40" s="139"/>
    </row>
    <row r="41" spans="1:18" ht="13.2">
      <c r="A41" s="139"/>
      <c r="B41" s="139"/>
      <c r="C41" s="139"/>
      <c r="D41" s="139"/>
      <c r="E41" s="139"/>
      <c r="F41" s="139"/>
      <c r="G41" s="139"/>
      <c r="H41" s="139"/>
      <c r="I41" s="139"/>
      <c r="J41" s="139"/>
      <c r="K41" s="139"/>
      <c r="L41" s="139"/>
      <c r="M41" s="139"/>
      <c r="N41" s="139"/>
      <c r="O41" s="139"/>
      <c r="P41" s="139"/>
      <c r="Q41" s="139"/>
      <c r="R41" s="139"/>
    </row>
    <row r="42" spans="1:18" ht="13.2">
      <c r="A42" s="139"/>
      <c r="B42" s="139"/>
      <c r="C42" s="139"/>
      <c r="D42" s="139"/>
      <c r="E42" s="139"/>
      <c r="F42" s="139"/>
      <c r="G42" s="139"/>
      <c r="H42" s="139"/>
      <c r="I42" s="139"/>
      <c r="J42" s="139"/>
      <c r="K42" s="139"/>
      <c r="L42" s="139"/>
      <c r="M42" s="139"/>
      <c r="N42" s="139"/>
      <c r="O42" s="139"/>
      <c r="P42" s="139"/>
      <c r="Q42" s="139"/>
      <c r="R42" s="139"/>
    </row>
    <row r="43" spans="1:18" ht="13.2">
      <c r="A43" s="139"/>
      <c r="B43" s="139"/>
      <c r="C43" s="139"/>
      <c r="D43" s="139"/>
      <c r="E43" s="139"/>
      <c r="F43" s="139"/>
      <c r="G43" s="139"/>
      <c r="H43" s="139"/>
      <c r="I43" s="139"/>
      <c r="J43" s="139"/>
      <c r="K43" s="139"/>
      <c r="L43" s="139"/>
      <c r="M43" s="139"/>
      <c r="N43" s="139"/>
      <c r="O43" s="139"/>
      <c r="P43" s="139"/>
      <c r="Q43" s="139"/>
      <c r="R43" s="139"/>
    </row>
    <row r="44" spans="1:18" ht="13.2">
      <c r="A44" s="139"/>
      <c r="B44" s="139"/>
      <c r="C44" s="139"/>
      <c r="D44" s="139"/>
      <c r="E44" s="139"/>
      <c r="F44" s="139"/>
      <c r="G44" s="139"/>
      <c r="H44" s="139"/>
      <c r="I44" s="139"/>
      <c r="J44" s="139"/>
      <c r="K44" s="139"/>
      <c r="L44" s="139"/>
      <c r="M44" s="139"/>
      <c r="N44" s="139"/>
      <c r="O44" s="139"/>
      <c r="P44" s="139"/>
      <c r="Q44" s="139"/>
      <c r="R44" s="139"/>
    </row>
    <row r="45" spans="1:18" ht="13.2">
      <c r="A45" s="139"/>
      <c r="B45" s="139"/>
      <c r="C45" s="139"/>
      <c r="D45" s="139"/>
      <c r="E45" s="139"/>
      <c r="F45" s="139"/>
      <c r="G45" s="139"/>
      <c r="H45" s="139"/>
      <c r="I45" s="139"/>
      <c r="J45" s="139"/>
      <c r="K45" s="139"/>
      <c r="L45" s="139"/>
      <c r="M45" s="139"/>
      <c r="N45" s="139"/>
      <c r="O45" s="139"/>
      <c r="P45" s="139"/>
      <c r="Q45" s="139"/>
      <c r="R45" s="139"/>
    </row>
    <row r="46" spans="1:18" ht="13.2">
      <c r="A46" s="139"/>
      <c r="B46" s="139"/>
      <c r="C46" s="139"/>
      <c r="D46" s="139"/>
      <c r="E46" s="139"/>
      <c r="F46" s="139"/>
      <c r="G46" s="139"/>
      <c r="H46" s="139"/>
      <c r="I46" s="139"/>
      <c r="J46" s="139"/>
      <c r="K46" s="139"/>
      <c r="L46" s="139"/>
      <c r="M46" s="139"/>
      <c r="N46" s="139"/>
      <c r="O46" s="139"/>
      <c r="P46" s="139"/>
      <c r="Q46" s="139"/>
      <c r="R46" s="139"/>
    </row>
    <row r="47" spans="1:18" ht="13.2">
      <c r="A47" s="139"/>
      <c r="B47" s="139"/>
      <c r="C47" s="139"/>
      <c r="D47" s="139"/>
      <c r="E47" s="139"/>
      <c r="F47" s="139"/>
      <c r="G47" s="139"/>
      <c r="H47" s="139"/>
      <c r="I47" s="139"/>
      <c r="J47" s="139"/>
      <c r="K47" s="139"/>
      <c r="L47" s="139"/>
      <c r="M47" s="139"/>
      <c r="N47" s="139"/>
      <c r="O47" s="139"/>
      <c r="P47" s="139"/>
      <c r="Q47" s="139"/>
      <c r="R47" s="139"/>
    </row>
    <row r="48" spans="1:18" ht="13.2">
      <c r="A48" s="139"/>
      <c r="B48" s="139"/>
      <c r="C48" s="139"/>
      <c r="D48" s="139"/>
      <c r="E48" s="139"/>
      <c r="F48" s="139"/>
      <c r="G48" s="139"/>
      <c r="H48" s="139"/>
      <c r="I48" s="139"/>
      <c r="J48" s="139"/>
      <c r="K48" s="139"/>
      <c r="L48" s="139"/>
      <c r="M48" s="139"/>
      <c r="N48" s="139"/>
      <c r="O48" s="139"/>
      <c r="P48" s="139"/>
      <c r="Q48" s="139"/>
      <c r="R48" s="139"/>
    </row>
    <row r="49" spans="1:18" ht="13.2">
      <c r="A49" s="139"/>
      <c r="B49" s="139"/>
      <c r="C49" s="139"/>
      <c r="D49" s="139"/>
      <c r="E49" s="139"/>
      <c r="F49" s="139"/>
      <c r="G49" s="139"/>
      <c r="H49" s="139"/>
      <c r="I49" s="139"/>
      <c r="J49" s="139"/>
      <c r="K49" s="139"/>
      <c r="L49" s="139"/>
      <c r="M49" s="139"/>
      <c r="N49" s="139"/>
      <c r="O49" s="139"/>
      <c r="P49" s="139"/>
      <c r="Q49" s="139"/>
      <c r="R49" s="139"/>
    </row>
    <row r="50" spans="1:18" ht="13.2">
      <c r="A50" s="139"/>
      <c r="B50" s="139"/>
      <c r="C50" s="139"/>
      <c r="D50" s="139"/>
      <c r="E50" s="139"/>
      <c r="F50" s="139"/>
      <c r="G50" s="139"/>
      <c r="H50" s="139"/>
      <c r="I50" s="139"/>
      <c r="J50" s="139"/>
      <c r="K50" s="139"/>
      <c r="L50" s="139"/>
      <c r="M50" s="139"/>
      <c r="N50" s="139"/>
      <c r="O50" s="139"/>
      <c r="P50" s="139"/>
      <c r="Q50" s="139"/>
      <c r="R50" s="139"/>
    </row>
    <row r="51" spans="1:18" ht="13.2">
      <c r="A51" s="139"/>
      <c r="B51" s="139"/>
      <c r="C51" s="139"/>
      <c r="D51" s="139"/>
      <c r="E51" s="139"/>
      <c r="F51" s="139"/>
      <c r="G51" s="139"/>
      <c r="H51" s="139"/>
      <c r="I51" s="139"/>
      <c r="J51" s="139"/>
      <c r="K51" s="139"/>
      <c r="L51" s="139"/>
      <c r="M51" s="139"/>
      <c r="N51" s="139"/>
      <c r="O51" s="139"/>
      <c r="P51" s="139"/>
      <c r="Q51" s="139"/>
      <c r="R51" s="139"/>
    </row>
    <row r="52" spans="1:18" ht="13.2">
      <c r="A52" s="139"/>
      <c r="B52" s="139"/>
      <c r="C52" s="139"/>
      <c r="D52" s="139"/>
      <c r="E52" s="139"/>
      <c r="F52" s="139"/>
      <c r="G52" s="139"/>
      <c r="H52" s="139"/>
      <c r="I52" s="139"/>
      <c r="J52" s="139"/>
      <c r="K52" s="139"/>
      <c r="L52" s="139"/>
      <c r="M52" s="139"/>
      <c r="N52" s="139"/>
      <c r="O52" s="139"/>
      <c r="P52" s="139"/>
      <c r="Q52" s="139"/>
      <c r="R52" s="139"/>
    </row>
    <row r="53" spans="1:18" ht="13.2">
      <c r="A53" s="139"/>
      <c r="B53" s="139"/>
      <c r="C53" s="139"/>
      <c r="D53" s="139"/>
      <c r="E53" s="139"/>
      <c r="F53" s="139"/>
      <c r="G53" s="139"/>
      <c r="H53" s="139"/>
      <c r="I53" s="139"/>
      <c r="J53" s="139"/>
      <c r="K53" s="139"/>
      <c r="L53" s="139"/>
      <c r="M53" s="139"/>
      <c r="N53" s="139"/>
      <c r="O53" s="139"/>
      <c r="P53" s="139"/>
      <c r="Q53" s="139"/>
      <c r="R53" s="139"/>
    </row>
    <row r="54" spans="1:18" ht="13.2">
      <c r="A54" s="139"/>
      <c r="B54" s="139"/>
      <c r="C54" s="139"/>
      <c r="D54" s="139"/>
      <c r="E54" s="139"/>
      <c r="F54" s="139"/>
      <c r="G54" s="139"/>
      <c r="H54" s="139"/>
      <c r="I54" s="139"/>
      <c r="J54" s="139"/>
      <c r="K54" s="139"/>
      <c r="L54" s="139"/>
      <c r="M54" s="139"/>
      <c r="N54" s="139"/>
      <c r="O54" s="139"/>
      <c r="P54" s="139"/>
      <c r="Q54" s="139"/>
      <c r="R54" s="139"/>
    </row>
    <row r="55" spans="1:18" ht="13.2">
      <c r="A55" s="139"/>
      <c r="B55" s="139"/>
      <c r="C55" s="139"/>
      <c r="D55" s="139"/>
      <c r="E55" s="139"/>
      <c r="F55" s="139"/>
      <c r="G55" s="139"/>
      <c r="H55" s="139"/>
      <c r="I55" s="139"/>
      <c r="J55" s="139"/>
      <c r="K55" s="139"/>
      <c r="L55" s="139"/>
      <c r="M55" s="139"/>
      <c r="N55" s="139"/>
      <c r="O55" s="139"/>
      <c r="P55" s="139"/>
      <c r="Q55" s="139"/>
      <c r="R55" s="139"/>
    </row>
    <row r="56" spans="1:18" ht="13.2">
      <c r="A56" s="139"/>
      <c r="B56" s="139"/>
      <c r="C56" s="139"/>
      <c r="D56" s="139"/>
      <c r="E56" s="139"/>
      <c r="F56" s="139"/>
      <c r="G56" s="139"/>
      <c r="H56" s="139"/>
      <c r="I56" s="139"/>
      <c r="J56" s="139"/>
      <c r="K56" s="139"/>
      <c r="L56" s="139"/>
      <c r="M56" s="139"/>
      <c r="N56" s="139"/>
      <c r="O56" s="139"/>
      <c r="P56" s="139"/>
      <c r="Q56" s="139"/>
      <c r="R56" s="139"/>
    </row>
    <row r="57" spans="1:18" ht="13.2">
      <c r="A57" s="139"/>
      <c r="B57" s="139"/>
      <c r="C57" s="139"/>
      <c r="D57" s="139"/>
      <c r="E57" s="139"/>
      <c r="F57" s="139"/>
      <c r="G57" s="139"/>
      <c r="H57" s="139"/>
      <c r="I57" s="139"/>
      <c r="J57" s="139"/>
      <c r="K57" s="139"/>
      <c r="L57" s="139"/>
      <c r="M57" s="139"/>
      <c r="N57" s="139"/>
      <c r="O57" s="139"/>
      <c r="P57" s="139"/>
      <c r="Q57" s="139"/>
      <c r="R57" s="139"/>
    </row>
    <row r="58" spans="1:18" ht="13.2">
      <c r="A58" s="139"/>
      <c r="B58" s="139"/>
      <c r="C58" s="139"/>
      <c r="D58" s="139"/>
      <c r="E58" s="139"/>
      <c r="F58" s="139"/>
      <c r="G58" s="139"/>
      <c r="H58" s="139"/>
      <c r="I58" s="139"/>
      <c r="J58" s="139"/>
      <c r="K58" s="139"/>
      <c r="L58" s="139"/>
      <c r="M58" s="139"/>
      <c r="N58" s="139"/>
      <c r="O58" s="139"/>
      <c r="P58" s="139"/>
      <c r="Q58" s="139"/>
      <c r="R58" s="139"/>
    </row>
    <row r="59" spans="1:18" ht="13.2">
      <c r="A59" s="139"/>
      <c r="B59" s="139"/>
      <c r="C59" s="139"/>
      <c r="D59" s="139"/>
      <c r="E59" s="139"/>
      <c r="F59" s="139"/>
      <c r="G59" s="139"/>
      <c r="H59" s="139"/>
      <c r="I59" s="139"/>
      <c r="J59" s="139"/>
      <c r="K59" s="139"/>
      <c r="L59" s="139"/>
      <c r="M59" s="139"/>
      <c r="N59" s="139"/>
      <c r="O59" s="139"/>
      <c r="P59" s="139"/>
      <c r="Q59" s="139"/>
      <c r="R59" s="139"/>
    </row>
    <row r="60" spans="1:18" ht="13.2">
      <c r="A60" s="139"/>
      <c r="B60" s="139"/>
      <c r="C60" s="139"/>
      <c r="D60" s="139"/>
      <c r="E60" s="139"/>
      <c r="F60" s="139"/>
      <c r="G60" s="139"/>
      <c r="H60" s="139"/>
      <c r="I60" s="139"/>
      <c r="J60" s="139"/>
      <c r="K60" s="139"/>
      <c r="L60" s="139"/>
      <c r="M60" s="139"/>
      <c r="N60" s="139"/>
      <c r="O60" s="139"/>
      <c r="P60" s="139"/>
      <c r="Q60" s="139"/>
      <c r="R60" s="139"/>
    </row>
    <row r="61" spans="1:18" ht="13.2">
      <c r="A61" s="139"/>
      <c r="B61" s="139"/>
      <c r="C61" s="139"/>
      <c r="D61" s="139"/>
      <c r="E61" s="139"/>
      <c r="F61" s="139"/>
      <c r="G61" s="139"/>
      <c r="H61" s="139"/>
      <c r="I61" s="139"/>
      <c r="J61" s="139"/>
      <c r="K61" s="139"/>
      <c r="L61" s="139"/>
      <c r="M61" s="139"/>
      <c r="N61" s="139"/>
      <c r="O61" s="139"/>
      <c r="P61" s="139"/>
      <c r="Q61" s="139"/>
      <c r="R61" s="139"/>
    </row>
    <row r="62" spans="1:18" ht="13.2">
      <c r="A62" s="139"/>
      <c r="B62" s="139"/>
      <c r="C62" s="139"/>
      <c r="D62" s="139"/>
      <c r="E62" s="139"/>
      <c r="F62" s="139"/>
      <c r="G62" s="139"/>
      <c r="H62" s="139"/>
      <c r="I62" s="139"/>
      <c r="J62" s="139"/>
      <c r="K62" s="139"/>
      <c r="L62" s="139"/>
      <c r="M62" s="139"/>
      <c r="N62" s="139"/>
      <c r="O62" s="139"/>
      <c r="P62" s="139"/>
      <c r="Q62" s="139"/>
      <c r="R62" s="139"/>
    </row>
    <row r="63" spans="1:18" ht="13.2">
      <c r="A63" s="139"/>
      <c r="B63" s="139"/>
      <c r="C63" s="139"/>
      <c r="D63" s="139"/>
      <c r="E63" s="139"/>
      <c r="F63" s="139"/>
      <c r="G63" s="139"/>
      <c r="H63" s="139"/>
      <c r="I63" s="139"/>
      <c r="J63" s="139"/>
      <c r="K63" s="139"/>
      <c r="L63" s="139"/>
      <c r="M63" s="139"/>
      <c r="N63" s="139"/>
      <c r="O63" s="139"/>
      <c r="P63" s="139"/>
      <c r="Q63" s="139"/>
      <c r="R63" s="139"/>
    </row>
    <row r="64" spans="1:18" ht="13.2">
      <c r="A64" s="139"/>
      <c r="B64" s="139"/>
      <c r="C64" s="139"/>
      <c r="D64" s="139"/>
      <c r="E64" s="139"/>
      <c r="F64" s="139"/>
      <c r="G64" s="139"/>
      <c r="H64" s="139"/>
      <c r="I64" s="139"/>
      <c r="J64" s="139"/>
      <c r="K64" s="139"/>
      <c r="L64" s="139"/>
      <c r="M64" s="139"/>
      <c r="N64" s="139"/>
      <c r="O64" s="139"/>
      <c r="P64" s="139"/>
      <c r="Q64" s="139"/>
      <c r="R64" s="139"/>
    </row>
    <row r="65" spans="1:18" ht="13.2">
      <c r="A65" s="139"/>
      <c r="B65" s="139"/>
      <c r="C65" s="139"/>
      <c r="D65" s="139"/>
      <c r="E65" s="139"/>
      <c r="F65" s="139"/>
      <c r="G65" s="139"/>
      <c r="H65" s="139"/>
      <c r="I65" s="139"/>
      <c r="J65" s="139"/>
      <c r="K65" s="139"/>
      <c r="L65" s="139"/>
      <c r="M65" s="139"/>
      <c r="N65" s="139"/>
      <c r="O65" s="139"/>
      <c r="P65" s="139"/>
      <c r="Q65" s="139"/>
      <c r="R65" s="139"/>
    </row>
    <row r="66" spans="1:18" ht="13.2">
      <c r="A66" s="139"/>
      <c r="B66" s="139"/>
      <c r="C66" s="139"/>
      <c r="D66" s="139"/>
      <c r="E66" s="139"/>
      <c r="F66" s="139"/>
      <c r="G66" s="139"/>
      <c r="H66" s="139"/>
      <c r="I66" s="139"/>
      <c r="J66" s="139"/>
      <c r="K66" s="139"/>
      <c r="L66" s="139"/>
      <c r="M66" s="139"/>
      <c r="N66" s="139"/>
      <c r="O66" s="139"/>
      <c r="P66" s="139"/>
      <c r="Q66" s="139"/>
      <c r="R66" s="139"/>
    </row>
    <row r="67" spans="1:18" ht="13.2">
      <c r="A67" s="139"/>
      <c r="B67" s="139"/>
      <c r="C67" s="139"/>
      <c r="D67" s="139"/>
      <c r="E67" s="139"/>
      <c r="F67" s="139"/>
      <c r="G67" s="139"/>
      <c r="H67" s="139"/>
      <c r="I67" s="139"/>
      <c r="J67" s="139"/>
      <c r="K67" s="139"/>
      <c r="L67" s="139"/>
      <c r="M67" s="139"/>
      <c r="N67" s="139"/>
      <c r="O67" s="139"/>
      <c r="P67" s="139"/>
      <c r="Q67" s="139"/>
      <c r="R67" s="139"/>
    </row>
    <row r="68" spans="1:18" ht="13.2">
      <c r="A68" s="139"/>
      <c r="B68" s="139"/>
      <c r="C68" s="139"/>
      <c r="D68" s="139"/>
      <c r="E68" s="139"/>
      <c r="F68" s="139"/>
      <c r="G68" s="139"/>
      <c r="H68" s="139"/>
      <c r="I68" s="139"/>
      <c r="J68" s="139"/>
      <c r="K68" s="139"/>
      <c r="L68" s="139"/>
      <c r="M68" s="139"/>
      <c r="N68" s="139"/>
      <c r="O68" s="139"/>
      <c r="P68" s="139"/>
      <c r="Q68" s="139"/>
      <c r="R68" s="139"/>
    </row>
    <row r="69" spans="1:18" ht="13.2">
      <c r="A69" s="139"/>
      <c r="B69" s="139"/>
      <c r="C69" s="139"/>
      <c r="D69" s="139"/>
      <c r="E69" s="139"/>
      <c r="F69" s="139"/>
      <c r="G69" s="139"/>
      <c r="H69" s="139"/>
      <c r="I69" s="139"/>
      <c r="J69" s="139"/>
      <c r="K69" s="139"/>
      <c r="L69" s="139"/>
      <c r="M69" s="139"/>
      <c r="N69" s="139"/>
      <c r="O69" s="139"/>
      <c r="P69" s="139"/>
      <c r="Q69" s="139"/>
      <c r="R69" s="139"/>
    </row>
    <row r="70" spans="1:18" ht="13.2">
      <c r="A70" s="139"/>
      <c r="B70" s="139"/>
      <c r="C70" s="139"/>
      <c r="D70" s="139"/>
      <c r="E70" s="139"/>
      <c r="F70" s="139"/>
      <c r="G70" s="139"/>
      <c r="H70" s="139"/>
      <c r="I70" s="139"/>
      <c r="J70" s="139"/>
      <c r="K70" s="139"/>
      <c r="L70" s="139"/>
      <c r="M70" s="139"/>
      <c r="N70" s="139"/>
      <c r="O70" s="139"/>
      <c r="P70" s="139"/>
      <c r="Q70" s="139"/>
      <c r="R70" s="139"/>
    </row>
    <row r="71" spans="1:18" ht="13.2">
      <c r="A71" s="139"/>
      <c r="B71" s="139"/>
      <c r="C71" s="139"/>
      <c r="D71" s="139"/>
      <c r="E71" s="139"/>
      <c r="F71" s="139"/>
      <c r="G71" s="139"/>
      <c r="H71" s="139"/>
      <c r="I71" s="139"/>
      <c r="J71" s="139"/>
      <c r="K71" s="139"/>
      <c r="L71" s="139"/>
      <c r="M71" s="139"/>
      <c r="N71" s="139"/>
      <c r="O71" s="139"/>
      <c r="P71" s="139"/>
      <c r="Q71" s="139"/>
      <c r="R71" s="139"/>
    </row>
    <row r="72" spans="1:18" ht="13.2">
      <c r="A72" s="139"/>
      <c r="B72" s="139"/>
      <c r="C72" s="139"/>
      <c r="D72" s="139"/>
      <c r="E72" s="139"/>
      <c r="F72" s="139"/>
      <c r="G72" s="139"/>
      <c r="H72" s="139"/>
      <c r="I72" s="139"/>
      <c r="J72" s="139"/>
      <c r="K72" s="139"/>
      <c r="L72" s="139"/>
      <c r="M72" s="139"/>
      <c r="N72" s="139"/>
      <c r="O72" s="139"/>
      <c r="P72" s="139"/>
      <c r="Q72" s="139"/>
      <c r="R72" s="139"/>
    </row>
    <row r="73" spans="1:18" ht="13.2">
      <c r="A73" s="139"/>
      <c r="B73" s="139"/>
      <c r="C73" s="139"/>
      <c r="D73" s="139"/>
      <c r="E73" s="139"/>
      <c r="F73" s="139"/>
      <c r="G73" s="139"/>
      <c r="H73" s="139"/>
      <c r="I73" s="139"/>
      <c r="J73" s="139"/>
      <c r="K73" s="139"/>
      <c r="L73" s="139"/>
      <c r="M73" s="139"/>
      <c r="N73" s="139"/>
      <c r="O73" s="139"/>
      <c r="P73" s="139"/>
      <c r="Q73" s="139"/>
      <c r="R73" s="139"/>
    </row>
    <row r="74" spans="1:18" ht="13.2">
      <c r="A74" s="139"/>
      <c r="B74" s="139"/>
      <c r="C74" s="139"/>
      <c r="D74" s="139"/>
      <c r="E74" s="139"/>
      <c r="F74" s="139"/>
      <c r="G74" s="139"/>
      <c r="H74" s="139"/>
      <c r="I74" s="139"/>
      <c r="J74" s="139"/>
      <c r="K74" s="139"/>
      <c r="L74" s="139"/>
      <c r="M74" s="139"/>
      <c r="N74" s="139"/>
      <c r="O74" s="139"/>
      <c r="P74" s="139"/>
      <c r="Q74" s="139"/>
      <c r="R74" s="139"/>
    </row>
    <row r="75" spans="1:18" ht="13.2">
      <c r="A75" s="139"/>
      <c r="B75" s="139"/>
      <c r="C75" s="139"/>
      <c r="D75" s="139"/>
      <c r="E75" s="139"/>
      <c r="F75" s="139"/>
      <c r="G75" s="139"/>
      <c r="H75" s="139"/>
      <c r="I75" s="139"/>
      <c r="J75" s="139"/>
      <c r="K75" s="139"/>
      <c r="L75" s="139"/>
      <c r="M75" s="139"/>
      <c r="N75" s="139"/>
      <c r="O75" s="139"/>
      <c r="P75" s="139"/>
      <c r="Q75" s="139"/>
      <c r="R75" s="139"/>
    </row>
    <row r="76" spans="1:18" ht="13.2">
      <c r="A76" s="139"/>
      <c r="B76" s="139"/>
      <c r="C76" s="139"/>
      <c r="D76" s="139"/>
      <c r="E76" s="139"/>
      <c r="F76" s="139"/>
      <c r="G76" s="139"/>
      <c r="H76" s="139"/>
      <c r="I76" s="139"/>
      <c r="J76" s="139"/>
      <c r="K76" s="139"/>
      <c r="L76" s="139"/>
      <c r="M76" s="139"/>
      <c r="N76" s="139"/>
      <c r="O76" s="139"/>
      <c r="P76" s="139"/>
      <c r="Q76" s="139"/>
      <c r="R76" s="139"/>
    </row>
    <row r="77" spans="1:18" ht="13.2">
      <c r="A77" s="139"/>
      <c r="B77" s="139"/>
      <c r="C77" s="139"/>
      <c r="D77" s="139"/>
      <c r="E77" s="139"/>
      <c r="F77" s="139"/>
      <c r="G77" s="139"/>
      <c r="H77" s="139"/>
      <c r="I77" s="139"/>
      <c r="J77" s="139"/>
      <c r="K77" s="139"/>
      <c r="L77" s="139"/>
      <c r="M77" s="139"/>
      <c r="N77" s="139"/>
      <c r="O77" s="139"/>
      <c r="P77" s="139"/>
      <c r="Q77" s="139"/>
      <c r="R77" s="139"/>
    </row>
    <row r="78" spans="1:18" ht="13.2">
      <c r="A78" s="139"/>
      <c r="B78" s="139"/>
      <c r="C78" s="139"/>
      <c r="D78" s="139"/>
      <c r="E78" s="139"/>
      <c r="F78" s="139"/>
      <c r="G78" s="139"/>
      <c r="H78" s="139"/>
      <c r="I78" s="139"/>
      <c r="J78" s="139"/>
      <c r="K78" s="139"/>
      <c r="L78" s="139"/>
      <c r="M78" s="139"/>
      <c r="N78" s="139"/>
      <c r="O78" s="139"/>
      <c r="P78" s="139"/>
      <c r="Q78" s="139"/>
      <c r="R78" s="139"/>
    </row>
    <row r="79" spans="1:18" ht="13.2">
      <c r="A79" s="139"/>
      <c r="B79" s="139"/>
      <c r="C79" s="139"/>
      <c r="D79" s="139"/>
      <c r="E79" s="139"/>
      <c r="F79" s="139"/>
      <c r="G79" s="139"/>
      <c r="H79" s="139"/>
      <c r="I79" s="139"/>
      <c r="J79" s="139"/>
      <c r="K79" s="139"/>
      <c r="L79" s="139"/>
      <c r="M79" s="139"/>
      <c r="N79" s="139"/>
      <c r="O79" s="139"/>
      <c r="P79" s="139"/>
      <c r="Q79" s="139"/>
      <c r="R79" s="139"/>
    </row>
    <row r="80" spans="1:18" ht="13.2">
      <c r="A80" s="139"/>
      <c r="B80" s="139"/>
      <c r="C80" s="139"/>
      <c r="D80" s="139"/>
      <c r="E80" s="139"/>
      <c r="F80" s="139"/>
      <c r="G80" s="139"/>
      <c r="H80" s="139"/>
      <c r="I80" s="139"/>
      <c r="J80" s="139"/>
      <c r="K80" s="139"/>
      <c r="L80" s="139"/>
      <c r="M80" s="139"/>
      <c r="N80" s="139"/>
      <c r="O80" s="139"/>
      <c r="P80" s="139"/>
      <c r="Q80" s="139"/>
      <c r="R80" s="139"/>
    </row>
    <row r="81" spans="1:18" ht="13.2">
      <c r="A81" s="139"/>
      <c r="B81" s="139"/>
      <c r="C81" s="139"/>
      <c r="D81" s="139"/>
      <c r="E81" s="139"/>
      <c r="F81" s="139"/>
      <c r="G81" s="139"/>
      <c r="H81" s="139"/>
      <c r="I81" s="139"/>
      <c r="J81" s="139"/>
      <c r="K81" s="139"/>
      <c r="L81" s="139"/>
      <c r="M81" s="139"/>
      <c r="N81" s="139"/>
      <c r="O81" s="139"/>
      <c r="P81" s="139"/>
      <c r="Q81" s="139"/>
      <c r="R81" s="139"/>
    </row>
    <row r="82" spans="1:18" ht="13.2">
      <c r="A82" s="139"/>
      <c r="B82" s="139"/>
      <c r="C82" s="139"/>
      <c r="D82" s="139"/>
      <c r="E82" s="139"/>
      <c r="F82" s="139"/>
      <c r="G82" s="139"/>
      <c r="H82" s="139"/>
      <c r="I82" s="139"/>
      <c r="J82" s="139"/>
      <c r="K82" s="139"/>
      <c r="L82" s="139"/>
      <c r="M82" s="139"/>
      <c r="N82" s="139"/>
      <c r="O82" s="139"/>
      <c r="P82" s="139"/>
      <c r="Q82" s="139"/>
      <c r="R82" s="139"/>
    </row>
    <row r="83" spans="1:18" ht="13.2">
      <c r="A83" s="139"/>
      <c r="B83" s="139"/>
      <c r="C83" s="139"/>
      <c r="D83" s="139"/>
      <c r="E83" s="139"/>
      <c r="F83" s="139"/>
      <c r="G83" s="139"/>
      <c r="H83" s="139"/>
      <c r="I83" s="139"/>
      <c r="J83" s="139"/>
      <c r="K83" s="139"/>
      <c r="L83" s="139"/>
      <c r="M83" s="139"/>
      <c r="N83" s="139"/>
      <c r="O83" s="139"/>
      <c r="P83" s="139"/>
      <c r="Q83" s="139"/>
      <c r="R83" s="139"/>
    </row>
    <row r="84" spans="1:18" ht="13.2">
      <c r="A84" s="139"/>
      <c r="B84" s="139"/>
      <c r="C84" s="139"/>
      <c r="D84" s="139"/>
      <c r="E84" s="139"/>
      <c r="F84" s="139"/>
      <c r="G84" s="139"/>
      <c r="H84" s="139"/>
      <c r="I84" s="139"/>
      <c r="J84" s="139"/>
      <c r="K84" s="139"/>
      <c r="L84" s="139"/>
      <c r="M84" s="139"/>
      <c r="N84" s="139"/>
      <c r="O84" s="139"/>
      <c r="P84" s="139"/>
      <c r="Q84" s="139"/>
      <c r="R84" s="139"/>
    </row>
    <row r="85" spans="1:18" ht="13.2">
      <c r="A85" s="139"/>
      <c r="B85" s="139"/>
      <c r="C85" s="139"/>
      <c r="D85" s="139"/>
      <c r="E85" s="139"/>
      <c r="F85" s="139"/>
      <c r="G85" s="139"/>
      <c r="H85" s="139"/>
      <c r="I85" s="139"/>
      <c r="J85" s="139"/>
      <c r="K85" s="139"/>
      <c r="L85" s="139"/>
      <c r="M85" s="139"/>
      <c r="N85" s="139"/>
      <c r="O85" s="139"/>
      <c r="P85" s="139"/>
      <c r="Q85" s="139"/>
      <c r="R85" s="139"/>
    </row>
    <row r="86" spans="1:18" ht="13.2">
      <c r="A86" s="139"/>
      <c r="B86" s="139"/>
      <c r="C86" s="139"/>
      <c r="D86" s="139"/>
      <c r="E86" s="139"/>
      <c r="F86" s="139"/>
      <c r="G86" s="139"/>
      <c r="H86" s="139"/>
      <c r="I86" s="139"/>
      <c r="J86" s="139"/>
      <c r="K86" s="139"/>
      <c r="L86" s="139"/>
      <c r="M86" s="139"/>
      <c r="N86" s="139"/>
      <c r="O86" s="139"/>
      <c r="P86" s="139"/>
      <c r="Q86" s="139"/>
      <c r="R86" s="139"/>
    </row>
    <row r="87" spans="1:18" ht="13.2">
      <c r="A87" s="139"/>
      <c r="B87" s="139"/>
      <c r="C87" s="139"/>
      <c r="D87" s="139"/>
      <c r="E87" s="139"/>
      <c r="F87" s="139"/>
      <c r="G87" s="139"/>
      <c r="H87" s="139"/>
      <c r="I87" s="139"/>
      <c r="J87" s="139"/>
      <c r="K87" s="139"/>
      <c r="L87" s="139"/>
      <c r="M87" s="139"/>
      <c r="N87" s="139"/>
      <c r="O87" s="139"/>
      <c r="P87" s="139"/>
      <c r="Q87" s="139"/>
      <c r="R87" s="139"/>
    </row>
    <row r="88" spans="1:18" ht="13.2">
      <c r="A88" s="139"/>
      <c r="B88" s="139"/>
      <c r="C88" s="139"/>
      <c r="D88" s="139"/>
      <c r="E88" s="139"/>
      <c r="F88" s="139"/>
      <c r="G88" s="139"/>
      <c r="H88" s="139"/>
      <c r="I88" s="139"/>
      <c r="J88" s="139"/>
      <c r="K88" s="139"/>
      <c r="L88" s="139"/>
      <c r="M88" s="139"/>
      <c r="N88" s="139"/>
      <c r="O88" s="139"/>
      <c r="P88" s="139"/>
      <c r="Q88" s="139"/>
      <c r="R88" s="139"/>
    </row>
    <row r="89" spans="1:18" ht="13.2">
      <c r="A89" s="139"/>
      <c r="B89" s="139"/>
      <c r="C89" s="139"/>
      <c r="D89" s="139"/>
      <c r="E89" s="139"/>
      <c r="F89" s="139"/>
      <c r="G89" s="139"/>
      <c r="H89" s="139"/>
      <c r="I89" s="139"/>
      <c r="J89" s="139"/>
      <c r="K89" s="139"/>
      <c r="L89" s="139"/>
      <c r="M89" s="139"/>
      <c r="N89" s="139"/>
      <c r="O89" s="139"/>
      <c r="P89" s="139"/>
      <c r="Q89" s="139"/>
      <c r="R89" s="139"/>
    </row>
    <row r="90" spans="1:18" ht="13.2">
      <c r="A90" s="139"/>
      <c r="B90" s="139"/>
      <c r="C90" s="139"/>
      <c r="D90" s="139"/>
      <c r="E90" s="139"/>
      <c r="F90" s="139"/>
      <c r="G90" s="139"/>
      <c r="H90" s="139"/>
      <c r="I90" s="139"/>
      <c r="J90" s="139"/>
      <c r="K90" s="139"/>
      <c r="L90" s="139"/>
      <c r="M90" s="139"/>
      <c r="N90" s="139"/>
      <c r="O90" s="139"/>
      <c r="P90" s="139"/>
      <c r="Q90" s="139"/>
      <c r="R90" s="139"/>
    </row>
    <row r="91" spans="1:18" ht="13.2">
      <c r="A91" s="139"/>
      <c r="B91" s="139"/>
      <c r="C91" s="139"/>
      <c r="D91" s="139"/>
      <c r="E91" s="139"/>
      <c r="F91" s="139"/>
      <c r="G91" s="139"/>
      <c r="H91" s="139"/>
      <c r="I91" s="139"/>
      <c r="J91" s="139"/>
      <c r="K91" s="139"/>
      <c r="L91" s="139"/>
      <c r="M91" s="139"/>
      <c r="N91" s="139"/>
      <c r="O91" s="139"/>
      <c r="P91" s="139"/>
      <c r="Q91" s="139"/>
      <c r="R91" s="139"/>
    </row>
    <row r="92" spans="1:18" ht="13.2">
      <c r="A92" s="139"/>
      <c r="B92" s="139"/>
      <c r="C92" s="139"/>
      <c r="D92" s="139"/>
      <c r="E92" s="139"/>
      <c r="F92" s="139"/>
      <c r="G92" s="139"/>
      <c r="H92" s="139"/>
      <c r="I92" s="139"/>
      <c r="J92" s="139"/>
      <c r="K92" s="139"/>
      <c r="L92" s="139"/>
      <c r="M92" s="139"/>
      <c r="N92" s="139"/>
      <c r="O92" s="139"/>
      <c r="P92" s="139"/>
      <c r="Q92" s="139"/>
      <c r="R92" s="139"/>
    </row>
    <row r="93" spans="1:18" ht="13.2">
      <c r="A93" s="139"/>
      <c r="B93" s="139"/>
      <c r="C93" s="139"/>
      <c r="D93" s="139"/>
      <c r="E93" s="139"/>
      <c r="F93" s="139"/>
      <c r="G93" s="139"/>
      <c r="H93" s="139"/>
      <c r="I93" s="139"/>
      <c r="J93" s="139"/>
      <c r="K93" s="139"/>
      <c r="L93" s="139"/>
      <c r="M93" s="139"/>
      <c r="N93" s="139"/>
      <c r="O93" s="139"/>
      <c r="P93" s="139"/>
      <c r="Q93" s="139"/>
      <c r="R93" s="139"/>
    </row>
    <row r="94" spans="1:18" ht="13.2">
      <c r="A94" s="139"/>
      <c r="B94" s="139"/>
      <c r="C94" s="139"/>
      <c r="D94" s="139"/>
      <c r="E94" s="139"/>
      <c r="F94" s="139"/>
      <c r="G94" s="139"/>
      <c r="H94" s="139"/>
      <c r="I94" s="139"/>
      <c r="J94" s="139"/>
      <c r="K94" s="139"/>
      <c r="L94" s="139"/>
      <c r="M94" s="139"/>
      <c r="N94" s="139"/>
      <c r="O94" s="139"/>
      <c r="P94" s="139"/>
      <c r="Q94" s="139"/>
      <c r="R94" s="139"/>
    </row>
    <row r="95" spans="1:18" ht="13.2">
      <c r="A95" s="139"/>
      <c r="B95" s="139"/>
      <c r="C95" s="139"/>
      <c r="D95" s="139"/>
      <c r="E95" s="139"/>
      <c r="F95" s="139"/>
      <c r="G95" s="139"/>
      <c r="H95" s="139"/>
      <c r="I95" s="139"/>
      <c r="J95" s="139"/>
      <c r="K95" s="139"/>
      <c r="L95" s="139"/>
      <c r="M95" s="139"/>
      <c r="N95" s="139"/>
      <c r="O95" s="139"/>
      <c r="P95" s="139"/>
      <c r="Q95" s="139"/>
      <c r="R95" s="139"/>
    </row>
    <row r="96" spans="1:18" ht="13.2">
      <c r="A96" s="139"/>
      <c r="B96" s="139"/>
      <c r="C96" s="139"/>
      <c r="D96" s="139"/>
      <c r="E96" s="139"/>
      <c r="F96" s="139"/>
      <c r="G96" s="139"/>
      <c r="H96" s="139"/>
      <c r="I96" s="139"/>
      <c r="J96" s="139"/>
      <c r="K96" s="139"/>
      <c r="L96" s="139"/>
      <c r="M96" s="139"/>
      <c r="N96" s="139"/>
      <c r="O96" s="139"/>
      <c r="P96" s="139"/>
      <c r="Q96" s="139"/>
      <c r="R96" s="139"/>
    </row>
    <row r="97" spans="1:18" ht="13.2">
      <c r="A97" s="139"/>
      <c r="B97" s="139"/>
      <c r="C97" s="139"/>
      <c r="D97" s="139"/>
      <c r="E97" s="139"/>
      <c r="F97" s="139"/>
      <c r="G97" s="139"/>
      <c r="H97" s="139"/>
      <c r="I97" s="139"/>
      <c r="J97" s="139"/>
      <c r="K97" s="139"/>
      <c r="L97" s="139"/>
      <c r="M97" s="139"/>
      <c r="N97" s="139"/>
      <c r="O97" s="139"/>
      <c r="P97" s="139"/>
      <c r="Q97" s="139"/>
      <c r="R97" s="139"/>
    </row>
    <row r="98" spans="1:18" ht="13.2">
      <c r="A98" s="139"/>
      <c r="B98" s="139"/>
      <c r="C98" s="139"/>
      <c r="D98" s="139"/>
      <c r="E98" s="139"/>
      <c r="F98" s="139"/>
      <c r="G98" s="139"/>
      <c r="H98" s="139"/>
      <c r="I98" s="139"/>
      <c r="J98" s="139"/>
      <c r="K98" s="139"/>
      <c r="L98" s="139"/>
      <c r="M98" s="139"/>
      <c r="N98" s="139"/>
      <c r="O98" s="139"/>
      <c r="P98" s="139"/>
      <c r="Q98" s="139"/>
      <c r="R98" s="139"/>
    </row>
    <row r="99" spans="1:18" ht="13.2">
      <c r="A99" s="139"/>
      <c r="B99" s="139"/>
      <c r="C99" s="139"/>
      <c r="D99" s="139"/>
      <c r="E99" s="139"/>
      <c r="F99" s="139"/>
      <c r="G99" s="139"/>
      <c r="H99" s="139"/>
      <c r="I99" s="139"/>
      <c r="J99" s="139"/>
      <c r="K99" s="139"/>
      <c r="L99" s="139"/>
      <c r="M99" s="139"/>
      <c r="N99" s="139"/>
      <c r="O99" s="139"/>
      <c r="P99" s="139"/>
      <c r="Q99" s="139"/>
      <c r="R99" s="139"/>
    </row>
    <row r="100" spans="1:18" ht="13.2">
      <c r="A100" s="139"/>
      <c r="B100" s="139"/>
      <c r="C100" s="139"/>
      <c r="D100" s="139"/>
      <c r="E100" s="139"/>
      <c r="F100" s="139"/>
      <c r="G100" s="139"/>
      <c r="H100" s="139"/>
      <c r="I100" s="139"/>
      <c r="J100" s="139"/>
      <c r="K100" s="139"/>
      <c r="L100" s="139"/>
      <c r="M100" s="139"/>
      <c r="N100" s="139"/>
      <c r="O100" s="139"/>
      <c r="P100" s="139"/>
      <c r="Q100" s="139"/>
      <c r="R100" s="139"/>
    </row>
    <row r="101" spans="1:18" ht="13.2">
      <c r="A101" s="139"/>
      <c r="B101" s="139"/>
      <c r="C101" s="139"/>
      <c r="D101" s="139"/>
      <c r="E101" s="139"/>
      <c r="F101" s="139"/>
      <c r="G101" s="139"/>
      <c r="H101" s="139"/>
      <c r="I101" s="139"/>
      <c r="J101" s="139"/>
      <c r="K101" s="139"/>
      <c r="L101" s="139"/>
      <c r="M101" s="139"/>
      <c r="N101" s="139"/>
      <c r="O101" s="139"/>
      <c r="P101" s="139"/>
      <c r="Q101" s="139"/>
      <c r="R101" s="139"/>
    </row>
    <row r="102" spans="1:18" ht="13.2">
      <c r="A102" s="139"/>
      <c r="B102" s="139"/>
      <c r="C102" s="139"/>
      <c r="D102" s="139"/>
      <c r="E102" s="139"/>
      <c r="F102" s="139"/>
      <c r="G102" s="139"/>
      <c r="H102" s="139"/>
      <c r="I102" s="139"/>
      <c r="J102" s="139"/>
      <c r="K102" s="139"/>
      <c r="L102" s="139"/>
      <c r="M102" s="139"/>
      <c r="N102" s="139"/>
      <c r="O102" s="139"/>
      <c r="P102" s="139"/>
      <c r="Q102" s="139"/>
      <c r="R102" s="139"/>
    </row>
    <row r="103" spans="1:18" ht="13.2">
      <c r="A103" s="139"/>
      <c r="B103" s="139"/>
      <c r="C103" s="139"/>
      <c r="D103" s="139"/>
      <c r="E103" s="139"/>
      <c r="F103" s="139"/>
      <c r="G103" s="139"/>
      <c r="H103" s="139"/>
      <c r="I103" s="139"/>
      <c r="J103" s="139"/>
      <c r="K103" s="139"/>
      <c r="L103" s="139"/>
      <c r="M103" s="139"/>
      <c r="N103" s="139"/>
      <c r="O103" s="139"/>
      <c r="P103" s="139"/>
      <c r="Q103" s="139"/>
      <c r="R103" s="139"/>
    </row>
    <row r="104" spans="1:18" ht="13.2">
      <c r="A104" s="139"/>
      <c r="B104" s="139"/>
      <c r="C104" s="139"/>
      <c r="D104" s="139"/>
      <c r="E104" s="139"/>
      <c r="F104" s="139"/>
      <c r="G104" s="139"/>
      <c r="H104" s="139"/>
      <c r="I104" s="139"/>
      <c r="J104" s="139"/>
      <c r="K104" s="139"/>
      <c r="L104" s="139"/>
      <c r="M104" s="139"/>
      <c r="N104" s="139"/>
      <c r="O104" s="139"/>
      <c r="P104" s="139"/>
      <c r="Q104" s="139"/>
      <c r="R104" s="139"/>
    </row>
    <row r="105" spans="1:18" ht="13.2">
      <c r="A105" s="139"/>
      <c r="B105" s="139"/>
      <c r="C105" s="139"/>
      <c r="D105" s="139"/>
      <c r="E105" s="139"/>
      <c r="F105" s="139"/>
      <c r="G105" s="139"/>
      <c r="H105" s="139"/>
      <c r="I105" s="139"/>
      <c r="J105" s="139"/>
      <c r="K105" s="139"/>
      <c r="L105" s="139"/>
      <c r="M105" s="139"/>
      <c r="N105" s="139"/>
      <c r="O105" s="139"/>
      <c r="P105" s="139"/>
      <c r="Q105" s="139"/>
      <c r="R105" s="139"/>
    </row>
    <row r="106" spans="1:18" ht="13.2">
      <c r="A106" s="139"/>
      <c r="B106" s="139"/>
      <c r="C106" s="139"/>
      <c r="D106" s="139"/>
      <c r="E106" s="139"/>
      <c r="F106" s="139"/>
      <c r="G106" s="139"/>
      <c r="H106" s="139"/>
      <c r="I106" s="139"/>
      <c r="J106" s="139"/>
      <c r="K106" s="139"/>
      <c r="L106" s="139"/>
      <c r="M106" s="139"/>
      <c r="N106" s="139"/>
      <c r="O106" s="139"/>
      <c r="P106" s="139"/>
      <c r="Q106" s="139"/>
      <c r="R106" s="139"/>
    </row>
    <row r="107" spans="1:18" ht="13.2">
      <c r="A107" s="139"/>
      <c r="B107" s="139"/>
      <c r="C107" s="139"/>
      <c r="D107" s="139"/>
      <c r="E107" s="139"/>
      <c r="F107" s="139"/>
      <c r="G107" s="139"/>
      <c r="H107" s="139"/>
      <c r="I107" s="139"/>
      <c r="J107" s="139"/>
      <c r="K107" s="139"/>
      <c r="L107" s="139"/>
      <c r="M107" s="139"/>
      <c r="N107" s="139"/>
      <c r="O107" s="139"/>
      <c r="P107" s="139"/>
      <c r="Q107" s="139"/>
      <c r="R107" s="139"/>
    </row>
    <row r="108" spans="1:18" ht="13.2">
      <c r="A108" s="139"/>
      <c r="B108" s="139"/>
      <c r="C108" s="139"/>
      <c r="D108" s="139"/>
      <c r="E108" s="139"/>
      <c r="F108" s="139"/>
      <c r="G108" s="139"/>
      <c r="H108" s="139"/>
      <c r="I108" s="139"/>
      <c r="J108" s="139"/>
      <c r="K108" s="139"/>
      <c r="L108" s="139"/>
      <c r="M108" s="139"/>
      <c r="N108" s="139"/>
      <c r="O108" s="139"/>
      <c r="P108" s="139"/>
      <c r="Q108" s="139"/>
      <c r="R108" s="139"/>
    </row>
    <row r="109" spans="1:18" ht="13.2">
      <c r="A109" s="139"/>
      <c r="B109" s="139"/>
      <c r="C109" s="139"/>
      <c r="D109" s="139"/>
      <c r="E109" s="139"/>
      <c r="F109" s="139"/>
      <c r="G109" s="139"/>
      <c r="H109" s="139"/>
      <c r="I109" s="139"/>
      <c r="J109" s="139"/>
      <c r="K109" s="139"/>
      <c r="L109" s="139"/>
      <c r="M109" s="139"/>
      <c r="N109" s="139"/>
      <c r="O109" s="139"/>
      <c r="P109" s="139"/>
      <c r="Q109" s="139"/>
      <c r="R109" s="139"/>
    </row>
    <row r="110" spans="1:18" ht="13.2">
      <c r="A110" s="139"/>
      <c r="B110" s="139"/>
      <c r="C110" s="139"/>
      <c r="D110" s="139"/>
      <c r="E110" s="139"/>
      <c r="F110" s="139"/>
      <c r="G110" s="139"/>
      <c r="H110" s="139"/>
      <c r="I110" s="139"/>
      <c r="J110" s="139"/>
      <c r="K110" s="139"/>
      <c r="L110" s="139"/>
      <c r="M110" s="139"/>
      <c r="N110" s="139"/>
      <c r="O110" s="139"/>
      <c r="P110" s="139"/>
      <c r="Q110" s="139"/>
      <c r="R110" s="139"/>
    </row>
    <row r="111" spans="1:18" ht="13.2">
      <c r="A111" s="139"/>
      <c r="B111" s="139"/>
      <c r="C111" s="139"/>
      <c r="D111" s="139"/>
      <c r="E111" s="139"/>
      <c r="F111" s="139"/>
      <c r="G111" s="139"/>
      <c r="H111" s="139"/>
      <c r="I111" s="139"/>
      <c r="J111" s="139"/>
      <c r="K111" s="139"/>
      <c r="L111" s="139"/>
      <c r="M111" s="139"/>
      <c r="N111" s="139"/>
      <c r="O111" s="139"/>
      <c r="P111" s="139"/>
      <c r="Q111" s="139"/>
      <c r="R111" s="139"/>
    </row>
    <row r="112" spans="1:18" ht="13.2">
      <c r="A112" s="139"/>
      <c r="B112" s="139"/>
      <c r="C112" s="139"/>
      <c r="D112" s="139"/>
      <c r="E112" s="139"/>
      <c r="F112" s="139"/>
      <c r="G112" s="139"/>
      <c r="H112" s="139"/>
      <c r="I112" s="139"/>
      <c r="J112" s="139"/>
      <c r="K112" s="139"/>
      <c r="L112" s="139"/>
      <c r="M112" s="139"/>
      <c r="N112" s="139"/>
      <c r="O112" s="139"/>
      <c r="P112" s="139"/>
      <c r="Q112" s="139"/>
      <c r="R112" s="139"/>
    </row>
    <row r="113" spans="1:18" ht="13.2">
      <c r="A113" s="139"/>
      <c r="B113" s="139"/>
      <c r="C113" s="139"/>
      <c r="D113" s="139"/>
      <c r="E113" s="139"/>
      <c r="F113" s="139"/>
      <c r="G113" s="139"/>
      <c r="H113" s="139"/>
      <c r="I113" s="139"/>
      <c r="J113" s="139"/>
      <c r="K113" s="139"/>
      <c r="L113" s="139"/>
      <c r="M113" s="139"/>
      <c r="N113" s="139"/>
      <c r="O113" s="139"/>
      <c r="P113" s="139"/>
      <c r="Q113" s="139"/>
      <c r="R113" s="139"/>
    </row>
    <row r="114" spans="1:18" ht="13.2">
      <c r="A114" s="139"/>
      <c r="B114" s="139"/>
      <c r="C114" s="139"/>
      <c r="D114" s="139"/>
      <c r="E114" s="139"/>
      <c r="F114" s="139"/>
      <c r="G114" s="139"/>
      <c r="H114" s="139"/>
      <c r="I114" s="139"/>
      <c r="J114" s="139"/>
      <c r="K114" s="139"/>
      <c r="L114" s="139"/>
      <c r="M114" s="139"/>
      <c r="N114" s="139"/>
      <c r="O114" s="139"/>
      <c r="P114" s="139"/>
      <c r="Q114" s="139"/>
      <c r="R114" s="139"/>
    </row>
    <row r="115" spans="1:18" ht="13.2">
      <c r="A115" s="139"/>
      <c r="B115" s="139"/>
      <c r="C115" s="139"/>
      <c r="D115" s="139"/>
      <c r="E115" s="139"/>
      <c r="F115" s="139"/>
      <c r="G115" s="139"/>
      <c r="H115" s="139"/>
      <c r="I115" s="139"/>
      <c r="J115" s="139"/>
      <c r="K115" s="139"/>
      <c r="L115" s="139"/>
      <c r="M115" s="139"/>
      <c r="N115" s="139"/>
      <c r="O115" s="139"/>
      <c r="P115" s="139"/>
      <c r="Q115" s="139"/>
      <c r="R115" s="139"/>
    </row>
    <row r="116" spans="1:18" ht="13.2">
      <c r="A116" s="139"/>
      <c r="B116" s="139"/>
      <c r="C116" s="139"/>
      <c r="D116" s="139"/>
      <c r="E116" s="139"/>
      <c r="F116" s="139"/>
      <c r="G116" s="139"/>
      <c r="H116" s="139"/>
      <c r="I116" s="139"/>
      <c r="J116" s="139"/>
      <c r="K116" s="139"/>
      <c r="L116" s="139"/>
      <c r="M116" s="139"/>
      <c r="N116" s="139"/>
      <c r="O116" s="139"/>
      <c r="P116" s="139"/>
      <c r="Q116" s="139"/>
      <c r="R116" s="139"/>
    </row>
    <row r="117" spans="1:18" ht="13.2">
      <c r="A117" s="139"/>
      <c r="B117" s="139"/>
      <c r="C117" s="139"/>
      <c r="D117" s="139"/>
      <c r="E117" s="139"/>
      <c r="F117" s="139"/>
      <c r="G117" s="139"/>
      <c r="H117" s="139"/>
      <c r="I117" s="139"/>
      <c r="J117" s="139"/>
      <c r="K117" s="139"/>
      <c r="L117" s="139"/>
      <c r="M117" s="139"/>
      <c r="N117" s="139"/>
      <c r="O117" s="139"/>
      <c r="P117" s="139"/>
      <c r="Q117" s="139"/>
      <c r="R117" s="139"/>
    </row>
    <row r="118" spans="1:18" ht="13.2">
      <c r="A118" s="139"/>
      <c r="B118" s="139"/>
      <c r="C118" s="139"/>
      <c r="D118" s="139"/>
      <c r="E118" s="139"/>
      <c r="F118" s="139"/>
      <c r="G118" s="139"/>
      <c r="H118" s="139"/>
      <c r="I118" s="139"/>
      <c r="J118" s="139"/>
      <c r="K118" s="139"/>
      <c r="L118" s="139"/>
      <c r="M118" s="139"/>
      <c r="N118" s="139"/>
      <c r="O118" s="139"/>
      <c r="P118" s="139"/>
      <c r="Q118" s="139"/>
      <c r="R118" s="139"/>
    </row>
    <row r="119" spans="1:18" ht="13.2">
      <c r="A119" s="139"/>
      <c r="B119" s="139"/>
      <c r="C119" s="139"/>
      <c r="D119" s="139"/>
      <c r="E119" s="139"/>
      <c r="F119" s="139"/>
      <c r="G119" s="139"/>
      <c r="H119" s="139"/>
      <c r="I119" s="139"/>
      <c r="J119" s="139"/>
      <c r="K119" s="139"/>
      <c r="L119" s="139"/>
      <c r="M119" s="139"/>
      <c r="N119" s="139"/>
      <c r="O119" s="139"/>
      <c r="P119" s="139"/>
      <c r="Q119" s="139"/>
      <c r="R119" s="139"/>
    </row>
    <row r="120" spans="1:18" ht="13.2">
      <c r="A120" s="139"/>
      <c r="B120" s="139"/>
      <c r="C120" s="139"/>
      <c r="D120" s="139"/>
      <c r="E120" s="139"/>
      <c r="F120" s="139"/>
      <c r="G120" s="139"/>
      <c r="H120" s="139"/>
      <c r="I120" s="139"/>
      <c r="J120" s="139"/>
      <c r="K120" s="139"/>
      <c r="L120" s="139"/>
      <c r="M120" s="139"/>
      <c r="N120" s="139"/>
      <c r="O120" s="139"/>
      <c r="P120" s="139"/>
      <c r="Q120" s="139"/>
      <c r="R120" s="139"/>
    </row>
    <row r="121" spans="1:18" ht="13.2">
      <c r="A121" s="139"/>
      <c r="B121" s="139"/>
      <c r="C121" s="139"/>
      <c r="D121" s="139"/>
      <c r="E121" s="139"/>
      <c r="F121" s="139"/>
      <c r="G121" s="139"/>
      <c r="H121" s="139"/>
      <c r="I121" s="139"/>
      <c r="J121" s="139"/>
      <c r="K121" s="139"/>
      <c r="L121" s="139"/>
      <c r="M121" s="139"/>
      <c r="N121" s="139"/>
      <c r="O121" s="139"/>
      <c r="P121" s="139"/>
      <c r="Q121" s="139"/>
      <c r="R121" s="139"/>
    </row>
    <row r="122" spans="1:18" ht="13.2">
      <c r="A122" s="139"/>
      <c r="B122" s="139"/>
      <c r="C122" s="139"/>
      <c r="D122" s="139"/>
      <c r="E122" s="139"/>
      <c r="F122" s="139"/>
      <c r="G122" s="139"/>
      <c r="H122" s="139"/>
      <c r="I122" s="139"/>
      <c r="J122" s="139"/>
      <c r="K122" s="139"/>
      <c r="L122" s="139"/>
      <c r="M122" s="139"/>
      <c r="N122" s="139"/>
      <c r="O122" s="139"/>
      <c r="P122" s="139"/>
      <c r="Q122" s="139"/>
      <c r="R122" s="139"/>
    </row>
    <row r="123" spans="1:18" ht="13.2">
      <c r="A123" s="139"/>
      <c r="B123" s="139"/>
      <c r="C123" s="139"/>
      <c r="D123" s="139"/>
      <c r="E123" s="139"/>
      <c r="F123" s="139"/>
      <c r="G123" s="139"/>
      <c r="H123" s="139"/>
      <c r="I123" s="139"/>
      <c r="J123" s="139"/>
      <c r="K123" s="139"/>
      <c r="L123" s="139"/>
      <c r="M123" s="139"/>
      <c r="N123" s="139"/>
      <c r="O123" s="139"/>
      <c r="P123" s="139"/>
      <c r="Q123" s="139"/>
      <c r="R123" s="139"/>
    </row>
    <row r="124" spans="1:18" ht="13.2">
      <c r="A124" s="139"/>
      <c r="B124" s="139"/>
      <c r="C124" s="139"/>
      <c r="D124" s="139"/>
      <c r="E124" s="139"/>
      <c r="F124" s="139"/>
      <c r="G124" s="139"/>
      <c r="H124" s="139"/>
      <c r="I124" s="139"/>
      <c r="J124" s="139"/>
      <c r="K124" s="139"/>
      <c r="L124" s="139"/>
      <c r="M124" s="139"/>
      <c r="N124" s="139"/>
      <c r="O124" s="139"/>
      <c r="P124" s="139"/>
      <c r="Q124" s="139"/>
      <c r="R124" s="139"/>
    </row>
    <row r="125" spans="1:18" ht="13.2">
      <c r="A125" s="139"/>
      <c r="B125" s="139"/>
      <c r="C125" s="139"/>
      <c r="D125" s="139"/>
      <c r="E125" s="139"/>
      <c r="F125" s="139"/>
      <c r="G125" s="139"/>
      <c r="H125" s="139"/>
      <c r="I125" s="139"/>
      <c r="J125" s="139"/>
      <c r="K125" s="139"/>
      <c r="L125" s="139"/>
      <c r="M125" s="139"/>
      <c r="N125" s="139"/>
      <c r="O125" s="139"/>
      <c r="P125" s="139"/>
      <c r="Q125" s="139"/>
      <c r="R125" s="139"/>
    </row>
    <row r="126" spans="1:18" ht="13.2">
      <c r="A126" s="139"/>
      <c r="B126" s="139"/>
      <c r="C126" s="139"/>
      <c r="D126" s="139"/>
      <c r="E126" s="139"/>
      <c r="F126" s="139"/>
      <c r="G126" s="139"/>
      <c r="H126" s="139"/>
      <c r="I126" s="139"/>
      <c r="J126" s="139"/>
      <c r="K126" s="139"/>
      <c r="L126" s="139"/>
      <c r="M126" s="139"/>
      <c r="N126" s="139"/>
      <c r="O126" s="139"/>
      <c r="P126" s="139"/>
      <c r="Q126" s="139"/>
      <c r="R126" s="139"/>
    </row>
    <row r="127" spans="1:18" ht="13.2">
      <c r="A127" s="139"/>
      <c r="B127" s="139"/>
      <c r="C127" s="139"/>
      <c r="D127" s="139"/>
      <c r="E127" s="139"/>
      <c r="F127" s="139"/>
      <c r="G127" s="139"/>
      <c r="H127" s="139"/>
      <c r="I127" s="139"/>
      <c r="J127" s="139"/>
      <c r="K127" s="139"/>
      <c r="L127" s="139"/>
      <c r="M127" s="139"/>
      <c r="N127" s="139"/>
      <c r="O127" s="139"/>
      <c r="P127" s="139"/>
      <c r="Q127" s="139"/>
      <c r="R127" s="139"/>
    </row>
    <row r="128" spans="1:18" ht="13.2">
      <c r="A128" s="139"/>
      <c r="B128" s="139"/>
      <c r="C128" s="139"/>
      <c r="D128" s="139"/>
      <c r="E128" s="139"/>
      <c r="F128" s="139"/>
      <c r="G128" s="139"/>
      <c r="H128" s="139"/>
      <c r="I128" s="139"/>
      <c r="J128" s="139"/>
      <c r="K128" s="139"/>
      <c r="L128" s="139"/>
      <c r="M128" s="139"/>
      <c r="N128" s="139"/>
      <c r="O128" s="139"/>
      <c r="P128" s="139"/>
      <c r="Q128" s="139"/>
      <c r="R128" s="139"/>
    </row>
    <row r="129" spans="1:18" ht="13.2">
      <c r="A129" s="139"/>
      <c r="B129" s="139"/>
      <c r="C129" s="139"/>
      <c r="D129" s="139"/>
      <c r="E129" s="139"/>
      <c r="F129" s="139"/>
      <c r="G129" s="139"/>
      <c r="H129" s="139"/>
      <c r="I129" s="139"/>
      <c r="J129" s="139"/>
      <c r="K129" s="139"/>
      <c r="L129" s="139"/>
      <c r="M129" s="139"/>
      <c r="N129" s="139"/>
      <c r="O129" s="139"/>
      <c r="P129" s="139"/>
      <c r="Q129" s="139"/>
      <c r="R129" s="139"/>
    </row>
    <row r="130" spans="1:18" ht="13.2">
      <c r="A130" s="139"/>
      <c r="B130" s="139"/>
      <c r="C130" s="139"/>
      <c r="D130" s="139"/>
      <c r="E130" s="139"/>
      <c r="F130" s="139"/>
      <c r="G130" s="139"/>
      <c r="H130" s="139"/>
      <c r="I130" s="139"/>
      <c r="J130" s="139"/>
      <c r="K130" s="139"/>
      <c r="L130" s="139"/>
      <c r="M130" s="139"/>
      <c r="N130" s="139"/>
      <c r="O130" s="139"/>
      <c r="P130" s="139"/>
      <c r="Q130" s="139"/>
      <c r="R130" s="139"/>
    </row>
    <row r="131" spans="1:18" ht="13.2">
      <c r="A131" s="139"/>
      <c r="B131" s="139"/>
      <c r="C131" s="139"/>
      <c r="D131" s="139"/>
      <c r="E131" s="139"/>
      <c r="F131" s="139"/>
      <c r="G131" s="139"/>
      <c r="H131" s="139"/>
      <c r="I131" s="139"/>
      <c r="J131" s="139"/>
      <c r="K131" s="139"/>
      <c r="L131" s="139"/>
      <c r="M131" s="139"/>
      <c r="N131" s="139"/>
      <c r="O131" s="139"/>
      <c r="P131" s="139"/>
      <c r="Q131" s="139"/>
      <c r="R131" s="139"/>
    </row>
    <row r="132" spans="1:18" ht="13.2">
      <c r="A132" s="139"/>
      <c r="B132" s="139"/>
      <c r="C132" s="139"/>
      <c r="D132" s="139"/>
      <c r="E132" s="139"/>
      <c r="F132" s="139"/>
      <c r="G132" s="139"/>
      <c r="H132" s="139"/>
      <c r="I132" s="139"/>
      <c r="J132" s="139"/>
      <c r="K132" s="139"/>
      <c r="L132" s="139"/>
      <c r="M132" s="139"/>
      <c r="N132" s="139"/>
      <c r="O132" s="139"/>
      <c r="P132" s="139"/>
      <c r="Q132" s="139"/>
      <c r="R132" s="139"/>
    </row>
    <row r="133" spans="1:18" ht="13.2">
      <c r="A133" s="139"/>
      <c r="B133" s="139"/>
      <c r="C133" s="139"/>
      <c r="D133" s="139"/>
      <c r="E133" s="139"/>
      <c r="F133" s="139"/>
      <c r="G133" s="139"/>
      <c r="H133" s="139"/>
      <c r="I133" s="139"/>
      <c r="J133" s="139"/>
      <c r="K133" s="139"/>
      <c r="L133" s="139"/>
      <c r="M133" s="139"/>
      <c r="N133" s="139"/>
      <c r="O133" s="139"/>
      <c r="P133" s="139"/>
      <c r="Q133" s="139"/>
      <c r="R133" s="139"/>
    </row>
    <row r="134" spans="1:18" ht="13.2">
      <c r="A134" s="139"/>
      <c r="B134" s="139"/>
      <c r="C134" s="139"/>
      <c r="D134" s="139"/>
      <c r="E134" s="139"/>
      <c r="F134" s="139"/>
      <c r="G134" s="139"/>
      <c r="H134" s="139"/>
      <c r="I134" s="139"/>
      <c r="J134" s="139"/>
      <c r="K134" s="139"/>
      <c r="L134" s="139"/>
      <c r="M134" s="139"/>
      <c r="N134" s="139"/>
      <c r="O134" s="139"/>
      <c r="P134" s="139"/>
      <c r="Q134" s="139"/>
      <c r="R134" s="139"/>
    </row>
    <row r="135" spans="1:18" ht="13.2">
      <c r="A135" s="139"/>
      <c r="B135" s="139"/>
      <c r="C135" s="139"/>
      <c r="D135" s="139"/>
      <c r="E135" s="139"/>
      <c r="F135" s="139"/>
      <c r="G135" s="139"/>
      <c r="H135" s="139"/>
      <c r="I135" s="139"/>
      <c r="J135" s="139"/>
      <c r="K135" s="139"/>
      <c r="L135" s="139"/>
      <c r="M135" s="139"/>
      <c r="N135" s="139"/>
      <c r="O135" s="139"/>
      <c r="P135" s="139"/>
      <c r="Q135" s="139"/>
      <c r="R135" s="139"/>
    </row>
    <row r="136" spans="1:18" ht="13.2">
      <c r="A136" s="139"/>
      <c r="B136" s="139"/>
      <c r="C136" s="139"/>
      <c r="D136" s="139"/>
      <c r="E136" s="139"/>
      <c r="F136" s="139"/>
      <c r="G136" s="139"/>
      <c r="H136" s="139"/>
      <c r="I136" s="139"/>
      <c r="J136" s="139"/>
      <c r="K136" s="139"/>
      <c r="L136" s="139"/>
      <c r="M136" s="139"/>
      <c r="N136" s="139"/>
      <c r="O136" s="139"/>
      <c r="P136" s="139"/>
      <c r="Q136" s="139"/>
      <c r="R136" s="139"/>
    </row>
    <row r="137" spans="1:18" ht="13.2">
      <c r="A137" s="139"/>
      <c r="B137" s="139"/>
      <c r="C137" s="139"/>
      <c r="D137" s="139"/>
      <c r="E137" s="139"/>
      <c r="F137" s="139"/>
      <c r="G137" s="139"/>
      <c r="H137" s="139"/>
      <c r="I137" s="139"/>
      <c r="J137" s="139"/>
      <c r="K137" s="139"/>
      <c r="L137" s="139"/>
      <c r="M137" s="139"/>
      <c r="N137" s="139"/>
      <c r="O137" s="139"/>
      <c r="P137" s="139"/>
      <c r="Q137" s="139"/>
      <c r="R137" s="139"/>
    </row>
    <row r="138" spans="1:18" ht="13.2">
      <c r="A138" s="139"/>
      <c r="B138" s="139"/>
      <c r="C138" s="139"/>
      <c r="D138" s="139"/>
      <c r="E138" s="139"/>
      <c r="F138" s="139"/>
      <c r="G138" s="139"/>
      <c r="H138" s="139"/>
      <c r="I138" s="139"/>
      <c r="J138" s="139"/>
      <c r="K138" s="139"/>
      <c r="L138" s="139"/>
      <c r="M138" s="139"/>
      <c r="N138" s="139"/>
      <c r="O138" s="139"/>
      <c r="P138" s="139"/>
      <c r="Q138" s="139"/>
      <c r="R138" s="139"/>
    </row>
    <row r="139" spans="1:18" ht="13.2">
      <c r="A139" s="139"/>
      <c r="B139" s="139"/>
      <c r="C139" s="139"/>
      <c r="D139" s="139"/>
      <c r="E139" s="139"/>
      <c r="F139" s="139"/>
      <c r="G139" s="139"/>
      <c r="H139" s="139"/>
      <c r="I139" s="139"/>
      <c r="J139" s="139"/>
      <c r="K139" s="139"/>
      <c r="L139" s="139"/>
      <c r="M139" s="139"/>
      <c r="N139" s="139"/>
      <c r="O139" s="139"/>
      <c r="P139" s="139"/>
      <c r="Q139" s="139"/>
      <c r="R139" s="139"/>
    </row>
    <row r="140" spans="1:18" ht="13.2">
      <c r="A140" s="139"/>
      <c r="B140" s="139"/>
      <c r="C140" s="139"/>
      <c r="D140" s="139"/>
      <c r="E140" s="139"/>
      <c r="F140" s="139"/>
      <c r="G140" s="139"/>
      <c r="H140" s="139"/>
      <c r="I140" s="139"/>
      <c r="J140" s="139"/>
      <c r="K140" s="139"/>
      <c r="L140" s="139"/>
      <c r="M140" s="139"/>
      <c r="N140" s="139"/>
      <c r="O140" s="139"/>
      <c r="P140" s="139"/>
      <c r="Q140" s="139"/>
      <c r="R140" s="139"/>
    </row>
    <row r="141" spans="1:18" ht="13.2">
      <c r="A141" s="139"/>
      <c r="B141" s="139"/>
      <c r="C141" s="139"/>
      <c r="D141" s="139"/>
      <c r="E141" s="139"/>
      <c r="F141" s="139"/>
      <c r="G141" s="139"/>
      <c r="H141" s="139"/>
      <c r="I141" s="139"/>
      <c r="J141" s="139"/>
      <c r="K141" s="139"/>
      <c r="L141" s="139"/>
      <c r="M141" s="139"/>
      <c r="N141" s="139"/>
      <c r="O141" s="139"/>
      <c r="P141" s="139"/>
      <c r="Q141" s="139"/>
      <c r="R141" s="139"/>
    </row>
    <row r="142" spans="1:18" ht="13.2">
      <c r="A142" s="139"/>
      <c r="B142" s="139"/>
      <c r="C142" s="139"/>
      <c r="D142" s="139"/>
      <c r="E142" s="139"/>
      <c r="F142" s="139"/>
      <c r="G142" s="139"/>
      <c r="H142" s="139"/>
      <c r="I142" s="139"/>
      <c r="J142" s="139"/>
      <c r="K142" s="139"/>
      <c r="L142" s="139"/>
      <c r="M142" s="139"/>
      <c r="N142" s="139"/>
      <c r="O142" s="139"/>
      <c r="P142" s="139"/>
      <c r="Q142" s="139"/>
      <c r="R142" s="139"/>
    </row>
    <row r="143" spans="1:18" ht="13.2">
      <c r="A143" s="139"/>
      <c r="B143" s="139"/>
      <c r="C143" s="139"/>
      <c r="D143" s="139"/>
      <c r="E143" s="139"/>
      <c r="F143" s="139"/>
      <c r="G143" s="139"/>
      <c r="H143" s="139"/>
      <c r="I143" s="139"/>
      <c r="J143" s="139"/>
      <c r="K143" s="139"/>
      <c r="L143" s="139"/>
      <c r="M143" s="139"/>
      <c r="N143" s="139"/>
      <c r="O143" s="139"/>
      <c r="P143" s="139"/>
      <c r="Q143" s="139"/>
      <c r="R143" s="139"/>
    </row>
    <row r="144" spans="1:18" ht="13.2">
      <c r="A144" s="139"/>
      <c r="B144" s="139"/>
      <c r="C144" s="139"/>
      <c r="D144" s="139"/>
      <c r="E144" s="139"/>
      <c r="F144" s="139"/>
      <c r="G144" s="139"/>
      <c r="H144" s="139"/>
      <c r="I144" s="139"/>
      <c r="J144" s="139"/>
      <c r="K144" s="139"/>
      <c r="L144" s="139"/>
      <c r="M144" s="139"/>
      <c r="N144" s="139"/>
      <c r="O144" s="139"/>
      <c r="P144" s="139"/>
      <c r="Q144" s="139"/>
      <c r="R144" s="139"/>
    </row>
    <row r="145" spans="1:18" ht="13.2">
      <c r="A145" s="139"/>
      <c r="B145" s="139"/>
      <c r="C145" s="139"/>
      <c r="D145" s="139"/>
      <c r="E145" s="139"/>
      <c r="F145" s="139"/>
      <c r="G145" s="139"/>
      <c r="H145" s="139"/>
      <c r="I145" s="139"/>
      <c r="J145" s="139"/>
      <c r="K145" s="139"/>
      <c r="L145" s="139"/>
      <c r="M145" s="139"/>
      <c r="N145" s="139"/>
      <c r="O145" s="139"/>
      <c r="P145" s="139"/>
      <c r="Q145" s="139"/>
      <c r="R145" s="139"/>
    </row>
    <row r="146" spans="1:18" ht="13.2">
      <c r="A146" s="139"/>
      <c r="B146" s="139"/>
      <c r="C146" s="139"/>
      <c r="D146" s="139"/>
      <c r="E146" s="139"/>
      <c r="F146" s="139"/>
      <c r="G146" s="139"/>
      <c r="H146" s="139"/>
      <c r="I146" s="139"/>
      <c r="J146" s="139"/>
      <c r="K146" s="139"/>
      <c r="L146" s="139"/>
      <c r="M146" s="139"/>
      <c r="N146" s="139"/>
      <c r="O146" s="139"/>
      <c r="P146" s="139"/>
      <c r="Q146" s="139"/>
      <c r="R146" s="139"/>
    </row>
    <row r="147" spans="1:18" ht="13.2">
      <c r="A147" s="139"/>
      <c r="B147" s="139"/>
      <c r="C147" s="139"/>
      <c r="D147" s="139"/>
      <c r="E147" s="139"/>
      <c r="F147" s="139"/>
      <c r="G147" s="139"/>
      <c r="H147" s="139"/>
      <c r="I147" s="139"/>
      <c r="J147" s="139"/>
      <c r="K147" s="139"/>
      <c r="L147" s="139"/>
      <c r="M147" s="139"/>
      <c r="N147" s="139"/>
      <c r="O147" s="139"/>
      <c r="P147" s="139"/>
      <c r="Q147" s="139"/>
      <c r="R147" s="139"/>
    </row>
    <row r="148" spans="1:18" ht="13.2">
      <c r="A148" s="139"/>
      <c r="B148" s="139"/>
      <c r="C148" s="139"/>
      <c r="D148" s="139"/>
      <c r="E148" s="139"/>
      <c r="F148" s="139"/>
      <c r="G148" s="139"/>
      <c r="H148" s="139"/>
      <c r="I148" s="139"/>
      <c r="J148" s="139"/>
      <c r="K148" s="139"/>
      <c r="L148" s="139"/>
      <c r="M148" s="139"/>
      <c r="N148" s="139"/>
      <c r="O148" s="139"/>
      <c r="P148" s="139"/>
      <c r="Q148" s="139"/>
      <c r="R148" s="139"/>
    </row>
    <row r="149" spans="1:18" ht="13.2">
      <c r="A149" s="139"/>
      <c r="B149" s="139"/>
      <c r="C149" s="139"/>
      <c r="D149" s="139"/>
      <c r="E149" s="139"/>
      <c r="F149" s="139"/>
      <c r="G149" s="139"/>
      <c r="H149" s="139"/>
      <c r="I149" s="139"/>
      <c r="J149" s="139"/>
      <c r="K149" s="139"/>
      <c r="L149" s="139"/>
      <c r="M149" s="139"/>
      <c r="N149" s="139"/>
      <c r="O149" s="139"/>
      <c r="P149" s="139"/>
      <c r="Q149" s="139"/>
      <c r="R149" s="139"/>
    </row>
    <row r="150" spans="1:18" ht="13.2">
      <c r="A150" s="139"/>
      <c r="B150" s="139"/>
      <c r="C150" s="139"/>
      <c r="D150" s="139"/>
      <c r="E150" s="139"/>
      <c r="F150" s="139"/>
      <c r="G150" s="139"/>
      <c r="H150" s="139"/>
      <c r="I150" s="139"/>
      <c r="J150" s="139"/>
      <c r="K150" s="139"/>
      <c r="L150" s="139"/>
      <c r="M150" s="139"/>
      <c r="N150" s="139"/>
      <c r="O150" s="139"/>
      <c r="P150" s="139"/>
      <c r="Q150" s="139"/>
      <c r="R150" s="139"/>
    </row>
    <row r="151" spans="1:18" ht="13.2">
      <c r="A151" s="139"/>
      <c r="B151" s="139"/>
      <c r="C151" s="139"/>
      <c r="D151" s="139"/>
      <c r="E151" s="139"/>
      <c r="F151" s="139"/>
      <c r="G151" s="139"/>
      <c r="H151" s="139"/>
      <c r="I151" s="139"/>
      <c r="J151" s="139"/>
      <c r="K151" s="139"/>
      <c r="L151" s="139"/>
      <c r="M151" s="139"/>
      <c r="N151" s="139"/>
      <c r="O151" s="139"/>
      <c r="P151" s="139"/>
      <c r="Q151" s="139"/>
      <c r="R151" s="139"/>
    </row>
    <row r="152" spans="1:18" ht="13.2">
      <c r="A152" s="139"/>
      <c r="B152" s="139"/>
      <c r="C152" s="139"/>
      <c r="D152" s="139"/>
      <c r="E152" s="139"/>
      <c r="F152" s="139"/>
      <c r="G152" s="139"/>
      <c r="H152" s="139"/>
      <c r="I152" s="139"/>
      <c r="J152" s="139"/>
      <c r="K152" s="139"/>
      <c r="L152" s="139"/>
      <c r="M152" s="139"/>
      <c r="N152" s="139"/>
      <c r="O152" s="139"/>
      <c r="P152" s="139"/>
      <c r="Q152" s="139"/>
      <c r="R152" s="139"/>
    </row>
    <row r="153" spans="1:18" ht="13.2">
      <c r="A153" s="139"/>
      <c r="B153" s="139"/>
      <c r="C153" s="139"/>
      <c r="D153" s="139"/>
      <c r="E153" s="139"/>
      <c r="F153" s="139"/>
      <c r="G153" s="139"/>
      <c r="H153" s="139"/>
      <c r="I153" s="139"/>
      <c r="J153" s="139"/>
      <c r="K153" s="139"/>
      <c r="L153" s="139"/>
      <c r="M153" s="139"/>
      <c r="N153" s="139"/>
      <c r="O153" s="139"/>
      <c r="P153" s="139"/>
      <c r="Q153" s="139"/>
      <c r="R153" s="139"/>
    </row>
    <row r="154" spans="1:18" ht="13.2">
      <c r="A154" s="139"/>
      <c r="B154" s="139"/>
      <c r="C154" s="139"/>
      <c r="D154" s="139"/>
      <c r="E154" s="139"/>
      <c r="F154" s="139"/>
      <c r="G154" s="139"/>
      <c r="H154" s="139"/>
      <c r="I154" s="139"/>
      <c r="J154" s="139"/>
      <c r="K154" s="139"/>
      <c r="L154" s="139"/>
      <c r="M154" s="139"/>
      <c r="N154" s="139"/>
      <c r="O154" s="139"/>
      <c r="P154" s="139"/>
      <c r="Q154" s="139"/>
      <c r="R154" s="139"/>
    </row>
    <row r="155" spans="1:18" ht="13.2">
      <c r="A155" s="139"/>
      <c r="B155" s="139"/>
      <c r="C155" s="139"/>
      <c r="D155" s="139"/>
      <c r="E155" s="139"/>
      <c r="F155" s="139"/>
      <c r="G155" s="139"/>
      <c r="H155" s="139"/>
      <c r="I155" s="139"/>
      <c r="J155" s="139"/>
      <c r="K155" s="139"/>
      <c r="L155" s="139"/>
      <c r="M155" s="139"/>
      <c r="N155" s="139"/>
      <c r="O155" s="139"/>
      <c r="P155" s="139"/>
      <c r="Q155" s="139"/>
      <c r="R155" s="139"/>
    </row>
    <row r="156" spans="1:18" ht="13.2">
      <c r="A156" s="139"/>
      <c r="B156" s="139"/>
      <c r="C156" s="139"/>
      <c r="D156" s="139"/>
      <c r="E156" s="139"/>
      <c r="F156" s="139"/>
      <c r="G156" s="139"/>
      <c r="H156" s="139"/>
      <c r="I156" s="139"/>
      <c r="J156" s="139"/>
      <c r="K156" s="139"/>
      <c r="L156" s="139"/>
      <c r="M156" s="139"/>
      <c r="N156" s="139"/>
      <c r="O156" s="139"/>
      <c r="P156" s="139"/>
      <c r="Q156" s="139"/>
      <c r="R156" s="139"/>
    </row>
    <row r="157" spans="1:18" ht="13.2">
      <c r="A157" s="139"/>
      <c r="B157" s="139"/>
      <c r="C157" s="139"/>
      <c r="D157" s="139"/>
      <c r="E157" s="139"/>
      <c r="F157" s="139"/>
      <c r="G157" s="139"/>
      <c r="H157" s="139"/>
      <c r="I157" s="139"/>
      <c r="J157" s="139"/>
      <c r="K157" s="139"/>
      <c r="L157" s="139"/>
      <c r="M157" s="139"/>
      <c r="N157" s="139"/>
      <c r="O157" s="139"/>
      <c r="P157" s="139"/>
      <c r="Q157" s="139"/>
      <c r="R157" s="139"/>
    </row>
    <row r="158" spans="1:18" ht="13.2">
      <c r="A158" s="139"/>
      <c r="B158" s="139"/>
      <c r="C158" s="139"/>
      <c r="D158" s="139"/>
      <c r="E158" s="139"/>
      <c r="F158" s="139"/>
      <c r="G158" s="139"/>
      <c r="H158" s="139"/>
      <c r="I158" s="139"/>
      <c r="J158" s="139"/>
      <c r="K158" s="139"/>
      <c r="L158" s="139"/>
      <c r="M158" s="139"/>
      <c r="N158" s="139"/>
      <c r="O158" s="139"/>
      <c r="P158" s="139"/>
      <c r="Q158" s="139"/>
      <c r="R158" s="139"/>
    </row>
    <row r="159" spans="1:18" ht="13.2">
      <c r="A159" s="139"/>
      <c r="B159" s="139"/>
      <c r="C159" s="139"/>
      <c r="D159" s="139"/>
      <c r="E159" s="139"/>
      <c r="F159" s="139"/>
      <c r="G159" s="139"/>
      <c r="H159" s="139"/>
      <c r="I159" s="139"/>
      <c r="J159" s="139"/>
      <c r="K159" s="139"/>
      <c r="L159" s="139"/>
      <c r="M159" s="139"/>
      <c r="N159" s="139"/>
      <c r="O159" s="139"/>
      <c r="P159" s="139"/>
      <c r="Q159" s="139"/>
      <c r="R159" s="139"/>
    </row>
    <row r="160" spans="1:18" ht="13.2">
      <c r="A160" s="139"/>
      <c r="B160" s="139"/>
      <c r="C160" s="139"/>
      <c r="D160" s="139"/>
      <c r="E160" s="139"/>
      <c r="F160" s="139"/>
      <c r="G160" s="139"/>
      <c r="H160" s="139"/>
      <c r="I160" s="139"/>
      <c r="J160" s="139"/>
      <c r="K160" s="139"/>
      <c r="L160" s="139"/>
      <c r="M160" s="139"/>
      <c r="N160" s="139"/>
      <c r="O160" s="139"/>
      <c r="P160" s="139"/>
      <c r="Q160" s="139"/>
      <c r="R160" s="139"/>
    </row>
    <row r="161" spans="1:18" ht="13.2">
      <c r="A161" s="139"/>
      <c r="B161" s="139"/>
      <c r="C161" s="139"/>
      <c r="D161" s="139"/>
      <c r="E161" s="139"/>
      <c r="F161" s="139"/>
      <c r="G161" s="139"/>
      <c r="H161" s="139"/>
      <c r="I161" s="139"/>
      <c r="J161" s="139"/>
      <c r="K161" s="139"/>
      <c r="L161" s="139"/>
      <c r="M161" s="139"/>
      <c r="N161" s="139"/>
      <c r="O161" s="139"/>
      <c r="P161" s="139"/>
      <c r="Q161" s="139"/>
      <c r="R161" s="139"/>
    </row>
    <row r="162" spans="1:18" ht="13.2">
      <c r="A162" s="139"/>
      <c r="B162" s="139"/>
      <c r="C162" s="139"/>
      <c r="D162" s="139"/>
      <c r="E162" s="139"/>
      <c r="F162" s="139"/>
      <c r="G162" s="139"/>
      <c r="H162" s="139"/>
      <c r="I162" s="139"/>
      <c r="J162" s="139"/>
      <c r="K162" s="139"/>
      <c r="L162" s="139"/>
      <c r="M162" s="139"/>
      <c r="N162" s="139"/>
      <c r="O162" s="139"/>
      <c r="P162" s="139"/>
      <c r="Q162" s="139"/>
      <c r="R162" s="139"/>
    </row>
    <row r="163" spans="1:18" ht="13.2">
      <c r="A163" s="139"/>
      <c r="B163" s="139"/>
      <c r="C163" s="139"/>
      <c r="D163" s="139"/>
      <c r="E163" s="139"/>
      <c r="F163" s="139"/>
      <c r="G163" s="139"/>
      <c r="H163" s="139"/>
      <c r="I163" s="139"/>
      <c r="J163" s="139"/>
      <c r="K163" s="139"/>
      <c r="L163" s="139"/>
      <c r="M163" s="139"/>
      <c r="N163" s="139"/>
      <c r="O163" s="139"/>
      <c r="P163" s="139"/>
      <c r="Q163" s="139"/>
      <c r="R163" s="139"/>
    </row>
    <row r="164" spans="1:18" ht="13.2">
      <c r="A164" s="139"/>
      <c r="B164" s="139"/>
      <c r="C164" s="139"/>
      <c r="D164" s="139"/>
      <c r="E164" s="139"/>
      <c r="F164" s="139"/>
      <c r="G164" s="139"/>
      <c r="H164" s="139"/>
      <c r="I164" s="139"/>
      <c r="J164" s="139"/>
      <c r="K164" s="139"/>
      <c r="L164" s="139"/>
      <c r="M164" s="139"/>
      <c r="N164" s="139"/>
      <c r="O164" s="139"/>
      <c r="P164" s="139"/>
      <c r="Q164" s="139"/>
      <c r="R164" s="139"/>
    </row>
    <row r="165" spans="1:18" ht="13.2">
      <c r="A165" s="139"/>
      <c r="B165" s="139"/>
      <c r="C165" s="139"/>
      <c r="D165" s="139"/>
      <c r="E165" s="139"/>
      <c r="F165" s="139"/>
      <c r="G165" s="139"/>
      <c r="H165" s="139"/>
      <c r="I165" s="139"/>
      <c r="J165" s="139"/>
      <c r="K165" s="139"/>
      <c r="L165" s="139"/>
      <c r="M165" s="139"/>
      <c r="N165" s="139"/>
      <c r="O165" s="139"/>
      <c r="P165" s="139"/>
      <c r="Q165" s="139"/>
      <c r="R165" s="139"/>
    </row>
    <row r="166" spans="1:18" ht="13.2">
      <c r="A166" s="139"/>
      <c r="B166" s="139"/>
      <c r="C166" s="139"/>
      <c r="D166" s="139"/>
      <c r="E166" s="139"/>
      <c r="F166" s="139"/>
      <c r="G166" s="139"/>
      <c r="H166" s="139"/>
      <c r="I166" s="139"/>
      <c r="J166" s="139"/>
      <c r="K166" s="139"/>
      <c r="L166" s="139"/>
      <c r="M166" s="139"/>
      <c r="N166" s="139"/>
      <c r="O166" s="139"/>
      <c r="P166" s="139"/>
      <c r="Q166" s="139"/>
      <c r="R166" s="139"/>
    </row>
    <row r="167" spans="1:18" ht="13.2">
      <c r="A167" s="139"/>
      <c r="B167" s="139"/>
      <c r="C167" s="139"/>
      <c r="D167" s="139"/>
      <c r="E167" s="139"/>
      <c r="F167" s="139"/>
      <c r="G167" s="139"/>
      <c r="H167" s="139"/>
      <c r="I167" s="139"/>
      <c r="J167" s="139"/>
      <c r="K167" s="139"/>
      <c r="L167" s="139"/>
      <c r="M167" s="139"/>
      <c r="N167" s="139"/>
      <c r="O167" s="139"/>
      <c r="P167" s="139"/>
      <c r="Q167" s="139"/>
      <c r="R167" s="139"/>
    </row>
    <row r="168" spans="1:18" ht="13.2">
      <c r="A168" s="139"/>
      <c r="B168" s="139"/>
      <c r="C168" s="139"/>
      <c r="D168" s="139"/>
      <c r="E168" s="139"/>
      <c r="F168" s="139"/>
      <c r="G168" s="139"/>
      <c r="H168" s="139"/>
      <c r="I168" s="139"/>
      <c r="J168" s="139"/>
      <c r="K168" s="139"/>
      <c r="L168" s="139"/>
      <c r="M168" s="139"/>
      <c r="N168" s="139"/>
      <c r="O168" s="139"/>
      <c r="P168" s="139"/>
      <c r="Q168" s="139"/>
      <c r="R168" s="139"/>
    </row>
    <row r="169" spans="1:18" ht="13.2">
      <c r="A169" s="139"/>
      <c r="B169" s="139"/>
      <c r="C169" s="139"/>
      <c r="D169" s="139"/>
      <c r="E169" s="139"/>
      <c r="F169" s="139"/>
      <c r="G169" s="139"/>
      <c r="H169" s="139"/>
      <c r="I169" s="139"/>
      <c r="J169" s="139"/>
      <c r="K169" s="139"/>
      <c r="L169" s="139"/>
      <c r="M169" s="139"/>
      <c r="N169" s="139"/>
      <c r="O169" s="139"/>
      <c r="P169" s="139"/>
      <c r="Q169" s="139"/>
      <c r="R169" s="139"/>
    </row>
    <row r="170" spans="1:18" ht="13.2">
      <c r="A170" s="139"/>
      <c r="B170" s="139"/>
      <c r="C170" s="139"/>
      <c r="D170" s="139"/>
      <c r="E170" s="139"/>
      <c r="F170" s="139"/>
      <c r="G170" s="139"/>
      <c r="H170" s="139"/>
      <c r="I170" s="139"/>
      <c r="J170" s="139"/>
      <c r="K170" s="139"/>
      <c r="L170" s="139"/>
      <c r="M170" s="139"/>
      <c r="N170" s="139"/>
      <c r="O170" s="139"/>
      <c r="P170" s="139"/>
      <c r="Q170" s="139"/>
      <c r="R170" s="139"/>
    </row>
    <row r="171" spans="1:18" ht="13.2">
      <c r="A171" s="139"/>
      <c r="B171" s="139"/>
      <c r="C171" s="139"/>
      <c r="D171" s="139"/>
      <c r="E171" s="139"/>
      <c r="F171" s="139"/>
      <c r="G171" s="139"/>
      <c r="H171" s="139"/>
      <c r="I171" s="139"/>
      <c r="J171" s="139"/>
      <c r="K171" s="139"/>
      <c r="L171" s="139"/>
      <c r="M171" s="139"/>
      <c r="N171" s="139"/>
      <c r="O171" s="139"/>
      <c r="P171" s="139"/>
      <c r="Q171" s="139"/>
      <c r="R171" s="139"/>
    </row>
    <row r="172" spans="1:18" ht="13.2">
      <c r="A172" s="139"/>
      <c r="B172" s="139"/>
      <c r="C172" s="139"/>
      <c r="D172" s="139"/>
      <c r="E172" s="139"/>
      <c r="F172" s="139"/>
      <c r="G172" s="139"/>
      <c r="H172" s="139"/>
      <c r="I172" s="139"/>
      <c r="J172" s="139"/>
      <c r="K172" s="139"/>
      <c r="L172" s="139"/>
      <c r="M172" s="139"/>
      <c r="N172" s="139"/>
      <c r="O172" s="139"/>
      <c r="P172" s="139"/>
      <c r="Q172" s="139"/>
      <c r="R172" s="139"/>
    </row>
    <row r="173" spans="1:18" ht="13.2">
      <c r="A173" s="139"/>
      <c r="B173" s="139"/>
      <c r="C173" s="139"/>
      <c r="D173" s="139"/>
      <c r="E173" s="139"/>
      <c r="F173" s="139"/>
      <c r="G173" s="139"/>
      <c r="H173" s="139"/>
      <c r="I173" s="139"/>
      <c r="J173" s="139"/>
      <c r="K173" s="139"/>
      <c r="L173" s="139"/>
      <c r="M173" s="139"/>
      <c r="N173" s="139"/>
      <c r="O173" s="139"/>
      <c r="P173" s="139"/>
      <c r="Q173" s="139"/>
      <c r="R173" s="139"/>
    </row>
    <row r="174" spans="1:18" ht="13.2">
      <c r="A174" s="139"/>
      <c r="B174" s="139"/>
      <c r="C174" s="139"/>
      <c r="D174" s="139"/>
      <c r="E174" s="139"/>
      <c r="F174" s="139"/>
      <c r="G174" s="139"/>
      <c r="H174" s="139"/>
      <c r="I174" s="139"/>
      <c r="J174" s="139"/>
      <c r="K174" s="139"/>
      <c r="L174" s="139"/>
      <c r="M174" s="139"/>
      <c r="N174" s="139"/>
      <c r="O174" s="139"/>
      <c r="P174" s="139"/>
      <c r="Q174" s="139"/>
      <c r="R174" s="139"/>
    </row>
    <row r="175" spans="1:18" ht="13.2">
      <c r="A175" s="139"/>
      <c r="B175" s="139"/>
      <c r="C175" s="139"/>
      <c r="D175" s="139"/>
      <c r="E175" s="139"/>
      <c r="F175" s="139"/>
      <c r="G175" s="139"/>
      <c r="H175" s="139"/>
      <c r="I175" s="139"/>
      <c r="J175" s="139"/>
      <c r="K175" s="139"/>
      <c r="L175" s="139"/>
      <c r="M175" s="139"/>
      <c r="N175" s="139"/>
      <c r="O175" s="139"/>
      <c r="P175" s="139"/>
      <c r="Q175" s="139"/>
      <c r="R175" s="139"/>
    </row>
    <row r="176" spans="1:18" ht="13.2">
      <c r="A176" s="139"/>
      <c r="B176" s="139"/>
      <c r="C176" s="139"/>
      <c r="D176" s="139"/>
      <c r="E176" s="139"/>
      <c r="F176" s="139"/>
      <c r="G176" s="139"/>
      <c r="H176" s="139"/>
      <c r="I176" s="139"/>
      <c r="J176" s="139"/>
      <c r="K176" s="139"/>
      <c r="L176" s="139"/>
      <c r="M176" s="139"/>
      <c r="N176" s="139"/>
      <c r="O176" s="139"/>
      <c r="P176" s="139"/>
      <c r="Q176" s="139"/>
      <c r="R176" s="139"/>
    </row>
    <row r="177" spans="1:18" ht="13.2">
      <c r="A177" s="139"/>
      <c r="B177" s="139"/>
      <c r="C177" s="139"/>
      <c r="D177" s="139"/>
      <c r="E177" s="139"/>
      <c r="F177" s="139"/>
      <c r="G177" s="139"/>
      <c r="H177" s="139"/>
      <c r="I177" s="139"/>
      <c r="J177" s="139"/>
      <c r="K177" s="139"/>
      <c r="L177" s="139"/>
      <c r="M177" s="139"/>
      <c r="N177" s="139"/>
      <c r="O177" s="139"/>
      <c r="P177" s="139"/>
      <c r="Q177" s="139"/>
      <c r="R177" s="139"/>
    </row>
    <row r="178" spans="1:18" ht="13.2">
      <c r="A178" s="139"/>
      <c r="B178" s="139"/>
      <c r="C178" s="139"/>
      <c r="D178" s="139"/>
      <c r="E178" s="139"/>
      <c r="F178" s="139"/>
      <c r="G178" s="139"/>
      <c r="H178" s="139"/>
      <c r="I178" s="139"/>
      <c r="J178" s="139"/>
      <c r="K178" s="139"/>
      <c r="L178" s="139"/>
      <c r="M178" s="139"/>
      <c r="N178" s="139"/>
      <c r="O178" s="139"/>
      <c r="P178" s="139"/>
      <c r="Q178" s="139"/>
      <c r="R178" s="139"/>
    </row>
    <row r="179" spans="1:18" ht="13.2">
      <c r="A179" s="139"/>
      <c r="B179" s="139"/>
      <c r="C179" s="139"/>
      <c r="D179" s="139"/>
      <c r="E179" s="139"/>
      <c r="F179" s="139"/>
      <c r="G179" s="139"/>
      <c r="H179" s="139"/>
      <c r="I179" s="139"/>
      <c r="J179" s="139"/>
      <c r="K179" s="139"/>
      <c r="L179" s="139"/>
      <c r="M179" s="139"/>
      <c r="N179" s="139"/>
      <c r="O179" s="139"/>
      <c r="P179" s="139"/>
      <c r="Q179" s="139"/>
      <c r="R179" s="139"/>
    </row>
    <row r="180" spans="1:18" ht="13.2">
      <c r="A180" s="139"/>
      <c r="B180" s="139"/>
      <c r="C180" s="139"/>
      <c r="D180" s="139"/>
      <c r="E180" s="139"/>
      <c r="F180" s="139"/>
      <c r="G180" s="139"/>
      <c r="H180" s="139"/>
      <c r="I180" s="139"/>
      <c r="J180" s="139"/>
      <c r="K180" s="139"/>
      <c r="L180" s="139"/>
      <c r="M180" s="139"/>
      <c r="N180" s="139"/>
      <c r="O180" s="139"/>
      <c r="P180" s="139"/>
      <c r="Q180" s="139"/>
      <c r="R180" s="139"/>
    </row>
    <row r="181" spans="1:18" ht="13.2">
      <c r="A181" s="139"/>
      <c r="B181" s="139"/>
      <c r="C181" s="139"/>
      <c r="D181" s="139"/>
      <c r="E181" s="139"/>
      <c r="F181" s="139"/>
      <c r="G181" s="139"/>
      <c r="H181" s="139"/>
      <c r="I181" s="139"/>
      <c r="J181" s="139"/>
      <c r="K181" s="139"/>
      <c r="L181" s="139"/>
      <c r="M181" s="139"/>
      <c r="N181" s="139"/>
      <c r="O181" s="139"/>
      <c r="P181" s="139"/>
      <c r="Q181" s="139"/>
      <c r="R181" s="139"/>
    </row>
    <row r="182" spans="1:18" ht="13.2">
      <c r="A182" s="139"/>
      <c r="B182" s="139"/>
      <c r="C182" s="139"/>
      <c r="D182" s="139"/>
      <c r="E182" s="139"/>
      <c r="F182" s="139"/>
      <c r="G182" s="139"/>
      <c r="H182" s="139"/>
      <c r="I182" s="139"/>
      <c r="J182" s="139"/>
      <c r="K182" s="139"/>
      <c r="L182" s="139"/>
      <c r="M182" s="139"/>
      <c r="N182" s="139"/>
      <c r="O182" s="139"/>
      <c r="P182" s="139"/>
      <c r="Q182" s="139"/>
      <c r="R182" s="139"/>
    </row>
    <row r="183" spans="1:18" ht="13.2">
      <c r="A183" s="139"/>
      <c r="B183" s="139"/>
      <c r="C183" s="139"/>
      <c r="D183" s="139"/>
      <c r="E183" s="139"/>
      <c r="F183" s="139"/>
      <c r="G183" s="139"/>
      <c r="H183" s="139"/>
      <c r="I183" s="139"/>
      <c r="J183" s="139"/>
      <c r="K183" s="139"/>
      <c r="L183" s="139"/>
      <c r="M183" s="139"/>
      <c r="N183" s="139"/>
      <c r="O183" s="139"/>
      <c r="P183" s="139"/>
      <c r="Q183" s="139"/>
      <c r="R183" s="139"/>
    </row>
    <row r="184" spans="1:18" ht="13.2">
      <c r="A184" s="139"/>
      <c r="B184" s="139"/>
      <c r="C184" s="139"/>
      <c r="D184" s="139"/>
      <c r="E184" s="139"/>
      <c r="F184" s="139"/>
      <c r="G184" s="139"/>
      <c r="H184" s="139"/>
      <c r="I184" s="139"/>
      <c r="J184" s="139"/>
      <c r="K184" s="139"/>
      <c r="L184" s="139"/>
      <c r="M184" s="139"/>
      <c r="N184" s="139"/>
      <c r="O184" s="139"/>
      <c r="P184" s="139"/>
      <c r="Q184" s="139"/>
      <c r="R184" s="139"/>
    </row>
    <row r="185" spans="1:18" ht="13.2">
      <c r="A185" s="139"/>
      <c r="B185" s="139"/>
      <c r="C185" s="139"/>
      <c r="D185" s="139"/>
      <c r="E185" s="139"/>
      <c r="F185" s="139"/>
      <c r="G185" s="139"/>
      <c r="H185" s="139"/>
      <c r="I185" s="139"/>
      <c r="J185" s="139"/>
      <c r="K185" s="139"/>
      <c r="L185" s="139"/>
      <c r="M185" s="139"/>
      <c r="N185" s="139"/>
      <c r="O185" s="139"/>
      <c r="P185" s="139"/>
      <c r="Q185" s="139"/>
      <c r="R185" s="139"/>
    </row>
    <row r="186" spans="1:18" ht="13.2">
      <c r="A186" s="139"/>
      <c r="B186" s="139"/>
      <c r="C186" s="139"/>
      <c r="D186" s="139"/>
      <c r="E186" s="139"/>
      <c r="F186" s="139"/>
      <c r="G186" s="139"/>
      <c r="H186" s="139"/>
      <c r="I186" s="139"/>
      <c r="J186" s="139"/>
      <c r="K186" s="139"/>
      <c r="L186" s="139"/>
      <c r="M186" s="139"/>
      <c r="N186" s="139"/>
      <c r="O186" s="139"/>
      <c r="P186" s="139"/>
      <c r="Q186" s="139"/>
      <c r="R186" s="139"/>
    </row>
    <row r="187" spans="1:18" ht="13.2">
      <c r="A187" s="139"/>
      <c r="B187" s="139"/>
      <c r="C187" s="139"/>
      <c r="D187" s="139"/>
      <c r="E187" s="139"/>
      <c r="F187" s="139"/>
      <c r="G187" s="139"/>
      <c r="H187" s="139"/>
      <c r="I187" s="139"/>
      <c r="J187" s="139"/>
      <c r="K187" s="139"/>
      <c r="L187" s="139"/>
      <c r="M187" s="139"/>
      <c r="N187" s="139"/>
      <c r="O187" s="139"/>
      <c r="P187" s="139"/>
      <c r="Q187" s="139"/>
      <c r="R187" s="139"/>
    </row>
    <row r="188" spans="1:18" ht="13.2">
      <c r="A188" s="139"/>
      <c r="B188" s="139"/>
      <c r="C188" s="139"/>
      <c r="D188" s="139"/>
      <c r="E188" s="139"/>
      <c r="F188" s="139"/>
      <c r="G188" s="139"/>
      <c r="H188" s="139"/>
      <c r="I188" s="139"/>
      <c r="J188" s="139"/>
      <c r="K188" s="139"/>
      <c r="L188" s="139"/>
      <c r="M188" s="139"/>
      <c r="N188" s="139"/>
      <c r="O188" s="139"/>
      <c r="P188" s="139"/>
      <c r="Q188" s="139"/>
      <c r="R188" s="139"/>
    </row>
    <row r="189" spans="1:18" ht="13.2">
      <c r="A189" s="139"/>
      <c r="B189" s="139"/>
      <c r="C189" s="139"/>
      <c r="D189" s="139"/>
      <c r="E189" s="139"/>
      <c r="F189" s="139"/>
      <c r="G189" s="139"/>
      <c r="H189" s="139"/>
      <c r="I189" s="139"/>
      <c r="J189" s="139"/>
      <c r="K189" s="139"/>
      <c r="L189" s="139"/>
      <c r="M189" s="139"/>
      <c r="N189" s="139"/>
      <c r="O189" s="139"/>
      <c r="P189" s="139"/>
      <c r="Q189" s="139"/>
      <c r="R189" s="139"/>
    </row>
    <row r="190" spans="1:18" ht="13.2">
      <c r="A190" s="139"/>
      <c r="B190" s="139"/>
      <c r="C190" s="139"/>
      <c r="D190" s="139"/>
      <c r="E190" s="139"/>
      <c r="F190" s="139"/>
      <c r="G190" s="139"/>
      <c r="H190" s="139"/>
      <c r="I190" s="139"/>
      <c r="J190" s="139"/>
      <c r="K190" s="139"/>
      <c r="L190" s="139"/>
      <c r="M190" s="139"/>
      <c r="N190" s="139"/>
      <c r="O190" s="139"/>
      <c r="P190" s="139"/>
      <c r="Q190" s="139"/>
      <c r="R190" s="139"/>
    </row>
    <row r="191" spans="1:18" ht="13.2">
      <c r="A191" s="139"/>
      <c r="B191" s="139"/>
      <c r="C191" s="139"/>
      <c r="D191" s="139"/>
      <c r="E191" s="139"/>
      <c r="F191" s="139"/>
      <c r="G191" s="139"/>
      <c r="H191" s="139"/>
      <c r="I191" s="139"/>
      <c r="J191" s="139"/>
      <c r="K191" s="139"/>
      <c r="L191" s="139"/>
      <c r="M191" s="139"/>
      <c r="N191" s="139"/>
      <c r="O191" s="139"/>
      <c r="P191" s="139"/>
      <c r="Q191" s="139"/>
      <c r="R191" s="139"/>
    </row>
    <row r="192" spans="1:18" ht="13.2">
      <c r="A192" s="139"/>
      <c r="B192" s="139"/>
      <c r="C192" s="139"/>
      <c r="D192" s="139"/>
      <c r="E192" s="139"/>
      <c r="F192" s="139"/>
      <c r="G192" s="139"/>
      <c r="H192" s="139"/>
      <c r="I192" s="139"/>
      <c r="J192" s="139"/>
      <c r="K192" s="139"/>
      <c r="L192" s="139"/>
      <c r="M192" s="139"/>
      <c r="N192" s="139"/>
      <c r="O192" s="139"/>
      <c r="P192" s="139"/>
      <c r="Q192" s="139"/>
      <c r="R192" s="139"/>
    </row>
    <row r="193" spans="1:18" ht="13.2">
      <c r="A193" s="139"/>
      <c r="B193" s="139"/>
      <c r="C193" s="139"/>
      <c r="D193" s="139"/>
      <c r="E193" s="139"/>
      <c r="F193" s="139"/>
      <c r="G193" s="139"/>
      <c r="H193" s="139"/>
      <c r="I193" s="139"/>
      <c r="J193" s="139"/>
      <c r="K193" s="139"/>
      <c r="L193" s="139"/>
      <c r="M193" s="139"/>
      <c r="N193" s="139"/>
      <c r="O193" s="139"/>
      <c r="P193" s="139"/>
      <c r="Q193" s="139"/>
      <c r="R193" s="139"/>
    </row>
    <row r="194" spans="1:18" ht="13.2">
      <c r="A194" s="139"/>
      <c r="B194" s="139"/>
      <c r="C194" s="139"/>
      <c r="D194" s="139"/>
      <c r="E194" s="139"/>
      <c r="F194" s="139"/>
      <c r="G194" s="139"/>
      <c r="H194" s="139"/>
      <c r="I194" s="139"/>
      <c r="J194" s="139"/>
      <c r="K194" s="139"/>
      <c r="L194" s="139"/>
      <c r="M194" s="139"/>
      <c r="N194" s="139"/>
      <c r="O194" s="139"/>
      <c r="P194" s="139"/>
      <c r="Q194" s="139"/>
      <c r="R194" s="139"/>
    </row>
    <row r="195" spans="1:18" ht="13.2">
      <c r="A195" s="139"/>
      <c r="B195" s="139"/>
      <c r="C195" s="139"/>
      <c r="D195" s="139"/>
      <c r="E195" s="139"/>
      <c r="F195" s="139"/>
      <c r="G195" s="139"/>
      <c r="H195" s="139"/>
      <c r="I195" s="139"/>
      <c r="J195" s="139"/>
      <c r="K195" s="139"/>
      <c r="L195" s="139"/>
      <c r="M195" s="139"/>
      <c r="N195" s="139"/>
      <c r="O195" s="139"/>
      <c r="P195" s="139"/>
      <c r="Q195" s="139"/>
      <c r="R195" s="139"/>
    </row>
    <row r="196" spans="1:18" ht="13.2">
      <c r="A196" s="139"/>
      <c r="B196" s="139"/>
      <c r="C196" s="139"/>
      <c r="D196" s="139"/>
      <c r="E196" s="139"/>
      <c r="F196" s="139"/>
      <c r="G196" s="139"/>
      <c r="H196" s="139"/>
      <c r="I196" s="139"/>
      <c r="J196" s="139"/>
      <c r="K196" s="139"/>
      <c r="L196" s="139"/>
      <c r="M196" s="139"/>
      <c r="N196" s="139"/>
      <c r="O196" s="139"/>
      <c r="P196" s="139"/>
      <c r="Q196" s="139"/>
      <c r="R196" s="139"/>
    </row>
    <row r="197" spans="1:18" ht="13.2">
      <c r="A197" s="139"/>
      <c r="B197" s="139"/>
      <c r="C197" s="139"/>
      <c r="D197" s="139"/>
      <c r="E197" s="139"/>
      <c r="F197" s="139"/>
      <c r="G197" s="139"/>
      <c r="H197" s="139"/>
      <c r="I197" s="139"/>
      <c r="J197" s="139"/>
      <c r="K197" s="139"/>
      <c r="L197" s="139"/>
      <c r="M197" s="139"/>
      <c r="N197" s="139"/>
      <c r="O197" s="139"/>
      <c r="P197" s="139"/>
      <c r="Q197" s="139"/>
      <c r="R197" s="139"/>
    </row>
    <row r="198" spans="1:18" ht="13.2">
      <c r="A198" s="139"/>
      <c r="B198" s="139"/>
      <c r="C198" s="139"/>
      <c r="D198" s="139"/>
      <c r="E198" s="139"/>
      <c r="F198" s="139"/>
      <c r="G198" s="139"/>
      <c r="H198" s="139"/>
      <c r="I198" s="139"/>
      <c r="J198" s="139"/>
      <c r="K198" s="139"/>
      <c r="L198" s="139"/>
      <c r="M198" s="139"/>
      <c r="N198" s="139"/>
      <c r="O198" s="139"/>
      <c r="P198" s="139"/>
      <c r="Q198" s="139"/>
      <c r="R198" s="139"/>
    </row>
    <row r="199" spans="1:18" ht="13.2">
      <c r="A199" s="139"/>
      <c r="B199" s="139"/>
      <c r="C199" s="139"/>
      <c r="D199" s="139"/>
      <c r="E199" s="139"/>
      <c r="F199" s="139"/>
      <c r="G199" s="139"/>
      <c r="H199" s="139"/>
      <c r="I199" s="139"/>
      <c r="J199" s="139"/>
      <c r="K199" s="139"/>
      <c r="L199" s="139"/>
      <c r="M199" s="139"/>
      <c r="N199" s="139"/>
      <c r="O199" s="139"/>
      <c r="P199" s="139"/>
      <c r="Q199" s="139"/>
      <c r="R199" s="139"/>
    </row>
    <row r="200" spans="1:18" ht="13.2">
      <c r="A200" s="139"/>
      <c r="B200" s="139"/>
      <c r="C200" s="139"/>
      <c r="D200" s="139"/>
      <c r="E200" s="139"/>
      <c r="F200" s="139"/>
      <c r="G200" s="139"/>
      <c r="H200" s="139"/>
      <c r="I200" s="139"/>
      <c r="J200" s="139"/>
      <c r="K200" s="139"/>
      <c r="L200" s="139"/>
      <c r="M200" s="139"/>
      <c r="N200" s="139"/>
      <c r="O200" s="139"/>
      <c r="P200" s="139"/>
      <c r="Q200" s="139"/>
      <c r="R200" s="139"/>
    </row>
    <row r="201" spans="1:18" ht="13.2">
      <c r="A201" s="139"/>
      <c r="B201" s="139"/>
      <c r="C201" s="139"/>
      <c r="D201" s="139"/>
      <c r="E201" s="139"/>
      <c r="F201" s="139"/>
      <c r="G201" s="139"/>
      <c r="H201" s="139"/>
      <c r="I201" s="139"/>
      <c r="J201" s="139"/>
      <c r="K201" s="139"/>
      <c r="L201" s="139"/>
      <c r="M201" s="139"/>
      <c r="N201" s="139"/>
      <c r="O201" s="139"/>
      <c r="P201" s="139"/>
      <c r="Q201" s="139"/>
      <c r="R201" s="139"/>
    </row>
    <row r="202" spans="1:18" ht="13.2">
      <c r="A202" s="139"/>
      <c r="B202" s="139"/>
      <c r="C202" s="139"/>
      <c r="D202" s="139"/>
      <c r="E202" s="139"/>
      <c r="F202" s="139"/>
      <c r="G202" s="139"/>
      <c r="H202" s="139"/>
      <c r="I202" s="139"/>
      <c r="J202" s="139"/>
      <c r="K202" s="139"/>
      <c r="L202" s="139"/>
      <c r="M202" s="139"/>
      <c r="N202" s="139"/>
      <c r="O202" s="139"/>
      <c r="P202" s="139"/>
      <c r="Q202" s="139"/>
      <c r="R202" s="139"/>
    </row>
    <row r="203" spans="1:18" ht="13.2">
      <c r="A203" s="139"/>
      <c r="B203" s="139"/>
      <c r="C203" s="139"/>
      <c r="D203" s="139"/>
      <c r="E203" s="139"/>
      <c r="F203" s="139"/>
      <c r="G203" s="139"/>
      <c r="H203" s="139"/>
      <c r="I203" s="139"/>
      <c r="J203" s="139"/>
      <c r="K203" s="139"/>
      <c r="L203" s="139"/>
      <c r="M203" s="139"/>
      <c r="N203" s="139"/>
      <c r="O203" s="139"/>
      <c r="P203" s="139"/>
      <c r="Q203" s="139"/>
      <c r="R203" s="139"/>
    </row>
    <row r="204" spans="1:18" ht="13.2">
      <c r="A204" s="139"/>
      <c r="B204" s="139"/>
      <c r="C204" s="139"/>
      <c r="D204" s="139"/>
      <c r="E204" s="139"/>
      <c r="F204" s="139"/>
      <c r="G204" s="139"/>
      <c r="H204" s="139"/>
      <c r="I204" s="139"/>
      <c r="J204" s="139"/>
      <c r="K204" s="139"/>
      <c r="L204" s="139"/>
      <c r="M204" s="139"/>
      <c r="N204" s="139"/>
      <c r="O204" s="139"/>
      <c r="P204" s="139"/>
      <c r="Q204" s="139"/>
      <c r="R204" s="139"/>
    </row>
    <row r="205" spans="1:18" ht="13.2">
      <c r="A205" s="139"/>
      <c r="B205" s="139"/>
      <c r="C205" s="139"/>
      <c r="D205" s="139"/>
      <c r="E205" s="139"/>
      <c r="F205" s="139"/>
      <c r="G205" s="139"/>
      <c r="H205" s="139"/>
      <c r="I205" s="139"/>
      <c r="J205" s="139"/>
      <c r="K205" s="139"/>
      <c r="L205" s="139"/>
      <c r="M205" s="139"/>
      <c r="N205" s="139"/>
      <c r="O205" s="139"/>
      <c r="P205" s="139"/>
      <c r="Q205" s="139"/>
      <c r="R205" s="139"/>
    </row>
    <row r="206" spans="1:18" ht="13.2">
      <c r="A206" s="139"/>
      <c r="B206" s="139"/>
      <c r="C206" s="139"/>
      <c r="D206" s="139"/>
      <c r="E206" s="139"/>
      <c r="F206" s="139"/>
      <c r="G206" s="139"/>
      <c r="H206" s="139"/>
      <c r="I206" s="139"/>
      <c r="J206" s="139"/>
      <c r="K206" s="139"/>
      <c r="L206" s="139"/>
      <c r="M206" s="139"/>
      <c r="N206" s="139"/>
      <c r="O206" s="139"/>
      <c r="P206" s="139"/>
      <c r="Q206" s="139"/>
      <c r="R206" s="139"/>
    </row>
    <row r="207" spans="1:18" ht="13.2">
      <c r="A207" s="139"/>
      <c r="B207" s="139"/>
      <c r="C207" s="139"/>
      <c r="D207" s="139"/>
      <c r="E207" s="139"/>
      <c r="F207" s="139"/>
      <c r="G207" s="139"/>
      <c r="H207" s="139"/>
      <c r="I207" s="139"/>
      <c r="J207" s="139"/>
      <c r="K207" s="139"/>
      <c r="L207" s="139"/>
      <c r="M207" s="139"/>
      <c r="N207" s="139"/>
      <c r="O207" s="139"/>
      <c r="P207" s="139"/>
      <c r="Q207" s="139"/>
      <c r="R207" s="139"/>
    </row>
    <row r="208" spans="1:18" ht="13.2">
      <c r="A208" s="139"/>
      <c r="B208" s="139"/>
      <c r="C208" s="139"/>
      <c r="D208" s="139"/>
      <c r="E208" s="139"/>
      <c r="F208" s="139"/>
      <c r="G208" s="139"/>
      <c r="H208" s="139"/>
      <c r="I208" s="139"/>
      <c r="J208" s="139"/>
      <c r="K208" s="139"/>
      <c r="L208" s="139"/>
      <c r="M208" s="139"/>
      <c r="N208" s="139"/>
      <c r="O208" s="139"/>
      <c r="P208" s="139"/>
      <c r="Q208" s="139"/>
      <c r="R208" s="139"/>
    </row>
    <row r="209" spans="1:18" ht="13.2">
      <c r="A209" s="139"/>
      <c r="B209" s="139"/>
      <c r="C209" s="139"/>
      <c r="D209" s="139"/>
      <c r="E209" s="139"/>
      <c r="F209" s="139"/>
      <c r="G209" s="139"/>
      <c r="H209" s="139"/>
      <c r="I209" s="139"/>
      <c r="J209" s="139"/>
      <c r="K209" s="139"/>
      <c r="L209" s="139"/>
      <c r="M209" s="139"/>
      <c r="N209" s="139"/>
      <c r="O209" s="139"/>
      <c r="P209" s="139"/>
      <c r="Q209" s="139"/>
      <c r="R209" s="139"/>
    </row>
    <row r="210" spans="1:18" ht="13.2">
      <c r="A210" s="139"/>
      <c r="B210" s="139"/>
      <c r="C210" s="139"/>
      <c r="D210" s="139"/>
      <c r="E210" s="139"/>
      <c r="F210" s="139"/>
      <c r="G210" s="139"/>
      <c r="H210" s="139"/>
      <c r="I210" s="139"/>
      <c r="J210" s="139"/>
      <c r="K210" s="139"/>
      <c r="L210" s="139"/>
      <c r="M210" s="139"/>
      <c r="N210" s="139"/>
      <c r="O210" s="139"/>
      <c r="P210" s="139"/>
      <c r="Q210" s="139"/>
      <c r="R210" s="139"/>
    </row>
    <row r="211" spans="1:18" ht="13.2">
      <c r="A211" s="139"/>
      <c r="B211" s="139"/>
      <c r="C211" s="139"/>
      <c r="D211" s="139"/>
      <c r="E211" s="139"/>
      <c r="F211" s="139"/>
      <c r="G211" s="139"/>
      <c r="H211" s="139"/>
      <c r="I211" s="139"/>
      <c r="J211" s="139"/>
      <c r="K211" s="139"/>
      <c r="L211" s="139"/>
      <c r="M211" s="139"/>
      <c r="N211" s="139"/>
      <c r="O211" s="139"/>
      <c r="P211" s="139"/>
      <c r="Q211" s="139"/>
      <c r="R211" s="139"/>
    </row>
    <row r="212" spans="1:18" ht="13.2">
      <c r="A212" s="139"/>
      <c r="B212" s="139"/>
      <c r="C212" s="139"/>
      <c r="D212" s="139"/>
      <c r="E212" s="139"/>
      <c r="F212" s="139"/>
      <c r="G212" s="139"/>
      <c r="H212" s="139"/>
      <c r="I212" s="139"/>
      <c r="J212" s="139"/>
      <c r="K212" s="139"/>
      <c r="L212" s="139"/>
      <c r="M212" s="139"/>
      <c r="N212" s="139"/>
      <c r="O212" s="139"/>
      <c r="P212" s="139"/>
      <c r="Q212" s="139"/>
      <c r="R212" s="139"/>
    </row>
    <row r="213" spans="1:18" ht="13.2">
      <c r="A213" s="139"/>
      <c r="B213" s="139"/>
      <c r="C213" s="139"/>
      <c r="D213" s="139"/>
      <c r="E213" s="139"/>
      <c r="F213" s="139"/>
      <c r="G213" s="139"/>
      <c r="H213" s="139"/>
      <c r="I213" s="139"/>
      <c r="J213" s="139"/>
      <c r="K213" s="139"/>
      <c r="L213" s="139"/>
      <c r="M213" s="139"/>
      <c r="N213" s="139"/>
      <c r="O213" s="139"/>
      <c r="P213" s="139"/>
      <c r="Q213" s="139"/>
      <c r="R213" s="139"/>
    </row>
    <row r="214" spans="1:18" ht="13.2">
      <c r="A214" s="139"/>
      <c r="B214" s="139"/>
      <c r="C214" s="139"/>
      <c r="D214" s="139"/>
      <c r="E214" s="139"/>
      <c r="F214" s="139"/>
      <c r="G214" s="139"/>
      <c r="H214" s="139"/>
      <c r="I214" s="139"/>
      <c r="J214" s="139"/>
      <c r="K214" s="139"/>
      <c r="L214" s="139"/>
      <c r="M214" s="139"/>
      <c r="N214" s="139"/>
      <c r="O214" s="139"/>
      <c r="P214" s="139"/>
      <c r="Q214" s="139"/>
      <c r="R214" s="139"/>
    </row>
    <row r="215" spans="1:18" ht="13.2">
      <c r="A215" s="139"/>
      <c r="B215" s="139"/>
      <c r="C215" s="139"/>
      <c r="D215" s="139"/>
      <c r="E215" s="139"/>
      <c r="F215" s="139"/>
      <c r="G215" s="139"/>
      <c r="H215" s="139"/>
      <c r="I215" s="139"/>
      <c r="J215" s="139"/>
      <c r="K215" s="139"/>
      <c r="L215" s="139"/>
      <c r="M215" s="139"/>
      <c r="N215" s="139"/>
      <c r="O215" s="139"/>
      <c r="P215" s="139"/>
      <c r="Q215" s="139"/>
      <c r="R215" s="139"/>
    </row>
    <row r="216" spans="1:18" ht="13.2">
      <c r="A216" s="139"/>
      <c r="B216" s="139"/>
      <c r="C216" s="139"/>
      <c r="D216" s="139"/>
      <c r="E216" s="139"/>
      <c r="F216" s="139"/>
      <c r="G216" s="139"/>
      <c r="H216" s="139"/>
      <c r="I216" s="139"/>
      <c r="J216" s="139"/>
      <c r="K216" s="139"/>
      <c r="L216" s="139"/>
      <c r="M216" s="139"/>
      <c r="N216" s="139"/>
      <c r="O216" s="139"/>
      <c r="P216" s="139"/>
      <c r="Q216" s="139"/>
      <c r="R216" s="139"/>
    </row>
    <row r="217" spans="1:18" ht="13.2">
      <c r="A217" s="139"/>
      <c r="B217" s="139"/>
      <c r="C217" s="139"/>
      <c r="D217" s="139"/>
      <c r="E217" s="139"/>
      <c r="F217" s="139"/>
      <c r="G217" s="139"/>
      <c r="H217" s="139"/>
      <c r="I217" s="139"/>
      <c r="J217" s="139"/>
      <c r="K217" s="139"/>
      <c r="L217" s="139"/>
      <c r="M217" s="139"/>
      <c r="N217" s="139"/>
      <c r="O217" s="139"/>
      <c r="P217" s="139"/>
      <c r="Q217" s="139"/>
      <c r="R217" s="139"/>
    </row>
    <row r="218" spans="1:18" ht="13.2">
      <c r="A218" s="139"/>
      <c r="B218" s="139"/>
      <c r="C218" s="139"/>
      <c r="D218" s="139"/>
      <c r="E218" s="139"/>
      <c r="F218" s="139"/>
      <c r="G218" s="139"/>
      <c r="H218" s="139"/>
      <c r="I218" s="139"/>
      <c r="J218" s="139"/>
      <c r="K218" s="139"/>
      <c r="L218" s="139"/>
      <c r="M218" s="139"/>
      <c r="N218" s="139"/>
      <c r="O218" s="139"/>
      <c r="P218" s="139"/>
      <c r="Q218" s="139"/>
      <c r="R218" s="139"/>
    </row>
    <row r="219" spans="1:18" ht="13.2">
      <c r="A219" s="139"/>
      <c r="B219" s="139"/>
      <c r="C219" s="139"/>
      <c r="D219" s="139"/>
      <c r="E219" s="139"/>
      <c r="F219" s="139"/>
      <c r="G219" s="139"/>
      <c r="H219" s="139"/>
      <c r="I219" s="139"/>
      <c r="J219" s="139"/>
      <c r="K219" s="139"/>
      <c r="L219" s="139"/>
      <c r="M219" s="139"/>
      <c r="N219" s="139"/>
      <c r="O219" s="139"/>
      <c r="P219" s="139"/>
      <c r="Q219" s="139"/>
      <c r="R219" s="139"/>
    </row>
    <row r="220" spans="1:18" ht="13.2">
      <c r="A220" s="139"/>
      <c r="B220" s="139"/>
      <c r="C220" s="139"/>
      <c r="D220" s="139"/>
      <c r="E220" s="139"/>
      <c r="F220" s="139"/>
      <c r="G220" s="139"/>
      <c r="H220" s="139"/>
      <c r="I220" s="139"/>
      <c r="J220" s="139"/>
      <c r="K220" s="139"/>
      <c r="L220" s="139"/>
      <c r="M220" s="139"/>
      <c r="N220" s="139"/>
      <c r="O220" s="139"/>
      <c r="P220" s="139"/>
      <c r="Q220" s="139"/>
      <c r="R220" s="139"/>
    </row>
    <row r="221" spans="1:18" ht="13.2">
      <c r="A221" s="139"/>
      <c r="B221" s="139"/>
      <c r="C221" s="139"/>
      <c r="D221" s="139"/>
      <c r="E221" s="139"/>
      <c r="F221" s="139"/>
      <c r="G221" s="139"/>
      <c r="H221" s="139"/>
      <c r="I221" s="139"/>
      <c r="J221" s="139"/>
      <c r="K221" s="139"/>
      <c r="L221" s="139"/>
      <c r="M221" s="139"/>
      <c r="N221" s="139"/>
      <c r="O221" s="139"/>
      <c r="P221" s="139"/>
      <c r="Q221" s="139"/>
      <c r="R221" s="139"/>
    </row>
    <row r="222" spans="1:18" ht="13.2">
      <c r="A222" s="139"/>
      <c r="B222" s="139"/>
      <c r="C222" s="139"/>
      <c r="D222" s="139"/>
      <c r="E222" s="139"/>
      <c r="F222" s="139"/>
      <c r="G222" s="139"/>
      <c r="H222" s="139"/>
      <c r="I222" s="139"/>
      <c r="J222" s="139"/>
      <c r="K222" s="139"/>
      <c r="L222" s="139"/>
      <c r="M222" s="139"/>
      <c r="N222" s="139"/>
      <c r="O222" s="139"/>
      <c r="P222" s="139"/>
      <c r="Q222" s="139"/>
      <c r="R222" s="139"/>
    </row>
    <row r="223" spans="1:18" ht="13.2">
      <c r="A223" s="139"/>
      <c r="B223" s="139"/>
      <c r="C223" s="139"/>
      <c r="D223" s="139"/>
      <c r="E223" s="139"/>
      <c r="F223" s="139"/>
      <c r="G223" s="139"/>
      <c r="H223" s="139"/>
      <c r="I223" s="139"/>
      <c r="J223" s="139"/>
      <c r="K223" s="139"/>
      <c r="L223" s="139"/>
      <c r="M223" s="139"/>
      <c r="N223" s="139"/>
      <c r="O223" s="139"/>
      <c r="P223" s="139"/>
      <c r="Q223" s="139"/>
      <c r="R223" s="139"/>
    </row>
    <row r="224" spans="1:18" ht="13.2">
      <c r="A224" s="139"/>
      <c r="B224" s="139"/>
      <c r="C224" s="139"/>
      <c r="D224" s="139"/>
      <c r="E224" s="139"/>
      <c r="F224" s="139"/>
      <c r="G224" s="139"/>
      <c r="H224" s="139"/>
      <c r="I224" s="139"/>
      <c r="J224" s="139"/>
      <c r="K224" s="139"/>
      <c r="L224" s="139"/>
      <c r="M224" s="139"/>
      <c r="N224" s="139"/>
      <c r="O224" s="139"/>
      <c r="P224" s="139"/>
      <c r="Q224" s="139"/>
      <c r="R224" s="139"/>
    </row>
    <row r="225" spans="1:18" ht="13.2">
      <c r="A225" s="139"/>
      <c r="B225" s="139"/>
      <c r="C225" s="139"/>
      <c r="D225" s="139"/>
      <c r="E225" s="139"/>
      <c r="F225" s="139"/>
      <c r="G225" s="139"/>
      <c r="H225" s="139"/>
      <c r="I225" s="139"/>
      <c r="J225" s="139"/>
      <c r="K225" s="139"/>
      <c r="L225" s="139"/>
      <c r="M225" s="139"/>
      <c r="N225" s="139"/>
      <c r="O225" s="139"/>
      <c r="P225" s="139"/>
      <c r="Q225" s="139"/>
      <c r="R225" s="139"/>
    </row>
    <row r="226" spans="1:18" ht="13.2">
      <c r="A226" s="139"/>
      <c r="B226" s="139"/>
      <c r="C226" s="139"/>
      <c r="D226" s="139"/>
      <c r="E226" s="139"/>
      <c r="F226" s="139"/>
      <c r="G226" s="139"/>
      <c r="H226" s="139"/>
      <c r="I226" s="139"/>
      <c r="J226" s="139"/>
      <c r="K226" s="139"/>
      <c r="L226" s="139"/>
      <c r="M226" s="139"/>
      <c r="N226" s="139"/>
      <c r="O226" s="139"/>
      <c r="P226" s="139"/>
      <c r="Q226" s="139"/>
      <c r="R226" s="139"/>
    </row>
    <row r="227" spans="1:18" ht="13.2">
      <c r="A227" s="139"/>
      <c r="B227" s="139"/>
      <c r="C227" s="139"/>
      <c r="D227" s="139"/>
      <c r="E227" s="139"/>
      <c r="F227" s="139"/>
      <c r="G227" s="139"/>
      <c r="H227" s="139"/>
      <c r="I227" s="139"/>
      <c r="J227" s="139"/>
      <c r="K227" s="139"/>
      <c r="L227" s="139"/>
      <c r="M227" s="139"/>
      <c r="N227" s="139"/>
      <c r="O227" s="139"/>
      <c r="P227" s="139"/>
      <c r="Q227" s="139"/>
      <c r="R227" s="139"/>
    </row>
    <row r="228" spans="1:18" ht="13.2">
      <c r="A228" s="139"/>
      <c r="B228" s="139"/>
      <c r="C228" s="139"/>
      <c r="D228" s="139"/>
      <c r="E228" s="139"/>
      <c r="F228" s="139"/>
      <c r="G228" s="139"/>
      <c r="H228" s="139"/>
      <c r="I228" s="139"/>
      <c r="J228" s="139"/>
      <c r="K228" s="139"/>
      <c r="L228" s="139"/>
      <c r="M228" s="139"/>
      <c r="N228" s="139"/>
      <c r="O228" s="139"/>
      <c r="P228" s="139"/>
      <c r="Q228" s="139"/>
      <c r="R228" s="139"/>
    </row>
    <row r="229" spans="1:18" ht="13.2">
      <c r="A229" s="139"/>
      <c r="B229" s="139"/>
      <c r="C229" s="139"/>
      <c r="D229" s="139"/>
      <c r="E229" s="139"/>
      <c r="F229" s="139"/>
      <c r="G229" s="139"/>
      <c r="H229" s="139"/>
      <c r="I229" s="139"/>
      <c r="J229" s="139"/>
      <c r="K229" s="139"/>
      <c r="L229" s="139"/>
      <c r="M229" s="139"/>
      <c r="N229" s="139"/>
      <c r="O229" s="139"/>
      <c r="P229" s="139"/>
      <c r="Q229" s="139"/>
      <c r="R229" s="139"/>
    </row>
    <row r="230" spans="1:18" ht="13.2">
      <c r="A230" s="139"/>
      <c r="B230" s="139"/>
      <c r="C230" s="139"/>
      <c r="D230" s="139"/>
      <c r="E230" s="139"/>
      <c r="F230" s="139"/>
      <c r="G230" s="139"/>
      <c r="H230" s="139"/>
      <c r="I230" s="139"/>
      <c r="J230" s="139"/>
      <c r="K230" s="139"/>
      <c r="L230" s="139"/>
      <c r="M230" s="139"/>
      <c r="N230" s="139"/>
      <c r="O230" s="139"/>
      <c r="P230" s="139"/>
      <c r="Q230" s="139"/>
      <c r="R230" s="139"/>
    </row>
    <row r="231" spans="1:18" ht="13.2">
      <c r="A231" s="139"/>
      <c r="B231" s="139"/>
      <c r="C231" s="139"/>
      <c r="D231" s="139"/>
      <c r="E231" s="139"/>
      <c r="F231" s="139"/>
      <c r="G231" s="139"/>
      <c r="H231" s="139"/>
      <c r="I231" s="139"/>
      <c r="J231" s="139"/>
      <c r="K231" s="139"/>
      <c r="L231" s="139"/>
      <c r="M231" s="139"/>
      <c r="N231" s="139"/>
      <c r="O231" s="139"/>
      <c r="P231" s="139"/>
      <c r="Q231" s="139"/>
      <c r="R231" s="139"/>
    </row>
    <row r="232" spans="1:18" ht="13.2">
      <c r="A232" s="139"/>
      <c r="B232" s="139"/>
      <c r="C232" s="139"/>
      <c r="D232" s="139"/>
      <c r="E232" s="139"/>
      <c r="F232" s="139"/>
      <c r="G232" s="139"/>
      <c r="H232" s="139"/>
      <c r="I232" s="139"/>
      <c r="J232" s="139"/>
      <c r="K232" s="139"/>
      <c r="L232" s="139"/>
      <c r="M232" s="139"/>
      <c r="N232" s="139"/>
      <c r="O232" s="139"/>
      <c r="P232" s="139"/>
      <c r="Q232" s="139"/>
      <c r="R232" s="139"/>
    </row>
    <row r="233" spans="1:18" ht="13.2">
      <c r="A233" s="139"/>
      <c r="B233" s="139"/>
      <c r="C233" s="139"/>
      <c r="D233" s="139"/>
      <c r="E233" s="139"/>
      <c r="F233" s="139"/>
      <c r="G233" s="139"/>
      <c r="H233" s="139"/>
      <c r="I233" s="139"/>
      <c r="J233" s="139"/>
      <c r="K233" s="139"/>
      <c r="L233" s="139"/>
      <c r="M233" s="139"/>
      <c r="N233" s="139"/>
      <c r="O233" s="139"/>
      <c r="P233" s="139"/>
      <c r="Q233" s="139"/>
      <c r="R233" s="139"/>
    </row>
    <row r="234" spans="1:18" ht="13.2">
      <c r="A234" s="139"/>
      <c r="B234" s="139"/>
      <c r="C234" s="139"/>
      <c r="D234" s="139"/>
      <c r="E234" s="139"/>
      <c r="F234" s="139"/>
      <c r="G234" s="139"/>
      <c r="H234" s="139"/>
      <c r="I234" s="139"/>
      <c r="J234" s="139"/>
      <c r="K234" s="139"/>
      <c r="L234" s="139"/>
      <c r="M234" s="139"/>
      <c r="N234" s="139"/>
      <c r="O234" s="139"/>
      <c r="P234" s="139"/>
      <c r="Q234" s="139"/>
      <c r="R234" s="139"/>
    </row>
    <row r="235" spans="1:18" ht="13.2">
      <c r="A235" s="139"/>
      <c r="B235" s="139"/>
      <c r="C235" s="139"/>
      <c r="D235" s="139"/>
      <c r="E235" s="139"/>
      <c r="F235" s="139"/>
      <c r="G235" s="139"/>
      <c r="H235" s="139"/>
      <c r="I235" s="139"/>
      <c r="J235" s="139"/>
      <c r="K235" s="139"/>
      <c r="L235" s="139"/>
      <c r="M235" s="139"/>
      <c r="N235" s="139"/>
      <c r="O235" s="139"/>
      <c r="P235" s="139"/>
      <c r="Q235" s="139"/>
      <c r="R235" s="139"/>
    </row>
    <row r="236" spans="1:18" ht="13.2">
      <c r="A236" s="139"/>
      <c r="B236" s="139"/>
      <c r="C236" s="139"/>
      <c r="D236" s="139"/>
      <c r="E236" s="139"/>
      <c r="F236" s="139"/>
      <c r="G236" s="139"/>
      <c r="H236" s="139"/>
      <c r="I236" s="139"/>
      <c r="J236" s="139"/>
      <c r="K236" s="139"/>
      <c r="L236" s="139"/>
      <c r="M236" s="139"/>
      <c r="N236" s="139"/>
      <c r="O236" s="139"/>
      <c r="P236" s="139"/>
      <c r="Q236" s="139"/>
      <c r="R236" s="139"/>
    </row>
    <row r="237" spans="1:18" ht="13.2">
      <c r="A237" s="139"/>
      <c r="B237" s="139"/>
      <c r="C237" s="139"/>
      <c r="D237" s="139"/>
      <c r="E237" s="139"/>
      <c r="F237" s="139"/>
      <c r="G237" s="139"/>
      <c r="H237" s="139"/>
      <c r="I237" s="139"/>
      <c r="J237" s="139"/>
      <c r="K237" s="139"/>
      <c r="L237" s="139"/>
      <c r="M237" s="139"/>
      <c r="N237" s="139"/>
      <c r="O237" s="139"/>
      <c r="P237" s="139"/>
      <c r="Q237" s="139"/>
      <c r="R237" s="139"/>
    </row>
    <row r="238" spans="1:18" ht="13.2">
      <c r="A238" s="139"/>
      <c r="B238" s="139"/>
      <c r="C238" s="139"/>
      <c r="D238" s="139"/>
      <c r="E238" s="139"/>
      <c r="F238" s="139"/>
      <c r="G238" s="139"/>
      <c r="H238" s="139"/>
      <c r="I238" s="139"/>
      <c r="J238" s="139"/>
      <c r="K238" s="139"/>
      <c r="L238" s="139"/>
      <c r="M238" s="139"/>
      <c r="N238" s="139"/>
      <c r="O238" s="139"/>
      <c r="P238" s="139"/>
      <c r="Q238" s="139"/>
      <c r="R238" s="139"/>
    </row>
    <row r="239" spans="1:18" ht="13.2">
      <c r="A239" s="139"/>
      <c r="B239" s="139"/>
      <c r="C239" s="139"/>
      <c r="D239" s="139"/>
      <c r="E239" s="139"/>
      <c r="F239" s="139"/>
      <c r="G239" s="139"/>
      <c r="H239" s="139"/>
      <c r="I239" s="139"/>
      <c r="J239" s="139"/>
      <c r="K239" s="139"/>
      <c r="L239" s="139"/>
      <c r="M239" s="139"/>
      <c r="N239" s="139"/>
      <c r="O239" s="139"/>
      <c r="P239" s="139"/>
      <c r="Q239" s="139"/>
      <c r="R239" s="139"/>
    </row>
    <row r="240" spans="1:18" ht="13.2">
      <c r="A240" s="139"/>
      <c r="B240" s="139"/>
      <c r="C240" s="139"/>
      <c r="D240" s="139"/>
      <c r="E240" s="139"/>
      <c r="F240" s="139"/>
      <c r="G240" s="139"/>
      <c r="H240" s="139"/>
      <c r="I240" s="139"/>
      <c r="J240" s="139"/>
      <c r="K240" s="139"/>
      <c r="L240" s="139"/>
      <c r="M240" s="139"/>
      <c r="N240" s="139"/>
      <c r="O240" s="139"/>
      <c r="P240" s="139"/>
      <c r="Q240" s="139"/>
      <c r="R240" s="139"/>
    </row>
    <row r="241" spans="1:18" ht="13.2">
      <c r="A241" s="139"/>
      <c r="B241" s="139"/>
      <c r="C241" s="139"/>
      <c r="D241" s="139"/>
      <c r="E241" s="139"/>
      <c r="F241" s="139"/>
      <c r="G241" s="139"/>
      <c r="H241" s="139"/>
      <c r="I241" s="139"/>
      <c r="J241" s="139"/>
      <c r="K241" s="139"/>
      <c r="L241" s="139"/>
      <c r="M241" s="139"/>
      <c r="N241" s="139"/>
      <c r="O241" s="139"/>
      <c r="P241" s="139"/>
      <c r="Q241" s="139"/>
      <c r="R241" s="139"/>
    </row>
    <row r="242" spans="1:18" ht="13.2">
      <c r="A242" s="139"/>
      <c r="B242" s="139"/>
      <c r="C242" s="139"/>
      <c r="D242" s="139"/>
      <c r="E242" s="139"/>
      <c r="F242" s="139"/>
      <c r="G242" s="139"/>
      <c r="H242" s="139"/>
      <c r="I242" s="139"/>
      <c r="J242" s="139"/>
      <c r="K242" s="139"/>
      <c r="L242" s="139"/>
      <c r="M242" s="139"/>
      <c r="N242" s="139"/>
      <c r="O242" s="139"/>
      <c r="P242" s="139"/>
      <c r="Q242" s="139"/>
      <c r="R242" s="139"/>
    </row>
    <row r="243" spans="1:18" ht="13.2">
      <c r="A243" s="139"/>
      <c r="B243" s="139"/>
      <c r="C243" s="139"/>
      <c r="D243" s="139"/>
      <c r="E243" s="139"/>
      <c r="F243" s="139"/>
      <c r="G243" s="139"/>
      <c r="H243" s="139"/>
      <c r="I243" s="139"/>
      <c r="J243" s="139"/>
      <c r="K243" s="139"/>
      <c r="L243" s="139"/>
      <c r="M243" s="139"/>
      <c r="N243" s="139"/>
      <c r="O243" s="139"/>
      <c r="P243" s="139"/>
      <c r="Q243" s="139"/>
      <c r="R243" s="139"/>
    </row>
    <row r="244" spans="1:18" ht="13.2">
      <c r="A244" s="139"/>
      <c r="B244" s="139"/>
      <c r="C244" s="139"/>
      <c r="D244" s="139"/>
      <c r="E244" s="139"/>
      <c r="F244" s="139"/>
      <c r="G244" s="139"/>
      <c r="H244" s="139"/>
      <c r="I244" s="139"/>
      <c r="J244" s="139"/>
      <c r="K244" s="139"/>
      <c r="L244" s="139"/>
      <c r="M244" s="139"/>
      <c r="N244" s="139"/>
      <c r="O244" s="139"/>
      <c r="P244" s="139"/>
      <c r="Q244" s="139"/>
      <c r="R244" s="139"/>
    </row>
    <row r="245" spans="1:18" ht="13.2">
      <c r="A245" s="139"/>
      <c r="B245" s="139"/>
      <c r="C245" s="139"/>
      <c r="D245" s="139"/>
      <c r="E245" s="139"/>
      <c r="F245" s="139"/>
      <c r="G245" s="139"/>
      <c r="H245" s="139"/>
      <c r="I245" s="139"/>
      <c r="J245" s="139"/>
      <c r="K245" s="139"/>
      <c r="L245" s="139"/>
      <c r="M245" s="139"/>
      <c r="N245" s="139"/>
      <c r="O245" s="139"/>
      <c r="P245" s="139"/>
      <c r="Q245" s="139"/>
      <c r="R245" s="139"/>
    </row>
    <row r="246" spans="1:18" ht="13.2">
      <c r="A246" s="139"/>
      <c r="B246" s="139"/>
      <c r="C246" s="139"/>
      <c r="D246" s="139"/>
      <c r="E246" s="139"/>
      <c r="F246" s="139"/>
      <c r="G246" s="139"/>
      <c r="H246" s="139"/>
      <c r="I246" s="139"/>
      <c r="J246" s="139"/>
      <c r="K246" s="139"/>
      <c r="L246" s="139"/>
      <c r="M246" s="139"/>
      <c r="N246" s="139"/>
      <c r="O246" s="139"/>
      <c r="P246" s="139"/>
      <c r="Q246" s="139"/>
      <c r="R246" s="139"/>
    </row>
    <row r="247" spans="1:18" ht="13.2">
      <c r="A247" s="139"/>
      <c r="B247" s="139"/>
      <c r="C247" s="139"/>
      <c r="D247" s="139"/>
      <c r="E247" s="139"/>
      <c r="F247" s="139"/>
      <c r="G247" s="139"/>
      <c r="H247" s="139"/>
      <c r="I247" s="139"/>
      <c r="J247" s="139"/>
      <c r="K247" s="139"/>
      <c r="L247" s="139"/>
      <c r="M247" s="139"/>
      <c r="N247" s="139"/>
      <c r="O247" s="139"/>
      <c r="P247" s="139"/>
      <c r="Q247" s="139"/>
      <c r="R247" s="139"/>
    </row>
    <row r="248" spans="1:18" ht="13.2">
      <c r="A248" s="139"/>
      <c r="B248" s="139"/>
      <c r="C248" s="139"/>
      <c r="D248" s="139"/>
      <c r="E248" s="139"/>
      <c r="F248" s="139"/>
      <c r="G248" s="139"/>
      <c r="H248" s="139"/>
      <c r="I248" s="139"/>
      <c r="J248" s="139"/>
      <c r="K248" s="139"/>
      <c r="L248" s="139"/>
      <c r="M248" s="139"/>
      <c r="N248" s="139"/>
      <c r="O248" s="139"/>
      <c r="P248" s="139"/>
      <c r="Q248" s="139"/>
      <c r="R248" s="139"/>
    </row>
    <row r="249" spans="1:18" ht="13.2">
      <c r="A249" s="139"/>
      <c r="B249" s="139"/>
      <c r="C249" s="139"/>
      <c r="D249" s="139"/>
      <c r="E249" s="139"/>
      <c r="F249" s="139"/>
      <c r="G249" s="139"/>
      <c r="H249" s="139"/>
      <c r="I249" s="139"/>
      <c r="J249" s="139"/>
      <c r="K249" s="139"/>
      <c r="L249" s="139"/>
      <c r="M249" s="139"/>
      <c r="N249" s="139"/>
      <c r="O249" s="139"/>
      <c r="P249" s="139"/>
      <c r="Q249" s="139"/>
      <c r="R249" s="139"/>
    </row>
    <row r="250" spans="1:18" ht="13.2">
      <c r="A250" s="139"/>
      <c r="B250" s="139"/>
      <c r="C250" s="139"/>
      <c r="D250" s="139"/>
      <c r="E250" s="139"/>
      <c r="F250" s="139"/>
      <c r="G250" s="139"/>
      <c r="H250" s="139"/>
      <c r="I250" s="139"/>
      <c r="J250" s="139"/>
      <c r="K250" s="139"/>
      <c r="L250" s="139"/>
      <c r="M250" s="139"/>
      <c r="N250" s="139"/>
      <c r="O250" s="139"/>
      <c r="P250" s="139"/>
      <c r="Q250" s="139"/>
      <c r="R250" s="139"/>
    </row>
    <row r="251" spans="1:18" ht="13.2">
      <c r="A251" s="139"/>
      <c r="B251" s="139"/>
      <c r="C251" s="139"/>
      <c r="D251" s="139"/>
      <c r="E251" s="139"/>
      <c r="F251" s="139"/>
      <c r="G251" s="139"/>
      <c r="H251" s="139"/>
      <c r="I251" s="139"/>
      <c r="J251" s="139"/>
      <c r="K251" s="139"/>
      <c r="L251" s="139"/>
      <c r="M251" s="139"/>
      <c r="N251" s="139"/>
      <c r="O251" s="139"/>
      <c r="P251" s="139"/>
      <c r="Q251" s="139"/>
      <c r="R251" s="139"/>
    </row>
    <row r="252" spans="1:18" ht="13.2">
      <c r="A252" s="139"/>
      <c r="B252" s="139"/>
      <c r="C252" s="139"/>
      <c r="D252" s="139"/>
      <c r="E252" s="139"/>
      <c r="F252" s="139"/>
      <c r="G252" s="139"/>
      <c r="H252" s="139"/>
      <c r="I252" s="139"/>
      <c r="J252" s="139"/>
      <c r="K252" s="139"/>
      <c r="L252" s="139"/>
      <c r="M252" s="139"/>
      <c r="N252" s="139"/>
      <c r="O252" s="139"/>
      <c r="P252" s="139"/>
      <c r="Q252" s="139"/>
      <c r="R252" s="139"/>
    </row>
    <row r="253" spans="1:18" ht="13.2">
      <c r="A253" s="139"/>
      <c r="B253" s="139"/>
      <c r="C253" s="139"/>
      <c r="D253" s="139"/>
      <c r="E253" s="139"/>
      <c r="F253" s="139"/>
      <c r="G253" s="139"/>
      <c r="H253" s="139"/>
      <c r="I253" s="139"/>
      <c r="J253" s="139"/>
      <c r="K253" s="139"/>
      <c r="L253" s="139"/>
      <c r="M253" s="139"/>
      <c r="N253" s="139"/>
      <c r="O253" s="139"/>
      <c r="P253" s="139"/>
      <c r="Q253" s="139"/>
      <c r="R253" s="139"/>
    </row>
    <row r="254" spans="1:18" ht="13.2">
      <c r="A254" s="139"/>
      <c r="B254" s="139"/>
      <c r="C254" s="139"/>
      <c r="D254" s="139"/>
      <c r="E254" s="139"/>
      <c r="F254" s="139"/>
      <c r="G254" s="139"/>
      <c r="H254" s="139"/>
      <c r="I254" s="139"/>
      <c r="J254" s="139"/>
      <c r="K254" s="139"/>
      <c r="L254" s="139"/>
      <c r="M254" s="139"/>
      <c r="N254" s="139"/>
      <c r="O254" s="139"/>
      <c r="P254" s="139"/>
      <c r="Q254" s="139"/>
      <c r="R254" s="139"/>
    </row>
    <row r="255" spans="1:18" ht="13.2">
      <c r="A255" s="139"/>
      <c r="B255" s="139"/>
      <c r="C255" s="139"/>
      <c r="D255" s="139"/>
      <c r="E255" s="139"/>
      <c r="F255" s="139"/>
      <c r="G255" s="139"/>
      <c r="H255" s="139"/>
      <c r="I255" s="139"/>
      <c r="J255" s="139"/>
      <c r="K255" s="139"/>
      <c r="L255" s="139"/>
      <c r="M255" s="139"/>
      <c r="N255" s="139"/>
      <c r="O255" s="139"/>
      <c r="P255" s="139"/>
      <c r="Q255" s="139"/>
      <c r="R255" s="139"/>
    </row>
    <row r="256" spans="1:18" ht="13.2">
      <c r="A256" s="139"/>
      <c r="B256" s="139"/>
      <c r="C256" s="139"/>
      <c r="D256" s="139"/>
      <c r="E256" s="139"/>
      <c r="F256" s="139"/>
      <c r="G256" s="139"/>
      <c r="H256" s="139"/>
      <c r="I256" s="139"/>
      <c r="J256" s="139"/>
      <c r="K256" s="139"/>
      <c r="L256" s="139"/>
      <c r="M256" s="139"/>
      <c r="N256" s="139"/>
      <c r="O256" s="139"/>
      <c r="P256" s="139"/>
      <c r="Q256" s="139"/>
      <c r="R256" s="139"/>
    </row>
    <row r="257" spans="1:18" ht="13.2">
      <c r="A257" s="139"/>
      <c r="B257" s="139"/>
      <c r="C257" s="139"/>
      <c r="D257" s="139"/>
      <c r="E257" s="139"/>
      <c r="F257" s="139"/>
      <c r="G257" s="139"/>
      <c r="H257" s="139"/>
      <c r="I257" s="139"/>
      <c r="J257" s="139"/>
      <c r="K257" s="139"/>
      <c r="L257" s="139"/>
      <c r="M257" s="139"/>
      <c r="N257" s="139"/>
      <c r="O257" s="139"/>
      <c r="P257" s="139"/>
      <c r="Q257" s="139"/>
      <c r="R257" s="139"/>
    </row>
    <row r="258" spans="1:18" ht="13.2">
      <c r="A258" s="139"/>
      <c r="B258" s="139"/>
      <c r="C258" s="139"/>
      <c r="D258" s="139"/>
      <c r="E258" s="139"/>
      <c r="F258" s="139"/>
      <c r="G258" s="139"/>
      <c r="H258" s="139"/>
      <c r="I258" s="139"/>
      <c r="J258" s="139"/>
      <c r="K258" s="139"/>
      <c r="L258" s="139"/>
      <c r="M258" s="139"/>
      <c r="N258" s="139"/>
      <c r="O258" s="139"/>
      <c r="P258" s="139"/>
      <c r="Q258" s="139"/>
      <c r="R258" s="139"/>
    </row>
    <row r="259" spans="1:18" ht="13.2">
      <c r="A259" s="139"/>
      <c r="B259" s="139"/>
      <c r="C259" s="139"/>
      <c r="D259" s="139"/>
      <c r="E259" s="139"/>
      <c r="F259" s="139"/>
      <c r="G259" s="139"/>
      <c r="H259" s="139"/>
      <c r="I259" s="139"/>
      <c r="J259" s="139"/>
      <c r="K259" s="139"/>
      <c r="L259" s="139"/>
      <c r="M259" s="139"/>
      <c r="N259" s="139"/>
      <c r="O259" s="139"/>
      <c r="P259" s="139"/>
      <c r="Q259" s="139"/>
      <c r="R259" s="139"/>
    </row>
    <row r="260" spans="1:18" ht="13.2">
      <c r="A260" s="139"/>
      <c r="B260" s="139"/>
      <c r="C260" s="139"/>
      <c r="D260" s="139"/>
      <c r="E260" s="139"/>
      <c r="F260" s="139"/>
      <c r="G260" s="139"/>
      <c r="H260" s="139"/>
      <c r="I260" s="139"/>
      <c r="J260" s="139"/>
      <c r="K260" s="139"/>
      <c r="L260" s="139"/>
      <c r="M260" s="139"/>
      <c r="N260" s="139"/>
      <c r="O260" s="139"/>
      <c r="P260" s="139"/>
      <c r="Q260" s="139"/>
      <c r="R260" s="139"/>
    </row>
    <row r="261" spans="1:18" ht="13.2">
      <c r="A261" s="139"/>
      <c r="B261" s="139"/>
      <c r="C261" s="139"/>
      <c r="D261" s="139"/>
      <c r="E261" s="139"/>
      <c r="F261" s="139"/>
      <c r="G261" s="139"/>
      <c r="H261" s="139"/>
      <c r="I261" s="139"/>
      <c r="J261" s="139"/>
      <c r="K261" s="139"/>
      <c r="L261" s="139"/>
      <c r="M261" s="139"/>
      <c r="N261" s="139"/>
      <c r="O261" s="139"/>
      <c r="P261" s="139"/>
      <c r="Q261" s="139"/>
      <c r="R261" s="139"/>
    </row>
    <row r="262" spans="1:18" ht="13.2">
      <c r="A262" s="139"/>
      <c r="B262" s="139"/>
      <c r="C262" s="139"/>
      <c r="D262" s="139"/>
      <c r="E262" s="139"/>
      <c r="F262" s="139"/>
      <c r="G262" s="139"/>
      <c r="H262" s="139"/>
      <c r="I262" s="139"/>
      <c r="J262" s="139"/>
      <c r="K262" s="139"/>
      <c r="L262" s="139"/>
      <c r="M262" s="139"/>
      <c r="N262" s="139"/>
      <c r="O262" s="139"/>
      <c r="P262" s="139"/>
      <c r="Q262" s="139"/>
      <c r="R262" s="139"/>
    </row>
    <row r="263" spans="1:18" ht="13.2">
      <c r="A263" s="139"/>
      <c r="B263" s="139"/>
      <c r="C263" s="139"/>
      <c r="D263" s="139"/>
      <c r="E263" s="139"/>
      <c r="F263" s="139"/>
      <c r="G263" s="139"/>
      <c r="H263" s="139"/>
      <c r="I263" s="139"/>
      <c r="J263" s="139"/>
      <c r="K263" s="139"/>
      <c r="L263" s="139"/>
      <c r="M263" s="139"/>
      <c r="N263" s="139"/>
      <c r="O263" s="139"/>
      <c r="P263" s="139"/>
      <c r="Q263" s="139"/>
      <c r="R263" s="139"/>
    </row>
    <row r="264" spans="1:18" ht="13.2">
      <c r="A264" s="139"/>
      <c r="B264" s="139"/>
      <c r="C264" s="139"/>
      <c r="D264" s="139"/>
      <c r="E264" s="139"/>
      <c r="F264" s="139"/>
      <c r="G264" s="139"/>
      <c r="H264" s="139"/>
      <c r="I264" s="139"/>
      <c r="J264" s="139"/>
      <c r="K264" s="139"/>
      <c r="L264" s="139"/>
      <c r="M264" s="139"/>
      <c r="N264" s="139"/>
      <c r="O264" s="139"/>
      <c r="P264" s="139"/>
      <c r="Q264" s="139"/>
      <c r="R264" s="139"/>
    </row>
    <row r="265" spans="1:18" ht="13.2">
      <c r="A265" s="139"/>
      <c r="B265" s="139"/>
      <c r="C265" s="139"/>
      <c r="D265" s="139"/>
      <c r="E265" s="139"/>
      <c r="F265" s="139"/>
      <c r="G265" s="139"/>
      <c r="H265" s="139"/>
      <c r="I265" s="139"/>
      <c r="J265" s="139"/>
      <c r="K265" s="139"/>
      <c r="L265" s="139"/>
      <c r="M265" s="139"/>
      <c r="N265" s="139"/>
      <c r="O265" s="139"/>
      <c r="P265" s="139"/>
      <c r="Q265" s="139"/>
      <c r="R265" s="139"/>
    </row>
    <row r="266" spans="1:18" ht="13.2">
      <c r="A266" s="139"/>
      <c r="B266" s="139"/>
      <c r="C266" s="139"/>
      <c r="D266" s="139"/>
      <c r="E266" s="139"/>
      <c r="F266" s="139"/>
      <c r="G266" s="139"/>
      <c r="H266" s="139"/>
      <c r="I266" s="139"/>
      <c r="J266" s="139"/>
      <c r="K266" s="139"/>
      <c r="L266" s="139"/>
      <c r="M266" s="139"/>
      <c r="N266" s="139"/>
      <c r="O266" s="139"/>
      <c r="P266" s="139"/>
      <c r="Q266" s="139"/>
      <c r="R266" s="139"/>
    </row>
    <row r="267" spans="1:18" ht="13.2">
      <c r="A267" s="139"/>
      <c r="B267" s="139"/>
      <c r="C267" s="139"/>
      <c r="D267" s="139"/>
      <c r="E267" s="139"/>
      <c r="F267" s="139"/>
      <c r="G267" s="139"/>
      <c r="H267" s="139"/>
      <c r="I267" s="139"/>
      <c r="J267" s="139"/>
      <c r="K267" s="139"/>
      <c r="L267" s="139"/>
      <c r="M267" s="139"/>
      <c r="N267" s="139"/>
      <c r="O267" s="139"/>
      <c r="P267" s="139"/>
      <c r="Q267" s="139"/>
      <c r="R267" s="139"/>
    </row>
    <row r="268" spans="1:18" ht="13.2">
      <c r="A268" s="139"/>
      <c r="B268" s="139"/>
      <c r="C268" s="139"/>
      <c r="D268" s="139"/>
      <c r="E268" s="139"/>
      <c r="F268" s="139"/>
      <c r="G268" s="139"/>
      <c r="H268" s="139"/>
      <c r="I268" s="139"/>
      <c r="J268" s="139"/>
      <c r="K268" s="139"/>
      <c r="L268" s="139"/>
      <c r="M268" s="139"/>
      <c r="N268" s="139"/>
      <c r="O268" s="139"/>
      <c r="P268" s="139"/>
      <c r="Q268" s="139"/>
      <c r="R268" s="139"/>
    </row>
    <row r="269" spans="1:18" ht="13.2">
      <c r="A269" s="139"/>
      <c r="B269" s="139"/>
      <c r="C269" s="139"/>
      <c r="D269" s="139"/>
      <c r="E269" s="139"/>
      <c r="F269" s="139"/>
      <c r="G269" s="139"/>
      <c r="H269" s="139"/>
      <c r="I269" s="139"/>
      <c r="J269" s="139"/>
      <c r="K269" s="139"/>
      <c r="L269" s="139"/>
      <c r="M269" s="139"/>
      <c r="N269" s="139"/>
      <c r="O269" s="139"/>
      <c r="P269" s="139"/>
      <c r="Q269" s="139"/>
      <c r="R269" s="139"/>
    </row>
    <row r="270" spans="1:18" ht="13.2">
      <c r="A270" s="139"/>
      <c r="B270" s="139"/>
      <c r="C270" s="139"/>
      <c r="D270" s="139"/>
      <c r="E270" s="139"/>
      <c r="F270" s="139"/>
      <c r="G270" s="139"/>
      <c r="H270" s="139"/>
      <c r="I270" s="139"/>
      <c r="J270" s="139"/>
      <c r="K270" s="139"/>
      <c r="L270" s="139"/>
      <c r="M270" s="139"/>
      <c r="N270" s="139"/>
      <c r="O270" s="139"/>
      <c r="P270" s="139"/>
      <c r="Q270" s="139"/>
      <c r="R270" s="139"/>
    </row>
    <row r="271" spans="1:18" ht="13.2">
      <c r="A271" s="139"/>
      <c r="B271" s="139"/>
      <c r="C271" s="139"/>
      <c r="D271" s="139"/>
      <c r="E271" s="139"/>
      <c r="F271" s="139"/>
      <c r="G271" s="139"/>
      <c r="H271" s="139"/>
      <c r="I271" s="139"/>
      <c r="J271" s="139"/>
      <c r="K271" s="139"/>
      <c r="L271" s="139"/>
      <c r="M271" s="139"/>
      <c r="N271" s="139"/>
      <c r="O271" s="139"/>
      <c r="P271" s="139"/>
      <c r="Q271" s="139"/>
      <c r="R271" s="139"/>
    </row>
    <row r="272" spans="1:18" ht="13.2">
      <c r="A272" s="139"/>
      <c r="B272" s="139"/>
      <c r="C272" s="139"/>
      <c r="D272" s="139"/>
      <c r="E272" s="139"/>
      <c r="F272" s="139"/>
      <c r="G272" s="139"/>
      <c r="H272" s="139"/>
      <c r="I272" s="139"/>
      <c r="J272" s="139"/>
      <c r="K272" s="139"/>
      <c r="L272" s="139"/>
      <c r="M272" s="139"/>
      <c r="N272" s="139"/>
      <c r="O272" s="139"/>
      <c r="P272" s="139"/>
      <c r="Q272" s="139"/>
      <c r="R272" s="139"/>
    </row>
    <row r="273" spans="1:18" ht="13.2">
      <c r="A273" s="139"/>
      <c r="B273" s="139"/>
      <c r="C273" s="139"/>
      <c r="D273" s="139"/>
      <c r="E273" s="139"/>
      <c r="F273" s="139"/>
      <c r="G273" s="139"/>
      <c r="H273" s="139"/>
      <c r="I273" s="139"/>
      <c r="J273" s="139"/>
      <c r="K273" s="139"/>
      <c r="L273" s="139"/>
      <c r="M273" s="139"/>
      <c r="N273" s="139"/>
      <c r="O273" s="139"/>
      <c r="P273" s="139"/>
      <c r="Q273" s="139"/>
      <c r="R273" s="139"/>
    </row>
    <row r="274" spans="1:18" ht="13.2">
      <c r="A274" s="139"/>
      <c r="B274" s="139"/>
      <c r="C274" s="139"/>
      <c r="D274" s="139"/>
      <c r="E274" s="139"/>
      <c r="F274" s="139"/>
      <c r="G274" s="139"/>
      <c r="H274" s="139"/>
      <c r="I274" s="139"/>
      <c r="J274" s="139"/>
      <c r="K274" s="139"/>
      <c r="L274" s="139"/>
      <c r="M274" s="139"/>
      <c r="N274" s="139"/>
      <c r="O274" s="139"/>
      <c r="P274" s="139"/>
      <c r="Q274" s="139"/>
      <c r="R274" s="139"/>
    </row>
    <row r="275" spans="1:18" ht="13.2">
      <c r="A275" s="139"/>
      <c r="B275" s="139"/>
      <c r="C275" s="139"/>
      <c r="D275" s="139"/>
      <c r="E275" s="139"/>
      <c r="F275" s="139"/>
      <c r="G275" s="139"/>
      <c r="H275" s="139"/>
      <c r="I275" s="139"/>
      <c r="J275" s="139"/>
      <c r="K275" s="139"/>
      <c r="L275" s="139"/>
      <c r="M275" s="139"/>
      <c r="N275" s="139"/>
      <c r="O275" s="139"/>
      <c r="P275" s="139"/>
      <c r="Q275" s="139"/>
      <c r="R275" s="139"/>
    </row>
    <row r="276" spans="1:18" ht="13.2">
      <c r="A276" s="139"/>
      <c r="B276" s="139"/>
      <c r="C276" s="139"/>
      <c r="D276" s="139"/>
      <c r="E276" s="139"/>
      <c r="F276" s="139"/>
      <c r="G276" s="139"/>
      <c r="H276" s="139"/>
      <c r="I276" s="139"/>
      <c r="J276" s="139"/>
      <c r="K276" s="139"/>
      <c r="L276" s="139"/>
      <c r="M276" s="139"/>
      <c r="N276" s="139"/>
      <c r="O276" s="139"/>
      <c r="P276" s="139"/>
      <c r="Q276" s="139"/>
      <c r="R276" s="139"/>
    </row>
    <row r="277" spans="1:18" ht="13.2">
      <c r="A277" s="139"/>
      <c r="B277" s="139"/>
      <c r="C277" s="139"/>
      <c r="D277" s="139"/>
      <c r="E277" s="139"/>
      <c r="F277" s="139"/>
      <c r="G277" s="139"/>
      <c r="H277" s="139"/>
      <c r="I277" s="139"/>
      <c r="J277" s="139"/>
      <c r="K277" s="139"/>
      <c r="L277" s="139"/>
      <c r="M277" s="139"/>
      <c r="N277" s="139"/>
      <c r="O277" s="139"/>
      <c r="P277" s="139"/>
      <c r="Q277" s="139"/>
      <c r="R277" s="139"/>
    </row>
    <row r="278" spans="1:18" ht="13.2">
      <c r="A278" s="139"/>
      <c r="B278" s="139"/>
      <c r="C278" s="139"/>
      <c r="D278" s="139"/>
      <c r="E278" s="139"/>
      <c r="F278" s="139"/>
      <c r="G278" s="139"/>
      <c r="H278" s="139"/>
      <c r="I278" s="139"/>
      <c r="J278" s="139"/>
      <c r="K278" s="139"/>
      <c r="L278" s="139"/>
      <c r="M278" s="139"/>
      <c r="N278" s="139"/>
      <c r="O278" s="139"/>
      <c r="P278" s="139"/>
      <c r="Q278" s="139"/>
      <c r="R278" s="139"/>
    </row>
    <row r="279" spans="1:18" ht="13.2">
      <c r="A279" s="139"/>
      <c r="B279" s="139"/>
      <c r="C279" s="139"/>
      <c r="D279" s="139"/>
      <c r="E279" s="139"/>
      <c r="F279" s="139"/>
      <c r="G279" s="139"/>
      <c r="H279" s="139"/>
      <c r="I279" s="139"/>
      <c r="J279" s="139"/>
      <c r="K279" s="139"/>
      <c r="L279" s="139"/>
      <c r="M279" s="139"/>
      <c r="N279" s="139"/>
      <c r="O279" s="139"/>
      <c r="P279" s="139"/>
      <c r="Q279" s="139"/>
      <c r="R279" s="139"/>
    </row>
    <row r="280" spans="1:18" ht="13.2">
      <c r="A280" s="139"/>
      <c r="B280" s="139"/>
      <c r="C280" s="139"/>
      <c r="D280" s="139"/>
      <c r="E280" s="139"/>
      <c r="F280" s="139"/>
      <c r="G280" s="139"/>
      <c r="H280" s="139"/>
      <c r="I280" s="139"/>
      <c r="J280" s="139"/>
      <c r="K280" s="139"/>
      <c r="L280" s="139"/>
      <c r="M280" s="139"/>
      <c r="N280" s="139"/>
      <c r="O280" s="139"/>
      <c r="P280" s="139"/>
      <c r="Q280" s="139"/>
      <c r="R280" s="139"/>
    </row>
    <row r="281" spans="1:18" ht="13.2">
      <c r="A281" s="139"/>
      <c r="B281" s="139"/>
      <c r="C281" s="139"/>
      <c r="D281" s="139"/>
      <c r="E281" s="139"/>
      <c r="F281" s="139"/>
      <c r="G281" s="139"/>
      <c r="H281" s="139"/>
      <c r="I281" s="139"/>
      <c r="J281" s="139"/>
      <c r="K281" s="139"/>
      <c r="L281" s="139"/>
      <c r="M281" s="139"/>
      <c r="N281" s="139"/>
      <c r="O281" s="139"/>
      <c r="P281" s="139"/>
      <c r="Q281" s="139"/>
      <c r="R281" s="139"/>
    </row>
    <row r="282" spans="1:18" ht="13.2">
      <c r="A282" s="139"/>
      <c r="B282" s="139"/>
      <c r="C282" s="139"/>
      <c r="D282" s="139"/>
      <c r="E282" s="139"/>
      <c r="F282" s="139"/>
      <c r="G282" s="139"/>
      <c r="H282" s="139"/>
      <c r="I282" s="139"/>
      <c r="J282" s="139"/>
      <c r="K282" s="139"/>
      <c r="L282" s="139"/>
      <c r="M282" s="139"/>
      <c r="N282" s="139"/>
      <c r="O282" s="139"/>
      <c r="P282" s="139"/>
      <c r="Q282" s="139"/>
      <c r="R282" s="139"/>
    </row>
    <row r="283" spans="1:18" ht="13.2">
      <c r="A283" s="139"/>
      <c r="B283" s="139"/>
      <c r="C283" s="139"/>
      <c r="D283" s="139"/>
      <c r="E283" s="139"/>
      <c r="F283" s="139"/>
      <c r="G283" s="139"/>
      <c r="H283" s="139"/>
      <c r="I283" s="139"/>
      <c r="J283" s="139"/>
      <c r="K283" s="139"/>
      <c r="L283" s="139"/>
      <c r="M283" s="139"/>
      <c r="N283" s="139"/>
      <c r="O283" s="139"/>
      <c r="P283" s="139"/>
      <c r="Q283" s="139"/>
      <c r="R283" s="139"/>
    </row>
    <row r="284" spans="1:18" ht="13.2">
      <c r="A284" s="139"/>
      <c r="B284" s="139"/>
      <c r="C284" s="139"/>
      <c r="D284" s="139"/>
      <c r="E284" s="139"/>
      <c r="F284" s="139"/>
      <c r="G284" s="139"/>
      <c r="H284" s="139"/>
      <c r="I284" s="139"/>
      <c r="J284" s="139"/>
      <c r="K284" s="139"/>
      <c r="L284" s="139"/>
      <c r="M284" s="139"/>
      <c r="N284" s="139"/>
      <c r="O284" s="139"/>
      <c r="P284" s="139"/>
      <c r="Q284" s="139"/>
      <c r="R284" s="139"/>
    </row>
    <row r="285" spans="1:18" ht="13.2">
      <c r="A285" s="139"/>
      <c r="B285" s="139"/>
      <c r="C285" s="139"/>
      <c r="D285" s="139"/>
      <c r="E285" s="139"/>
      <c r="F285" s="139"/>
      <c r="G285" s="139"/>
      <c r="H285" s="139"/>
      <c r="I285" s="139"/>
      <c r="J285" s="139"/>
      <c r="K285" s="139"/>
      <c r="L285" s="139"/>
      <c r="M285" s="139"/>
      <c r="N285" s="139"/>
      <c r="O285" s="139"/>
      <c r="P285" s="139"/>
      <c r="Q285" s="139"/>
      <c r="R285" s="139"/>
    </row>
    <row r="286" spans="1:18" ht="13.2">
      <c r="A286" s="139"/>
      <c r="B286" s="139"/>
      <c r="C286" s="139"/>
      <c r="D286" s="139"/>
      <c r="E286" s="139"/>
      <c r="F286" s="139"/>
      <c r="G286" s="139"/>
      <c r="H286" s="139"/>
      <c r="I286" s="139"/>
      <c r="J286" s="139"/>
      <c r="K286" s="139"/>
      <c r="L286" s="139"/>
      <c r="M286" s="139"/>
      <c r="N286" s="139"/>
      <c r="O286" s="139"/>
      <c r="P286" s="139"/>
      <c r="Q286" s="139"/>
      <c r="R286" s="139"/>
    </row>
    <row r="287" spans="1:18" ht="13.2">
      <c r="A287" s="139"/>
      <c r="B287" s="139"/>
      <c r="C287" s="139"/>
      <c r="D287" s="139"/>
      <c r="E287" s="139"/>
      <c r="F287" s="139"/>
      <c r="G287" s="139"/>
      <c r="H287" s="139"/>
      <c r="I287" s="139"/>
      <c r="J287" s="139"/>
      <c r="K287" s="139"/>
      <c r="L287" s="139"/>
      <c r="M287" s="139"/>
      <c r="N287" s="139"/>
      <c r="O287" s="139"/>
      <c r="P287" s="139"/>
      <c r="Q287" s="139"/>
      <c r="R287" s="139"/>
    </row>
    <row r="288" spans="1:18" ht="13.2">
      <c r="A288" s="139"/>
      <c r="B288" s="139"/>
      <c r="C288" s="139"/>
      <c r="D288" s="139"/>
      <c r="E288" s="139"/>
      <c r="F288" s="139"/>
      <c r="G288" s="139"/>
      <c r="H288" s="139"/>
      <c r="I288" s="139"/>
      <c r="J288" s="139"/>
      <c r="K288" s="139"/>
      <c r="L288" s="139"/>
      <c r="M288" s="139"/>
      <c r="N288" s="139"/>
      <c r="O288" s="139"/>
      <c r="P288" s="139"/>
      <c r="Q288" s="139"/>
      <c r="R288" s="139"/>
    </row>
    <row r="289" spans="1:18" ht="13.2">
      <c r="A289" s="139"/>
      <c r="B289" s="139"/>
      <c r="C289" s="139"/>
      <c r="D289" s="139"/>
      <c r="E289" s="139"/>
      <c r="F289" s="139"/>
      <c r="G289" s="139"/>
      <c r="H289" s="139"/>
      <c r="I289" s="139"/>
      <c r="J289" s="139"/>
      <c r="K289" s="139"/>
      <c r="L289" s="139"/>
      <c r="M289" s="139"/>
      <c r="N289" s="139"/>
      <c r="O289" s="139"/>
      <c r="P289" s="139"/>
      <c r="Q289" s="139"/>
      <c r="R289" s="139"/>
    </row>
    <row r="290" spans="1:18" ht="13.2">
      <c r="A290" s="139"/>
      <c r="B290" s="139"/>
      <c r="C290" s="139"/>
      <c r="D290" s="139"/>
      <c r="E290" s="139"/>
      <c r="F290" s="139"/>
      <c r="G290" s="139"/>
      <c r="H290" s="139"/>
      <c r="I290" s="139"/>
      <c r="J290" s="139"/>
      <c r="K290" s="139"/>
      <c r="L290" s="139"/>
      <c r="M290" s="139"/>
      <c r="N290" s="139"/>
      <c r="O290" s="139"/>
      <c r="P290" s="139"/>
      <c r="Q290" s="139"/>
      <c r="R290" s="139"/>
    </row>
    <row r="291" spans="1:18" ht="13.2">
      <c r="A291" s="139"/>
      <c r="B291" s="139"/>
      <c r="C291" s="139"/>
      <c r="D291" s="139"/>
      <c r="E291" s="139"/>
      <c r="F291" s="139"/>
      <c r="G291" s="139"/>
      <c r="H291" s="139"/>
      <c r="I291" s="139"/>
      <c r="J291" s="139"/>
      <c r="K291" s="139"/>
      <c r="L291" s="139"/>
      <c r="M291" s="139"/>
      <c r="N291" s="139"/>
      <c r="O291" s="139"/>
      <c r="P291" s="139"/>
      <c r="Q291" s="139"/>
      <c r="R291" s="139"/>
    </row>
    <row r="292" spans="1:18" ht="13.2">
      <c r="A292" s="139"/>
      <c r="B292" s="139"/>
      <c r="C292" s="139"/>
      <c r="D292" s="139"/>
      <c r="E292" s="139"/>
      <c r="F292" s="139"/>
      <c r="G292" s="139"/>
      <c r="H292" s="139"/>
      <c r="I292" s="139"/>
      <c r="J292" s="139"/>
      <c r="K292" s="139"/>
      <c r="L292" s="139"/>
      <c r="M292" s="139"/>
      <c r="N292" s="139"/>
      <c r="O292" s="139"/>
      <c r="P292" s="139"/>
      <c r="Q292" s="139"/>
      <c r="R292" s="139"/>
    </row>
    <row r="293" spans="1:18" ht="13.2">
      <c r="A293" s="139"/>
      <c r="B293" s="139"/>
      <c r="C293" s="139"/>
      <c r="D293" s="139"/>
      <c r="E293" s="139"/>
      <c r="F293" s="139"/>
      <c r="G293" s="139"/>
      <c r="H293" s="139"/>
      <c r="I293" s="139"/>
      <c r="J293" s="139"/>
      <c r="K293" s="139"/>
      <c r="L293" s="139"/>
      <c r="M293" s="139"/>
      <c r="N293" s="139"/>
      <c r="O293" s="139"/>
      <c r="P293" s="139"/>
      <c r="Q293" s="139"/>
      <c r="R293" s="139"/>
    </row>
    <row r="294" spans="1:18" ht="13.2">
      <c r="A294" s="139"/>
      <c r="B294" s="139"/>
      <c r="C294" s="139"/>
      <c r="D294" s="139"/>
      <c r="E294" s="139"/>
      <c r="F294" s="139"/>
      <c r="G294" s="139"/>
      <c r="H294" s="139"/>
      <c r="I294" s="139"/>
      <c r="J294" s="139"/>
      <c r="K294" s="139"/>
      <c r="L294" s="139"/>
      <c r="M294" s="139"/>
      <c r="N294" s="139"/>
      <c r="O294" s="139"/>
      <c r="P294" s="139"/>
      <c r="Q294" s="139"/>
      <c r="R294" s="139"/>
    </row>
    <row r="295" spans="1:18" ht="13.2">
      <c r="A295" s="139"/>
      <c r="B295" s="139"/>
      <c r="C295" s="139"/>
      <c r="D295" s="139"/>
      <c r="E295" s="139"/>
      <c r="F295" s="139"/>
      <c r="G295" s="139"/>
      <c r="H295" s="139"/>
      <c r="I295" s="139"/>
      <c r="J295" s="139"/>
      <c r="K295" s="139"/>
      <c r="L295" s="139"/>
      <c r="M295" s="139"/>
      <c r="N295" s="139"/>
      <c r="O295" s="139"/>
      <c r="P295" s="139"/>
      <c r="Q295" s="139"/>
      <c r="R295" s="139"/>
    </row>
    <row r="296" spans="1:18" ht="13.2">
      <c r="A296" s="139"/>
      <c r="B296" s="139"/>
      <c r="C296" s="139"/>
      <c r="D296" s="139"/>
      <c r="E296" s="139"/>
      <c r="F296" s="139"/>
      <c r="G296" s="139"/>
      <c r="H296" s="139"/>
      <c r="I296" s="139"/>
      <c r="J296" s="139"/>
      <c r="K296" s="139"/>
      <c r="L296" s="139"/>
      <c r="M296" s="139"/>
      <c r="N296" s="139"/>
      <c r="O296" s="139"/>
      <c r="P296" s="139"/>
      <c r="Q296" s="139"/>
      <c r="R296" s="139"/>
    </row>
    <row r="297" spans="1:18" ht="13.2">
      <c r="A297" s="139"/>
      <c r="B297" s="139"/>
      <c r="C297" s="139"/>
      <c r="D297" s="139"/>
      <c r="E297" s="139"/>
      <c r="F297" s="139"/>
      <c r="G297" s="139"/>
      <c r="H297" s="139"/>
      <c r="I297" s="139"/>
      <c r="J297" s="139"/>
      <c r="K297" s="139"/>
      <c r="L297" s="139"/>
      <c r="M297" s="139"/>
      <c r="N297" s="139"/>
      <c r="O297" s="139"/>
      <c r="P297" s="139"/>
      <c r="Q297" s="139"/>
      <c r="R297" s="139"/>
    </row>
    <row r="298" spans="1:18" ht="13.2">
      <c r="A298" s="139"/>
      <c r="B298" s="139"/>
      <c r="C298" s="139"/>
      <c r="D298" s="139"/>
      <c r="E298" s="139"/>
      <c r="F298" s="139"/>
      <c r="G298" s="139"/>
      <c r="H298" s="139"/>
      <c r="I298" s="139"/>
      <c r="J298" s="139"/>
      <c r="K298" s="139"/>
      <c r="L298" s="139"/>
      <c r="M298" s="139"/>
      <c r="N298" s="139"/>
      <c r="O298" s="139"/>
      <c r="P298" s="139"/>
      <c r="Q298" s="139"/>
      <c r="R298" s="139"/>
    </row>
    <row r="299" spans="1:18" ht="13.2">
      <c r="A299" s="139"/>
      <c r="B299" s="139"/>
      <c r="C299" s="139"/>
      <c r="D299" s="139"/>
      <c r="E299" s="139"/>
      <c r="F299" s="139"/>
      <c r="G299" s="139"/>
      <c r="H299" s="139"/>
      <c r="I299" s="139"/>
      <c r="J299" s="139"/>
      <c r="K299" s="139"/>
      <c r="L299" s="139"/>
      <c r="M299" s="139"/>
      <c r="N299" s="139"/>
      <c r="O299" s="139"/>
      <c r="P299" s="139"/>
      <c r="Q299" s="139"/>
      <c r="R299" s="139"/>
    </row>
    <row r="300" spans="1:18" ht="13.2">
      <c r="A300" s="139"/>
      <c r="B300" s="139"/>
      <c r="C300" s="139"/>
      <c r="D300" s="139"/>
      <c r="E300" s="139"/>
      <c r="F300" s="139"/>
      <c r="G300" s="139"/>
      <c r="H300" s="139"/>
      <c r="I300" s="139"/>
      <c r="J300" s="139"/>
      <c r="K300" s="139"/>
      <c r="L300" s="139"/>
      <c r="M300" s="139"/>
      <c r="N300" s="139"/>
      <c r="O300" s="139"/>
      <c r="P300" s="139"/>
      <c r="Q300" s="139"/>
      <c r="R300" s="139"/>
    </row>
    <row r="301" spans="1:18" ht="13.2">
      <c r="A301" s="139"/>
      <c r="B301" s="139"/>
      <c r="C301" s="139"/>
      <c r="D301" s="139"/>
      <c r="E301" s="139"/>
      <c r="F301" s="139"/>
      <c r="G301" s="139"/>
      <c r="H301" s="139"/>
      <c r="I301" s="139"/>
      <c r="J301" s="139"/>
      <c r="K301" s="139"/>
      <c r="L301" s="139"/>
      <c r="M301" s="139"/>
      <c r="N301" s="139"/>
      <c r="O301" s="139"/>
      <c r="P301" s="139"/>
      <c r="Q301" s="139"/>
      <c r="R301" s="139"/>
    </row>
    <row r="302" spans="1:18" ht="13.2">
      <c r="A302" s="139"/>
      <c r="B302" s="139"/>
      <c r="C302" s="139"/>
      <c r="D302" s="139"/>
      <c r="E302" s="139"/>
      <c r="F302" s="139"/>
      <c r="G302" s="139"/>
      <c r="H302" s="139"/>
      <c r="I302" s="139"/>
      <c r="J302" s="139"/>
      <c r="K302" s="139"/>
      <c r="L302" s="139"/>
      <c r="M302" s="139"/>
      <c r="N302" s="139"/>
      <c r="O302" s="139"/>
      <c r="P302" s="139"/>
      <c r="Q302" s="139"/>
      <c r="R302" s="139"/>
    </row>
    <row r="303" spans="1:18" ht="13.2">
      <c r="A303" s="139"/>
      <c r="B303" s="139"/>
      <c r="C303" s="139"/>
      <c r="D303" s="139"/>
      <c r="E303" s="139"/>
      <c r="F303" s="139"/>
      <c r="G303" s="139"/>
      <c r="H303" s="139"/>
      <c r="I303" s="139"/>
      <c r="J303" s="139"/>
      <c r="K303" s="139"/>
      <c r="L303" s="139"/>
      <c r="M303" s="139"/>
      <c r="N303" s="139"/>
      <c r="O303" s="139"/>
      <c r="P303" s="139"/>
      <c r="Q303" s="139"/>
      <c r="R303" s="139"/>
    </row>
    <row r="304" spans="1:18" ht="13.2">
      <c r="A304" s="139"/>
      <c r="B304" s="139"/>
      <c r="C304" s="139"/>
      <c r="D304" s="139"/>
      <c r="E304" s="139"/>
      <c r="F304" s="139"/>
      <c r="G304" s="139"/>
      <c r="H304" s="139"/>
      <c r="I304" s="139"/>
      <c r="J304" s="139"/>
      <c r="K304" s="139"/>
      <c r="L304" s="139"/>
      <c r="M304" s="139"/>
      <c r="N304" s="139"/>
      <c r="O304" s="139"/>
      <c r="P304" s="139"/>
      <c r="Q304" s="139"/>
      <c r="R304" s="139"/>
    </row>
    <row r="305" spans="1:18" ht="13.2">
      <c r="A305" s="139"/>
      <c r="B305" s="139"/>
      <c r="C305" s="139"/>
      <c r="D305" s="139"/>
      <c r="E305" s="139"/>
      <c r="F305" s="139"/>
      <c r="G305" s="139"/>
      <c r="H305" s="139"/>
      <c r="I305" s="139"/>
      <c r="J305" s="139"/>
      <c r="K305" s="139"/>
      <c r="L305" s="139"/>
      <c r="M305" s="139"/>
      <c r="N305" s="139"/>
      <c r="O305" s="139"/>
      <c r="P305" s="139"/>
      <c r="Q305" s="139"/>
      <c r="R305" s="139"/>
    </row>
    <row r="306" spans="1:18" ht="13.2">
      <c r="A306" s="139"/>
      <c r="B306" s="139"/>
      <c r="C306" s="139"/>
      <c r="D306" s="139"/>
      <c r="E306" s="139"/>
      <c r="F306" s="139"/>
      <c r="G306" s="139"/>
      <c r="H306" s="139"/>
      <c r="I306" s="139"/>
      <c r="J306" s="139"/>
      <c r="K306" s="139"/>
      <c r="L306" s="139"/>
      <c r="M306" s="139"/>
      <c r="N306" s="139"/>
      <c r="O306" s="139"/>
      <c r="P306" s="139"/>
      <c r="Q306" s="139"/>
      <c r="R306" s="139"/>
    </row>
    <row r="307" spans="1:18" ht="13.2">
      <c r="A307" s="139"/>
      <c r="B307" s="139"/>
      <c r="C307" s="139"/>
      <c r="D307" s="139"/>
      <c r="E307" s="139"/>
      <c r="F307" s="139"/>
      <c r="G307" s="139"/>
      <c r="H307" s="139"/>
      <c r="I307" s="139"/>
      <c r="J307" s="139"/>
      <c r="K307" s="139"/>
      <c r="L307" s="139"/>
      <c r="M307" s="139"/>
      <c r="N307" s="139"/>
      <c r="O307" s="139"/>
      <c r="P307" s="139"/>
      <c r="Q307" s="139"/>
      <c r="R307" s="139"/>
    </row>
    <row r="308" spans="1:18" ht="13.2">
      <c r="A308" s="139"/>
      <c r="B308" s="139"/>
      <c r="C308" s="139"/>
      <c r="D308" s="139"/>
      <c r="E308" s="139"/>
      <c r="F308" s="139"/>
      <c r="G308" s="139"/>
      <c r="H308" s="139"/>
      <c r="I308" s="139"/>
      <c r="J308" s="139"/>
      <c r="K308" s="139"/>
      <c r="L308" s="139"/>
      <c r="M308" s="139"/>
      <c r="N308" s="139"/>
      <c r="O308" s="139"/>
      <c r="P308" s="139"/>
      <c r="Q308" s="139"/>
      <c r="R308" s="139"/>
    </row>
    <row r="309" spans="1:18" ht="13.2">
      <c r="A309" s="139"/>
      <c r="B309" s="139"/>
      <c r="C309" s="139"/>
      <c r="D309" s="139"/>
      <c r="E309" s="139"/>
      <c r="F309" s="139"/>
      <c r="G309" s="139"/>
      <c r="H309" s="139"/>
      <c r="I309" s="139"/>
      <c r="J309" s="139"/>
      <c r="K309" s="139"/>
      <c r="L309" s="139"/>
      <c r="M309" s="139"/>
      <c r="N309" s="139"/>
      <c r="O309" s="139"/>
      <c r="P309" s="139"/>
      <c r="Q309" s="139"/>
      <c r="R309" s="139"/>
    </row>
    <row r="310" spans="1:18" ht="13.2">
      <c r="A310" s="139"/>
      <c r="B310" s="139"/>
      <c r="C310" s="139"/>
      <c r="D310" s="139"/>
      <c r="E310" s="139"/>
      <c r="F310" s="139"/>
      <c r="G310" s="139"/>
      <c r="H310" s="139"/>
      <c r="I310" s="139"/>
      <c r="J310" s="139"/>
      <c r="K310" s="139"/>
      <c r="L310" s="139"/>
      <c r="M310" s="139"/>
      <c r="N310" s="139"/>
      <c r="O310" s="139"/>
      <c r="P310" s="139"/>
      <c r="Q310" s="139"/>
      <c r="R310" s="139"/>
    </row>
    <row r="311" spans="1:18" ht="13.2">
      <c r="A311" s="139"/>
      <c r="B311" s="139"/>
      <c r="C311" s="139"/>
      <c r="D311" s="139"/>
      <c r="E311" s="139"/>
      <c r="F311" s="139"/>
      <c r="G311" s="139"/>
      <c r="H311" s="139"/>
      <c r="I311" s="139"/>
      <c r="J311" s="139"/>
      <c r="K311" s="139"/>
      <c r="L311" s="139"/>
      <c r="M311" s="139"/>
      <c r="N311" s="139"/>
      <c r="O311" s="139"/>
      <c r="P311" s="139"/>
      <c r="Q311" s="139"/>
      <c r="R311" s="139"/>
    </row>
    <row r="312" spans="1:18" ht="13.2">
      <c r="A312" s="139"/>
      <c r="B312" s="139"/>
      <c r="C312" s="139"/>
      <c r="D312" s="139"/>
      <c r="E312" s="139"/>
      <c r="F312" s="139"/>
      <c r="G312" s="139"/>
      <c r="H312" s="139"/>
      <c r="I312" s="139"/>
      <c r="J312" s="139"/>
      <c r="K312" s="139"/>
      <c r="L312" s="139"/>
      <c r="M312" s="139"/>
      <c r="N312" s="139"/>
      <c r="O312" s="139"/>
      <c r="P312" s="139"/>
      <c r="Q312" s="139"/>
      <c r="R312" s="139"/>
    </row>
    <row r="313" spans="1:18" ht="13.2">
      <c r="A313" s="139"/>
      <c r="B313" s="139"/>
      <c r="C313" s="139"/>
      <c r="D313" s="139"/>
      <c r="E313" s="139"/>
      <c r="F313" s="139"/>
      <c r="G313" s="139"/>
      <c r="H313" s="139"/>
      <c r="I313" s="139"/>
      <c r="J313" s="139"/>
      <c r="K313" s="139"/>
      <c r="L313" s="139"/>
      <c r="M313" s="139"/>
      <c r="N313" s="139"/>
      <c r="O313" s="139"/>
      <c r="P313" s="139"/>
      <c r="Q313" s="139"/>
      <c r="R313" s="139"/>
    </row>
    <row r="314" spans="1:18" ht="13.2">
      <c r="A314" s="139"/>
      <c r="B314" s="139"/>
      <c r="C314" s="139"/>
      <c r="D314" s="139"/>
      <c r="E314" s="139"/>
      <c r="F314" s="139"/>
      <c r="G314" s="139"/>
      <c r="H314" s="139"/>
      <c r="I314" s="139"/>
      <c r="J314" s="139"/>
      <c r="K314" s="139"/>
      <c r="L314" s="139"/>
      <c r="M314" s="139"/>
      <c r="N314" s="139"/>
      <c r="O314" s="139"/>
      <c r="P314" s="139"/>
      <c r="Q314" s="139"/>
      <c r="R314" s="139"/>
    </row>
    <row r="315" spans="1:18" ht="13.2">
      <c r="A315" s="139"/>
      <c r="B315" s="139"/>
      <c r="C315" s="139"/>
      <c r="D315" s="139"/>
      <c r="E315" s="139"/>
      <c r="F315" s="139"/>
      <c r="G315" s="139"/>
      <c r="H315" s="139"/>
      <c r="I315" s="139"/>
      <c r="J315" s="139"/>
      <c r="K315" s="139"/>
      <c r="L315" s="139"/>
      <c r="M315" s="139"/>
      <c r="N315" s="139"/>
      <c r="O315" s="139"/>
      <c r="P315" s="139"/>
      <c r="Q315" s="139"/>
      <c r="R315" s="139"/>
    </row>
    <row r="316" spans="1:18" ht="13.2">
      <c r="A316" s="139"/>
      <c r="B316" s="139"/>
      <c r="C316" s="139"/>
      <c r="D316" s="139"/>
      <c r="E316" s="139"/>
      <c r="F316" s="139"/>
      <c r="G316" s="139"/>
      <c r="H316" s="139"/>
      <c r="I316" s="139"/>
      <c r="J316" s="139"/>
      <c r="K316" s="139"/>
      <c r="L316" s="139"/>
      <c r="M316" s="139"/>
      <c r="N316" s="139"/>
      <c r="O316" s="139"/>
      <c r="P316" s="139"/>
      <c r="Q316" s="139"/>
      <c r="R316" s="139"/>
    </row>
    <row r="317" spans="1:18" ht="13.2">
      <c r="A317" s="139"/>
      <c r="B317" s="139"/>
      <c r="C317" s="139"/>
      <c r="D317" s="139"/>
      <c r="E317" s="139"/>
      <c r="F317" s="139"/>
      <c r="G317" s="139"/>
      <c r="H317" s="139"/>
      <c r="I317" s="139"/>
      <c r="J317" s="139"/>
      <c r="K317" s="139"/>
      <c r="L317" s="139"/>
      <c r="M317" s="139"/>
      <c r="N317" s="139"/>
      <c r="O317" s="139"/>
      <c r="P317" s="139"/>
      <c r="Q317" s="139"/>
      <c r="R317" s="139"/>
    </row>
    <row r="318" spans="1:18" ht="13.2">
      <c r="A318" s="139"/>
      <c r="B318" s="139"/>
      <c r="C318" s="139"/>
      <c r="D318" s="139"/>
      <c r="E318" s="139"/>
      <c r="F318" s="139"/>
      <c r="G318" s="139"/>
      <c r="H318" s="139"/>
      <c r="I318" s="139"/>
      <c r="J318" s="139"/>
      <c r="K318" s="139"/>
      <c r="L318" s="139"/>
      <c r="M318" s="139"/>
      <c r="N318" s="139"/>
      <c r="O318" s="139"/>
      <c r="P318" s="139"/>
      <c r="Q318" s="139"/>
      <c r="R318" s="139"/>
    </row>
    <row r="319" spans="1:18" ht="13.2">
      <c r="A319" s="139"/>
      <c r="B319" s="139"/>
      <c r="C319" s="139"/>
      <c r="D319" s="139"/>
      <c r="E319" s="139"/>
      <c r="F319" s="139"/>
      <c r="G319" s="139"/>
      <c r="H319" s="139"/>
      <c r="I319" s="139"/>
      <c r="J319" s="139"/>
      <c r="K319" s="139"/>
      <c r="L319" s="139"/>
      <c r="M319" s="139"/>
      <c r="N319" s="139"/>
      <c r="O319" s="139"/>
      <c r="P319" s="139"/>
      <c r="Q319" s="139"/>
      <c r="R319" s="139"/>
    </row>
    <row r="320" spans="1:18" ht="13.2">
      <c r="A320" s="139"/>
      <c r="B320" s="139"/>
      <c r="C320" s="139"/>
      <c r="D320" s="139"/>
      <c r="E320" s="139"/>
      <c r="F320" s="139"/>
      <c r="G320" s="139"/>
      <c r="H320" s="139"/>
      <c r="I320" s="139"/>
      <c r="J320" s="139"/>
      <c r="K320" s="139"/>
      <c r="L320" s="139"/>
      <c r="M320" s="139"/>
      <c r="N320" s="139"/>
      <c r="O320" s="139"/>
      <c r="P320" s="139"/>
      <c r="Q320" s="139"/>
      <c r="R320" s="139"/>
    </row>
    <row r="321" spans="1:18" ht="13.2">
      <c r="A321" s="139"/>
      <c r="B321" s="139"/>
      <c r="C321" s="139"/>
      <c r="D321" s="139"/>
      <c r="E321" s="139"/>
      <c r="F321" s="139"/>
      <c r="G321" s="139"/>
      <c r="H321" s="139"/>
      <c r="I321" s="139"/>
      <c r="J321" s="139"/>
      <c r="K321" s="139"/>
      <c r="L321" s="139"/>
      <c r="M321" s="139"/>
      <c r="N321" s="139"/>
      <c r="O321" s="139"/>
      <c r="P321" s="139"/>
      <c r="Q321" s="139"/>
      <c r="R321" s="139"/>
    </row>
    <row r="322" spans="1:18" ht="13.2">
      <c r="A322" s="139"/>
      <c r="B322" s="139"/>
      <c r="C322" s="139"/>
      <c r="D322" s="139"/>
      <c r="E322" s="139"/>
      <c r="F322" s="139"/>
      <c r="G322" s="139"/>
      <c r="H322" s="139"/>
      <c r="I322" s="139"/>
      <c r="J322" s="139"/>
      <c r="K322" s="139"/>
      <c r="L322" s="139"/>
      <c r="M322" s="139"/>
      <c r="N322" s="139"/>
      <c r="O322" s="139"/>
      <c r="P322" s="139"/>
      <c r="Q322" s="139"/>
      <c r="R322" s="139"/>
    </row>
    <row r="323" spans="1:18" ht="13.2">
      <c r="A323" s="139"/>
      <c r="B323" s="139"/>
      <c r="C323" s="139"/>
      <c r="D323" s="139"/>
      <c r="E323" s="139"/>
      <c r="F323" s="139"/>
      <c r="G323" s="139"/>
      <c r="H323" s="139"/>
      <c r="I323" s="139"/>
      <c r="J323" s="139"/>
      <c r="K323" s="139"/>
      <c r="L323" s="139"/>
      <c r="M323" s="139"/>
      <c r="N323" s="139"/>
      <c r="O323" s="139"/>
      <c r="P323" s="139"/>
      <c r="Q323" s="139"/>
      <c r="R323" s="139"/>
    </row>
    <row r="324" spans="1:18" ht="13.2">
      <c r="A324" s="139"/>
      <c r="B324" s="139"/>
      <c r="C324" s="139"/>
      <c r="D324" s="139"/>
      <c r="E324" s="139"/>
      <c r="F324" s="139"/>
      <c r="G324" s="139"/>
      <c r="H324" s="139"/>
      <c r="I324" s="139"/>
      <c r="J324" s="139"/>
      <c r="K324" s="139"/>
      <c r="L324" s="139"/>
      <c r="M324" s="139"/>
      <c r="N324" s="139"/>
      <c r="O324" s="139"/>
      <c r="P324" s="139"/>
      <c r="Q324" s="139"/>
      <c r="R324" s="139"/>
    </row>
    <row r="325" spans="1:18" ht="13.2">
      <c r="A325" s="139"/>
      <c r="B325" s="139"/>
      <c r="C325" s="139"/>
      <c r="D325" s="139"/>
      <c r="E325" s="139"/>
      <c r="F325" s="139"/>
      <c r="G325" s="139"/>
      <c r="H325" s="139"/>
      <c r="I325" s="139"/>
      <c r="J325" s="139"/>
      <c r="K325" s="139"/>
      <c r="L325" s="139"/>
      <c r="M325" s="139"/>
      <c r="N325" s="139"/>
      <c r="O325" s="139"/>
      <c r="P325" s="139"/>
      <c r="Q325" s="139"/>
      <c r="R325" s="139"/>
    </row>
    <row r="326" spans="1:18" ht="13.2">
      <c r="A326" s="139"/>
      <c r="B326" s="139"/>
      <c r="C326" s="139"/>
      <c r="D326" s="139"/>
      <c r="E326" s="139"/>
      <c r="F326" s="139"/>
      <c r="G326" s="139"/>
      <c r="H326" s="139"/>
      <c r="I326" s="139"/>
      <c r="J326" s="139"/>
      <c r="K326" s="139"/>
      <c r="L326" s="139"/>
      <c r="M326" s="139"/>
      <c r="N326" s="139"/>
      <c r="O326" s="139"/>
      <c r="P326" s="139"/>
      <c r="Q326" s="139"/>
      <c r="R326" s="139"/>
    </row>
    <row r="327" spans="1:18" ht="13.2">
      <c r="A327" s="139"/>
      <c r="B327" s="139"/>
      <c r="C327" s="139"/>
      <c r="D327" s="139"/>
      <c r="E327" s="139"/>
      <c r="F327" s="139"/>
      <c r="G327" s="139"/>
      <c r="H327" s="139"/>
      <c r="I327" s="139"/>
      <c r="J327" s="139"/>
      <c r="K327" s="139"/>
      <c r="L327" s="139"/>
      <c r="M327" s="139"/>
      <c r="N327" s="139"/>
      <c r="O327" s="139"/>
      <c r="P327" s="139"/>
      <c r="Q327" s="139"/>
      <c r="R327" s="139"/>
    </row>
    <row r="328" spans="1:18" ht="13.2">
      <c r="A328" s="139"/>
      <c r="B328" s="139"/>
      <c r="C328" s="139"/>
      <c r="D328" s="139"/>
      <c r="E328" s="139"/>
      <c r="F328" s="139"/>
      <c r="G328" s="139"/>
      <c r="H328" s="139"/>
      <c r="I328" s="139"/>
      <c r="J328" s="139"/>
      <c r="K328" s="139"/>
      <c r="L328" s="139"/>
      <c r="M328" s="139"/>
      <c r="N328" s="139"/>
      <c r="O328" s="139"/>
      <c r="P328" s="139"/>
      <c r="Q328" s="139"/>
      <c r="R328" s="139"/>
    </row>
    <row r="329" spans="1:18" ht="13.2">
      <c r="A329" s="139"/>
      <c r="B329" s="139"/>
      <c r="C329" s="139"/>
      <c r="D329" s="139"/>
      <c r="E329" s="139"/>
      <c r="F329" s="139"/>
      <c r="G329" s="139"/>
      <c r="H329" s="139"/>
      <c r="I329" s="139"/>
      <c r="J329" s="139"/>
      <c r="K329" s="139"/>
      <c r="L329" s="139"/>
      <c r="M329" s="139"/>
      <c r="N329" s="139"/>
      <c r="O329" s="139"/>
      <c r="P329" s="139"/>
      <c r="Q329" s="139"/>
      <c r="R329" s="139"/>
    </row>
    <row r="330" spans="1:18" ht="13.2">
      <c r="A330" s="139"/>
      <c r="B330" s="139"/>
      <c r="C330" s="139"/>
      <c r="D330" s="139"/>
      <c r="E330" s="139"/>
      <c r="F330" s="139"/>
      <c r="G330" s="139"/>
      <c r="H330" s="139"/>
      <c r="I330" s="139"/>
      <c r="J330" s="139"/>
      <c r="K330" s="139"/>
      <c r="L330" s="139"/>
      <c r="M330" s="139"/>
      <c r="N330" s="139"/>
      <c r="O330" s="139"/>
      <c r="P330" s="139"/>
      <c r="Q330" s="139"/>
      <c r="R330" s="139"/>
    </row>
    <row r="331" spans="1:18" ht="13.2">
      <c r="A331" s="139"/>
      <c r="B331" s="139"/>
      <c r="C331" s="139"/>
      <c r="D331" s="139"/>
      <c r="E331" s="139"/>
      <c r="F331" s="139"/>
      <c r="G331" s="139"/>
      <c r="H331" s="139"/>
      <c r="I331" s="139"/>
      <c r="J331" s="139"/>
      <c r="K331" s="139"/>
      <c r="L331" s="139"/>
      <c r="M331" s="139"/>
      <c r="N331" s="139"/>
      <c r="O331" s="139"/>
      <c r="P331" s="139"/>
      <c r="Q331" s="139"/>
      <c r="R331" s="139"/>
    </row>
    <row r="332" spans="1:18" ht="13.2">
      <c r="A332" s="139"/>
      <c r="B332" s="139"/>
      <c r="C332" s="139"/>
      <c r="D332" s="139"/>
      <c r="E332" s="139"/>
      <c r="F332" s="139"/>
      <c r="G332" s="139"/>
      <c r="H332" s="139"/>
      <c r="I332" s="139"/>
      <c r="J332" s="139"/>
      <c r="K332" s="139"/>
      <c r="L332" s="139"/>
      <c r="M332" s="139"/>
      <c r="N332" s="139"/>
      <c r="O332" s="139"/>
      <c r="P332" s="139"/>
      <c r="Q332" s="139"/>
      <c r="R332" s="139"/>
    </row>
    <row r="333" spans="1:18" ht="13.2">
      <c r="A333" s="139"/>
      <c r="B333" s="139"/>
      <c r="C333" s="139"/>
      <c r="D333" s="139"/>
      <c r="E333" s="139"/>
      <c r="F333" s="139"/>
      <c r="G333" s="139"/>
      <c r="H333" s="139"/>
      <c r="I333" s="139"/>
      <c r="J333" s="139"/>
      <c r="K333" s="139"/>
      <c r="L333" s="139"/>
      <c r="M333" s="139"/>
      <c r="N333" s="139"/>
      <c r="O333" s="139"/>
      <c r="P333" s="139"/>
      <c r="Q333" s="139"/>
      <c r="R333" s="139"/>
    </row>
    <row r="334" spans="1:18" ht="13.2">
      <c r="A334" s="139"/>
      <c r="B334" s="139"/>
      <c r="C334" s="139"/>
      <c r="D334" s="139"/>
      <c r="E334" s="139"/>
      <c r="F334" s="139"/>
      <c r="G334" s="139"/>
      <c r="H334" s="139"/>
      <c r="I334" s="139"/>
      <c r="J334" s="139"/>
      <c r="K334" s="139"/>
      <c r="L334" s="139"/>
      <c r="M334" s="139"/>
      <c r="N334" s="139"/>
      <c r="O334" s="139"/>
      <c r="P334" s="139"/>
      <c r="Q334" s="139"/>
      <c r="R334" s="139"/>
    </row>
    <row r="335" spans="1:18" ht="13.2">
      <c r="A335" s="139"/>
      <c r="B335" s="139"/>
      <c r="C335" s="139"/>
      <c r="D335" s="139"/>
      <c r="E335" s="139"/>
      <c r="F335" s="139"/>
      <c r="G335" s="139"/>
      <c r="H335" s="139"/>
      <c r="I335" s="139"/>
      <c r="J335" s="139"/>
      <c r="K335" s="139"/>
      <c r="L335" s="139"/>
      <c r="M335" s="139"/>
      <c r="N335" s="139"/>
      <c r="O335" s="139"/>
      <c r="P335" s="139"/>
      <c r="Q335" s="139"/>
      <c r="R335" s="139"/>
    </row>
    <row r="336" spans="1:18" ht="13.2">
      <c r="A336" s="139"/>
      <c r="B336" s="139"/>
      <c r="C336" s="139"/>
      <c r="D336" s="139"/>
      <c r="E336" s="139"/>
      <c r="F336" s="139"/>
      <c r="G336" s="139"/>
      <c r="H336" s="139"/>
      <c r="I336" s="139"/>
      <c r="J336" s="139"/>
      <c r="K336" s="139"/>
      <c r="L336" s="139"/>
      <c r="M336" s="139"/>
      <c r="N336" s="139"/>
      <c r="O336" s="139"/>
      <c r="P336" s="139"/>
      <c r="Q336" s="139"/>
      <c r="R336" s="139"/>
    </row>
    <row r="337" spans="1:18" ht="13.2">
      <c r="A337" s="139"/>
      <c r="B337" s="139"/>
      <c r="C337" s="139"/>
      <c r="D337" s="139"/>
      <c r="E337" s="139"/>
      <c r="F337" s="139"/>
      <c r="G337" s="139"/>
      <c r="H337" s="139"/>
      <c r="I337" s="139"/>
      <c r="J337" s="139"/>
      <c r="K337" s="139"/>
      <c r="L337" s="139"/>
      <c r="M337" s="139"/>
      <c r="N337" s="139"/>
      <c r="O337" s="139"/>
      <c r="P337" s="139"/>
      <c r="Q337" s="139"/>
      <c r="R337" s="139"/>
    </row>
    <row r="338" spans="1:18" ht="13.2">
      <c r="A338" s="139"/>
      <c r="B338" s="139"/>
      <c r="C338" s="139"/>
      <c r="D338" s="139"/>
      <c r="E338" s="139"/>
      <c r="F338" s="139"/>
      <c r="G338" s="139"/>
      <c r="H338" s="139"/>
      <c r="I338" s="139"/>
      <c r="J338" s="139"/>
      <c r="K338" s="139"/>
      <c r="L338" s="139"/>
      <c r="M338" s="139"/>
      <c r="N338" s="139"/>
      <c r="O338" s="139"/>
      <c r="P338" s="139"/>
      <c r="Q338" s="139"/>
      <c r="R338" s="139"/>
    </row>
    <row r="339" spans="1:18" ht="13.2">
      <c r="A339" s="139"/>
      <c r="B339" s="139"/>
      <c r="C339" s="139"/>
      <c r="D339" s="139"/>
      <c r="E339" s="139"/>
      <c r="F339" s="139"/>
      <c r="G339" s="139"/>
      <c r="H339" s="139"/>
      <c r="I339" s="139"/>
      <c r="J339" s="139"/>
      <c r="K339" s="139"/>
      <c r="L339" s="139"/>
      <c r="M339" s="139"/>
      <c r="N339" s="139"/>
      <c r="O339" s="139"/>
      <c r="P339" s="139"/>
      <c r="Q339" s="139"/>
      <c r="R339" s="139"/>
    </row>
    <row r="340" spans="1:18" ht="13.2">
      <c r="A340" s="139"/>
      <c r="B340" s="139"/>
      <c r="C340" s="139"/>
      <c r="D340" s="139"/>
      <c r="E340" s="139"/>
      <c r="F340" s="139"/>
      <c r="G340" s="139"/>
      <c r="H340" s="139"/>
      <c r="I340" s="139"/>
      <c r="J340" s="139"/>
      <c r="K340" s="139"/>
      <c r="L340" s="139"/>
      <c r="M340" s="139"/>
      <c r="N340" s="139"/>
      <c r="O340" s="139"/>
      <c r="P340" s="139"/>
      <c r="Q340" s="139"/>
      <c r="R340" s="139"/>
    </row>
    <row r="341" spans="1:18" ht="13.2">
      <c r="A341" s="139"/>
      <c r="B341" s="139"/>
      <c r="C341" s="139"/>
      <c r="D341" s="139"/>
      <c r="E341" s="139"/>
      <c r="F341" s="139"/>
      <c r="G341" s="139"/>
      <c r="H341" s="139"/>
      <c r="I341" s="139"/>
      <c r="J341" s="139"/>
      <c r="K341" s="139"/>
      <c r="L341" s="139"/>
      <c r="M341" s="139"/>
      <c r="N341" s="139"/>
      <c r="O341" s="139"/>
      <c r="P341" s="139"/>
      <c r="Q341" s="139"/>
      <c r="R341" s="139"/>
    </row>
    <row r="342" spans="1:18" ht="13.2">
      <c r="A342" s="139"/>
      <c r="B342" s="139"/>
      <c r="C342" s="139"/>
      <c r="D342" s="139"/>
      <c r="E342" s="139"/>
      <c r="F342" s="139"/>
      <c r="G342" s="139"/>
      <c r="H342" s="139"/>
      <c r="I342" s="139"/>
      <c r="J342" s="139"/>
      <c r="K342" s="139"/>
      <c r="L342" s="139"/>
      <c r="M342" s="139"/>
      <c r="N342" s="139"/>
      <c r="O342" s="139"/>
      <c r="P342" s="139"/>
      <c r="Q342" s="139"/>
      <c r="R342" s="139"/>
    </row>
    <row r="343" spans="1:18" ht="13.2">
      <c r="A343" s="139"/>
      <c r="B343" s="139"/>
      <c r="C343" s="139"/>
      <c r="D343" s="139"/>
      <c r="E343" s="139"/>
      <c r="F343" s="139"/>
      <c r="G343" s="139"/>
      <c r="H343" s="139"/>
      <c r="I343" s="139"/>
      <c r="J343" s="139"/>
      <c r="K343" s="139"/>
      <c r="L343" s="139"/>
      <c r="M343" s="139"/>
      <c r="N343" s="139"/>
      <c r="O343" s="139"/>
      <c r="P343" s="139"/>
      <c r="Q343" s="139"/>
      <c r="R343" s="139"/>
    </row>
    <row r="344" spans="1:18" ht="13.2">
      <c r="A344" s="139"/>
      <c r="B344" s="139"/>
      <c r="C344" s="139"/>
      <c r="D344" s="139"/>
      <c r="E344" s="139"/>
      <c r="F344" s="139"/>
      <c r="G344" s="139"/>
      <c r="H344" s="139"/>
      <c r="I344" s="139"/>
      <c r="J344" s="139"/>
      <c r="K344" s="139"/>
      <c r="L344" s="139"/>
      <c r="M344" s="139"/>
      <c r="N344" s="139"/>
      <c r="O344" s="139"/>
      <c r="P344" s="139"/>
      <c r="Q344" s="139"/>
      <c r="R344" s="139"/>
    </row>
    <row r="345" spans="1:18" ht="13.2">
      <c r="A345" s="139"/>
      <c r="B345" s="139"/>
      <c r="C345" s="139"/>
      <c r="D345" s="139"/>
      <c r="E345" s="139"/>
      <c r="F345" s="139"/>
      <c r="G345" s="139"/>
      <c r="H345" s="139"/>
      <c r="I345" s="139"/>
      <c r="J345" s="139"/>
      <c r="K345" s="139"/>
      <c r="L345" s="139"/>
      <c r="M345" s="139"/>
      <c r="N345" s="139"/>
      <c r="O345" s="139"/>
      <c r="P345" s="139"/>
      <c r="Q345" s="139"/>
      <c r="R345" s="139"/>
    </row>
    <row r="346" spans="1:18" ht="13.2">
      <c r="A346" s="139"/>
      <c r="B346" s="139"/>
      <c r="C346" s="139"/>
      <c r="D346" s="139"/>
      <c r="E346" s="139"/>
      <c r="F346" s="139"/>
      <c r="G346" s="139"/>
      <c r="H346" s="139"/>
      <c r="I346" s="139"/>
      <c r="J346" s="139"/>
      <c r="K346" s="139"/>
      <c r="L346" s="139"/>
      <c r="M346" s="139"/>
      <c r="N346" s="139"/>
      <c r="O346" s="139"/>
      <c r="P346" s="139"/>
      <c r="Q346" s="139"/>
      <c r="R346" s="139"/>
    </row>
    <row r="347" spans="1:18" ht="13.2">
      <c r="A347" s="139"/>
      <c r="B347" s="139"/>
      <c r="C347" s="139"/>
      <c r="D347" s="139"/>
      <c r="E347" s="139"/>
      <c r="F347" s="139"/>
      <c r="G347" s="139"/>
      <c r="H347" s="139"/>
      <c r="I347" s="139"/>
      <c r="J347" s="139"/>
      <c r="K347" s="139"/>
      <c r="L347" s="139"/>
      <c r="M347" s="139"/>
      <c r="N347" s="139"/>
      <c r="O347" s="139"/>
      <c r="P347" s="139"/>
      <c r="Q347" s="139"/>
      <c r="R347" s="139"/>
    </row>
    <row r="348" spans="1:18" ht="13.2">
      <c r="A348" s="139"/>
      <c r="B348" s="139"/>
      <c r="C348" s="139"/>
      <c r="D348" s="139"/>
      <c r="E348" s="139"/>
      <c r="F348" s="139"/>
      <c r="G348" s="139"/>
      <c r="H348" s="139"/>
      <c r="I348" s="139"/>
      <c r="J348" s="139"/>
      <c r="K348" s="139"/>
      <c r="L348" s="139"/>
      <c r="M348" s="139"/>
      <c r="N348" s="139"/>
      <c r="O348" s="139"/>
      <c r="P348" s="139"/>
      <c r="Q348" s="139"/>
      <c r="R348" s="139"/>
    </row>
    <row r="349" spans="1:18" ht="13.2">
      <c r="A349" s="139"/>
      <c r="B349" s="139"/>
      <c r="C349" s="139"/>
      <c r="D349" s="139"/>
      <c r="E349" s="139"/>
      <c r="F349" s="139"/>
      <c r="G349" s="139"/>
      <c r="H349" s="139"/>
      <c r="I349" s="139"/>
      <c r="J349" s="139"/>
      <c r="K349" s="139"/>
      <c r="L349" s="139"/>
      <c r="M349" s="139"/>
      <c r="N349" s="139"/>
      <c r="O349" s="139"/>
      <c r="P349" s="139"/>
      <c r="Q349" s="139"/>
      <c r="R349" s="139"/>
    </row>
    <row r="350" spans="1:18" ht="13.2">
      <c r="A350" s="139"/>
      <c r="B350" s="139"/>
      <c r="C350" s="139"/>
      <c r="D350" s="139"/>
      <c r="E350" s="139"/>
      <c r="F350" s="139"/>
      <c r="G350" s="139"/>
      <c r="H350" s="139"/>
      <c r="I350" s="139"/>
      <c r="J350" s="139"/>
      <c r="K350" s="139"/>
      <c r="L350" s="139"/>
      <c r="M350" s="139"/>
      <c r="N350" s="139"/>
      <c r="O350" s="139"/>
      <c r="P350" s="139"/>
      <c r="Q350" s="139"/>
      <c r="R350" s="139"/>
    </row>
    <row r="351" spans="1:18" ht="13.2">
      <c r="A351" s="139"/>
      <c r="B351" s="139"/>
      <c r="C351" s="139"/>
      <c r="D351" s="139"/>
      <c r="E351" s="139"/>
      <c r="F351" s="139"/>
      <c r="G351" s="139"/>
      <c r="H351" s="139"/>
      <c r="I351" s="139"/>
      <c r="J351" s="139"/>
      <c r="K351" s="139"/>
      <c r="L351" s="139"/>
      <c r="M351" s="139"/>
      <c r="N351" s="139"/>
      <c r="O351" s="139"/>
      <c r="P351" s="139"/>
      <c r="Q351" s="139"/>
      <c r="R351" s="139"/>
    </row>
    <row r="352" spans="1:18" ht="13.2">
      <c r="A352" s="139"/>
      <c r="B352" s="139"/>
      <c r="C352" s="139"/>
      <c r="D352" s="139"/>
      <c r="E352" s="139"/>
      <c r="F352" s="139"/>
      <c r="G352" s="139"/>
      <c r="H352" s="139"/>
      <c r="I352" s="139"/>
      <c r="J352" s="139"/>
      <c r="K352" s="139"/>
      <c r="L352" s="139"/>
      <c r="M352" s="139"/>
      <c r="N352" s="139"/>
      <c r="O352" s="139"/>
      <c r="P352" s="139"/>
      <c r="Q352" s="139"/>
      <c r="R352" s="139"/>
    </row>
    <row r="353" spans="1:18" ht="13.2">
      <c r="A353" s="139"/>
      <c r="B353" s="139"/>
      <c r="C353" s="139"/>
      <c r="D353" s="139"/>
      <c r="E353" s="139"/>
      <c r="F353" s="139"/>
      <c r="G353" s="139"/>
      <c r="H353" s="139"/>
      <c r="I353" s="139"/>
      <c r="J353" s="139"/>
      <c r="K353" s="139"/>
      <c r="L353" s="139"/>
      <c r="M353" s="139"/>
      <c r="N353" s="139"/>
      <c r="O353" s="139"/>
      <c r="P353" s="139"/>
      <c r="Q353" s="139"/>
      <c r="R353" s="139"/>
    </row>
    <row r="354" spans="1:18" ht="13.2">
      <c r="A354" s="139"/>
      <c r="B354" s="139"/>
      <c r="C354" s="139"/>
      <c r="D354" s="139"/>
      <c r="E354" s="139"/>
      <c r="F354" s="139"/>
      <c r="G354" s="139"/>
      <c r="H354" s="139"/>
      <c r="I354" s="139"/>
      <c r="J354" s="139"/>
      <c r="K354" s="139"/>
      <c r="L354" s="139"/>
      <c r="M354" s="139"/>
      <c r="N354" s="139"/>
      <c r="O354" s="139"/>
      <c r="P354" s="139"/>
      <c r="Q354" s="139"/>
      <c r="R354" s="139"/>
    </row>
    <row r="355" spans="1:18" ht="13.2">
      <c r="A355" s="139"/>
      <c r="B355" s="139"/>
      <c r="C355" s="139"/>
      <c r="D355" s="139"/>
      <c r="E355" s="139"/>
      <c r="F355" s="139"/>
      <c r="G355" s="139"/>
      <c r="H355" s="139"/>
      <c r="I355" s="139"/>
      <c r="J355" s="139"/>
      <c r="K355" s="139"/>
      <c r="L355" s="139"/>
      <c r="M355" s="139"/>
      <c r="N355" s="139"/>
      <c r="O355" s="139"/>
      <c r="P355" s="139"/>
      <c r="Q355" s="139"/>
      <c r="R355" s="139"/>
    </row>
    <row r="356" spans="1:18" ht="13.2">
      <c r="A356" s="139"/>
      <c r="B356" s="139"/>
      <c r="C356" s="139"/>
      <c r="D356" s="139"/>
      <c r="E356" s="139"/>
      <c r="F356" s="139"/>
      <c r="G356" s="139"/>
      <c r="H356" s="139"/>
      <c r="I356" s="139"/>
      <c r="J356" s="139"/>
      <c r="K356" s="139"/>
      <c r="L356" s="139"/>
      <c r="M356" s="139"/>
      <c r="N356" s="139"/>
      <c r="O356" s="139"/>
      <c r="P356" s="139"/>
      <c r="Q356" s="139"/>
      <c r="R356" s="139"/>
    </row>
    <row r="357" spans="1:18" ht="13.2">
      <c r="A357" s="139"/>
      <c r="B357" s="139"/>
      <c r="C357" s="139"/>
      <c r="D357" s="139"/>
      <c r="E357" s="139"/>
      <c r="F357" s="139"/>
      <c r="G357" s="139"/>
      <c r="H357" s="139"/>
      <c r="I357" s="139"/>
      <c r="J357" s="139"/>
      <c r="K357" s="139"/>
      <c r="L357" s="139"/>
      <c r="M357" s="139"/>
      <c r="N357" s="139"/>
      <c r="O357" s="139"/>
      <c r="P357" s="139"/>
      <c r="Q357" s="139"/>
      <c r="R357" s="139"/>
    </row>
    <row r="358" spans="1:18" ht="13.2">
      <c r="A358" s="139"/>
      <c r="B358" s="139"/>
      <c r="C358" s="139"/>
      <c r="D358" s="139"/>
      <c r="E358" s="139"/>
      <c r="F358" s="139"/>
      <c r="G358" s="139"/>
      <c r="H358" s="139"/>
      <c r="I358" s="139"/>
      <c r="J358" s="139"/>
      <c r="K358" s="139"/>
      <c r="L358" s="139"/>
      <c r="M358" s="139"/>
      <c r="N358" s="139"/>
      <c r="O358" s="139"/>
      <c r="P358" s="139"/>
      <c r="Q358" s="139"/>
      <c r="R358" s="139"/>
    </row>
    <row r="359" spans="1:18" ht="13.2">
      <c r="A359" s="139"/>
      <c r="B359" s="139"/>
      <c r="C359" s="139"/>
      <c r="D359" s="139"/>
      <c r="E359" s="139"/>
      <c r="F359" s="139"/>
      <c r="G359" s="139"/>
      <c r="H359" s="139"/>
      <c r="I359" s="139"/>
      <c r="J359" s="139"/>
      <c r="K359" s="139"/>
      <c r="L359" s="139"/>
      <c r="M359" s="139"/>
      <c r="N359" s="139"/>
      <c r="O359" s="139"/>
      <c r="P359" s="139"/>
      <c r="Q359" s="139"/>
      <c r="R359" s="139"/>
    </row>
    <row r="360" spans="1:18" ht="13.2">
      <c r="A360" s="139"/>
      <c r="B360" s="139"/>
      <c r="C360" s="139"/>
      <c r="D360" s="139"/>
      <c r="E360" s="139"/>
      <c r="F360" s="139"/>
      <c r="G360" s="139"/>
      <c r="H360" s="139"/>
      <c r="I360" s="139"/>
      <c r="J360" s="139"/>
      <c r="K360" s="139"/>
      <c r="L360" s="139"/>
      <c r="M360" s="139"/>
      <c r="N360" s="139"/>
      <c r="O360" s="139"/>
      <c r="P360" s="139"/>
      <c r="Q360" s="139"/>
      <c r="R360" s="139"/>
    </row>
    <row r="361" spans="1:18" ht="13.2">
      <c r="A361" s="139"/>
      <c r="B361" s="139"/>
      <c r="C361" s="139"/>
      <c r="D361" s="139"/>
      <c r="E361" s="139"/>
      <c r="F361" s="139"/>
      <c r="G361" s="139"/>
      <c r="H361" s="139"/>
      <c r="I361" s="139"/>
      <c r="J361" s="139"/>
      <c r="K361" s="139"/>
      <c r="L361" s="139"/>
      <c r="M361" s="139"/>
      <c r="N361" s="139"/>
      <c r="O361" s="139"/>
      <c r="P361" s="139"/>
      <c r="Q361" s="139"/>
      <c r="R361" s="139"/>
    </row>
    <row r="362" spans="1:18" ht="13.2">
      <c r="A362" s="139"/>
      <c r="B362" s="139"/>
      <c r="C362" s="139"/>
      <c r="D362" s="139"/>
      <c r="E362" s="139"/>
      <c r="F362" s="139"/>
      <c r="G362" s="139"/>
      <c r="H362" s="139"/>
      <c r="I362" s="139"/>
      <c r="J362" s="139"/>
      <c r="K362" s="139"/>
      <c r="L362" s="139"/>
      <c r="M362" s="139"/>
      <c r="N362" s="139"/>
      <c r="O362" s="139"/>
      <c r="P362" s="139"/>
      <c r="Q362" s="139"/>
      <c r="R362" s="139"/>
    </row>
    <row r="363" spans="1:18" ht="13.2">
      <c r="A363" s="139"/>
      <c r="B363" s="139"/>
      <c r="C363" s="139"/>
      <c r="D363" s="139"/>
      <c r="E363" s="139"/>
      <c r="F363" s="139"/>
      <c r="G363" s="139"/>
      <c r="H363" s="139"/>
      <c r="I363" s="139"/>
      <c r="J363" s="139"/>
      <c r="K363" s="139"/>
      <c r="L363" s="139"/>
      <c r="M363" s="139"/>
      <c r="N363" s="139"/>
      <c r="O363" s="139"/>
      <c r="P363" s="139"/>
      <c r="Q363" s="139"/>
      <c r="R363" s="139"/>
    </row>
    <row r="364" spans="1:18" ht="13.2">
      <c r="A364" s="139"/>
      <c r="B364" s="139"/>
      <c r="C364" s="139"/>
      <c r="D364" s="139"/>
      <c r="E364" s="139"/>
      <c r="F364" s="139"/>
      <c r="G364" s="139"/>
      <c r="H364" s="139"/>
      <c r="I364" s="139"/>
      <c r="J364" s="139"/>
      <c r="K364" s="139"/>
      <c r="L364" s="139"/>
      <c r="M364" s="139"/>
      <c r="N364" s="139"/>
      <c r="O364" s="139"/>
      <c r="P364" s="139"/>
      <c r="Q364" s="139"/>
      <c r="R364" s="139"/>
    </row>
    <row r="365" spans="1:18" ht="13.2">
      <c r="A365" s="139"/>
      <c r="B365" s="139"/>
      <c r="C365" s="139"/>
      <c r="D365" s="139"/>
      <c r="E365" s="139"/>
      <c r="F365" s="139"/>
      <c r="G365" s="139"/>
      <c r="H365" s="139"/>
      <c r="I365" s="139"/>
      <c r="J365" s="139"/>
      <c r="K365" s="139"/>
      <c r="L365" s="139"/>
      <c r="M365" s="139"/>
      <c r="N365" s="139"/>
      <c r="O365" s="139"/>
      <c r="P365" s="139"/>
      <c r="Q365" s="139"/>
      <c r="R365" s="139"/>
    </row>
    <row r="366" spans="1:18" ht="13.2">
      <c r="A366" s="139"/>
      <c r="B366" s="139"/>
      <c r="C366" s="139"/>
      <c r="D366" s="139"/>
      <c r="E366" s="139"/>
      <c r="F366" s="139"/>
      <c r="G366" s="139"/>
      <c r="H366" s="139"/>
      <c r="I366" s="139"/>
      <c r="J366" s="139"/>
      <c r="K366" s="139"/>
      <c r="L366" s="139"/>
      <c r="M366" s="139"/>
      <c r="N366" s="139"/>
      <c r="O366" s="139"/>
      <c r="P366" s="139"/>
      <c r="Q366" s="139"/>
      <c r="R366" s="139"/>
    </row>
    <row r="367" spans="1:18" ht="13.2">
      <c r="A367" s="139"/>
      <c r="B367" s="139"/>
      <c r="C367" s="139"/>
      <c r="D367" s="139"/>
      <c r="E367" s="139"/>
      <c r="F367" s="139"/>
      <c r="G367" s="139"/>
      <c r="H367" s="139"/>
      <c r="I367" s="139"/>
      <c r="J367" s="139"/>
      <c r="K367" s="139"/>
      <c r="L367" s="139"/>
      <c r="M367" s="139"/>
      <c r="N367" s="139"/>
      <c r="O367" s="139"/>
      <c r="P367" s="139"/>
      <c r="Q367" s="139"/>
      <c r="R367" s="139"/>
    </row>
    <row r="368" spans="1:18" ht="13.2">
      <c r="A368" s="139"/>
      <c r="B368" s="139"/>
      <c r="C368" s="139"/>
      <c r="D368" s="139"/>
      <c r="E368" s="139"/>
      <c r="F368" s="139"/>
      <c r="G368" s="139"/>
      <c r="H368" s="139"/>
      <c r="I368" s="139"/>
      <c r="J368" s="139"/>
      <c r="K368" s="139"/>
      <c r="L368" s="139"/>
      <c r="M368" s="139"/>
      <c r="N368" s="139"/>
      <c r="O368" s="139"/>
      <c r="P368" s="139"/>
      <c r="Q368" s="139"/>
      <c r="R368" s="139"/>
    </row>
    <row r="369" spans="1:18" ht="13.2">
      <c r="A369" s="139"/>
      <c r="B369" s="139"/>
      <c r="C369" s="139"/>
      <c r="D369" s="139"/>
      <c r="E369" s="139"/>
      <c r="F369" s="139"/>
      <c r="G369" s="139"/>
      <c r="H369" s="139"/>
      <c r="I369" s="139"/>
      <c r="J369" s="139"/>
      <c r="K369" s="139"/>
      <c r="L369" s="139"/>
      <c r="M369" s="139"/>
      <c r="N369" s="139"/>
      <c r="O369" s="139"/>
      <c r="P369" s="139"/>
      <c r="Q369" s="139"/>
      <c r="R369" s="139"/>
    </row>
    <row r="370" spans="1:18" ht="13.2">
      <c r="A370" s="139"/>
      <c r="B370" s="139"/>
      <c r="C370" s="139"/>
      <c r="D370" s="139"/>
      <c r="E370" s="139"/>
      <c r="F370" s="139"/>
      <c r="G370" s="139"/>
      <c r="H370" s="139"/>
      <c r="I370" s="139"/>
      <c r="J370" s="139"/>
      <c r="K370" s="139"/>
      <c r="L370" s="139"/>
      <c r="M370" s="139"/>
      <c r="N370" s="139"/>
      <c r="O370" s="139"/>
      <c r="P370" s="139"/>
      <c r="Q370" s="139"/>
      <c r="R370" s="139"/>
    </row>
    <row r="371" spans="1:18" ht="13.2">
      <c r="A371" s="139"/>
      <c r="B371" s="139"/>
      <c r="C371" s="139"/>
      <c r="D371" s="139"/>
      <c r="E371" s="139"/>
      <c r="F371" s="139"/>
      <c r="G371" s="139"/>
      <c r="H371" s="139"/>
      <c r="I371" s="139"/>
      <c r="J371" s="139"/>
      <c r="K371" s="139"/>
      <c r="L371" s="139"/>
      <c r="M371" s="139"/>
      <c r="N371" s="139"/>
      <c r="O371" s="139"/>
      <c r="P371" s="139"/>
      <c r="Q371" s="139"/>
      <c r="R371" s="139"/>
    </row>
    <row r="372" spans="1:18" ht="13.2">
      <c r="A372" s="139"/>
      <c r="B372" s="139"/>
      <c r="C372" s="139"/>
      <c r="D372" s="139"/>
      <c r="E372" s="139"/>
      <c r="F372" s="139"/>
      <c r="G372" s="139"/>
      <c r="H372" s="139"/>
      <c r="I372" s="139"/>
      <c r="J372" s="139"/>
      <c r="K372" s="139"/>
      <c r="L372" s="139"/>
      <c r="M372" s="139"/>
      <c r="N372" s="139"/>
      <c r="O372" s="139"/>
      <c r="P372" s="139"/>
      <c r="Q372" s="139"/>
      <c r="R372" s="139"/>
    </row>
    <row r="373" spans="1:18" ht="13.2">
      <c r="A373" s="139"/>
      <c r="B373" s="139"/>
      <c r="C373" s="139"/>
      <c r="D373" s="139"/>
      <c r="E373" s="139"/>
      <c r="F373" s="139"/>
      <c r="G373" s="139"/>
      <c r="H373" s="139"/>
      <c r="I373" s="139"/>
      <c r="J373" s="139"/>
      <c r="K373" s="139"/>
      <c r="L373" s="139"/>
      <c r="M373" s="139"/>
      <c r="N373" s="139"/>
      <c r="O373" s="139"/>
      <c r="P373" s="139"/>
      <c r="Q373" s="139"/>
      <c r="R373" s="139"/>
    </row>
    <row r="374" spans="1:18" ht="13.2">
      <c r="A374" s="139"/>
      <c r="B374" s="139"/>
      <c r="C374" s="139"/>
      <c r="D374" s="139"/>
      <c r="E374" s="139"/>
      <c r="F374" s="139"/>
      <c r="G374" s="139"/>
      <c r="H374" s="139"/>
      <c r="I374" s="139"/>
      <c r="J374" s="139"/>
      <c r="K374" s="139"/>
      <c r="L374" s="139"/>
      <c r="M374" s="139"/>
      <c r="N374" s="139"/>
      <c r="O374" s="139"/>
      <c r="P374" s="139"/>
      <c r="Q374" s="139"/>
      <c r="R374" s="139"/>
    </row>
    <row r="375" spans="1:18" ht="13.2">
      <c r="A375" s="139"/>
      <c r="B375" s="139"/>
      <c r="C375" s="139"/>
      <c r="D375" s="139"/>
      <c r="E375" s="139"/>
      <c r="F375" s="139"/>
      <c r="G375" s="139"/>
      <c r="H375" s="139"/>
      <c r="I375" s="139"/>
      <c r="J375" s="139"/>
      <c r="K375" s="139"/>
      <c r="L375" s="139"/>
      <c r="M375" s="139"/>
      <c r="N375" s="139"/>
      <c r="O375" s="139"/>
      <c r="P375" s="139"/>
      <c r="Q375" s="139"/>
      <c r="R375" s="139"/>
    </row>
    <row r="376" spans="1:18" ht="13.2">
      <c r="A376" s="139"/>
      <c r="B376" s="139"/>
      <c r="C376" s="139"/>
      <c r="D376" s="139"/>
      <c r="E376" s="139"/>
      <c r="F376" s="139"/>
      <c r="G376" s="139"/>
      <c r="H376" s="139"/>
      <c r="I376" s="139"/>
      <c r="J376" s="139"/>
      <c r="K376" s="139"/>
      <c r="L376" s="139"/>
      <c r="M376" s="139"/>
      <c r="N376" s="139"/>
      <c r="O376" s="139"/>
      <c r="P376" s="139"/>
      <c r="Q376" s="139"/>
      <c r="R376" s="139"/>
    </row>
    <row r="377" spans="1:18" ht="13.2">
      <c r="A377" s="139"/>
      <c r="B377" s="139"/>
      <c r="C377" s="139"/>
      <c r="D377" s="139"/>
      <c r="E377" s="139"/>
      <c r="F377" s="139"/>
      <c r="G377" s="139"/>
      <c r="H377" s="139"/>
      <c r="I377" s="139"/>
      <c r="J377" s="139"/>
      <c r="K377" s="139"/>
      <c r="L377" s="139"/>
      <c r="M377" s="139"/>
      <c r="N377" s="139"/>
      <c r="O377" s="139"/>
      <c r="P377" s="139"/>
      <c r="Q377" s="139"/>
      <c r="R377" s="139"/>
    </row>
    <row r="378" spans="1:18" ht="13.2">
      <c r="A378" s="139"/>
      <c r="B378" s="139"/>
      <c r="C378" s="139"/>
      <c r="D378" s="139"/>
      <c r="E378" s="139"/>
      <c r="F378" s="139"/>
      <c r="G378" s="139"/>
      <c r="H378" s="139"/>
      <c r="I378" s="139"/>
      <c r="J378" s="139"/>
      <c r="K378" s="139"/>
      <c r="L378" s="139"/>
      <c r="M378" s="139"/>
      <c r="N378" s="139"/>
      <c r="O378" s="139"/>
      <c r="P378" s="139"/>
      <c r="Q378" s="139"/>
      <c r="R378" s="139"/>
    </row>
    <row r="379" spans="1:18" ht="13.2">
      <c r="A379" s="139"/>
      <c r="B379" s="139"/>
      <c r="C379" s="139"/>
      <c r="D379" s="139"/>
      <c r="E379" s="139"/>
      <c r="F379" s="139"/>
      <c r="G379" s="139"/>
      <c r="H379" s="139"/>
      <c r="I379" s="139"/>
      <c r="J379" s="139"/>
      <c r="K379" s="139"/>
      <c r="L379" s="139"/>
      <c r="M379" s="139"/>
      <c r="N379" s="139"/>
      <c r="O379" s="139"/>
      <c r="P379" s="139"/>
      <c r="Q379" s="139"/>
      <c r="R379" s="139"/>
    </row>
    <row r="380" spans="1:18" ht="13.2">
      <c r="A380" s="139"/>
      <c r="B380" s="139"/>
      <c r="C380" s="139"/>
      <c r="D380" s="139"/>
      <c r="E380" s="139"/>
      <c r="F380" s="139"/>
      <c r="G380" s="139"/>
      <c r="H380" s="139"/>
      <c r="I380" s="139"/>
      <c r="J380" s="139"/>
      <c r="K380" s="139"/>
      <c r="L380" s="139"/>
      <c r="M380" s="139"/>
      <c r="N380" s="139"/>
      <c r="O380" s="139"/>
      <c r="P380" s="139"/>
      <c r="Q380" s="139"/>
      <c r="R380" s="139"/>
    </row>
    <row r="381" spans="1:18" ht="13.2">
      <c r="A381" s="139"/>
      <c r="B381" s="139"/>
      <c r="C381" s="139"/>
      <c r="D381" s="139"/>
      <c r="E381" s="139"/>
      <c r="F381" s="139"/>
      <c r="G381" s="139"/>
      <c r="H381" s="139"/>
      <c r="I381" s="139"/>
      <c r="J381" s="139"/>
      <c r="K381" s="139"/>
      <c r="L381" s="139"/>
      <c r="M381" s="139"/>
      <c r="N381" s="139"/>
      <c r="O381" s="139"/>
      <c r="P381" s="139"/>
      <c r="Q381" s="139"/>
      <c r="R381" s="139"/>
    </row>
    <row r="382" spans="1:18" ht="13.2">
      <c r="A382" s="139"/>
      <c r="B382" s="139"/>
      <c r="C382" s="139"/>
      <c r="D382" s="139"/>
      <c r="E382" s="139"/>
      <c r="F382" s="139"/>
      <c r="G382" s="139"/>
      <c r="H382" s="139"/>
      <c r="I382" s="139"/>
      <c r="J382" s="139"/>
      <c r="K382" s="139"/>
      <c r="L382" s="139"/>
      <c r="M382" s="139"/>
      <c r="N382" s="139"/>
      <c r="O382" s="139"/>
      <c r="P382" s="139"/>
      <c r="Q382" s="139"/>
      <c r="R382" s="139"/>
    </row>
    <row r="383" spans="1:18" ht="13.2">
      <c r="A383" s="139"/>
      <c r="B383" s="139"/>
      <c r="C383" s="139"/>
      <c r="D383" s="139"/>
      <c r="E383" s="139"/>
      <c r="F383" s="139"/>
      <c r="G383" s="139"/>
      <c r="H383" s="139"/>
      <c r="I383" s="139"/>
      <c r="J383" s="139"/>
      <c r="K383" s="139"/>
      <c r="L383" s="139"/>
      <c r="M383" s="139"/>
      <c r="N383" s="139"/>
      <c r="O383" s="139"/>
      <c r="P383" s="139"/>
      <c r="Q383" s="139"/>
      <c r="R383" s="139"/>
    </row>
    <row r="384" spans="1:18" ht="13.2">
      <c r="A384" s="139"/>
      <c r="B384" s="139"/>
      <c r="C384" s="139"/>
      <c r="D384" s="139"/>
      <c r="E384" s="139"/>
      <c r="F384" s="139"/>
      <c r="G384" s="139"/>
      <c r="H384" s="139"/>
      <c r="I384" s="139"/>
      <c r="J384" s="139"/>
      <c r="K384" s="139"/>
      <c r="L384" s="139"/>
      <c r="M384" s="139"/>
      <c r="N384" s="139"/>
      <c r="O384" s="139"/>
      <c r="P384" s="139"/>
      <c r="Q384" s="139"/>
      <c r="R384" s="139"/>
    </row>
    <row r="385" spans="1:18" ht="13.2">
      <c r="A385" s="139"/>
      <c r="B385" s="139"/>
      <c r="C385" s="139"/>
      <c r="D385" s="139"/>
      <c r="E385" s="139"/>
      <c r="F385" s="139"/>
      <c r="G385" s="139"/>
      <c r="H385" s="139"/>
      <c r="I385" s="139"/>
      <c r="J385" s="139"/>
      <c r="K385" s="139"/>
      <c r="L385" s="139"/>
      <c r="M385" s="139"/>
      <c r="N385" s="139"/>
      <c r="O385" s="139"/>
      <c r="P385" s="139"/>
      <c r="Q385" s="139"/>
      <c r="R385" s="139"/>
    </row>
    <row r="386" spans="1:18" ht="13.2">
      <c r="A386" s="139"/>
      <c r="B386" s="139"/>
      <c r="C386" s="139"/>
      <c r="D386" s="139"/>
      <c r="E386" s="139"/>
      <c r="F386" s="139"/>
      <c r="G386" s="139"/>
      <c r="H386" s="139"/>
      <c r="I386" s="139"/>
      <c r="J386" s="139"/>
      <c r="K386" s="139"/>
      <c r="L386" s="139"/>
      <c r="M386" s="139"/>
      <c r="N386" s="139"/>
      <c r="O386" s="139"/>
      <c r="P386" s="139"/>
      <c r="Q386" s="139"/>
      <c r="R386" s="139"/>
    </row>
    <row r="387" spans="1:18" ht="13.2">
      <c r="A387" s="139"/>
      <c r="B387" s="139"/>
      <c r="C387" s="139"/>
      <c r="D387" s="139"/>
      <c r="E387" s="139"/>
      <c r="F387" s="139"/>
      <c r="G387" s="139"/>
      <c r="H387" s="139"/>
      <c r="I387" s="139"/>
      <c r="J387" s="139"/>
      <c r="K387" s="139"/>
      <c r="L387" s="139"/>
      <c r="M387" s="139"/>
      <c r="N387" s="139"/>
      <c r="O387" s="139"/>
      <c r="P387" s="139"/>
      <c r="Q387" s="139"/>
      <c r="R387" s="139"/>
    </row>
    <row r="388" spans="1:18" ht="13.2">
      <c r="A388" s="139"/>
      <c r="B388" s="139"/>
      <c r="C388" s="139"/>
      <c r="D388" s="139"/>
      <c r="E388" s="139"/>
      <c r="F388" s="139"/>
      <c r="G388" s="139"/>
      <c r="H388" s="139"/>
      <c r="I388" s="139"/>
      <c r="J388" s="139"/>
      <c r="K388" s="139"/>
      <c r="L388" s="139"/>
      <c r="M388" s="139"/>
      <c r="N388" s="139"/>
      <c r="O388" s="139"/>
      <c r="P388" s="139"/>
      <c r="Q388" s="139"/>
      <c r="R388" s="139"/>
    </row>
    <row r="389" spans="1:18" ht="13.2">
      <c r="A389" s="139"/>
      <c r="B389" s="139"/>
      <c r="C389" s="139"/>
      <c r="D389" s="139"/>
      <c r="E389" s="139"/>
      <c r="F389" s="139"/>
      <c r="G389" s="139"/>
      <c r="H389" s="139"/>
      <c r="I389" s="139"/>
      <c r="J389" s="139"/>
      <c r="K389" s="139"/>
      <c r="L389" s="139"/>
      <c r="M389" s="139"/>
      <c r="N389" s="139"/>
      <c r="O389" s="139"/>
      <c r="P389" s="139"/>
      <c r="Q389" s="139"/>
      <c r="R389" s="139"/>
    </row>
    <row r="390" spans="1:18" ht="13.2">
      <c r="A390" s="139"/>
      <c r="B390" s="139"/>
      <c r="C390" s="139"/>
      <c r="D390" s="139"/>
      <c r="E390" s="139"/>
      <c r="F390" s="139"/>
      <c r="G390" s="139"/>
      <c r="H390" s="139"/>
      <c r="I390" s="139"/>
      <c r="J390" s="139"/>
      <c r="K390" s="139"/>
      <c r="L390" s="139"/>
      <c r="M390" s="139"/>
      <c r="N390" s="139"/>
      <c r="O390" s="139"/>
      <c r="P390" s="139"/>
      <c r="Q390" s="139"/>
      <c r="R390" s="139"/>
    </row>
    <row r="391" spans="1:18" ht="13.2">
      <c r="A391" s="139"/>
      <c r="B391" s="139"/>
      <c r="C391" s="139"/>
      <c r="D391" s="139"/>
      <c r="E391" s="139"/>
      <c r="F391" s="139"/>
      <c r="G391" s="139"/>
      <c r="H391" s="139"/>
      <c r="I391" s="139"/>
      <c r="J391" s="139"/>
      <c r="K391" s="139"/>
      <c r="L391" s="139"/>
      <c r="M391" s="139"/>
      <c r="N391" s="139"/>
      <c r="O391" s="139"/>
      <c r="P391" s="139"/>
      <c r="Q391" s="139"/>
      <c r="R391" s="139"/>
    </row>
    <row r="392" spans="1:18" ht="13.2">
      <c r="A392" s="139"/>
      <c r="B392" s="139"/>
      <c r="C392" s="139"/>
      <c r="D392" s="139"/>
      <c r="E392" s="139"/>
      <c r="F392" s="139"/>
      <c r="G392" s="139"/>
      <c r="H392" s="139"/>
      <c r="I392" s="139"/>
      <c r="J392" s="139"/>
      <c r="K392" s="139"/>
      <c r="L392" s="139"/>
      <c r="M392" s="139"/>
      <c r="N392" s="139"/>
      <c r="O392" s="139"/>
      <c r="P392" s="139"/>
      <c r="Q392" s="139"/>
      <c r="R392" s="139"/>
    </row>
    <row r="393" spans="1:18" ht="13.2">
      <c r="A393" s="139"/>
      <c r="B393" s="139"/>
      <c r="C393" s="139"/>
      <c r="D393" s="139"/>
      <c r="E393" s="139"/>
      <c r="F393" s="139"/>
      <c r="G393" s="139"/>
      <c r="H393" s="139"/>
      <c r="I393" s="139"/>
      <c r="J393" s="139"/>
      <c r="K393" s="139"/>
      <c r="L393" s="139"/>
      <c r="M393" s="139"/>
      <c r="N393" s="139"/>
      <c r="O393" s="139"/>
      <c r="P393" s="139"/>
      <c r="Q393" s="139"/>
      <c r="R393" s="139"/>
    </row>
    <row r="394" spans="1:18" ht="13.2">
      <c r="A394" s="139"/>
      <c r="B394" s="139"/>
      <c r="C394" s="139"/>
      <c r="D394" s="139"/>
      <c r="E394" s="139"/>
      <c r="F394" s="139"/>
      <c r="G394" s="139"/>
      <c r="H394" s="139"/>
      <c r="I394" s="139"/>
      <c r="J394" s="139"/>
      <c r="K394" s="139"/>
      <c r="L394" s="139"/>
      <c r="M394" s="139"/>
      <c r="N394" s="139"/>
      <c r="O394" s="139"/>
      <c r="P394" s="139"/>
      <c r="Q394" s="139"/>
      <c r="R394" s="139"/>
    </row>
    <row r="395" spans="1:18" ht="13.2">
      <c r="A395" s="139"/>
      <c r="B395" s="139"/>
      <c r="C395" s="139"/>
      <c r="D395" s="139"/>
      <c r="E395" s="139"/>
      <c r="F395" s="139"/>
      <c r="G395" s="139"/>
      <c r="H395" s="139"/>
      <c r="I395" s="139"/>
      <c r="J395" s="139"/>
      <c r="K395" s="139"/>
      <c r="L395" s="139"/>
      <c r="M395" s="139"/>
      <c r="N395" s="139"/>
      <c r="O395" s="139"/>
      <c r="P395" s="139"/>
      <c r="Q395" s="139"/>
      <c r="R395" s="139"/>
    </row>
    <row r="396" spans="1:18" ht="13.2">
      <c r="A396" s="139"/>
      <c r="B396" s="139"/>
      <c r="C396" s="139"/>
      <c r="D396" s="139"/>
      <c r="E396" s="139"/>
      <c r="F396" s="139"/>
      <c r="G396" s="139"/>
      <c r="H396" s="139"/>
      <c r="I396" s="139"/>
      <c r="J396" s="139"/>
      <c r="K396" s="139"/>
      <c r="L396" s="139"/>
      <c r="M396" s="139"/>
      <c r="N396" s="139"/>
      <c r="O396" s="139"/>
      <c r="P396" s="139"/>
      <c r="Q396" s="139"/>
      <c r="R396" s="139"/>
    </row>
    <row r="397" spans="1:18" ht="13.2">
      <c r="A397" s="139"/>
      <c r="B397" s="139"/>
      <c r="C397" s="139"/>
      <c r="D397" s="139"/>
      <c r="E397" s="139"/>
      <c r="F397" s="139"/>
      <c r="G397" s="139"/>
      <c r="H397" s="139"/>
      <c r="I397" s="139"/>
      <c r="J397" s="139"/>
      <c r="K397" s="139"/>
      <c r="L397" s="139"/>
      <c r="M397" s="139"/>
      <c r="N397" s="139"/>
      <c r="O397" s="139"/>
      <c r="P397" s="139"/>
      <c r="Q397" s="139"/>
      <c r="R397" s="139"/>
    </row>
    <row r="398" spans="1:18" ht="13.2">
      <c r="A398" s="139"/>
      <c r="B398" s="139"/>
      <c r="C398" s="139"/>
      <c r="D398" s="139"/>
      <c r="E398" s="139"/>
      <c r="F398" s="139"/>
      <c r="G398" s="139"/>
      <c r="H398" s="139"/>
      <c r="I398" s="139"/>
      <c r="J398" s="139"/>
      <c r="K398" s="139"/>
      <c r="L398" s="139"/>
      <c r="M398" s="139"/>
      <c r="N398" s="139"/>
      <c r="O398" s="139"/>
      <c r="P398" s="139"/>
      <c r="Q398" s="139"/>
      <c r="R398" s="139"/>
    </row>
    <row r="399" spans="1:18" ht="13.2">
      <c r="A399" s="139"/>
      <c r="B399" s="139"/>
      <c r="C399" s="139"/>
      <c r="D399" s="139"/>
      <c r="E399" s="139"/>
      <c r="F399" s="139"/>
      <c r="G399" s="139"/>
      <c r="H399" s="139"/>
      <c r="I399" s="139"/>
      <c r="J399" s="139"/>
      <c r="K399" s="139"/>
      <c r="L399" s="139"/>
      <c r="M399" s="139"/>
      <c r="N399" s="139"/>
      <c r="O399" s="139"/>
      <c r="P399" s="139"/>
      <c r="Q399" s="139"/>
      <c r="R399" s="139"/>
    </row>
    <row r="400" spans="1:18" ht="13.2">
      <c r="A400" s="139"/>
      <c r="B400" s="139"/>
      <c r="C400" s="139"/>
      <c r="D400" s="139"/>
      <c r="E400" s="139"/>
      <c r="F400" s="139"/>
      <c r="G400" s="139"/>
      <c r="H400" s="139"/>
      <c r="I400" s="139"/>
      <c r="J400" s="139"/>
      <c r="K400" s="139"/>
      <c r="L400" s="139"/>
      <c r="M400" s="139"/>
      <c r="N400" s="139"/>
      <c r="O400" s="139"/>
      <c r="P400" s="139"/>
      <c r="Q400" s="139"/>
      <c r="R400" s="139"/>
    </row>
    <row r="401" spans="1:18" ht="13.2">
      <c r="A401" s="139"/>
      <c r="B401" s="139"/>
      <c r="C401" s="139"/>
      <c r="D401" s="139"/>
      <c r="E401" s="139"/>
      <c r="F401" s="139"/>
      <c r="G401" s="139"/>
      <c r="H401" s="139"/>
      <c r="I401" s="139"/>
      <c r="J401" s="139"/>
      <c r="K401" s="139"/>
      <c r="L401" s="139"/>
      <c r="M401" s="139"/>
      <c r="N401" s="139"/>
      <c r="O401" s="139"/>
      <c r="P401" s="139"/>
      <c r="Q401" s="139"/>
      <c r="R401" s="139"/>
    </row>
    <row r="402" spans="1:18" ht="13.2">
      <c r="A402" s="139"/>
      <c r="B402" s="139"/>
      <c r="C402" s="139"/>
      <c r="D402" s="139"/>
      <c r="E402" s="139"/>
      <c r="F402" s="139"/>
      <c r="G402" s="139"/>
      <c r="H402" s="139"/>
      <c r="I402" s="139"/>
      <c r="J402" s="139"/>
      <c r="K402" s="139"/>
      <c r="L402" s="139"/>
      <c r="M402" s="139"/>
      <c r="N402" s="139"/>
      <c r="O402" s="139"/>
      <c r="P402" s="139"/>
      <c r="Q402" s="139"/>
      <c r="R402" s="139"/>
    </row>
    <row r="403" spans="1:18" ht="13.2">
      <c r="A403" s="139"/>
      <c r="B403" s="139"/>
      <c r="C403" s="139"/>
      <c r="D403" s="139"/>
      <c r="E403" s="139"/>
      <c r="F403" s="139"/>
      <c r="G403" s="139"/>
      <c r="H403" s="139"/>
      <c r="I403" s="139"/>
      <c r="J403" s="139"/>
      <c r="K403" s="139"/>
      <c r="L403" s="139"/>
      <c r="M403" s="139"/>
      <c r="N403" s="139"/>
      <c r="O403" s="139"/>
      <c r="P403" s="139"/>
      <c r="Q403" s="139"/>
      <c r="R403" s="139"/>
    </row>
    <row r="404" spans="1:18" ht="13.2">
      <c r="A404" s="139"/>
      <c r="B404" s="139"/>
      <c r="C404" s="139"/>
      <c r="D404" s="139"/>
      <c r="E404" s="139"/>
      <c r="F404" s="139"/>
      <c r="G404" s="139"/>
      <c r="H404" s="139"/>
      <c r="I404" s="139"/>
      <c r="J404" s="139"/>
      <c r="K404" s="139"/>
      <c r="L404" s="139"/>
      <c r="M404" s="139"/>
      <c r="N404" s="139"/>
      <c r="O404" s="139"/>
      <c r="P404" s="139"/>
      <c r="Q404" s="139"/>
      <c r="R404" s="139"/>
    </row>
    <row r="405" spans="1:18" ht="13.2">
      <c r="A405" s="139"/>
      <c r="B405" s="139"/>
      <c r="C405" s="139"/>
      <c r="D405" s="139"/>
      <c r="E405" s="139"/>
      <c r="F405" s="139"/>
      <c r="G405" s="139"/>
      <c r="H405" s="139"/>
      <c r="I405" s="139"/>
      <c r="J405" s="139"/>
      <c r="K405" s="139"/>
      <c r="L405" s="139"/>
      <c r="M405" s="139"/>
      <c r="N405" s="139"/>
      <c r="O405" s="139"/>
      <c r="P405" s="139"/>
      <c r="Q405" s="139"/>
      <c r="R405" s="139"/>
    </row>
    <row r="406" spans="1:18" ht="13.2">
      <c r="A406" s="139"/>
      <c r="B406" s="139"/>
      <c r="C406" s="139"/>
      <c r="D406" s="139"/>
      <c r="E406" s="139"/>
      <c r="F406" s="139"/>
      <c r="G406" s="139"/>
      <c r="H406" s="139"/>
      <c r="I406" s="139"/>
      <c r="J406" s="139"/>
      <c r="K406" s="139"/>
      <c r="L406" s="139"/>
      <c r="M406" s="139"/>
      <c r="N406" s="139"/>
      <c r="O406" s="139"/>
      <c r="P406" s="139"/>
      <c r="Q406" s="139"/>
      <c r="R406" s="139"/>
    </row>
    <row r="407" spans="1:18" ht="13.2">
      <c r="A407" s="139"/>
      <c r="B407" s="139"/>
      <c r="C407" s="139"/>
      <c r="D407" s="139"/>
      <c r="E407" s="139"/>
      <c r="F407" s="139"/>
      <c r="G407" s="139"/>
      <c r="H407" s="139"/>
      <c r="I407" s="139"/>
      <c r="J407" s="139"/>
      <c r="K407" s="139"/>
      <c r="L407" s="139"/>
      <c r="M407" s="139"/>
      <c r="N407" s="139"/>
      <c r="O407" s="139"/>
      <c r="P407" s="139"/>
      <c r="Q407" s="139"/>
      <c r="R407" s="139"/>
    </row>
    <row r="408" spans="1:18" ht="13.2">
      <c r="A408" s="139"/>
      <c r="B408" s="139"/>
      <c r="C408" s="139"/>
      <c r="D408" s="139"/>
      <c r="E408" s="139"/>
      <c r="F408" s="139"/>
      <c r="G408" s="139"/>
      <c r="H408" s="139"/>
      <c r="I408" s="139"/>
      <c r="J408" s="139"/>
      <c r="K408" s="139"/>
      <c r="L408" s="139"/>
      <c r="M408" s="139"/>
      <c r="N408" s="139"/>
      <c r="O408" s="139"/>
      <c r="P408" s="139"/>
      <c r="Q408" s="139"/>
      <c r="R408" s="139"/>
    </row>
    <row r="409" spans="1:18" ht="13.2">
      <c r="A409" s="139"/>
      <c r="B409" s="139"/>
      <c r="C409" s="139"/>
      <c r="D409" s="139"/>
      <c r="E409" s="139"/>
      <c r="F409" s="139"/>
      <c r="G409" s="139"/>
      <c r="H409" s="139"/>
      <c r="I409" s="139"/>
      <c r="J409" s="139"/>
      <c r="K409" s="139"/>
      <c r="L409" s="139"/>
      <c r="M409" s="139"/>
      <c r="N409" s="139"/>
      <c r="O409" s="139"/>
      <c r="P409" s="139"/>
      <c r="Q409" s="139"/>
      <c r="R409" s="139"/>
    </row>
    <row r="410" spans="1:18" ht="13.2">
      <c r="A410" s="139"/>
      <c r="B410" s="139"/>
      <c r="C410" s="139"/>
      <c r="D410" s="139"/>
      <c r="E410" s="139"/>
      <c r="F410" s="139"/>
      <c r="G410" s="139"/>
      <c r="H410" s="139"/>
      <c r="I410" s="139"/>
      <c r="J410" s="139"/>
      <c r="K410" s="139"/>
      <c r="L410" s="139"/>
      <c r="M410" s="139"/>
      <c r="N410" s="139"/>
      <c r="O410" s="139"/>
      <c r="P410" s="139"/>
      <c r="Q410" s="139"/>
      <c r="R410" s="139"/>
    </row>
    <row r="411" spans="1:18" ht="13.2">
      <c r="A411" s="139"/>
      <c r="B411" s="139"/>
      <c r="C411" s="139"/>
      <c r="D411" s="139"/>
      <c r="E411" s="139"/>
      <c r="F411" s="139"/>
      <c r="G411" s="139"/>
      <c r="H411" s="139"/>
      <c r="I411" s="139"/>
      <c r="J411" s="139"/>
      <c r="K411" s="139"/>
      <c r="L411" s="139"/>
      <c r="M411" s="139"/>
      <c r="N411" s="139"/>
      <c r="O411" s="139"/>
      <c r="P411" s="139"/>
      <c r="Q411" s="139"/>
      <c r="R411" s="139"/>
    </row>
    <row r="412" spans="1:18" ht="13.2">
      <c r="A412" s="139"/>
      <c r="B412" s="139"/>
      <c r="C412" s="139"/>
      <c r="D412" s="139"/>
      <c r="E412" s="139"/>
      <c r="F412" s="139"/>
      <c r="G412" s="139"/>
      <c r="H412" s="139"/>
      <c r="I412" s="139"/>
      <c r="J412" s="139"/>
      <c r="K412" s="139"/>
      <c r="L412" s="139"/>
      <c r="M412" s="139"/>
      <c r="N412" s="139"/>
      <c r="O412" s="139"/>
      <c r="P412" s="139"/>
      <c r="Q412" s="139"/>
      <c r="R412" s="139"/>
    </row>
    <row r="413" spans="1:18" ht="13.2">
      <c r="A413" s="139"/>
      <c r="B413" s="139"/>
      <c r="C413" s="139"/>
      <c r="D413" s="139"/>
      <c r="E413" s="139"/>
      <c r="F413" s="139"/>
      <c r="G413" s="139"/>
      <c r="H413" s="139"/>
      <c r="I413" s="139"/>
      <c r="J413" s="139"/>
      <c r="K413" s="139"/>
      <c r="L413" s="139"/>
      <c r="M413" s="139"/>
      <c r="N413" s="139"/>
      <c r="O413" s="139"/>
      <c r="P413" s="139"/>
      <c r="Q413" s="139"/>
      <c r="R413" s="139"/>
    </row>
    <row r="414" spans="1:18" ht="13.2">
      <c r="A414" s="139"/>
      <c r="B414" s="139"/>
      <c r="C414" s="139"/>
      <c r="D414" s="139"/>
      <c r="E414" s="139"/>
      <c r="F414" s="139"/>
      <c r="G414" s="139"/>
      <c r="H414" s="139"/>
      <c r="I414" s="139"/>
      <c r="J414" s="139"/>
      <c r="K414" s="139"/>
      <c r="L414" s="139"/>
      <c r="M414" s="139"/>
      <c r="N414" s="139"/>
      <c r="O414" s="139"/>
      <c r="P414" s="139"/>
      <c r="Q414" s="139"/>
      <c r="R414" s="139"/>
    </row>
    <row r="415" spans="1:18" ht="13.2">
      <c r="A415" s="139"/>
      <c r="B415" s="139"/>
      <c r="C415" s="139"/>
      <c r="D415" s="139"/>
      <c r="E415" s="139"/>
      <c r="F415" s="139"/>
      <c r="G415" s="139"/>
      <c r="H415" s="139"/>
      <c r="I415" s="139"/>
      <c r="J415" s="139"/>
      <c r="K415" s="139"/>
      <c r="L415" s="139"/>
      <c r="M415" s="139"/>
      <c r="N415" s="139"/>
      <c r="O415" s="139"/>
      <c r="P415" s="139"/>
      <c r="Q415" s="139"/>
      <c r="R415" s="139"/>
    </row>
    <row r="416" spans="1:18" ht="13.2">
      <c r="A416" s="139"/>
      <c r="B416" s="139"/>
      <c r="C416" s="139"/>
      <c r="D416" s="139"/>
      <c r="E416" s="139"/>
      <c r="F416" s="139"/>
      <c r="G416" s="139"/>
      <c r="H416" s="139"/>
      <c r="I416" s="139"/>
      <c r="J416" s="139"/>
      <c r="K416" s="139"/>
      <c r="L416" s="139"/>
      <c r="M416" s="139"/>
      <c r="N416" s="139"/>
      <c r="O416" s="139"/>
      <c r="P416" s="139"/>
      <c r="Q416" s="139"/>
      <c r="R416" s="139"/>
    </row>
    <row r="417" spans="1:18" ht="13.2">
      <c r="A417" s="139"/>
      <c r="B417" s="139"/>
      <c r="C417" s="139"/>
      <c r="D417" s="139"/>
      <c r="E417" s="139"/>
      <c r="F417" s="139"/>
      <c r="G417" s="139"/>
      <c r="H417" s="139"/>
      <c r="I417" s="139"/>
      <c r="J417" s="139"/>
      <c r="K417" s="139"/>
      <c r="L417" s="139"/>
      <c r="M417" s="139"/>
      <c r="N417" s="139"/>
      <c r="O417" s="139"/>
      <c r="P417" s="139"/>
      <c r="Q417" s="139"/>
      <c r="R417" s="139"/>
    </row>
    <row r="418" spans="1:18" ht="13.2">
      <c r="A418" s="139"/>
      <c r="B418" s="139"/>
      <c r="C418" s="139"/>
      <c r="D418" s="139"/>
      <c r="E418" s="139"/>
      <c r="F418" s="139"/>
      <c r="G418" s="139"/>
      <c r="H418" s="139"/>
      <c r="I418" s="139"/>
      <c r="J418" s="139"/>
      <c r="K418" s="139"/>
      <c r="L418" s="139"/>
      <c r="M418" s="139"/>
      <c r="N418" s="139"/>
      <c r="O418" s="139"/>
      <c r="P418" s="139"/>
      <c r="Q418" s="139"/>
      <c r="R418" s="139"/>
    </row>
    <row r="419" spans="1:18" ht="13.2">
      <c r="A419" s="139"/>
      <c r="B419" s="139"/>
      <c r="C419" s="139"/>
      <c r="D419" s="139"/>
      <c r="E419" s="139"/>
      <c r="F419" s="139"/>
      <c r="G419" s="139"/>
      <c r="H419" s="139"/>
      <c r="I419" s="139"/>
      <c r="J419" s="139"/>
      <c r="K419" s="139"/>
      <c r="L419" s="139"/>
      <c r="M419" s="139"/>
      <c r="N419" s="139"/>
      <c r="O419" s="139"/>
      <c r="P419" s="139"/>
      <c r="Q419" s="139"/>
      <c r="R419" s="139"/>
    </row>
    <row r="420" spans="1:18" ht="13.2">
      <c r="A420" s="139"/>
      <c r="B420" s="139"/>
      <c r="C420" s="139"/>
      <c r="D420" s="139"/>
      <c r="E420" s="139"/>
      <c r="F420" s="139"/>
      <c r="G420" s="139"/>
      <c r="H420" s="139"/>
      <c r="I420" s="139"/>
      <c r="J420" s="139"/>
      <c r="K420" s="139"/>
      <c r="L420" s="139"/>
      <c r="M420" s="139"/>
      <c r="N420" s="139"/>
      <c r="O420" s="139"/>
      <c r="P420" s="139"/>
      <c r="Q420" s="139"/>
      <c r="R420" s="139"/>
    </row>
    <row r="421" spans="1:18" ht="13.2">
      <c r="A421" s="139"/>
      <c r="B421" s="139"/>
      <c r="C421" s="139"/>
      <c r="D421" s="139"/>
      <c r="E421" s="139"/>
      <c r="F421" s="139"/>
      <c r="G421" s="139"/>
      <c r="H421" s="139"/>
      <c r="I421" s="139"/>
      <c r="J421" s="139"/>
      <c r="K421" s="139"/>
      <c r="L421" s="139"/>
      <c r="M421" s="139"/>
      <c r="N421" s="139"/>
      <c r="O421" s="139"/>
      <c r="P421" s="139"/>
      <c r="Q421" s="139"/>
      <c r="R421" s="139"/>
    </row>
    <row r="422" spans="1:18" ht="13.2">
      <c r="A422" s="139"/>
      <c r="B422" s="139"/>
      <c r="C422" s="139"/>
      <c r="D422" s="139"/>
      <c r="E422" s="139"/>
      <c r="F422" s="139"/>
      <c r="G422" s="139"/>
      <c r="H422" s="139"/>
      <c r="I422" s="139"/>
      <c r="J422" s="139"/>
      <c r="K422" s="139"/>
      <c r="L422" s="139"/>
      <c r="M422" s="139"/>
      <c r="N422" s="139"/>
      <c r="O422" s="139"/>
      <c r="P422" s="139"/>
      <c r="Q422" s="139"/>
      <c r="R422" s="139"/>
    </row>
    <row r="423" spans="1:18" ht="13.2">
      <c r="A423" s="139"/>
      <c r="B423" s="139"/>
      <c r="C423" s="139"/>
      <c r="D423" s="139"/>
      <c r="E423" s="139"/>
      <c r="F423" s="139"/>
      <c r="G423" s="139"/>
      <c r="H423" s="139"/>
      <c r="I423" s="139"/>
      <c r="J423" s="139"/>
      <c r="K423" s="139"/>
      <c r="L423" s="139"/>
      <c r="M423" s="139"/>
      <c r="N423" s="139"/>
      <c r="O423" s="139"/>
      <c r="P423" s="139"/>
      <c r="Q423" s="139"/>
      <c r="R423" s="139"/>
    </row>
    <row r="424" spans="1:18" ht="13.2">
      <c r="A424" s="139"/>
      <c r="B424" s="139"/>
      <c r="C424" s="139"/>
      <c r="D424" s="139"/>
      <c r="E424" s="139"/>
      <c r="F424" s="139"/>
      <c r="G424" s="139"/>
      <c r="H424" s="139"/>
      <c r="I424" s="139"/>
      <c r="J424" s="139"/>
      <c r="K424" s="139"/>
      <c r="L424" s="139"/>
      <c r="M424" s="139"/>
      <c r="N424" s="139"/>
      <c r="O424" s="139"/>
      <c r="P424" s="139"/>
      <c r="Q424" s="139"/>
      <c r="R424" s="139"/>
    </row>
    <row r="425" spans="1:18" ht="13.2">
      <c r="A425" s="139"/>
      <c r="B425" s="139"/>
      <c r="C425" s="139"/>
      <c r="D425" s="139"/>
      <c r="E425" s="139"/>
      <c r="F425" s="139"/>
      <c r="G425" s="139"/>
      <c r="H425" s="139"/>
      <c r="I425" s="139"/>
      <c r="J425" s="139"/>
      <c r="K425" s="139"/>
      <c r="L425" s="139"/>
      <c r="M425" s="139"/>
      <c r="N425" s="139"/>
      <c r="O425" s="139"/>
      <c r="P425" s="139"/>
      <c r="Q425" s="139"/>
      <c r="R425" s="139"/>
    </row>
    <row r="426" spans="1:18" ht="13.2">
      <c r="A426" s="139"/>
      <c r="B426" s="139"/>
      <c r="C426" s="139"/>
      <c r="D426" s="139"/>
      <c r="E426" s="139"/>
      <c r="F426" s="139"/>
      <c r="G426" s="139"/>
      <c r="H426" s="139"/>
      <c r="I426" s="139"/>
      <c r="J426" s="139"/>
      <c r="K426" s="139"/>
      <c r="L426" s="139"/>
      <c r="M426" s="139"/>
      <c r="N426" s="139"/>
      <c r="O426" s="139"/>
      <c r="P426" s="139"/>
      <c r="Q426" s="139"/>
      <c r="R426" s="139"/>
    </row>
    <row r="427" spans="1:18" ht="13.2">
      <c r="A427" s="139"/>
      <c r="B427" s="139"/>
      <c r="C427" s="139"/>
      <c r="D427" s="139"/>
      <c r="E427" s="139"/>
      <c r="F427" s="139"/>
      <c r="G427" s="139"/>
      <c r="H427" s="139"/>
      <c r="I427" s="139"/>
      <c r="J427" s="139"/>
      <c r="K427" s="139"/>
      <c r="L427" s="139"/>
      <c r="M427" s="139"/>
      <c r="N427" s="139"/>
      <c r="O427" s="139"/>
      <c r="P427" s="139"/>
      <c r="Q427" s="139"/>
      <c r="R427" s="139"/>
    </row>
    <row r="428" spans="1:18" ht="13.2">
      <c r="A428" s="139"/>
      <c r="B428" s="139"/>
      <c r="C428" s="139"/>
      <c r="D428" s="139"/>
      <c r="E428" s="139"/>
      <c r="F428" s="139"/>
      <c r="G428" s="139"/>
      <c r="H428" s="139"/>
      <c r="I428" s="139"/>
      <c r="J428" s="139"/>
      <c r="K428" s="139"/>
      <c r="L428" s="139"/>
      <c r="M428" s="139"/>
      <c r="N428" s="139"/>
      <c r="O428" s="139"/>
      <c r="P428" s="139"/>
      <c r="Q428" s="139"/>
      <c r="R428" s="139"/>
    </row>
    <row r="429" spans="1:18" ht="13.2">
      <c r="A429" s="139"/>
      <c r="B429" s="139"/>
      <c r="C429" s="139"/>
      <c r="D429" s="139"/>
      <c r="E429" s="139"/>
      <c r="F429" s="139"/>
      <c r="G429" s="139"/>
      <c r="H429" s="139"/>
      <c r="I429" s="139"/>
      <c r="J429" s="139"/>
      <c r="K429" s="139"/>
      <c r="L429" s="139"/>
      <c r="M429" s="139"/>
      <c r="N429" s="139"/>
      <c r="O429" s="139"/>
      <c r="P429" s="139"/>
      <c r="Q429" s="139"/>
      <c r="R429" s="139"/>
    </row>
    <row r="430" spans="1:18" ht="13.2">
      <c r="A430" s="139"/>
      <c r="B430" s="139"/>
      <c r="C430" s="139"/>
      <c r="D430" s="139"/>
      <c r="E430" s="139"/>
      <c r="F430" s="139"/>
      <c r="G430" s="139"/>
      <c r="H430" s="139"/>
      <c r="I430" s="139"/>
      <c r="J430" s="139"/>
      <c r="K430" s="139"/>
      <c r="L430" s="139"/>
      <c r="M430" s="139"/>
      <c r="N430" s="139"/>
      <c r="O430" s="139"/>
      <c r="P430" s="139"/>
      <c r="Q430" s="139"/>
      <c r="R430" s="139"/>
    </row>
    <row r="431" spans="1:18" ht="13.2">
      <c r="A431" s="139"/>
      <c r="B431" s="139"/>
      <c r="C431" s="139"/>
      <c r="D431" s="139"/>
      <c r="E431" s="139"/>
      <c r="F431" s="139"/>
      <c r="G431" s="139"/>
      <c r="H431" s="139"/>
      <c r="I431" s="139"/>
      <c r="J431" s="139"/>
      <c r="K431" s="139"/>
      <c r="L431" s="139"/>
      <c r="M431" s="139"/>
      <c r="N431" s="139"/>
      <c r="O431" s="139"/>
      <c r="P431" s="139"/>
      <c r="Q431" s="139"/>
      <c r="R431" s="139"/>
    </row>
    <row r="432" spans="1:18" ht="13.2">
      <c r="A432" s="139"/>
      <c r="B432" s="139"/>
      <c r="C432" s="139"/>
      <c r="D432" s="139"/>
      <c r="E432" s="139"/>
      <c r="F432" s="139"/>
      <c r="G432" s="139"/>
      <c r="H432" s="139"/>
      <c r="I432" s="139"/>
      <c r="J432" s="139"/>
      <c r="K432" s="139"/>
      <c r="L432" s="139"/>
      <c r="M432" s="139"/>
      <c r="N432" s="139"/>
      <c r="O432" s="139"/>
      <c r="P432" s="139"/>
      <c r="Q432" s="139"/>
      <c r="R432" s="139"/>
    </row>
    <row r="433" spans="1:18" ht="13.2">
      <c r="A433" s="139"/>
      <c r="B433" s="139"/>
      <c r="C433" s="139"/>
      <c r="D433" s="139"/>
      <c r="E433" s="139"/>
      <c r="F433" s="139"/>
      <c r="G433" s="139"/>
      <c r="H433" s="139"/>
      <c r="I433" s="139"/>
      <c r="J433" s="139"/>
      <c r="K433" s="139"/>
      <c r="L433" s="139"/>
      <c r="M433" s="139"/>
      <c r="N433" s="139"/>
      <c r="O433" s="139"/>
      <c r="P433" s="139"/>
      <c r="Q433" s="139"/>
      <c r="R433" s="139"/>
    </row>
    <row r="434" spans="1:18" ht="13.2">
      <c r="A434" s="139"/>
      <c r="B434" s="139"/>
      <c r="C434" s="139"/>
      <c r="D434" s="139"/>
      <c r="E434" s="139"/>
      <c r="F434" s="139"/>
      <c r="G434" s="139"/>
      <c r="H434" s="139"/>
      <c r="I434" s="139"/>
      <c r="J434" s="139"/>
      <c r="K434" s="139"/>
      <c r="L434" s="139"/>
      <c r="M434" s="139"/>
      <c r="N434" s="139"/>
      <c r="O434" s="139"/>
      <c r="P434" s="139"/>
      <c r="Q434" s="139"/>
      <c r="R434" s="139"/>
    </row>
    <row r="435" spans="1:18" ht="13.2">
      <c r="A435" s="139"/>
      <c r="B435" s="139"/>
      <c r="C435" s="139"/>
      <c r="D435" s="139"/>
      <c r="E435" s="139"/>
      <c r="F435" s="139"/>
      <c r="G435" s="139"/>
      <c r="H435" s="139"/>
      <c r="I435" s="139"/>
      <c r="J435" s="139"/>
      <c r="K435" s="139"/>
      <c r="L435" s="139"/>
      <c r="M435" s="139"/>
      <c r="N435" s="139"/>
      <c r="O435" s="139"/>
      <c r="P435" s="139"/>
      <c r="Q435" s="139"/>
      <c r="R435" s="139"/>
    </row>
    <row r="436" spans="1:18" ht="13.2">
      <c r="A436" s="139"/>
      <c r="B436" s="139"/>
      <c r="C436" s="139"/>
      <c r="D436" s="139"/>
      <c r="E436" s="139"/>
      <c r="F436" s="139"/>
      <c r="G436" s="139"/>
      <c r="H436" s="139"/>
      <c r="I436" s="139"/>
      <c r="J436" s="139"/>
      <c r="K436" s="139"/>
      <c r="L436" s="139"/>
      <c r="M436" s="139"/>
      <c r="N436" s="139"/>
      <c r="O436" s="139"/>
      <c r="P436" s="139"/>
      <c r="Q436" s="139"/>
      <c r="R436" s="139"/>
    </row>
    <row r="437" spans="1:18" ht="13.2">
      <c r="A437" s="139"/>
      <c r="B437" s="139"/>
      <c r="C437" s="139"/>
      <c r="D437" s="139"/>
      <c r="E437" s="139"/>
      <c r="F437" s="139"/>
      <c r="G437" s="139"/>
      <c r="H437" s="139"/>
      <c r="I437" s="139"/>
      <c r="J437" s="139"/>
      <c r="K437" s="139"/>
      <c r="L437" s="139"/>
      <c r="M437" s="139"/>
      <c r="N437" s="139"/>
      <c r="O437" s="139"/>
      <c r="P437" s="139"/>
      <c r="Q437" s="139"/>
      <c r="R437" s="139"/>
    </row>
    <row r="438" spans="1:18" ht="13.2">
      <c r="A438" s="139"/>
      <c r="B438" s="139"/>
      <c r="C438" s="139"/>
      <c r="D438" s="139"/>
      <c r="E438" s="139"/>
      <c r="F438" s="139"/>
      <c r="G438" s="139"/>
      <c r="H438" s="139"/>
      <c r="I438" s="139"/>
      <c r="J438" s="139"/>
      <c r="K438" s="139"/>
      <c r="L438" s="139"/>
      <c r="M438" s="139"/>
      <c r="N438" s="139"/>
      <c r="O438" s="139"/>
      <c r="P438" s="139"/>
      <c r="Q438" s="139"/>
      <c r="R438" s="139"/>
    </row>
    <row r="439" spans="1:18" ht="13.2">
      <c r="A439" s="139"/>
      <c r="B439" s="139"/>
      <c r="C439" s="139"/>
      <c r="D439" s="139"/>
      <c r="E439" s="139"/>
      <c r="F439" s="139"/>
      <c r="G439" s="139"/>
      <c r="H439" s="139"/>
      <c r="I439" s="139"/>
      <c r="J439" s="139"/>
      <c r="K439" s="139"/>
      <c r="L439" s="139"/>
      <c r="M439" s="139"/>
      <c r="N439" s="139"/>
      <c r="O439" s="139"/>
      <c r="P439" s="139"/>
      <c r="Q439" s="139"/>
      <c r="R439" s="139"/>
    </row>
    <row r="440" spans="1:18" ht="13.2">
      <c r="A440" s="139"/>
      <c r="B440" s="139"/>
      <c r="C440" s="139"/>
      <c r="D440" s="139"/>
      <c r="E440" s="139"/>
      <c r="F440" s="139"/>
      <c r="G440" s="139"/>
      <c r="H440" s="139"/>
      <c r="I440" s="139"/>
      <c r="J440" s="139"/>
      <c r="K440" s="139"/>
      <c r="L440" s="139"/>
      <c r="M440" s="139"/>
      <c r="N440" s="139"/>
      <c r="O440" s="139"/>
      <c r="P440" s="139"/>
      <c r="Q440" s="139"/>
      <c r="R440" s="139"/>
    </row>
    <row r="441" spans="1:18" ht="13.2">
      <c r="A441" s="139"/>
      <c r="B441" s="139"/>
      <c r="C441" s="139"/>
      <c r="D441" s="139"/>
      <c r="E441" s="139"/>
      <c r="F441" s="139"/>
      <c r="G441" s="139"/>
      <c r="H441" s="139"/>
      <c r="I441" s="139"/>
      <c r="J441" s="139"/>
      <c r="K441" s="139"/>
      <c r="L441" s="139"/>
      <c r="M441" s="139"/>
      <c r="N441" s="139"/>
      <c r="O441" s="139"/>
      <c r="P441" s="139"/>
      <c r="Q441" s="139"/>
      <c r="R441" s="139"/>
    </row>
    <row r="442" spans="1:18" ht="13.2">
      <c r="A442" s="139"/>
      <c r="B442" s="139"/>
      <c r="C442" s="139"/>
      <c r="D442" s="139"/>
      <c r="E442" s="139"/>
      <c r="F442" s="139"/>
      <c r="G442" s="139"/>
      <c r="H442" s="139"/>
      <c r="I442" s="139"/>
      <c r="J442" s="139"/>
      <c r="K442" s="139"/>
      <c r="L442" s="139"/>
      <c r="M442" s="139"/>
      <c r="N442" s="139"/>
      <c r="O442" s="139"/>
      <c r="P442" s="139"/>
      <c r="Q442" s="139"/>
      <c r="R442" s="139"/>
    </row>
    <row r="443" spans="1:18" ht="13.2">
      <c r="A443" s="139"/>
      <c r="B443" s="139"/>
      <c r="C443" s="139"/>
      <c r="D443" s="139"/>
      <c r="E443" s="139"/>
      <c r="F443" s="139"/>
      <c r="G443" s="139"/>
      <c r="H443" s="139"/>
      <c r="I443" s="139"/>
      <c r="J443" s="139"/>
      <c r="K443" s="139"/>
      <c r="L443" s="139"/>
      <c r="M443" s="139"/>
      <c r="N443" s="139"/>
      <c r="O443" s="139"/>
      <c r="P443" s="139"/>
      <c r="Q443" s="139"/>
      <c r="R443" s="139"/>
    </row>
    <row r="444" spans="1:18" ht="13.2">
      <c r="A444" s="139"/>
      <c r="B444" s="139"/>
      <c r="C444" s="139"/>
      <c r="D444" s="139"/>
      <c r="E444" s="139"/>
      <c r="F444" s="139"/>
      <c r="G444" s="139"/>
      <c r="H444" s="139"/>
      <c r="I444" s="139"/>
      <c r="J444" s="139"/>
      <c r="K444" s="139"/>
      <c r="L444" s="139"/>
      <c r="M444" s="139"/>
      <c r="N444" s="139"/>
      <c r="O444" s="139"/>
      <c r="P444" s="139"/>
      <c r="Q444" s="139"/>
      <c r="R444" s="139"/>
    </row>
    <row r="445" spans="1:18" ht="13.2">
      <c r="A445" s="139"/>
      <c r="B445" s="139"/>
      <c r="C445" s="139"/>
      <c r="D445" s="139"/>
      <c r="E445" s="139"/>
      <c r="F445" s="139"/>
      <c r="G445" s="139"/>
      <c r="H445" s="139"/>
      <c r="I445" s="139"/>
      <c r="J445" s="139"/>
      <c r="K445" s="139"/>
      <c r="L445" s="139"/>
      <c r="M445" s="139"/>
      <c r="N445" s="139"/>
      <c r="O445" s="139"/>
      <c r="P445" s="139"/>
      <c r="Q445" s="139"/>
      <c r="R445" s="139"/>
    </row>
    <row r="446" spans="1:18" ht="13.2">
      <c r="A446" s="139"/>
      <c r="B446" s="139"/>
      <c r="C446" s="139"/>
      <c r="D446" s="139"/>
      <c r="E446" s="139"/>
      <c r="F446" s="139"/>
      <c r="G446" s="139"/>
      <c r="H446" s="139"/>
      <c r="I446" s="139"/>
      <c r="J446" s="139"/>
      <c r="K446" s="139"/>
      <c r="L446" s="139"/>
      <c r="M446" s="139"/>
      <c r="N446" s="139"/>
      <c r="O446" s="139"/>
      <c r="P446" s="139"/>
      <c r="Q446" s="139"/>
      <c r="R446" s="139"/>
    </row>
    <row r="447" spans="1:18" ht="13.2">
      <c r="A447" s="139"/>
      <c r="B447" s="139"/>
      <c r="C447" s="139"/>
      <c r="D447" s="139"/>
      <c r="E447" s="139"/>
      <c r="F447" s="139"/>
      <c r="G447" s="139"/>
      <c r="H447" s="139"/>
      <c r="I447" s="139"/>
      <c r="J447" s="139"/>
      <c r="K447" s="139"/>
      <c r="L447" s="139"/>
      <c r="M447" s="139"/>
      <c r="N447" s="139"/>
      <c r="O447" s="139"/>
      <c r="P447" s="139"/>
      <c r="Q447" s="139"/>
      <c r="R447" s="139"/>
    </row>
    <row r="448" spans="1:18" ht="13.2">
      <c r="A448" s="139"/>
      <c r="B448" s="139"/>
      <c r="C448" s="139"/>
      <c r="D448" s="139"/>
      <c r="E448" s="139"/>
      <c r="F448" s="139"/>
      <c r="G448" s="139"/>
      <c r="H448" s="139"/>
      <c r="I448" s="139"/>
      <c r="J448" s="139"/>
      <c r="K448" s="139"/>
      <c r="L448" s="139"/>
      <c r="M448" s="139"/>
      <c r="N448" s="139"/>
      <c r="O448" s="139"/>
      <c r="P448" s="139"/>
      <c r="Q448" s="139"/>
      <c r="R448" s="139"/>
    </row>
    <row r="449" spans="1:18" ht="13.2">
      <c r="A449" s="139"/>
      <c r="B449" s="139"/>
      <c r="C449" s="139"/>
      <c r="D449" s="139"/>
      <c r="E449" s="139"/>
      <c r="F449" s="139"/>
      <c r="G449" s="139"/>
      <c r="H449" s="139"/>
      <c r="I449" s="139"/>
      <c r="J449" s="139"/>
      <c r="K449" s="139"/>
      <c r="L449" s="139"/>
      <c r="M449" s="139"/>
      <c r="N449" s="139"/>
      <c r="O449" s="139"/>
      <c r="P449" s="139"/>
      <c r="Q449" s="139"/>
      <c r="R449" s="139"/>
    </row>
    <row r="450" spans="1:18" ht="13.2">
      <c r="A450" s="139"/>
      <c r="B450" s="139"/>
      <c r="C450" s="139"/>
      <c r="D450" s="139"/>
      <c r="E450" s="139"/>
      <c r="F450" s="139"/>
      <c r="G450" s="139"/>
      <c r="H450" s="139"/>
      <c r="I450" s="139"/>
      <c r="J450" s="139"/>
      <c r="K450" s="139"/>
      <c r="L450" s="139"/>
      <c r="M450" s="139"/>
      <c r="N450" s="139"/>
      <c r="O450" s="139"/>
      <c r="P450" s="139"/>
      <c r="Q450" s="139"/>
      <c r="R450" s="139"/>
    </row>
    <row r="451" spans="1:18" ht="13.2">
      <c r="A451" s="139"/>
      <c r="B451" s="139"/>
      <c r="C451" s="139"/>
      <c r="D451" s="139"/>
      <c r="E451" s="139"/>
      <c r="F451" s="139"/>
      <c r="G451" s="139"/>
      <c r="H451" s="139"/>
      <c r="I451" s="139"/>
      <c r="J451" s="139"/>
      <c r="K451" s="139"/>
      <c r="L451" s="139"/>
      <c r="M451" s="139"/>
      <c r="N451" s="139"/>
      <c r="O451" s="139"/>
      <c r="P451" s="139"/>
      <c r="Q451" s="139"/>
      <c r="R451" s="139"/>
    </row>
    <row r="452" spans="1:18" ht="13.2">
      <c r="A452" s="139"/>
      <c r="B452" s="139"/>
      <c r="C452" s="139"/>
      <c r="D452" s="139"/>
      <c r="E452" s="139"/>
      <c r="F452" s="139"/>
      <c r="G452" s="139"/>
      <c r="H452" s="139"/>
      <c r="I452" s="139"/>
      <c r="J452" s="139"/>
      <c r="K452" s="139"/>
      <c r="L452" s="139"/>
      <c r="M452" s="139"/>
      <c r="N452" s="139"/>
      <c r="O452" s="139"/>
      <c r="P452" s="139"/>
      <c r="Q452" s="139"/>
      <c r="R452" s="139"/>
    </row>
    <row r="453" spans="1:18" ht="13.2">
      <c r="A453" s="139"/>
      <c r="B453" s="139"/>
      <c r="C453" s="139"/>
      <c r="D453" s="139"/>
      <c r="E453" s="139"/>
      <c r="F453" s="139"/>
      <c r="G453" s="139"/>
      <c r="H453" s="139"/>
      <c r="I453" s="139"/>
      <c r="J453" s="139"/>
      <c r="K453" s="139"/>
      <c r="L453" s="139"/>
      <c r="M453" s="139"/>
      <c r="N453" s="139"/>
      <c r="O453" s="139"/>
      <c r="P453" s="139"/>
      <c r="Q453" s="139"/>
      <c r="R453" s="139"/>
    </row>
    <row r="454" spans="1:18" ht="13.2">
      <c r="A454" s="139"/>
      <c r="B454" s="139"/>
      <c r="C454" s="139"/>
      <c r="D454" s="139"/>
      <c r="E454" s="139"/>
      <c r="F454" s="139"/>
      <c r="G454" s="139"/>
      <c r="H454" s="139"/>
      <c r="I454" s="139"/>
      <c r="J454" s="139"/>
      <c r="K454" s="139"/>
      <c r="L454" s="139"/>
      <c r="M454" s="139"/>
      <c r="N454" s="139"/>
      <c r="O454" s="139"/>
      <c r="P454" s="139"/>
      <c r="Q454" s="139"/>
      <c r="R454" s="139"/>
    </row>
    <row r="455" spans="1:18" ht="13.2">
      <c r="A455" s="139"/>
      <c r="B455" s="139"/>
      <c r="C455" s="139"/>
      <c r="D455" s="139"/>
      <c r="E455" s="139"/>
      <c r="F455" s="139"/>
      <c r="G455" s="139"/>
      <c r="H455" s="139"/>
      <c r="I455" s="139"/>
      <c r="J455" s="139"/>
      <c r="K455" s="139"/>
      <c r="L455" s="139"/>
      <c r="M455" s="139"/>
      <c r="N455" s="139"/>
      <c r="O455" s="139"/>
      <c r="P455" s="139"/>
      <c r="Q455" s="139"/>
      <c r="R455" s="139"/>
    </row>
    <row r="456" spans="1:18" ht="13.2">
      <c r="A456" s="139"/>
      <c r="B456" s="139"/>
      <c r="C456" s="139"/>
      <c r="D456" s="139"/>
      <c r="E456" s="139"/>
      <c r="F456" s="139"/>
      <c r="G456" s="139"/>
      <c r="H456" s="139"/>
      <c r="I456" s="139"/>
      <c r="J456" s="139"/>
      <c r="K456" s="139"/>
      <c r="L456" s="139"/>
      <c r="M456" s="139"/>
      <c r="N456" s="139"/>
      <c r="O456" s="139"/>
      <c r="P456" s="139"/>
      <c r="Q456" s="139"/>
      <c r="R456" s="139"/>
    </row>
    <row r="457" spans="1:18" ht="13.2">
      <c r="A457" s="139"/>
      <c r="B457" s="139"/>
      <c r="C457" s="139"/>
      <c r="D457" s="139"/>
      <c r="E457" s="139"/>
      <c r="F457" s="139"/>
      <c r="G457" s="139"/>
      <c r="H457" s="139"/>
      <c r="I457" s="139"/>
      <c r="J457" s="139"/>
      <c r="K457" s="139"/>
      <c r="L457" s="139"/>
      <c r="M457" s="139"/>
      <c r="N457" s="139"/>
      <c r="O457" s="139"/>
      <c r="P457" s="139"/>
      <c r="Q457" s="139"/>
      <c r="R457" s="139"/>
    </row>
    <row r="458" spans="1:18" ht="13.2">
      <c r="A458" s="139"/>
      <c r="B458" s="139"/>
      <c r="C458" s="139"/>
      <c r="D458" s="139"/>
      <c r="E458" s="139"/>
      <c r="F458" s="139"/>
      <c r="G458" s="139"/>
      <c r="H458" s="139"/>
      <c r="I458" s="139"/>
      <c r="J458" s="139"/>
      <c r="K458" s="139"/>
      <c r="L458" s="139"/>
      <c r="M458" s="139"/>
      <c r="N458" s="139"/>
      <c r="O458" s="139"/>
      <c r="P458" s="139"/>
      <c r="Q458" s="139"/>
      <c r="R458" s="139"/>
    </row>
    <row r="459" spans="1:18" ht="13.2">
      <c r="A459" s="139"/>
      <c r="B459" s="139"/>
      <c r="C459" s="139"/>
      <c r="D459" s="139"/>
      <c r="E459" s="139"/>
      <c r="F459" s="139"/>
      <c r="G459" s="139"/>
      <c r="H459" s="139"/>
      <c r="I459" s="139"/>
      <c r="J459" s="139"/>
      <c r="K459" s="139"/>
      <c r="L459" s="139"/>
      <c r="M459" s="139"/>
      <c r="N459" s="139"/>
      <c r="O459" s="139"/>
      <c r="P459" s="139"/>
      <c r="Q459" s="139"/>
      <c r="R459" s="139"/>
    </row>
    <row r="460" spans="1:18" ht="13.2">
      <c r="A460" s="139"/>
      <c r="B460" s="139"/>
      <c r="C460" s="139"/>
      <c r="D460" s="139"/>
      <c r="E460" s="139"/>
      <c r="F460" s="139"/>
      <c r="G460" s="139"/>
      <c r="H460" s="139"/>
      <c r="I460" s="139"/>
      <c r="J460" s="139"/>
      <c r="K460" s="139"/>
      <c r="L460" s="139"/>
      <c r="M460" s="139"/>
      <c r="N460" s="139"/>
      <c r="O460" s="139"/>
      <c r="P460" s="139"/>
      <c r="Q460" s="139"/>
      <c r="R460" s="139"/>
    </row>
    <row r="461" spans="1:18" ht="13.2">
      <c r="A461" s="139"/>
      <c r="B461" s="139"/>
      <c r="C461" s="139"/>
      <c r="D461" s="139"/>
      <c r="E461" s="139"/>
      <c r="F461" s="139"/>
      <c r="G461" s="139"/>
      <c r="H461" s="139"/>
      <c r="I461" s="139"/>
      <c r="J461" s="139"/>
      <c r="K461" s="139"/>
      <c r="L461" s="139"/>
      <c r="M461" s="139"/>
      <c r="N461" s="139"/>
      <c r="O461" s="139"/>
      <c r="P461" s="139"/>
      <c r="Q461" s="139"/>
      <c r="R461" s="139"/>
    </row>
    <row r="462" spans="1:18" ht="13.2">
      <c r="A462" s="139"/>
      <c r="B462" s="139"/>
      <c r="C462" s="139"/>
      <c r="D462" s="139"/>
      <c r="E462" s="139"/>
      <c r="F462" s="139"/>
      <c r="G462" s="139"/>
      <c r="H462" s="139"/>
      <c r="I462" s="139"/>
      <c r="J462" s="139"/>
      <c r="K462" s="139"/>
      <c r="L462" s="139"/>
      <c r="M462" s="139"/>
      <c r="N462" s="139"/>
      <c r="O462" s="139"/>
      <c r="P462" s="139"/>
      <c r="Q462" s="139"/>
      <c r="R462" s="139"/>
    </row>
    <row r="463" spans="1:18" ht="13.2">
      <c r="A463" s="139"/>
      <c r="B463" s="139"/>
      <c r="C463" s="139"/>
      <c r="D463" s="139"/>
      <c r="E463" s="139"/>
      <c r="F463" s="139"/>
      <c r="G463" s="139"/>
      <c r="H463" s="139"/>
      <c r="I463" s="139"/>
      <c r="J463" s="139"/>
      <c r="K463" s="139"/>
      <c r="L463" s="139"/>
      <c r="M463" s="139"/>
      <c r="N463" s="139"/>
      <c r="O463" s="139"/>
      <c r="P463" s="139"/>
      <c r="Q463" s="139"/>
      <c r="R463" s="139"/>
    </row>
    <row r="464" spans="1:18" ht="13.2">
      <c r="A464" s="139"/>
      <c r="B464" s="139"/>
      <c r="C464" s="139"/>
      <c r="D464" s="139"/>
      <c r="E464" s="139"/>
      <c r="F464" s="139"/>
      <c r="G464" s="139"/>
      <c r="H464" s="139"/>
      <c r="I464" s="139"/>
      <c r="J464" s="139"/>
      <c r="K464" s="139"/>
      <c r="L464" s="139"/>
      <c r="M464" s="139"/>
      <c r="N464" s="139"/>
      <c r="O464" s="139"/>
      <c r="P464" s="139"/>
      <c r="Q464" s="139"/>
      <c r="R464" s="139"/>
    </row>
    <row r="465" spans="1:18" ht="13.2">
      <c r="A465" s="139"/>
      <c r="B465" s="139"/>
      <c r="C465" s="139"/>
      <c r="D465" s="139"/>
      <c r="E465" s="139"/>
      <c r="F465" s="139"/>
      <c r="G465" s="139"/>
      <c r="H465" s="139"/>
      <c r="I465" s="139"/>
      <c r="J465" s="139"/>
      <c r="K465" s="139"/>
      <c r="L465" s="139"/>
      <c r="M465" s="139"/>
      <c r="N465" s="139"/>
      <c r="O465" s="139"/>
      <c r="P465" s="139"/>
      <c r="Q465" s="139"/>
      <c r="R465" s="139"/>
    </row>
    <row r="466" spans="1:18" ht="13.2">
      <c r="A466" s="139"/>
      <c r="B466" s="139"/>
      <c r="C466" s="139"/>
      <c r="D466" s="139"/>
      <c r="E466" s="139"/>
      <c r="F466" s="139"/>
      <c r="G466" s="139"/>
      <c r="H466" s="139"/>
      <c r="I466" s="139"/>
      <c r="J466" s="139"/>
      <c r="K466" s="139"/>
      <c r="L466" s="139"/>
      <c r="M466" s="139"/>
      <c r="N466" s="139"/>
      <c r="O466" s="139"/>
      <c r="P466" s="139"/>
      <c r="Q466" s="139"/>
      <c r="R466" s="139"/>
    </row>
    <row r="467" spans="1:18" ht="13.2">
      <c r="A467" s="139"/>
      <c r="B467" s="139"/>
      <c r="C467" s="139"/>
      <c r="D467" s="139"/>
      <c r="E467" s="139"/>
      <c r="F467" s="139"/>
      <c r="G467" s="139"/>
      <c r="H467" s="139"/>
      <c r="I467" s="139"/>
      <c r="J467" s="139"/>
      <c r="K467" s="139"/>
      <c r="L467" s="139"/>
      <c r="M467" s="139"/>
      <c r="N467" s="139"/>
      <c r="O467" s="139"/>
      <c r="P467" s="139"/>
      <c r="Q467" s="139"/>
      <c r="R467" s="139"/>
    </row>
    <row r="468" spans="1:18" ht="13.2">
      <c r="A468" s="139"/>
      <c r="B468" s="139"/>
      <c r="C468" s="139"/>
      <c r="D468" s="139"/>
      <c r="E468" s="139"/>
      <c r="F468" s="139"/>
      <c r="G468" s="139"/>
      <c r="H468" s="139"/>
      <c r="I468" s="139"/>
      <c r="J468" s="139"/>
      <c r="K468" s="139"/>
      <c r="L468" s="139"/>
      <c r="M468" s="139"/>
      <c r="N468" s="139"/>
      <c r="O468" s="139"/>
      <c r="P468" s="139"/>
      <c r="Q468" s="139"/>
      <c r="R468" s="139"/>
    </row>
    <row r="469" spans="1:18" ht="13.2">
      <c r="A469" s="139"/>
      <c r="B469" s="139"/>
      <c r="C469" s="139"/>
      <c r="D469" s="139"/>
      <c r="E469" s="139"/>
      <c r="F469" s="139"/>
      <c r="G469" s="139"/>
      <c r="H469" s="139"/>
      <c r="I469" s="139"/>
      <c r="J469" s="139"/>
      <c r="K469" s="139"/>
      <c r="L469" s="139"/>
      <c r="M469" s="139"/>
      <c r="N469" s="139"/>
      <c r="O469" s="139"/>
      <c r="P469" s="139"/>
      <c r="Q469" s="139"/>
      <c r="R469" s="139"/>
    </row>
    <row r="470" spans="1:18" ht="13.2">
      <c r="A470" s="139"/>
      <c r="B470" s="139"/>
      <c r="C470" s="139"/>
      <c r="D470" s="139"/>
      <c r="E470" s="139"/>
      <c r="F470" s="139"/>
      <c r="G470" s="139"/>
      <c r="H470" s="139"/>
      <c r="I470" s="139"/>
      <c r="J470" s="139"/>
      <c r="K470" s="139"/>
      <c r="L470" s="139"/>
      <c r="M470" s="139"/>
      <c r="N470" s="139"/>
      <c r="O470" s="139"/>
      <c r="P470" s="139"/>
      <c r="Q470" s="139"/>
      <c r="R470" s="139"/>
    </row>
    <row r="471" spans="1:18" ht="13.2">
      <c r="A471" s="139"/>
      <c r="B471" s="139"/>
      <c r="C471" s="139"/>
      <c r="D471" s="139"/>
      <c r="E471" s="139"/>
      <c r="F471" s="139"/>
      <c r="G471" s="139"/>
      <c r="H471" s="139"/>
      <c r="I471" s="139"/>
      <c r="J471" s="139"/>
      <c r="K471" s="139"/>
      <c r="L471" s="139"/>
      <c r="M471" s="139"/>
      <c r="N471" s="139"/>
      <c r="O471" s="139"/>
      <c r="P471" s="139"/>
      <c r="Q471" s="139"/>
      <c r="R471" s="139"/>
    </row>
    <row r="472" spans="1:18" ht="13.2">
      <c r="A472" s="139"/>
      <c r="B472" s="139"/>
      <c r="C472" s="139"/>
      <c r="D472" s="139"/>
      <c r="E472" s="139"/>
      <c r="F472" s="139"/>
      <c r="G472" s="139"/>
      <c r="H472" s="139"/>
      <c r="I472" s="139"/>
      <c r="J472" s="139"/>
      <c r="K472" s="139"/>
      <c r="L472" s="139"/>
      <c r="M472" s="139"/>
      <c r="N472" s="139"/>
      <c r="O472" s="139"/>
      <c r="P472" s="139"/>
      <c r="Q472" s="139"/>
      <c r="R472" s="139"/>
    </row>
    <row r="473" spans="1:18" ht="13.2">
      <c r="A473" s="139"/>
      <c r="B473" s="139"/>
      <c r="C473" s="139"/>
      <c r="D473" s="139"/>
      <c r="E473" s="139"/>
      <c r="F473" s="139"/>
      <c r="G473" s="139"/>
      <c r="H473" s="139"/>
      <c r="I473" s="139"/>
      <c r="J473" s="139"/>
      <c r="K473" s="139"/>
      <c r="L473" s="139"/>
      <c r="M473" s="139"/>
      <c r="N473" s="139"/>
      <c r="O473" s="139"/>
      <c r="P473" s="139"/>
      <c r="Q473" s="139"/>
      <c r="R473" s="139"/>
    </row>
    <row r="474" spans="1:18" ht="13.2">
      <c r="A474" s="139"/>
      <c r="B474" s="139"/>
      <c r="C474" s="139"/>
      <c r="D474" s="139"/>
      <c r="E474" s="139"/>
      <c r="F474" s="139"/>
      <c r="G474" s="139"/>
      <c r="H474" s="139"/>
      <c r="I474" s="139"/>
      <c r="J474" s="139"/>
      <c r="K474" s="139"/>
      <c r="L474" s="139"/>
      <c r="M474" s="139"/>
      <c r="N474" s="139"/>
      <c r="O474" s="139"/>
      <c r="P474" s="139"/>
      <c r="Q474" s="139"/>
      <c r="R474" s="139"/>
    </row>
    <row r="475" spans="1:18" ht="13.2">
      <c r="A475" s="139"/>
      <c r="B475" s="139"/>
      <c r="C475" s="139"/>
      <c r="D475" s="139"/>
      <c r="E475" s="139"/>
      <c r="F475" s="139"/>
      <c r="G475" s="139"/>
      <c r="H475" s="139"/>
      <c r="I475" s="139"/>
      <c r="J475" s="139"/>
      <c r="K475" s="139"/>
      <c r="L475" s="139"/>
      <c r="M475" s="139"/>
      <c r="N475" s="139"/>
      <c r="O475" s="139"/>
      <c r="P475" s="139"/>
      <c r="Q475" s="139"/>
      <c r="R475" s="139"/>
    </row>
    <row r="476" spans="1:18" ht="13.2">
      <c r="A476" s="139"/>
      <c r="B476" s="139"/>
      <c r="C476" s="139"/>
      <c r="D476" s="139"/>
      <c r="E476" s="139"/>
      <c r="F476" s="139"/>
      <c r="G476" s="139"/>
      <c r="H476" s="139"/>
      <c r="I476" s="139"/>
      <c r="J476" s="139"/>
      <c r="K476" s="139"/>
      <c r="L476" s="139"/>
      <c r="M476" s="139"/>
      <c r="N476" s="139"/>
      <c r="O476" s="139"/>
      <c r="P476" s="139"/>
      <c r="Q476" s="139"/>
      <c r="R476" s="139"/>
    </row>
    <row r="477" spans="1:18" ht="13.2">
      <c r="A477" s="139"/>
      <c r="B477" s="139"/>
      <c r="C477" s="139"/>
      <c r="D477" s="139"/>
      <c r="E477" s="139"/>
      <c r="F477" s="139"/>
      <c r="G477" s="139"/>
      <c r="H477" s="139"/>
      <c r="I477" s="139"/>
      <c r="J477" s="139"/>
      <c r="K477" s="139"/>
      <c r="L477" s="139"/>
      <c r="M477" s="139"/>
      <c r="N477" s="139"/>
      <c r="O477" s="139"/>
      <c r="P477" s="139"/>
      <c r="Q477" s="139"/>
      <c r="R477" s="139"/>
    </row>
    <row r="478" spans="1:18" ht="13.2">
      <c r="A478" s="139"/>
      <c r="B478" s="139"/>
      <c r="C478" s="139"/>
      <c r="D478" s="139"/>
      <c r="E478" s="139"/>
      <c r="F478" s="139"/>
      <c r="G478" s="139"/>
      <c r="H478" s="139"/>
      <c r="I478" s="139"/>
      <c r="J478" s="139"/>
      <c r="K478" s="139"/>
      <c r="L478" s="139"/>
      <c r="M478" s="139"/>
      <c r="N478" s="139"/>
      <c r="O478" s="139"/>
      <c r="P478" s="139"/>
      <c r="Q478" s="139"/>
      <c r="R478" s="139"/>
    </row>
    <row r="479" spans="1:18" ht="13.2">
      <c r="A479" s="139"/>
      <c r="B479" s="139"/>
      <c r="C479" s="139"/>
      <c r="D479" s="139"/>
      <c r="E479" s="139"/>
      <c r="F479" s="139"/>
      <c r="G479" s="139"/>
      <c r="H479" s="139"/>
      <c r="I479" s="139"/>
      <c r="J479" s="139"/>
      <c r="K479" s="139"/>
      <c r="L479" s="139"/>
      <c r="M479" s="139"/>
      <c r="N479" s="139"/>
      <c r="O479" s="139"/>
      <c r="P479" s="139"/>
      <c r="Q479" s="139"/>
      <c r="R479" s="139"/>
    </row>
    <row r="480" spans="1:18" ht="13.2">
      <c r="A480" s="139"/>
      <c r="B480" s="139"/>
      <c r="C480" s="139"/>
      <c r="D480" s="139"/>
      <c r="E480" s="139"/>
      <c r="F480" s="139"/>
      <c r="G480" s="139"/>
      <c r="H480" s="139"/>
      <c r="I480" s="139"/>
      <c r="J480" s="139"/>
      <c r="K480" s="139"/>
      <c r="L480" s="139"/>
      <c r="M480" s="139"/>
      <c r="N480" s="139"/>
      <c r="O480" s="139"/>
      <c r="P480" s="139"/>
      <c r="Q480" s="139"/>
      <c r="R480" s="139"/>
    </row>
    <row r="481" spans="1:18" ht="13.2">
      <c r="A481" s="139"/>
      <c r="B481" s="139"/>
      <c r="C481" s="139"/>
      <c r="D481" s="139"/>
      <c r="E481" s="139"/>
      <c r="F481" s="139"/>
      <c r="G481" s="139"/>
      <c r="H481" s="139"/>
      <c r="I481" s="139"/>
      <c r="J481" s="139"/>
      <c r="K481" s="139"/>
      <c r="L481" s="139"/>
      <c r="M481" s="139"/>
      <c r="N481" s="139"/>
      <c r="O481" s="139"/>
      <c r="P481" s="139"/>
      <c r="Q481" s="139"/>
      <c r="R481" s="139"/>
    </row>
    <row r="482" spans="1:18" ht="13.2">
      <c r="A482" s="139"/>
      <c r="B482" s="139"/>
      <c r="C482" s="139"/>
      <c r="D482" s="139"/>
      <c r="E482" s="139"/>
      <c r="F482" s="139"/>
      <c r="G482" s="139"/>
      <c r="H482" s="139"/>
      <c r="I482" s="139"/>
      <c r="J482" s="139"/>
      <c r="K482" s="139"/>
      <c r="L482" s="139"/>
      <c r="M482" s="139"/>
      <c r="N482" s="139"/>
      <c r="O482" s="139"/>
      <c r="P482" s="139"/>
      <c r="Q482" s="139"/>
      <c r="R482" s="139"/>
    </row>
    <row r="483" spans="1:18" ht="13.2">
      <c r="A483" s="139"/>
      <c r="B483" s="139"/>
      <c r="C483" s="139"/>
      <c r="D483" s="139"/>
      <c r="E483" s="139"/>
      <c r="F483" s="139"/>
      <c r="G483" s="139"/>
      <c r="H483" s="139"/>
      <c r="I483" s="139"/>
      <c r="J483" s="139"/>
      <c r="K483" s="139"/>
      <c r="L483" s="139"/>
      <c r="M483" s="139"/>
      <c r="N483" s="139"/>
      <c r="O483" s="139"/>
      <c r="P483" s="139"/>
      <c r="Q483" s="139"/>
      <c r="R483" s="139"/>
    </row>
    <row r="484" spans="1:18" ht="13.2">
      <c r="A484" s="139"/>
      <c r="B484" s="139"/>
      <c r="C484" s="139"/>
      <c r="D484" s="139"/>
      <c r="E484" s="139"/>
      <c r="F484" s="139"/>
      <c r="G484" s="139"/>
      <c r="H484" s="139"/>
      <c r="I484" s="139"/>
      <c r="J484" s="139"/>
      <c r="K484" s="139"/>
      <c r="L484" s="139"/>
      <c r="M484" s="139"/>
      <c r="N484" s="139"/>
      <c r="O484" s="139"/>
      <c r="P484" s="139"/>
      <c r="Q484" s="139"/>
      <c r="R484" s="139"/>
    </row>
    <row r="485" spans="1:18" ht="13.2">
      <c r="A485" s="139"/>
      <c r="B485" s="139"/>
      <c r="C485" s="139"/>
      <c r="D485" s="139"/>
      <c r="E485" s="139"/>
      <c r="F485" s="139"/>
      <c r="G485" s="139"/>
      <c r="H485" s="139"/>
      <c r="I485" s="139"/>
      <c r="J485" s="139"/>
      <c r="K485" s="139"/>
      <c r="L485" s="139"/>
      <c r="M485" s="139"/>
      <c r="N485" s="139"/>
      <c r="O485" s="139"/>
      <c r="P485" s="139"/>
      <c r="Q485" s="139"/>
      <c r="R485" s="139"/>
    </row>
    <row r="486" spans="1:18" ht="13.2">
      <c r="A486" s="139"/>
      <c r="B486" s="139"/>
      <c r="C486" s="139"/>
      <c r="D486" s="139"/>
      <c r="E486" s="139"/>
      <c r="F486" s="139"/>
      <c r="G486" s="139"/>
      <c r="H486" s="139"/>
      <c r="I486" s="139"/>
      <c r="J486" s="139"/>
      <c r="K486" s="139"/>
      <c r="L486" s="139"/>
      <c r="M486" s="139"/>
      <c r="N486" s="139"/>
      <c r="O486" s="139"/>
      <c r="P486" s="139"/>
      <c r="Q486" s="139"/>
      <c r="R486" s="139"/>
    </row>
    <row r="487" spans="1:18" ht="13.2">
      <c r="A487" s="139"/>
      <c r="B487" s="139"/>
      <c r="C487" s="139"/>
      <c r="D487" s="139"/>
      <c r="E487" s="139"/>
      <c r="F487" s="139"/>
      <c r="G487" s="139"/>
      <c r="H487" s="139"/>
      <c r="I487" s="139"/>
      <c r="J487" s="139"/>
      <c r="K487" s="139"/>
      <c r="L487" s="139"/>
      <c r="M487" s="139"/>
      <c r="N487" s="139"/>
      <c r="O487" s="139"/>
      <c r="P487" s="139"/>
      <c r="Q487" s="139"/>
      <c r="R487" s="139"/>
    </row>
    <row r="488" spans="1:18" ht="13.2">
      <c r="A488" s="139"/>
      <c r="B488" s="139"/>
      <c r="C488" s="139"/>
      <c r="D488" s="139"/>
      <c r="E488" s="139"/>
      <c r="F488" s="139"/>
      <c r="G488" s="139"/>
      <c r="H488" s="139"/>
      <c r="I488" s="139"/>
      <c r="J488" s="139"/>
      <c r="K488" s="139"/>
      <c r="L488" s="139"/>
      <c r="M488" s="139"/>
      <c r="N488" s="139"/>
      <c r="O488" s="139"/>
      <c r="P488" s="139"/>
      <c r="Q488" s="139"/>
      <c r="R488" s="139"/>
    </row>
    <row r="489" spans="1:18" ht="13.2">
      <c r="A489" s="139"/>
      <c r="B489" s="139"/>
      <c r="C489" s="139"/>
      <c r="D489" s="139"/>
      <c r="E489" s="139"/>
      <c r="F489" s="139"/>
      <c r="G489" s="139"/>
      <c r="H489" s="139"/>
      <c r="I489" s="139"/>
      <c r="J489" s="139"/>
      <c r="K489" s="139"/>
      <c r="L489" s="139"/>
      <c r="M489" s="139"/>
      <c r="N489" s="139"/>
      <c r="O489" s="139"/>
      <c r="P489" s="139"/>
      <c r="Q489" s="139"/>
      <c r="R489" s="139"/>
    </row>
    <row r="490" spans="1:18" ht="13.2">
      <c r="A490" s="139"/>
      <c r="B490" s="139"/>
      <c r="C490" s="139"/>
      <c r="D490" s="139"/>
      <c r="E490" s="139"/>
      <c r="F490" s="139"/>
      <c r="G490" s="139"/>
      <c r="H490" s="139"/>
      <c r="I490" s="139"/>
      <c r="J490" s="139"/>
      <c r="K490" s="139"/>
      <c r="L490" s="139"/>
      <c r="M490" s="139"/>
      <c r="N490" s="139"/>
      <c r="O490" s="139"/>
      <c r="P490" s="139"/>
      <c r="Q490" s="139"/>
      <c r="R490" s="139"/>
    </row>
    <row r="491" spans="1:18" ht="13.2">
      <c r="A491" s="139"/>
      <c r="B491" s="139"/>
      <c r="C491" s="139"/>
      <c r="D491" s="139"/>
      <c r="E491" s="139"/>
      <c r="F491" s="139"/>
      <c r="G491" s="139"/>
      <c r="H491" s="139"/>
      <c r="I491" s="139"/>
      <c r="J491" s="139"/>
      <c r="K491" s="139"/>
      <c r="L491" s="139"/>
      <c r="M491" s="139"/>
      <c r="N491" s="139"/>
      <c r="O491" s="139"/>
      <c r="P491" s="139"/>
      <c r="Q491" s="139"/>
      <c r="R491" s="139"/>
    </row>
    <row r="492" spans="1:18" ht="13.2">
      <c r="A492" s="139"/>
      <c r="B492" s="139"/>
      <c r="C492" s="139"/>
      <c r="D492" s="139"/>
      <c r="E492" s="139"/>
      <c r="F492" s="139"/>
      <c r="G492" s="139"/>
      <c r="H492" s="139"/>
      <c r="I492" s="139"/>
      <c r="J492" s="139"/>
      <c r="K492" s="139"/>
      <c r="L492" s="139"/>
      <c r="M492" s="139"/>
      <c r="N492" s="139"/>
      <c r="O492" s="139"/>
      <c r="P492" s="139"/>
      <c r="Q492" s="139"/>
      <c r="R492" s="139"/>
    </row>
    <row r="493" spans="1:18" ht="13.2">
      <c r="A493" s="139"/>
      <c r="B493" s="139"/>
      <c r="C493" s="139"/>
      <c r="D493" s="139"/>
      <c r="E493" s="139"/>
      <c r="F493" s="139"/>
      <c r="G493" s="139"/>
      <c r="H493" s="139"/>
      <c r="I493" s="139"/>
      <c r="J493" s="139"/>
      <c r="K493" s="139"/>
      <c r="L493" s="139"/>
      <c r="M493" s="139"/>
      <c r="N493" s="139"/>
      <c r="O493" s="139"/>
      <c r="P493" s="139"/>
      <c r="Q493" s="139"/>
      <c r="R493" s="139"/>
    </row>
    <row r="494" spans="1:18" ht="13.2">
      <c r="A494" s="139"/>
      <c r="B494" s="139"/>
      <c r="C494" s="139"/>
      <c r="D494" s="139"/>
      <c r="E494" s="139"/>
      <c r="F494" s="139"/>
      <c r="G494" s="139"/>
      <c r="H494" s="139"/>
      <c r="I494" s="139"/>
      <c r="J494" s="139"/>
      <c r="K494" s="139"/>
      <c r="L494" s="139"/>
      <c r="M494" s="139"/>
      <c r="N494" s="139"/>
      <c r="O494" s="139"/>
      <c r="P494" s="139"/>
      <c r="Q494" s="139"/>
      <c r="R494" s="139"/>
    </row>
    <row r="495" spans="1:18" ht="13.2">
      <c r="A495" s="139"/>
      <c r="B495" s="139"/>
      <c r="C495" s="139"/>
      <c r="D495" s="139"/>
      <c r="E495" s="139"/>
      <c r="F495" s="139"/>
      <c r="G495" s="139"/>
      <c r="H495" s="139"/>
      <c r="I495" s="139"/>
      <c r="J495" s="139"/>
      <c r="K495" s="139"/>
      <c r="L495" s="139"/>
      <c r="M495" s="139"/>
      <c r="N495" s="139"/>
      <c r="O495" s="139"/>
      <c r="P495" s="139"/>
      <c r="Q495" s="139"/>
      <c r="R495" s="139"/>
    </row>
    <row r="496" spans="1:18" ht="13.2">
      <c r="A496" s="139"/>
      <c r="B496" s="139"/>
      <c r="C496" s="139"/>
      <c r="D496" s="139"/>
      <c r="E496" s="139"/>
      <c r="F496" s="139"/>
      <c r="G496" s="139"/>
      <c r="H496" s="139"/>
      <c r="I496" s="139"/>
      <c r="J496" s="139"/>
      <c r="K496" s="139"/>
      <c r="L496" s="139"/>
      <c r="M496" s="139"/>
      <c r="N496" s="139"/>
      <c r="O496" s="139"/>
      <c r="P496" s="139"/>
      <c r="Q496" s="139"/>
      <c r="R496" s="139"/>
    </row>
    <row r="497" spans="1:18" ht="13.2">
      <c r="A497" s="139"/>
      <c r="B497" s="139"/>
      <c r="C497" s="139"/>
      <c r="D497" s="139"/>
      <c r="E497" s="139"/>
      <c r="F497" s="139"/>
      <c r="G497" s="139"/>
      <c r="H497" s="139"/>
      <c r="I497" s="139"/>
      <c r="J497" s="139"/>
      <c r="K497" s="139"/>
      <c r="L497" s="139"/>
      <c r="M497" s="139"/>
      <c r="N497" s="139"/>
      <c r="O497" s="139"/>
      <c r="P497" s="139"/>
      <c r="Q497" s="139"/>
      <c r="R497" s="139"/>
    </row>
    <row r="498" spans="1:18" ht="13.2">
      <c r="A498" s="139"/>
      <c r="B498" s="139"/>
      <c r="C498" s="139"/>
      <c r="D498" s="139"/>
      <c r="E498" s="139"/>
      <c r="F498" s="139"/>
      <c r="G498" s="139"/>
      <c r="H498" s="139"/>
      <c r="I498" s="139"/>
      <c r="J498" s="139"/>
      <c r="K498" s="139"/>
      <c r="L498" s="139"/>
      <c r="M498" s="139"/>
      <c r="N498" s="139"/>
      <c r="O498" s="139"/>
      <c r="P498" s="139"/>
      <c r="Q498" s="139"/>
      <c r="R498" s="139"/>
    </row>
    <row r="499" spans="1:18" ht="13.2">
      <c r="A499" s="139"/>
      <c r="B499" s="139"/>
      <c r="C499" s="139"/>
      <c r="D499" s="139"/>
      <c r="E499" s="139"/>
      <c r="F499" s="139"/>
      <c r="G499" s="139"/>
      <c r="H499" s="139"/>
      <c r="I499" s="139"/>
      <c r="J499" s="139"/>
      <c r="K499" s="139"/>
      <c r="L499" s="139"/>
      <c r="M499" s="139"/>
      <c r="N499" s="139"/>
      <c r="O499" s="139"/>
      <c r="P499" s="139"/>
      <c r="Q499" s="139"/>
      <c r="R499" s="139"/>
    </row>
    <row r="500" spans="1:18" ht="13.2">
      <c r="A500" s="139"/>
      <c r="B500" s="139"/>
      <c r="C500" s="139"/>
      <c r="D500" s="139"/>
      <c r="E500" s="139"/>
      <c r="F500" s="139"/>
      <c r="G500" s="139"/>
      <c r="H500" s="139"/>
      <c r="I500" s="139"/>
      <c r="J500" s="139"/>
      <c r="K500" s="139"/>
      <c r="L500" s="139"/>
      <c r="M500" s="139"/>
      <c r="N500" s="139"/>
      <c r="O500" s="139"/>
      <c r="P500" s="139"/>
      <c r="Q500" s="139"/>
      <c r="R500" s="139"/>
    </row>
    <row r="501" spans="1:18" ht="13.2">
      <c r="A501" s="139"/>
      <c r="B501" s="139"/>
      <c r="C501" s="139"/>
      <c r="D501" s="139"/>
      <c r="E501" s="139"/>
      <c r="F501" s="139"/>
      <c r="G501" s="139"/>
      <c r="H501" s="139"/>
      <c r="I501" s="139"/>
      <c r="J501" s="139"/>
      <c r="K501" s="139"/>
      <c r="L501" s="139"/>
      <c r="M501" s="139"/>
      <c r="N501" s="139"/>
      <c r="O501" s="139"/>
      <c r="P501" s="139"/>
      <c r="Q501" s="139"/>
      <c r="R501" s="139"/>
    </row>
    <row r="502" spans="1:18" ht="13.2">
      <c r="A502" s="139"/>
      <c r="B502" s="139"/>
      <c r="C502" s="139"/>
      <c r="D502" s="139"/>
      <c r="E502" s="139"/>
      <c r="F502" s="139"/>
      <c r="G502" s="139"/>
      <c r="H502" s="139"/>
      <c r="I502" s="139"/>
      <c r="J502" s="139"/>
      <c r="K502" s="139"/>
      <c r="L502" s="139"/>
      <c r="M502" s="139"/>
      <c r="N502" s="139"/>
      <c r="O502" s="139"/>
      <c r="P502" s="139"/>
      <c r="Q502" s="139"/>
      <c r="R502" s="139"/>
    </row>
    <row r="503" spans="1:18" ht="13.2">
      <c r="A503" s="139"/>
      <c r="B503" s="139"/>
      <c r="C503" s="139"/>
      <c r="D503" s="139"/>
      <c r="E503" s="139"/>
      <c r="F503" s="139"/>
      <c r="G503" s="139"/>
      <c r="H503" s="139"/>
      <c r="I503" s="139"/>
      <c r="J503" s="139"/>
      <c r="K503" s="139"/>
      <c r="L503" s="139"/>
      <c r="M503" s="139"/>
      <c r="N503" s="139"/>
      <c r="O503" s="139"/>
      <c r="P503" s="139"/>
      <c r="Q503" s="139"/>
      <c r="R503" s="139"/>
    </row>
    <row r="504" spans="1:18" ht="13.2">
      <c r="A504" s="139"/>
      <c r="B504" s="139"/>
      <c r="C504" s="139"/>
      <c r="D504" s="139"/>
      <c r="E504" s="139"/>
      <c r="F504" s="139"/>
      <c r="G504" s="139"/>
      <c r="H504" s="139"/>
      <c r="I504" s="139"/>
      <c r="J504" s="139"/>
      <c r="K504" s="139"/>
      <c r="L504" s="139"/>
      <c r="M504" s="139"/>
      <c r="N504" s="139"/>
      <c r="O504" s="139"/>
      <c r="P504" s="139"/>
      <c r="Q504" s="139"/>
      <c r="R504" s="139"/>
    </row>
    <row r="505" spans="1:18" ht="13.2">
      <c r="A505" s="139"/>
      <c r="B505" s="139"/>
      <c r="C505" s="139"/>
      <c r="D505" s="139"/>
      <c r="E505" s="139"/>
      <c r="F505" s="139"/>
      <c r="G505" s="139"/>
      <c r="H505" s="139"/>
      <c r="I505" s="139"/>
      <c r="J505" s="139"/>
      <c r="K505" s="139"/>
      <c r="L505" s="139"/>
      <c r="M505" s="139"/>
      <c r="N505" s="139"/>
      <c r="O505" s="139"/>
      <c r="P505" s="139"/>
      <c r="Q505" s="139"/>
      <c r="R505" s="139"/>
    </row>
    <row r="506" spans="1:18" ht="13.2">
      <c r="A506" s="139"/>
      <c r="B506" s="139"/>
      <c r="C506" s="139"/>
      <c r="D506" s="139"/>
      <c r="E506" s="139"/>
      <c r="F506" s="139"/>
      <c r="G506" s="139"/>
      <c r="H506" s="139"/>
      <c r="I506" s="139"/>
      <c r="J506" s="139"/>
      <c r="K506" s="139"/>
      <c r="L506" s="139"/>
      <c r="M506" s="139"/>
      <c r="N506" s="139"/>
      <c r="O506" s="139"/>
      <c r="P506" s="139"/>
      <c r="Q506" s="139"/>
      <c r="R506" s="139"/>
    </row>
    <row r="507" spans="1:18" ht="13.2">
      <c r="A507" s="139"/>
      <c r="B507" s="139"/>
      <c r="C507" s="139"/>
      <c r="D507" s="139"/>
      <c r="E507" s="139"/>
      <c r="F507" s="139"/>
      <c r="G507" s="139"/>
      <c r="H507" s="139"/>
      <c r="I507" s="139"/>
      <c r="J507" s="139"/>
      <c r="K507" s="139"/>
      <c r="L507" s="139"/>
      <c r="M507" s="139"/>
      <c r="N507" s="139"/>
      <c r="O507" s="139"/>
      <c r="P507" s="139"/>
      <c r="Q507" s="139"/>
      <c r="R507" s="139"/>
    </row>
    <row r="508" spans="1:18" ht="13.2">
      <c r="A508" s="139"/>
      <c r="B508" s="139"/>
      <c r="C508" s="139"/>
      <c r="D508" s="139"/>
      <c r="E508" s="139"/>
      <c r="F508" s="139"/>
      <c r="G508" s="139"/>
      <c r="H508" s="139"/>
      <c r="I508" s="139"/>
      <c r="J508" s="139"/>
      <c r="K508" s="139"/>
      <c r="L508" s="139"/>
      <c r="M508" s="139"/>
      <c r="N508" s="139"/>
      <c r="O508" s="139"/>
      <c r="P508" s="139"/>
      <c r="Q508" s="139"/>
      <c r="R508" s="139"/>
    </row>
    <row r="509" spans="1:18" ht="13.2">
      <c r="A509" s="139"/>
      <c r="B509" s="139"/>
      <c r="C509" s="139"/>
      <c r="D509" s="139"/>
      <c r="E509" s="139"/>
      <c r="F509" s="139"/>
      <c r="G509" s="139"/>
      <c r="H509" s="139"/>
      <c r="I509" s="139"/>
      <c r="J509" s="139"/>
      <c r="K509" s="139"/>
      <c r="L509" s="139"/>
      <c r="M509" s="139"/>
      <c r="N509" s="139"/>
      <c r="O509" s="139"/>
      <c r="P509" s="139"/>
      <c r="Q509" s="139"/>
      <c r="R509" s="139"/>
    </row>
    <row r="510" spans="1:18" ht="13.2">
      <c r="A510" s="139"/>
      <c r="B510" s="139"/>
      <c r="C510" s="139"/>
      <c r="D510" s="139"/>
      <c r="E510" s="139"/>
      <c r="F510" s="139"/>
      <c r="G510" s="139"/>
      <c r="H510" s="139"/>
      <c r="I510" s="139"/>
      <c r="J510" s="139"/>
      <c r="K510" s="139"/>
      <c r="L510" s="139"/>
      <c r="M510" s="139"/>
      <c r="N510" s="139"/>
      <c r="O510" s="139"/>
      <c r="P510" s="139"/>
      <c r="Q510" s="139"/>
      <c r="R510" s="139"/>
    </row>
    <row r="511" spans="1:18" ht="13.2">
      <c r="A511" s="139"/>
      <c r="B511" s="139"/>
      <c r="C511" s="139"/>
      <c r="D511" s="139"/>
      <c r="E511" s="139"/>
      <c r="F511" s="139"/>
      <c r="G511" s="139"/>
      <c r="H511" s="139"/>
      <c r="I511" s="139"/>
      <c r="J511" s="139"/>
      <c r="K511" s="139"/>
      <c r="L511" s="139"/>
      <c r="M511" s="139"/>
      <c r="N511" s="139"/>
      <c r="O511" s="139"/>
      <c r="P511" s="139"/>
      <c r="Q511" s="139"/>
      <c r="R511" s="139"/>
    </row>
    <row r="512" spans="1:18" ht="13.2">
      <c r="A512" s="139"/>
      <c r="B512" s="139"/>
      <c r="C512" s="139"/>
      <c r="D512" s="139"/>
      <c r="E512" s="139"/>
      <c r="F512" s="139"/>
      <c r="G512" s="139"/>
      <c r="H512" s="139"/>
      <c r="I512" s="139"/>
      <c r="J512" s="139"/>
      <c r="K512" s="139"/>
      <c r="L512" s="139"/>
      <c r="M512" s="139"/>
      <c r="N512" s="139"/>
      <c r="O512" s="139"/>
      <c r="P512" s="139"/>
      <c r="Q512" s="139"/>
      <c r="R512" s="139"/>
    </row>
    <row r="513" spans="1:18" ht="13.2">
      <c r="A513" s="139"/>
      <c r="B513" s="139"/>
      <c r="C513" s="139"/>
      <c r="D513" s="139"/>
      <c r="E513" s="139"/>
      <c r="F513" s="139"/>
      <c r="G513" s="139"/>
      <c r="H513" s="139"/>
      <c r="I513" s="139"/>
      <c r="J513" s="139"/>
      <c r="K513" s="139"/>
      <c r="L513" s="139"/>
      <c r="M513" s="139"/>
      <c r="N513" s="139"/>
      <c r="O513" s="139"/>
      <c r="P513" s="139"/>
      <c r="Q513" s="139"/>
      <c r="R513" s="139"/>
    </row>
    <row r="514" spans="1:18" ht="13.2">
      <c r="A514" s="139"/>
      <c r="B514" s="139"/>
      <c r="C514" s="139"/>
      <c r="D514" s="139"/>
      <c r="E514" s="139"/>
      <c r="F514" s="139"/>
      <c r="G514" s="139"/>
      <c r="H514" s="139"/>
      <c r="I514" s="139"/>
      <c r="J514" s="139"/>
      <c r="K514" s="139"/>
      <c r="L514" s="139"/>
      <c r="M514" s="139"/>
      <c r="N514" s="139"/>
      <c r="O514" s="139"/>
      <c r="P514" s="139"/>
      <c r="Q514" s="139"/>
      <c r="R514" s="139"/>
    </row>
    <row r="515" spans="1:18" ht="13.2">
      <c r="A515" s="139"/>
      <c r="B515" s="139"/>
      <c r="C515" s="139"/>
      <c r="D515" s="139"/>
      <c r="E515" s="139"/>
      <c r="F515" s="139"/>
      <c r="G515" s="139"/>
      <c r="H515" s="139"/>
      <c r="I515" s="139"/>
      <c r="J515" s="139"/>
      <c r="K515" s="139"/>
      <c r="L515" s="139"/>
      <c r="M515" s="139"/>
      <c r="N515" s="139"/>
      <c r="O515" s="139"/>
      <c r="P515" s="139"/>
      <c r="Q515" s="139"/>
      <c r="R515" s="139"/>
    </row>
    <row r="516" spans="1:18" ht="13.2">
      <c r="A516" s="139"/>
      <c r="B516" s="139"/>
      <c r="C516" s="139"/>
      <c r="D516" s="139"/>
      <c r="E516" s="139"/>
      <c r="F516" s="139"/>
      <c r="G516" s="139"/>
      <c r="H516" s="139"/>
      <c r="I516" s="139"/>
      <c r="J516" s="139"/>
      <c r="K516" s="139"/>
      <c r="L516" s="139"/>
      <c r="M516" s="139"/>
      <c r="N516" s="139"/>
      <c r="O516" s="139"/>
      <c r="P516" s="139"/>
      <c r="Q516" s="139"/>
      <c r="R516" s="139"/>
    </row>
    <row r="517" spans="1:18" ht="13.2">
      <c r="A517" s="139"/>
      <c r="B517" s="139"/>
      <c r="C517" s="139"/>
      <c r="D517" s="139"/>
      <c r="E517" s="139"/>
      <c r="F517" s="139"/>
      <c r="G517" s="139"/>
      <c r="H517" s="139"/>
      <c r="I517" s="139"/>
      <c r="J517" s="139"/>
      <c r="K517" s="139"/>
      <c r="L517" s="139"/>
      <c r="M517" s="139"/>
      <c r="N517" s="139"/>
      <c r="O517" s="139"/>
      <c r="P517" s="139"/>
      <c r="Q517" s="139"/>
      <c r="R517" s="139"/>
    </row>
    <row r="518" spans="1:18" ht="13.2">
      <c r="A518" s="139"/>
      <c r="B518" s="139"/>
      <c r="C518" s="139"/>
      <c r="D518" s="139"/>
      <c r="E518" s="139"/>
      <c r="F518" s="139"/>
      <c r="G518" s="139"/>
      <c r="H518" s="139"/>
      <c r="I518" s="139"/>
      <c r="J518" s="139"/>
      <c r="K518" s="139"/>
      <c r="L518" s="139"/>
      <c r="M518" s="139"/>
      <c r="N518" s="139"/>
      <c r="O518" s="139"/>
      <c r="P518" s="139"/>
      <c r="Q518" s="139"/>
      <c r="R518" s="139"/>
    </row>
    <row r="519" spans="1:18" ht="13.2">
      <c r="A519" s="139"/>
      <c r="B519" s="139"/>
      <c r="C519" s="139"/>
      <c r="D519" s="139"/>
      <c r="E519" s="139"/>
      <c r="F519" s="139"/>
      <c r="G519" s="139"/>
      <c r="H519" s="139"/>
      <c r="I519" s="139"/>
      <c r="J519" s="139"/>
      <c r="K519" s="139"/>
      <c r="L519" s="139"/>
      <c r="M519" s="139"/>
      <c r="N519" s="139"/>
      <c r="O519" s="139"/>
      <c r="P519" s="139"/>
      <c r="Q519" s="139"/>
      <c r="R519" s="139"/>
    </row>
    <row r="520" spans="1:18" ht="13.2">
      <c r="A520" s="139"/>
      <c r="B520" s="139"/>
      <c r="C520" s="139"/>
      <c r="D520" s="139"/>
      <c r="E520" s="139"/>
      <c r="F520" s="139"/>
      <c r="G520" s="139"/>
      <c r="H520" s="139"/>
      <c r="I520" s="139"/>
      <c r="J520" s="139"/>
      <c r="K520" s="139"/>
      <c r="L520" s="139"/>
      <c r="M520" s="139"/>
      <c r="N520" s="139"/>
      <c r="O520" s="139"/>
      <c r="P520" s="139"/>
      <c r="Q520" s="139"/>
      <c r="R520" s="139"/>
    </row>
    <row r="521" spans="1:18" ht="13.2">
      <c r="A521" s="139"/>
      <c r="B521" s="139"/>
      <c r="C521" s="139"/>
      <c r="D521" s="139"/>
      <c r="E521" s="139"/>
      <c r="F521" s="139"/>
      <c r="G521" s="139"/>
      <c r="H521" s="139"/>
      <c r="I521" s="139"/>
      <c r="J521" s="139"/>
      <c r="K521" s="139"/>
      <c r="L521" s="139"/>
      <c r="M521" s="139"/>
      <c r="N521" s="139"/>
      <c r="O521" s="139"/>
      <c r="P521" s="139"/>
      <c r="Q521" s="139"/>
      <c r="R521" s="139"/>
    </row>
    <row r="522" spans="1:18" ht="13.2">
      <c r="A522" s="139"/>
      <c r="B522" s="139"/>
      <c r="C522" s="139"/>
      <c r="D522" s="139"/>
      <c r="E522" s="139"/>
      <c r="F522" s="139"/>
      <c r="G522" s="139"/>
      <c r="H522" s="139"/>
      <c r="I522" s="139"/>
      <c r="J522" s="139"/>
      <c r="K522" s="139"/>
      <c r="L522" s="139"/>
      <c r="M522" s="139"/>
      <c r="N522" s="139"/>
      <c r="O522" s="139"/>
      <c r="P522" s="139"/>
      <c r="Q522" s="139"/>
      <c r="R522" s="139"/>
    </row>
    <row r="523" spans="1:18" ht="13.2">
      <c r="A523" s="139"/>
      <c r="B523" s="139"/>
      <c r="C523" s="139"/>
      <c r="D523" s="139"/>
      <c r="E523" s="139"/>
      <c r="F523" s="139"/>
      <c r="G523" s="139"/>
      <c r="H523" s="139"/>
      <c r="I523" s="139"/>
      <c r="J523" s="139"/>
      <c r="K523" s="139"/>
      <c r="L523" s="139"/>
      <c r="M523" s="139"/>
      <c r="N523" s="139"/>
      <c r="O523" s="139"/>
      <c r="P523" s="139"/>
      <c r="Q523" s="139"/>
      <c r="R523" s="139"/>
    </row>
    <row r="524" spans="1:18" ht="13.2">
      <c r="A524" s="139"/>
      <c r="B524" s="139"/>
      <c r="C524" s="139"/>
      <c r="D524" s="139"/>
      <c r="E524" s="139"/>
      <c r="F524" s="139"/>
      <c r="G524" s="139"/>
      <c r="H524" s="139"/>
      <c r="I524" s="139"/>
      <c r="J524" s="139"/>
      <c r="K524" s="139"/>
      <c r="L524" s="139"/>
      <c r="M524" s="139"/>
      <c r="N524" s="139"/>
      <c r="O524" s="139"/>
      <c r="P524" s="139"/>
      <c r="Q524" s="139"/>
      <c r="R524" s="139"/>
    </row>
    <row r="525" spans="1:18" ht="13.2">
      <c r="A525" s="139"/>
      <c r="B525" s="139"/>
      <c r="C525" s="139"/>
      <c r="D525" s="139"/>
      <c r="E525" s="139"/>
      <c r="F525" s="139"/>
      <c r="G525" s="139"/>
      <c r="H525" s="139"/>
      <c r="I525" s="139"/>
      <c r="J525" s="139"/>
      <c r="K525" s="139"/>
      <c r="L525" s="139"/>
      <c r="M525" s="139"/>
      <c r="N525" s="139"/>
      <c r="O525" s="139"/>
      <c r="P525" s="139"/>
      <c r="Q525" s="139"/>
      <c r="R525" s="139"/>
    </row>
    <row r="526" spans="1:18" ht="13.2">
      <c r="A526" s="139"/>
      <c r="B526" s="139"/>
      <c r="C526" s="139"/>
      <c r="D526" s="139"/>
      <c r="E526" s="139"/>
      <c r="F526" s="139"/>
      <c r="G526" s="139"/>
      <c r="H526" s="139"/>
      <c r="I526" s="139"/>
      <c r="J526" s="139"/>
      <c r="K526" s="139"/>
      <c r="L526" s="139"/>
      <c r="M526" s="139"/>
      <c r="N526" s="139"/>
      <c r="O526" s="139"/>
      <c r="P526" s="139"/>
      <c r="Q526" s="139"/>
      <c r="R526" s="139"/>
    </row>
    <row r="527" spans="1:18" ht="13.2">
      <c r="A527" s="139"/>
      <c r="B527" s="139"/>
      <c r="C527" s="139"/>
      <c r="D527" s="139"/>
      <c r="E527" s="139"/>
      <c r="F527" s="139"/>
      <c r="G527" s="139"/>
      <c r="H527" s="139"/>
      <c r="I527" s="139"/>
      <c r="J527" s="139"/>
      <c r="K527" s="139"/>
      <c r="L527" s="139"/>
      <c r="M527" s="139"/>
      <c r="N527" s="139"/>
      <c r="O527" s="139"/>
      <c r="P527" s="139"/>
      <c r="Q527" s="139"/>
      <c r="R527" s="139"/>
    </row>
    <row r="528" spans="1:18" ht="13.2">
      <c r="A528" s="139"/>
      <c r="B528" s="139"/>
      <c r="C528" s="139"/>
      <c r="D528" s="139"/>
      <c r="E528" s="139"/>
      <c r="F528" s="139"/>
      <c r="G528" s="139"/>
      <c r="H528" s="139"/>
      <c r="I528" s="139"/>
      <c r="J528" s="139"/>
      <c r="K528" s="139"/>
      <c r="L528" s="139"/>
      <c r="M528" s="139"/>
      <c r="N528" s="139"/>
      <c r="O528" s="139"/>
      <c r="P528" s="139"/>
      <c r="Q528" s="139"/>
      <c r="R528" s="139"/>
    </row>
    <row r="529" spans="1:18" ht="13.2">
      <c r="A529" s="139"/>
      <c r="B529" s="139"/>
      <c r="C529" s="139"/>
      <c r="D529" s="139"/>
      <c r="E529" s="139"/>
      <c r="F529" s="139"/>
      <c r="G529" s="139"/>
      <c r="H529" s="139"/>
      <c r="I529" s="139"/>
      <c r="J529" s="139"/>
      <c r="K529" s="139"/>
      <c r="L529" s="139"/>
      <c r="M529" s="139"/>
      <c r="N529" s="139"/>
      <c r="O529" s="139"/>
      <c r="P529" s="139"/>
      <c r="Q529" s="139"/>
      <c r="R529" s="139"/>
    </row>
    <row r="530" spans="1:18" ht="13.2">
      <c r="A530" s="139"/>
      <c r="B530" s="139"/>
      <c r="C530" s="139"/>
      <c r="D530" s="139"/>
      <c r="E530" s="139"/>
      <c r="F530" s="139"/>
      <c r="G530" s="139"/>
      <c r="H530" s="139"/>
      <c r="I530" s="139"/>
      <c r="J530" s="139"/>
      <c r="K530" s="139"/>
      <c r="L530" s="139"/>
      <c r="M530" s="139"/>
      <c r="N530" s="139"/>
      <c r="O530" s="139"/>
      <c r="P530" s="139"/>
      <c r="Q530" s="139"/>
      <c r="R530" s="139"/>
    </row>
    <row r="531" spans="1:18" ht="13.2">
      <c r="A531" s="139"/>
      <c r="B531" s="139"/>
      <c r="C531" s="139"/>
      <c r="D531" s="139"/>
      <c r="E531" s="139"/>
      <c r="F531" s="139"/>
      <c r="G531" s="139"/>
      <c r="H531" s="139"/>
      <c r="I531" s="139"/>
      <c r="J531" s="139"/>
      <c r="K531" s="139"/>
      <c r="L531" s="139"/>
      <c r="M531" s="139"/>
      <c r="N531" s="139"/>
      <c r="O531" s="139"/>
      <c r="P531" s="139"/>
      <c r="Q531" s="139"/>
      <c r="R531" s="139"/>
    </row>
    <row r="532" spans="1:18" ht="13.2">
      <c r="A532" s="139"/>
      <c r="B532" s="139"/>
      <c r="C532" s="139"/>
      <c r="D532" s="139"/>
      <c r="E532" s="139"/>
      <c r="F532" s="139"/>
      <c r="G532" s="139"/>
      <c r="H532" s="139"/>
      <c r="I532" s="139"/>
      <c r="J532" s="139"/>
      <c r="K532" s="139"/>
      <c r="L532" s="139"/>
      <c r="M532" s="139"/>
      <c r="N532" s="139"/>
      <c r="O532" s="139"/>
      <c r="P532" s="139"/>
      <c r="Q532" s="139"/>
      <c r="R532" s="139"/>
    </row>
    <row r="533" spans="1:18" ht="13.2">
      <c r="A533" s="139"/>
      <c r="B533" s="139"/>
      <c r="C533" s="139"/>
      <c r="D533" s="139"/>
      <c r="E533" s="139"/>
      <c r="F533" s="139"/>
      <c r="G533" s="139"/>
      <c r="H533" s="139"/>
      <c r="I533" s="139"/>
      <c r="J533" s="139"/>
      <c r="K533" s="139"/>
      <c r="L533" s="139"/>
      <c r="M533" s="139"/>
      <c r="N533" s="139"/>
      <c r="O533" s="139"/>
      <c r="P533" s="139"/>
      <c r="Q533" s="139"/>
      <c r="R533" s="139"/>
    </row>
    <row r="534" spans="1:18" ht="13.2">
      <c r="A534" s="139"/>
      <c r="B534" s="139"/>
      <c r="C534" s="139"/>
      <c r="D534" s="139"/>
      <c r="E534" s="139"/>
      <c r="F534" s="139"/>
      <c r="G534" s="139"/>
      <c r="H534" s="139"/>
      <c r="I534" s="139"/>
      <c r="J534" s="139"/>
      <c r="K534" s="139"/>
      <c r="L534" s="139"/>
      <c r="M534" s="139"/>
      <c r="N534" s="139"/>
      <c r="O534" s="139"/>
      <c r="P534" s="139"/>
      <c r="Q534" s="139"/>
      <c r="R534" s="139"/>
    </row>
    <row r="535" spans="1:18" ht="13.2">
      <c r="A535" s="139"/>
      <c r="B535" s="139"/>
      <c r="C535" s="139"/>
      <c r="D535" s="139"/>
      <c r="E535" s="139"/>
      <c r="F535" s="139"/>
      <c r="G535" s="139"/>
      <c r="H535" s="139"/>
      <c r="I535" s="139"/>
      <c r="J535" s="139"/>
      <c r="K535" s="139"/>
      <c r="L535" s="139"/>
      <c r="M535" s="139"/>
      <c r="N535" s="139"/>
      <c r="O535" s="139"/>
      <c r="P535" s="139"/>
      <c r="Q535" s="139"/>
      <c r="R535" s="139"/>
    </row>
    <row r="536" spans="1:18" ht="13.2">
      <c r="A536" s="139"/>
      <c r="B536" s="139"/>
      <c r="C536" s="139"/>
      <c r="D536" s="139"/>
      <c r="E536" s="139"/>
      <c r="F536" s="139"/>
      <c r="G536" s="139"/>
      <c r="H536" s="139"/>
      <c r="I536" s="139"/>
      <c r="J536" s="139"/>
      <c r="K536" s="139"/>
      <c r="L536" s="139"/>
      <c r="M536" s="139"/>
      <c r="N536" s="139"/>
      <c r="O536" s="139"/>
      <c r="P536" s="139"/>
      <c r="Q536" s="139"/>
      <c r="R536" s="139"/>
    </row>
    <row r="537" spans="1:18" ht="13.2">
      <c r="A537" s="139"/>
      <c r="B537" s="139"/>
      <c r="C537" s="139"/>
      <c r="D537" s="139"/>
      <c r="E537" s="139"/>
      <c r="F537" s="139"/>
      <c r="G537" s="139"/>
      <c r="H537" s="139"/>
      <c r="I537" s="139"/>
      <c r="J537" s="139"/>
      <c r="K537" s="139"/>
      <c r="L537" s="139"/>
      <c r="M537" s="139"/>
      <c r="N537" s="139"/>
      <c r="O537" s="139"/>
      <c r="P537" s="139"/>
      <c r="Q537" s="139"/>
      <c r="R537" s="139"/>
    </row>
    <row r="538" spans="1:18" ht="13.2">
      <c r="A538" s="139"/>
      <c r="B538" s="139"/>
      <c r="C538" s="139"/>
      <c r="D538" s="139"/>
      <c r="E538" s="139"/>
      <c r="F538" s="139"/>
      <c r="G538" s="139"/>
      <c r="H538" s="139"/>
      <c r="I538" s="139"/>
      <c r="J538" s="139"/>
      <c r="K538" s="139"/>
      <c r="L538" s="139"/>
      <c r="M538" s="139"/>
      <c r="N538" s="139"/>
      <c r="O538" s="139"/>
      <c r="P538" s="139"/>
      <c r="Q538" s="139"/>
      <c r="R538" s="139"/>
    </row>
    <row r="539" spans="1:18" ht="13.2">
      <c r="A539" s="139"/>
      <c r="B539" s="139"/>
      <c r="C539" s="139"/>
      <c r="D539" s="139"/>
      <c r="E539" s="139"/>
      <c r="F539" s="139"/>
      <c r="G539" s="139"/>
      <c r="H539" s="139"/>
      <c r="I539" s="139"/>
      <c r="J539" s="139"/>
      <c r="K539" s="139"/>
      <c r="L539" s="139"/>
      <c r="M539" s="139"/>
      <c r="N539" s="139"/>
      <c r="O539" s="139"/>
      <c r="P539" s="139"/>
      <c r="Q539" s="139"/>
      <c r="R539" s="139"/>
    </row>
    <row r="540" spans="1:18" ht="13.2">
      <c r="A540" s="139"/>
      <c r="B540" s="139"/>
      <c r="C540" s="139"/>
      <c r="D540" s="139"/>
      <c r="E540" s="139"/>
      <c r="F540" s="139"/>
      <c r="G540" s="139"/>
      <c r="H540" s="139"/>
      <c r="I540" s="139"/>
      <c r="J540" s="139"/>
      <c r="K540" s="139"/>
      <c r="L540" s="139"/>
      <c r="M540" s="139"/>
      <c r="N540" s="139"/>
      <c r="O540" s="139"/>
      <c r="P540" s="139"/>
      <c r="Q540" s="139"/>
      <c r="R540" s="139"/>
    </row>
    <row r="541" spans="1:18" ht="13.2">
      <c r="A541" s="139"/>
      <c r="B541" s="139"/>
      <c r="C541" s="139"/>
      <c r="D541" s="139"/>
      <c r="E541" s="139"/>
      <c r="F541" s="139"/>
      <c r="G541" s="139"/>
      <c r="H541" s="139"/>
      <c r="I541" s="139"/>
      <c r="J541" s="139"/>
      <c r="K541" s="139"/>
      <c r="L541" s="139"/>
      <c r="M541" s="139"/>
      <c r="N541" s="139"/>
      <c r="O541" s="139"/>
      <c r="P541" s="139"/>
      <c r="Q541" s="139"/>
      <c r="R541" s="139"/>
    </row>
    <row r="542" spans="1:18" ht="13.2">
      <c r="A542" s="139"/>
      <c r="B542" s="139"/>
      <c r="C542" s="139"/>
      <c r="D542" s="139"/>
      <c r="E542" s="139"/>
      <c r="F542" s="139"/>
      <c r="G542" s="139"/>
      <c r="H542" s="139"/>
      <c r="I542" s="139"/>
      <c r="J542" s="139"/>
      <c r="K542" s="139"/>
      <c r="L542" s="139"/>
      <c r="M542" s="139"/>
      <c r="N542" s="139"/>
      <c r="O542" s="139"/>
      <c r="P542" s="139"/>
      <c r="Q542" s="139"/>
      <c r="R542" s="139"/>
    </row>
    <row r="543" spans="1:18" ht="13.2">
      <c r="A543" s="139"/>
      <c r="B543" s="139"/>
      <c r="C543" s="139"/>
      <c r="D543" s="139"/>
      <c r="E543" s="139"/>
      <c r="F543" s="139"/>
      <c r="G543" s="139"/>
      <c r="H543" s="139"/>
      <c r="I543" s="139"/>
      <c r="J543" s="139"/>
      <c r="K543" s="139"/>
      <c r="L543" s="139"/>
      <c r="M543" s="139"/>
      <c r="N543" s="139"/>
      <c r="O543" s="139"/>
      <c r="P543" s="139"/>
      <c r="Q543" s="139"/>
      <c r="R543" s="139"/>
    </row>
    <row r="544" spans="1:18" ht="13.2">
      <c r="A544" s="139"/>
      <c r="B544" s="139"/>
      <c r="C544" s="139"/>
      <c r="D544" s="139"/>
      <c r="E544" s="139"/>
      <c r="F544" s="139"/>
      <c r="G544" s="139"/>
      <c r="H544" s="139"/>
      <c r="I544" s="139"/>
      <c r="J544" s="139"/>
      <c r="K544" s="139"/>
      <c r="L544" s="139"/>
      <c r="M544" s="139"/>
      <c r="N544" s="139"/>
      <c r="O544" s="139"/>
      <c r="P544" s="139"/>
      <c r="Q544" s="139"/>
      <c r="R544" s="139"/>
    </row>
    <row r="545" spans="1:18" ht="13.2">
      <c r="A545" s="139"/>
      <c r="B545" s="139"/>
      <c r="C545" s="139"/>
      <c r="D545" s="139"/>
      <c r="E545" s="139"/>
      <c r="F545" s="139"/>
      <c r="G545" s="139"/>
      <c r="H545" s="139"/>
      <c r="I545" s="139"/>
      <c r="J545" s="139"/>
      <c r="K545" s="139"/>
      <c r="L545" s="139"/>
      <c r="M545" s="139"/>
      <c r="N545" s="139"/>
      <c r="O545" s="139"/>
      <c r="P545" s="139"/>
      <c r="Q545" s="139"/>
      <c r="R545" s="139"/>
    </row>
    <row r="546" spans="1:18" ht="13.2">
      <c r="A546" s="139"/>
      <c r="B546" s="139"/>
      <c r="C546" s="139"/>
      <c r="D546" s="139"/>
      <c r="E546" s="139"/>
      <c r="F546" s="139"/>
      <c r="G546" s="139"/>
      <c r="H546" s="139"/>
      <c r="I546" s="139"/>
      <c r="J546" s="139"/>
      <c r="K546" s="139"/>
      <c r="L546" s="139"/>
      <c r="M546" s="139"/>
      <c r="N546" s="139"/>
      <c r="O546" s="139"/>
      <c r="P546" s="139"/>
      <c r="Q546" s="139"/>
      <c r="R546" s="139"/>
    </row>
    <row r="547" spans="1:18" ht="13.2">
      <c r="A547" s="139"/>
      <c r="B547" s="139"/>
      <c r="C547" s="139"/>
      <c r="D547" s="139"/>
      <c r="E547" s="139"/>
      <c r="F547" s="139"/>
      <c r="G547" s="139"/>
      <c r="H547" s="139"/>
      <c r="I547" s="139"/>
      <c r="J547" s="139"/>
      <c r="K547" s="139"/>
      <c r="L547" s="139"/>
      <c r="M547" s="139"/>
      <c r="N547" s="139"/>
      <c r="O547" s="139"/>
      <c r="P547" s="139"/>
      <c r="Q547" s="139"/>
      <c r="R547" s="139"/>
    </row>
    <row r="548" spans="1:18" ht="13.2">
      <c r="A548" s="139"/>
      <c r="B548" s="139"/>
      <c r="C548" s="139"/>
      <c r="D548" s="139"/>
      <c r="E548" s="139"/>
      <c r="F548" s="139"/>
      <c r="G548" s="139"/>
      <c r="H548" s="139"/>
      <c r="I548" s="139"/>
      <c r="J548" s="139"/>
      <c r="K548" s="139"/>
      <c r="L548" s="139"/>
      <c r="M548" s="139"/>
      <c r="N548" s="139"/>
      <c r="O548" s="139"/>
      <c r="P548" s="139"/>
      <c r="Q548" s="139"/>
      <c r="R548" s="139"/>
    </row>
    <row r="549" spans="1:18" ht="13.2">
      <c r="A549" s="139"/>
      <c r="B549" s="139"/>
      <c r="C549" s="139"/>
      <c r="D549" s="139"/>
      <c r="E549" s="139"/>
      <c r="F549" s="139"/>
      <c r="G549" s="139"/>
      <c r="H549" s="139"/>
      <c r="I549" s="139"/>
      <c r="J549" s="139"/>
      <c r="K549" s="139"/>
      <c r="L549" s="139"/>
      <c r="M549" s="139"/>
      <c r="N549" s="139"/>
      <c r="O549" s="139"/>
      <c r="P549" s="139"/>
      <c r="Q549" s="139"/>
      <c r="R549" s="139"/>
    </row>
    <row r="550" spans="1:18" ht="13.2">
      <c r="A550" s="139"/>
      <c r="B550" s="139"/>
      <c r="C550" s="139"/>
      <c r="D550" s="139"/>
      <c r="E550" s="139"/>
      <c r="F550" s="139"/>
      <c r="G550" s="139"/>
      <c r="H550" s="139"/>
      <c r="I550" s="139"/>
      <c r="J550" s="139"/>
      <c r="K550" s="139"/>
      <c r="L550" s="139"/>
      <c r="M550" s="139"/>
      <c r="N550" s="139"/>
      <c r="O550" s="139"/>
      <c r="P550" s="139"/>
      <c r="Q550" s="139"/>
      <c r="R550" s="139"/>
    </row>
    <row r="551" spans="1:18" ht="13.2">
      <c r="A551" s="139"/>
      <c r="B551" s="139"/>
      <c r="C551" s="139"/>
      <c r="D551" s="139"/>
      <c r="E551" s="139"/>
      <c r="F551" s="139"/>
      <c r="G551" s="139"/>
      <c r="H551" s="139"/>
      <c r="I551" s="139"/>
      <c r="J551" s="139"/>
      <c r="K551" s="139"/>
      <c r="L551" s="139"/>
      <c r="M551" s="139"/>
      <c r="N551" s="139"/>
      <c r="O551" s="139"/>
      <c r="P551" s="139"/>
      <c r="Q551" s="139"/>
      <c r="R551" s="139"/>
    </row>
    <row r="552" spans="1:18" ht="13.2">
      <c r="A552" s="139"/>
      <c r="B552" s="139"/>
      <c r="C552" s="139"/>
      <c r="D552" s="139"/>
      <c r="E552" s="139"/>
      <c r="F552" s="139"/>
      <c r="G552" s="139"/>
      <c r="H552" s="139"/>
      <c r="I552" s="139"/>
      <c r="J552" s="139"/>
      <c r="K552" s="139"/>
      <c r="L552" s="139"/>
      <c r="M552" s="139"/>
      <c r="N552" s="139"/>
      <c r="O552" s="139"/>
      <c r="P552" s="139"/>
      <c r="Q552" s="139"/>
      <c r="R552" s="139"/>
    </row>
    <row r="553" spans="1:18" ht="13.2">
      <c r="A553" s="139"/>
      <c r="B553" s="139"/>
      <c r="C553" s="139"/>
      <c r="D553" s="139"/>
      <c r="E553" s="139"/>
      <c r="F553" s="139"/>
      <c r="G553" s="139"/>
      <c r="H553" s="139"/>
      <c r="I553" s="139"/>
      <c r="J553" s="139"/>
      <c r="K553" s="139"/>
      <c r="L553" s="139"/>
      <c r="M553" s="139"/>
      <c r="N553" s="139"/>
      <c r="O553" s="139"/>
      <c r="P553" s="139"/>
      <c r="Q553" s="139"/>
      <c r="R553" s="139"/>
    </row>
    <row r="554" spans="1:18" ht="13.2">
      <c r="A554" s="139"/>
      <c r="B554" s="139"/>
      <c r="C554" s="139"/>
      <c r="D554" s="139"/>
      <c r="E554" s="139"/>
      <c r="F554" s="139"/>
      <c r="G554" s="139"/>
      <c r="H554" s="139"/>
      <c r="I554" s="139"/>
      <c r="J554" s="139"/>
      <c r="K554" s="139"/>
      <c r="L554" s="139"/>
      <c r="M554" s="139"/>
      <c r="N554" s="139"/>
      <c r="O554" s="139"/>
      <c r="P554" s="139"/>
      <c r="Q554" s="139"/>
      <c r="R554" s="139"/>
    </row>
    <row r="555" spans="1:18" ht="13.2">
      <c r="A555" s="139"/>
      <c r="B555" s="139"/>
      <c r="C555" s="139"/>
      <c r="D555" s="139"/>
      <c r="E555" s="139"/>
      <c r="F555" s="139"/>
      <c r="G555" s="139"/>
      <c r="H555" s="139"/>
      <c r="I555" s="139"/>
      <c r="J555" s="139"/>
      <c r="K555" s="139"/>
      <c r="L555" s="139"/>
      <c r="M555" s="139"/>
      <c r="N555" s="139"/>
      <c r="O555" s="139"/>
      <c r="P555" s="139"/>
      <c r="Q555" s="139"/>
      <c r="R555" s="139"/>
    </row>
    <row r="556" spans="1:18" ht="13.2">
      <c r="A556" s="139"/>
      <c r="B556" s="139"/>
      <c r="C556" s="139"/>
      <c r="D556" s="139"/>
      <c r="E556" s="139"/>
      <c r="F556" s="139"/>
      <c r="G556" s="139"/>
      <c r="H556" s="139"/>
      <c r="I556" s="139"/>
      <c r="J556" s="139"/>
      <c r="K556" s="139"/>
      <c r="L556" s="139"/>
      <c r="M556" s="139"/>
      <c r="N556" s="139"/>
      <c r="O556" s="139"/>
      <c r="P556" s="139"/>
      <c r="Q556" s="139"/>
      <c r="R556" s="139"/>
    </row>
    <row r="557" spans="1:18" ht="13.2">
      <c r="A557" s="139"/>
      <c r="B557" s="139"/>
      <c r="C557" s="139"/>
      <c r="D557" s="139"/>
      <c r="E557" s="139"/>
      <c r="F557" s="139"/>
      <c r="G557" s="139"/>
      <c r="H557" s="139"/>
      <c r="I557" s="139"/>
      <c r="J557" s="139"/>
      <c r="K557" s="139"/>
      <c r="L557" s="139"/>
      <c r="M557" s="139"/>
      <c r="N557" s="139"/>
      <c r="O557" s="139"/>
      <c r="P557" s="139"/>
      <c r="Q557" s="139"/>
      <c r="R557" s="139"/>
    </row>
    <row r="558" spans="1:18" ht="13.2">
      <c r="A558" s="139"/>
      <c r="B558" s="139"/>
      <c r="C558" s="139"/>
      <c r="D558" s="139"/>
      <c r="E558" s="139"/>
      <c r="F558" s="139"/>
      <c r="G558" s="139"/>
      <c r="H558" s="139"/>
      <c r="I558" s="139"/>
      <c r="J558" s="139"/>
      <c r="K558" s="139"/>
      <c r="L558" s="139"/>
      <c r="M558" s="139"/>
      <c r="N558" s="139"/>
      <c r="O558" s="139"/>
      <c r="P558" s="139"/>
      <c r="Q558" s="139"/>
      <c r="R558" s="139"/>
    </row>
    <row r="559" spans="1:18" ht="13.2">
      <c r="A559" s="139"/>
      <c r="B559" s="139"/>
      <c r="C559" s="139"/>
      <c r="D559" s="139"/>
      <c r="E559" s="139"/>
      <c r="F559" s="139"/>
      <c r="G559" s="139"/>
      <c r="H559" s="139"/>
      <c r="I559" s="139"/>
      <c r="J559" s="139"/>
      <c r="K559" s="139"/>
      <c r="L559" s="139"/>
      <c r="M559" s="139"/>
      <c r="N559" s="139"/>
      <c r="O559" s="139"/>
      <c r="P559" s="139"/>
      <c r="Q559" s="139"/>
      <c r="R559" s="139"/>
    </row>
    <row r="560" spans="1:18" ht="13.2">
      <c r="A560" s="139"/>
      <c r="B560" s="139"/>
      <c r="C560" s="139"/>
      <c r="D560" s="139"/>
      <c r="E560" s="139"/>
      <c r="F560" s="139"/>
      <c r="G560" s="139"/>
      <c r="H560" s="139"/>
      <c r="I560" s="139"/>
      <c r="J560" s="139"/>
      <c r="K560" s="139"/>
      <c r="L560" s="139"/>
      <c r="M560" s="139"/>
      <c r="N560" s="139"/>
      <c r="O560" s="139"/>
      <c r="P560" s="139"/>
      <c r="Q560" s="139"/>
      <c r="R560" s="139"/>
    </row>
    <row r="561" spans="1:18" ht="13.2">
      <c r="A561" s="139"/>
      <c r="B561" s="139"/>
      <c r="C561" s="139"/>
      <c r="D561" s="139"/>
      <c r="E561" s="139"/>
      <c r="F561" s="139"/>
      <c r="G561" s="139"/>
      <c r="H561" s="139"/>
      <c r="I561" s="139"/>
      <c r="J561" s="139"/>
      <c r="K561" s="139"/>
      <c r="L561" s="139"/>
      <c r="M561" s="139"/>
      <c r="N561" s="139"/>
      <c r="O561" s="139"/>
      <c r="P561" s="139"/>
      <c r="Q561" s="139"/>
      <c r="R561" s="139"/>
    </row>
    <row r="562" spans="1:18" ht="13.2">
      <c r="A562" s="139"/>
      <c r="B562" s="139"/>
      <c r="C562" s="139"/>
      <c r="D562" s="139"/>
      <c r="E562" s="139"/>
      <c r="F562" s="139"/>
      <c r="G562" s="139"/>
      <c r="H562" s="139"/>
      <c r="I562" s="139"/>
      <c r="J562" s="139"/>
      <c r="K562" s="139"/>
      <c r="L562" s="139"/>
      <c r="M562" s="139"/>
      <c r="N562" s="139"/>
      <c r="O562" s="139"/>
      <c r="P562" s="139"/>
      <c r="Q562" s="139"/>
      <c r="R562" s="139"/>
    </row>
    <row r="563" spans="1:18" ht="13.2">
      <c r="A563" s="139"/>
      <c r="B563" s="139"/>
      <c r="C563" s="139"/>
      <c r="D563" s="139"/>
      <c r="E563" s="139"/>
      <c r="F563" s="139"/>
      <c r="G563" s="139"/>
      <c r="H563" s="139"/>
      <c r="I563" s="139"/>
      <c r="J563" s="139"/>
      <c r="K563" s="139"/>
      <c r="L563" s="139"/>
      <c r="M563" s="139"/>
      <c r="N563" s="139"/>
      <c r="O563" s="139"/>
      <c r="P563" s="139"/>
      <c r="Q563" s="139"/>
      <c r="R563" s="139"/>
    </row>
    <row r="564" spans="1:18" ht="13.2">
      <c r="A564" s="139"/>
      <c r="B564" s="139"/>
      <c r="C564" s="139"/>
      <c r="D564" s="139"/>
      <c r="E564" s="139"/>
      <c r="F564" s="139"/>
      <c r="G564" s="139"/>
      <c r="H564" s="139"/>
      <c r="I564" s="139"/>
      <c r="J564" s="139"/>
      <c r="K564" s="139"/>
      <c r="L564" s="139"/>
      <c r="M564" s="139"/>
      <c r="N564" s="139"/>
      <c r="O564" s="139"/>
      <c r="P564" s="139"/>
      <c r="Q564" s="139"/>
      <c r="R564" s="139"/>
    </row>
    <row r="565" spans="1:18" ht="13.2">
      <c r="A565" s="139"/>
      <c r="B565" s="139"/>
      <c r="C565" s="139"/>
      <c r="D565" s="139"/>
      <c r="E565" s="139"/>
      <c r="F565" s="139"/>
      <c r="G565" s="139"/>
      <c r="H565" s="139"/>
      <c r="I565" s="139"/>
      <c r="J565" s="139"/>
      <c r="K565" s="139"/>
      <c r="L565" s="139"/>
      <c r="M565" s="139"/>
      <c r="N565" s="139"/>
      <c r="O565" s="139"/>
      <c r="P565" s="139"/>
      <c r="Q565" s="139"/>
      <c r="R565" s="139"/>
    </row>
    <row r="566" spans="1:18" ht="13.2">
      <c r="A566" s="139"/>
      <c r="B566" s="139"/>
      <c r="C566" s="139"/>
      <c r="D566" s="139"/>
      <c r="E566" s="139"/>
      <c r="F566" s="139"/>
      <c r="G566" s="139"/>
      <c r="H566" s="139"/>
      <c r="I566" s="139"/>
      <c r="J566" s="139"/>
      <c r="K566" s="139"/>
      <c r="L566" s="139"/>
      <c r="M566" s="139"/>
      <c r="N566" s="139"/>
      <c r="O566" s="139"/>
      <c r="P566" s="139"/>
      <c r="Q566" s="139"/>
      <c r="R566" s="139"/>
    </row>
    <row r="567" spans="1:18" ht="13.2">
      <c r="A567" s="139"/>
      <c r="B567" s="139"/>
      <c r="C567" s="139"/>
      <c r="D567" s="139"/>
      <c r="E567" s="139"/>
      <c r="F567" s="139"/>
      <c r="G567" s="139"/>
      <c r="H567" s="139"/>
      <c r="I567" s="139"/>
      <c r="J567" s="139"/>
      <c r="K567" s="139"/>
      <c r="L567" s="139"/>
      <c r="M567" s="139"/>
      <c r="N567" s="139"/>
      <c r="O567" s="139"/>
      <c r="P567" s="139"/>
      <c r="Q567" s="139"/>
      <c r="R567" s="139"/>
    </row>
    <row r="568" spans="1:18" ht="13.2">
      <c r="A568" s="139"/>
      <c r="B568" s="139"/>
      <c r="C568" s="139"/>
      <c r="D568" s="139"/>
      <c r="E568" s="139"/>
      <c r="F568" s="139"/>
      <c r="G568" s="139"/>
      <c r="H568" s="139"/>
      <c r="I568" s="139"/>
      <c r="J568" s="139"/>
      <c r="K568" s="139"/>
      <c r="L568" s="139"/>
      <c r="M568" s="139"/>
      <c r="N568" s="139"/>
      <c r="O568" s="139"/>
      <c r="P568" s="139"/>
      <c r="Q568" s="139"/>
      <c r="R568" s="139"/>
    </row>
    <row r="569" spans="1:18" ht="13.2">
      <c r="A569" s="139"/>
      <c r="B569" s="139"/>
      <c r="C569" s="139"/>
      <c r="D569" s="139"/>
      <c r="E569" s="139"/>
      <c r="F569" s="139"/>
      <c r="G569" s="139"/>
      <c r="H569" s="139"/>
      <c r="I569" s="139"/>
      <c r="J569" s="139"/>
      <c r="K569" s="139"/>
      <c r="L569" s="139"/>
      <c r="M569" s="139"/>
      <c r="N569" s="139"/>
      <c r="O569" s="139"/>
      <c r="P569" s="139"/>
      <c r="Q569" s="139"/>
      <c r="R569" s="139"/>
    </row>
    <row r="570" spans="1:18" ht="13.2">
      <c r="A570" s="139"/>
      <c r="B570" s="139"/>
      <c r="C570" s="139"/>
      <c r="D570" s="139"/>
      <c r="E570" s="139"/>
      <c r="F570" s="139"/>
      <c r="G570" s="139"/>
      <c r="H570" s="139"/>
      <c r="I570" s="139"/>
      <c r="J570" s="139"/>
      <c r="K570" s="139"/>
      <c r="L570" s="139"/>
      <c r="M570" s="139"/>
      <c r="N570" s="139"/>
      <c r="O570" s="139"/>
      <c r="P570" s="139"/>
      <c r="Q570" s="139"/>
      <c r="R570" s="139"/>
    </row>
    <row r="571" spans="1:18" ht="13.2">
      <c r="A571" s="139"/>
      <c r="B571" s="139"/>
      <c r="C571" s="139"/>
      <c r="D571" s="139"/>
      <c r="E571" s="139"/>
      <c r="F571" s="139"/>
      <c r="G571" s="139"/>
      <c r="H571" s="139"/>
      <c r="I571" s="139"/>
      <c r="J571" s="139"/>
      <c r="K571" s="139"/>
      <c r="L571" s="139"/>
      <c r="M571" s="139"/>
      <c r="N571" s="139"/>
      <c r="O571" s="139"/>
      <c r="P571" s="139"/>
      <c r="Q571" s="139"/>
      <c r="R571" s="139"/>
    </row>
    <row r="572" spans="1:18" ht="13.2">
      <c r="A572" s="139"/>
      <c r="B572" s="139"/>
      <c r="C572" s="139"/>
      <c r="D572" s="139"/>
      <c r="E572" s="139"/>
      <c r="F572" s="139"/>
      <c r="G572" s="139"/>
      <c r="H572" s="139"/>
      <c r="I572" s="139"/>
      <c r="J572" s="139"/>
      <c r="K572" s="139"/>
      <c r="L572" s="139"/>
      <c r="M572" s="139"/>
      <c r="N572" s="139"/>
      <c r="O572" s="139"/>
      <c r="P572" s="139"/>
      <c r="Q572" s="139"/>
      <c r="R572" s="139"/>
    </row>
    <row r="573" spans="1:18" ht="13.2">
      <c r="A573" s="139"/>
      <c r="B573" s="139"/>
      <c r="C573" s="139"/>
      <c r="D573" s="139"/>
      <c r="E573" s="139"/>
      <c r="F573" s="139"/>
      <c r="G573" s="139"/>
      <c r="H573" s="139"/>
      <c r="I573" s="139"/>
      <c r="J573" s="139"/>
      <c r="K573" s="139"/>
      <c r="L573" s="139"/>
      <c r="M573" s="139"/>
      <c r="N573" s="139"/>
      <c r="O573" s="139"/>
      <c r="P573" s="139"/>
      <c r="Q573" s="139"/>
      <c r="R573" s="139"/>
    </row>
    <row r="574" spans="1:18" ht="13.2">
      <c r="A574" s="139"/>
      <c r="B574" s="139"/>
      <c r="C574" s="139"/>
      <c r="D574" s="139"/>
      <c r="E574" s="139"/>
      <c r="F574" s="139"/>
      <c r="G574" s="139"/>
      <c r="H574" s="139"/>
      <c r="I574" s="139"/>
      <c r="J574" s="139"/>
      <c r="K574" s="139"/>
      <c r="L574" s="139"/>
      <c r="M574" s="139"/>
      <c r="N574" s="139"/>
      <c r="O574" s="139"/>
      <c r="P574" s="139"/>
      <c r="Q574" s="139"/>
      <c r="R574" s="139"/>
    </row>
    <row r="575" spans="1:18" ht="13.2">
      <c r="A575" s="139"/>
      <c r="B575" s="139"/>
      <c r="C575" s="139"/>
      <c r="D575" s="139"/>
      <c r="E575" s="139"/>
      <c r="F575" s="139"/>
      <c r="G575" s="139"/>
      <c r="H575" s="139"/>
      <c r="I575" s="139"/>
      <c r="J575" s="139"/>
      <c r="K575" s="139"/>
      <c r="L575" s="139"/>
      <c r="M575" s="139"/>
      <c r="N575" s="139"/>
      <c r="O575" s="139"/>
      <c r="P575" s="139"/>
      <c r="Q575" s="139"/>
      <c r="R575" s="139"/>
    </row>
    <row r="576" spans="1:18" ht="13.2">
      <c r="A576" s="139"/>
      <c r="B576" s="139"/>
      <c r="C576" s="139"/>
      <c r="D576" s="139"/>
      <c r="E576" s="139"/>
      <c r="F576" s="139"/>
      <c r="G576" s="139"/>
      <c r="H576" s="139"/>
      <c r="I576" s="139"/>
      <c r="J576" s="139"/>
      <c r="K576" s="139"/>
      <c r="L576" s="139"/>
      <c r="M576" s="139"/>
      <c r="N576" s="139"/>
      <c r="O576" s="139"/>
      <c r="P576" s="139"/>
      <c r="Q576" s="139"/>
      <c r="R576" s="139"/>
    </row>
    <row r="577" spans="1:18" ht="13.2">
      <c r="A577" s="139"/>
      <c r="B577" s="139"/>
      <c r="C577" s="139"/>
      <c r="D577" s="139"/>
      <c r="E577" s="139"/>
      <c r="F577" s="139"/>
      <c r="G577" s="139"/>
      <c r="H577" s="139"/>
      <c r="I577" s="139"/>
      <c r="J577" s="139"/>
      <c r="K577" s="139"/>
      <c r="L577" s="139"/>
      <c r="M577" s="139"/>
      <c r="N577" s="139"/>
      <c r="O577" s="139"/>
      <c r="P577" s="139"/>
      <c r="Q577" s="139"/>
      <c r="R577" s="139"/>
    </row>
    <row r="578" spans="1:18" ht="13.2">
      <c r="A578" s="139"/>
      <c r="B578" s="139"/>
      <c r="C578" s="139"/>
      <c r="D578" s="139"/>
      <c r="E578" s="139"/>
      <c r="F578" s="139"/>
      <c r="G578" s="139"/>
      <c r="H578" s="139"/>
      <c r="I578" s="139"/>
      <c r="J578" s="139"/>
      <c r="K578" s="139"/>
      <c r="L578" s="139"/>
      <c r="M578" s="139"/>
      <c r="N578" s="139"/>
      <c r="O578" s="139"/>
      <c r="P578" s="139"/>
      <c r="Q578" s="139"/>
      <c r="R578" s="139"/>
    </row>
    <row r="579" spans="1:18" ht="13.2">
      <c r="A579" s="139"/>
      <c r="B579" s="139"/>
      <c r="C579" s="139"/>
      <c r="D579" s="139"/>
      <c r="E579" s="139"/>
      <c r="F579" s="139"/>
      <c r="G579" s="139"/>
      <c r="H579" s="139"/>
      <c r="I579" s="139"/>
      <c r="J579" s="139"/>
      <c r="K579" s="139"/>
      <c r="L579" s="139"/>
      <c r="M579" s="139"/>
      <c r="N579" s="139"/>
      <c r="O579" s="139"/>
      <c r="P579" s="139"/>
      <c r="Q579" s="139"/>
      <c r="R579" s="139"/>
    </row>
    <row r="580" spans="1:18" ht="13.2">
      <c r="A580" s="139"/>
      <c r="B580" s="139"/>
      <c r="C580" s="139"/>
      <c r="D580" s="139"/>
      <c r="E580" s="139"/>
      <c r="F580" s="139"/>
      <c r="G580" s="139"/>
      <c r="H580" s="139"/>
      <c r="I580" s="139"/>
      <c r="J580" s="139"/>
      <c r="K580" s="139"/>
      <c r="L580" s="139"/>
      <c r="M580" s="139"/>
      <c r="N580" s="139"/>
      <c r="O580" s="139"/>
      <c r="P580" s="139"/>
      <c r="Q580" s="139"/>
      <c r="R580" s="139"/>
    </row>
    <row r="581" spans="1:18" ht="13.2">
      <c r="A581" s="139"/>
      <c r="B581" s="139"/>
      <c r="C581" s="139"/>
      <c r="D581" s="139"/>
      <c r="E581" s="139"/>
      <c r="F581" s="139"/>
      <c r="G581" s="139"/>
      <c r="H581" s="139"/>
      <c r="I581" s="139"/>
      <c r="J581" s="139"/>
      <c r="K581" s="139"/>
      <c r="L581" s="139"/>
      <c r="M581" s="139"/>
      <c r="N581" s="139"/>
      <c r="O581" s="139"/>
      <c r="P581" s="139"/>
      <c r="Q581" s="139"/>
      <c r="R581" s="139"/>
    </row>
    <row r="582" spans="1:18" ht="13.2">
      <c r="A582" s="139"/>
      <c r="B582" s="139"/>
      <c r="C582" s="139"/>
      <c r="D582" s="139"/>
      <c r="E582" s="139"/>
      <c r="F582" s="139"/>
      <c r="G582" s="139"/>
      <c r="H582" s="139"/>
      <c r="I582" s="139"/>
      <c r="J582" s="139"/>
      <c r="K582" s="139"/>
      <c r="L582" s="139"/>
      <c r="M582" s="139"/>
      <c r="N582" s="139"/>
      <c r="O582" s="139"/>
      <c r="P582" s="139"/>
      <c r="Q582" s="139"/>
      <c r="R582" s="139"/>
    </row>
    <row r="583" spans="1:18" ht="13.2">
      <c r="A583" s="139"/>
      <c r="B583" s="139"/>
      <c r="C583" s="139"/>
      <c r="D583" s="139"/>
      <c r="E583" s="139"/>
      <c r="F583" s="139"/>
      <c r="G583" s="139"/>
      <c r="H583" s="139"/>
      <c r="I583" s="139"/>
      <c r="J583" s="139"/>
      <c r="K583" s="139"/>
      <c r="L583" s="139"/>
      <c r="M583" s="139"/>
      <c r="N583" s="139"/>
      <c r="O583" s="139"/>
      <c r="P583" s="139"/>
      <c r="Q583" s="139"/>
      <c r="R583" s="139"/>
    </row>
    <row r="584" spans="1:18" ht="13.2">
      <c r="A584" s="139"/>
      <c r="B584" s="139"/>
      <c r="C584" s="139"/>
      <c r="D584" s="139"/>
      <c r="E584" s="139"/>
      <c r="F584" s="139"/>
      <c r="G584" s="139"/>
      <c r="H584" s="139"/>
      <c r="I584" s="139"/>
      <c r="J584" s="139"/>
      <c r="K584" s="139"/>
      <c r="L584" s="139"/>
      <c r="M584" s="139"/>
      <c r="N584" s="139"/>
      <c r="O584" s="139"/>
      <c r="P584" s="139"/>
      <c r="Q584" s="139"/>
      <c r="R584" s="139"/>
    </row>
    <row r="585" spans="1:18" ht="13.2">
      <c r="A585" s="139"/>
      <c r="B585" s="139"/>
      <c r="C585" s="139"/>
      <c r="D585" s="139"/>
      <c r="E585" s="139"/>
      <c r="F585" s="139"/>
      <c r="G585" s="139"/>
      <c r="H585" s="139"/>
      <c r="I585" s="139"/>
      <c r="J585" s="139"/>
      <c r="K585" s="139"/>
      <c r="L585" s="139"/>
      <c r="M585" s="139"/>
      <c r="N585" s="139"/>
      <c r="O585" s="139"/>
      <c r="P585" s="139"/>
      <c r="Q585" s="139"/>
      <c r="R585" s="139"/>
    </row>
    <row r="586" spans="1:18" ht="13.2">
      <c r="A586" s="139"/>
      <c r="B586" s="139"/>
      <c r="C586" s="139"/>
      <c r="D586" s="139"/>
      <c r="E586" s="139"/>
      <c r="F586" s="139"/>
      <c r="G586" s="139"/>
      <c r="H586" s="139"/>
      <c r="I586" s="139"/>
      <c r="J586" s="139"/>
      <c r="K586" s="139"/>
      <c r="L586" s="139"/>
      <c r="M586" s="139"/>
      <c r="N586" s="139"/>
      <c r="O586" s="139"/>
      <c r="P586" s="139"/>
      <c r="Q586" s="139"/>
      <c r="R586" s="139"/>
    </row>
    <row r="587" spans="1:18" ht="13.2">
      <c r="A587" s="139"/>
      <c r="B587" s="139"/>
      <c r="C587" s="139"/>
      <c r="D587" s="139"/>
      <c r="E587" s="139"/>
      <c r="F587" s="139"/>
      <c r="G587" s="139"/>
      <c r="H587" s="139"/>
      <c r="I587" s="139"/>
      <c r="J587" s="139"/>
      <c r="K587" s="139"/>
      <c r="L587" s="139"/>
      <c r="M587" s="139"/>
      <c r="N587" s="139"/>
      <c r="O587" s="139"/>
      <c r="P587" s="139"/>
      <c r="Q587" s="139"/>
      <c r="R587" s="139"/>
    </row>
    <row r="588" spans="1:18" ht="13.2">
      <c r="A588" s="139"/>
      <c r="B588" s="139"/>
      <c r="C588" s="139"/>
      <c r="D588" s="139"/>
      <c r="E588" s="139"/>
      <c r="F588" s="139"/>
      <c r="G588" s="139"/>
      <c r="H588" s="139"/>
      <c r="I588" s="139"/>
      <c r="J588" s="139"/>
      <c r="K588" s="139"/>
      <c r="L588" s="139"/>
      <c r="M588" s="139"/>
      <c r="N588" s="139"/>
      <c r="O588" s="139"/>
      <c r="P588" s="139"/>
      <c r="Q588" s="139"/>
      <c r="R588" s="139"/>
    </row>
    <row r="589" spans="1:18" ht="13.2">
      <c r="A589" s="139"/>
      <c r="B589" s="139"/>
      <c r="C589" s="139"/>
      <c r="D589" s="139"/>
      <c r="E589" s="139"/>
      <c r="F589" s="139"/>
      <c r="G589" s="139"/>
      <c r="H589" s="139"/>
      <c r="I589" s="139"/>
      <c r="J589" s="139"/>
      <c r="K589" s="139"/>
      <c r="L589" s="139"/>
      <c r="M589" s="139"/>
      <c r="N589" s="139"/>
      <c r="O589" s="139"/>
      <c r="P589" s="139"/>
      <c r="Q589" s="139"/>
      <c r="R589" s="139"/>
    </row>
    <row r="590" spans="1:18" ht="13.2">
      <c r="A590" s="139"/>
      <c r="B590" s="139"/>
      <c r="C590" s="139"/>
      <c r="D590" s="139"/>
      <c r="E590" s="139"/>
      <c r="F590" s="139"/>
      <c r="G590" s="139"/>
      <c r="H590" s="139"/>
      <c r="I590" s="139"/>
      <c r="J590" s="139"/>
      <c r="K590" s="139"/>
      <c r="L590" s="139"/>
      <c r="M590" s="139"/>
      <c r="N590" s="139"/>
      <c r="O590" s="139"/>
      <c r="P590" s="139"/>
      <c r="Q590" s="139"/>
      <c r="R590" s="139"/>
    </row>
    <row r="591" spans="1:18" ht="13.2">
      <c r="A591" s="139"/>
      <c r="B591" s="139"/>
      <c r="C591" s="139"/>
      <c r="D591" s="139"/>
      <c r="E591" s="139"/>
      <c r="F591" s="139"/>
      <c r="G591" s="139"/>
      <c r="H591" s="139"/>
      <c r="I591" s="139"/>
      <c r="J591" s="139"/>
      <c r="K591" s="139"/>
      <c r="L591" s="139"/>
      <c r="M591" s="139"/>
      <c r="N591" s="139"/>
      <c r="O591" s="139"/>
      <c r="P591" s="139"/>
      <c r="Q591" s="139"/>
      <c r="R591" s="139"/>
    </row>
    <row r="592" spans="1:18" ht="13.2">
      <c r="A592" s="139"/>
      <c r="B592" s="139"/>
      <c r="C592" s="139"/>
      <c r="D592" s="139"/>
      <c r="E592" s="139"/>
      <c r="F592" s="139"/>
      <c r="G592" s="139"/>
      <c r="H592" s="139"/>
      <c r="I592" s="139"/>
      <c r="J592" s="139"/>
      <c r="K592" s="139"/>
      <c r="L592" s="139"/>
      <c r="M592" s="139"/>
      <c r="N592" s="139"/>
      <c r="O592" s="139"/>
      <c r="P592" s="139"/>
      <c r="Q592" s="139"/>
      <c r="R592" s="139"/>
    </row>
    <row r="593" spans="1:18" ht="13.2">
      <c r="A593" s="139"/>
      <c r="B593" s="139"/>
      <c r="C593" s="139"/>
      <c r="D593" s="139"/>
      <c r="E593" s="139"/>
      <c r="F593" s="139"/>
      <c r="G593" s="139"/>
      <c r="H593" s="139"/>
      <c r="I593" s="139"/>
      <c r="J593" s="139"/>
      <c r="K593" s="139"/>
      <c r="L593" s="139"/>
      <c r="M593" s="139"/>
      <c r="N593" s="139"/>
      <c r="O593" s="139"/>
      <c r="P593" s="139"/>
      <c r="Q593" s="139"/>
      <c r="R593" s="139"/>
    </row>
    <row r="594" spans="1:18" ht="13.2">
      <c r="A594" s="139"/>
      <c r="B594" s="139"/>
      <c r="C594" s="139"/>
      <c r="D594" s="139"/>
      <c r="E594" s="139"/>
      <c r="F594" s="139"/>
      <c r="G594" s="139"/>
      <c r="H594" s="139"/>
      <c r="I594" s="139"/>
      <c r="J594" s="139"/>
      <c r="K594" s="139"/>
      <c r="L594" s="139"/>
      <c r="M594" s="139"/>
      <c r="N594" s="139"/>
      <c r="O594" s="139"/>
      <c r="P594" s="139"/>
      <c r="Q594" s="139"/>
      <c r="R594" s="139"/>
    </row>
    <row r="595" spans="1:18" ht="13.2">
      <c r="A595" s="139"/>
      <c r="B595" s="139"/>
      <c r="C595" s="139"/>
      <c r="D595" s="139"/>
      <c r="E595" s="139"/>
      <c r="F595" s="139"/>
      <c r="G595" s="139"/>
      <c r="H595" s="139"/>
      <c r="I595" s="139"/>
      <c r="J595" s="139"/>
      <c r="K595" s="139"/>
      <c r="L595" s="139"/>
      <c r="M595" s="139"/>
      <c r="N595" s="139"/>
      <c r="O595" s="139"/>
      <c r="P595" s="139"/>
      <c r="Q595" s="139"/>
      <c r="R595" s="139"/>
    </row>
    <row r="596" spans="1:18" ht="13.2">
      <c r="A596" s="139"/>
      <c r="B596" s="139"/>
      <c r="C596" s="139"/>
      <c r="D596" s="139"/>
      <c r="E596" s="139"/>
      <c r="F596" s="139"/>
      <c r="G596" s="139"/>
      <c r="H596" s="139"/>
      <c r="I596" s="139"/>
      <c r="J596" s="139"/>
      <c r="K596" s="139"/>
      <c r="L596" s="139"/>
      <c r="M596" s="139"/>
      <c r="N596" s="139"/>
      <c r="O596" s="139"/>
      <c r="P596" s="139"/>
      <c r="Q596" s="139"/>
      <c r="R596" s="139"/>
    </row>
    <row r="597" spans="1:18" ht="13.2">
      <c r="A597" s="139"/>
      <c r="B597" s="139"/>
      <c r="C597" s="139"/>
      <c r="D597" s="139"/>
      <c r="E597" s="139"/>
      <c r="F597" s="139"/>
      <c r="G597" s="139"/>
      <c r="H597" s="139"/>
      <c r="I597" s="139"/>
      <c r="J597" s="139"/>
      <c r="K597" s="139"/>
      <c r="L597" s="139"/>
      <c r="M597" s="139"/>
      <c r="N597" s="139"/>
      <c r="O597" s="139"/>
      <c r="P597" s="139"/>
      <c r="Q597" s="139"/>
      <c r="R597" s="139"/>
    </row>
    <row r="598" spans="1:18" ht="13.2">
      <c r="A598" s="139"/>
      <c r="B598" s="139"/>
      <c r="C598" s="139"/>
      <c r="D598" s="139"/>
      <c r="E598" s="139"/>
      <c r="F598" s="139"/>
      <c r="G598" s="139"/>
      <c r="H598" s="139"/>
      <c r="I598" s="139"/>
      <c r="J598" s="139"/>
      <c r="K598" s="139"/>
      <c r="L598" s="139"/>
      <c r="M598" s="139"/>
      <c r="N598" s="139"/>
      <c r="O598" s="139"/>
      <c r="P598" s="139"/>
      <c r="Q598" s="139"/>
      <c r="R598" s="139"/>
    </row>
    <row r="599" spans="1:18" ht="13.2">
      <c r="A599" s="139"/>
      <c r="B599" s="139"/>
      <c r="C599" s="139"/>
      <c r="D599" s="139"/>
      <c r="E599" s="139"/>
      <c r="F599" s="139"/>
      <c r="G599" s="139"/>
      <c r="H599" s="139"/>
      <c r="I599" s="139"/>
      <c r="J599" s="139"/>
      <c r="K599" s="139"/>
      <c r="L599" s="139"/>
      <c r="M599" s="139"/>
      <c r="N599" s="139"/>
      <c r="O599" s="139"/>
      <c r="P599" s="139"/>
      <c r="Q599" s="139"/>
      <c r="R599" s="139"/>
    </row>
    <row r="600" spans="1:18" ht="13.2">
      <c r="A600" s="139"/>
      <c r="B600" s="139"/>
      <c r="C600" s="139"/>
      <c r="D600" s="139"/>
      <c r="E600" s="139"/>
      <c r="F600" s="139"/>
      <c r="G600" s="139"/>
      <c r="H600" s="139"/>
      <c r="I600" s="139"/>
      <c r="J600" s="139"/>
      <c r="K600" s="139"/>
      <c r="L600" s="139"/>
      <c r="M600" s="139"/>
      <c r="N600" s="139"/>
      <c r="O600" s="139"/>
      <c r="P600" s="139"/>
      <c r="Q600" s="139"/>
      <c r="R600" s="139"/>
    </row>
    <row r="601" spans="1:18" ht="13.2">
      <c r="A601" s="139"/>
      <c r="B601" s="139"/>
      <c r="C601" s="139"/>
      <c r="D601" s="139"/>
      <c r="E601" s="139"/>
      <c r="F601" s="139"/>
      <c r="G601" s="139"/>
      <c r="H601" s="139"/>
      <c r="I601" s="139"/>
      <c r="J601" s="139"/>
      <c r="K601" s="139"/>
      <c r="L601" s="139"/>
      <c r="M601" s="139"/>
      <c r="N601" s="139"/>
      <c r="O601" s="139"/>
      <c r="P601" s="139"/>
      <c r="Q601" s="139"/>
      <c r="R601" s="139"/>
    </row>
    <row r="602" spans="1:18" ht="13.2">
      <c r="A602" s="139"/>
      <c r="B602" s="139"/>
      <c r="C602" s="139"/>
      <c r="D602" s="139"/>
      <c r="E602" s="139"/>
      <c r="F602" s="139"/>
      <c r="G602" s="139"/>
      <c r="H602" s="139"/>
      <c r="I602" s="139"/>
      <c r="J602" s="139"/>
      <c r="K602" s="139"/>
      <c r="L602" s="139"/>
      <c r="M602" s="139"/>
      <c r="N602" s="139"/>
      <c r="O602" s="139"/>
      <c r="P602" s="139"/>
      <c r="Q602" s="139"/>
      <c r="R602" s="139"/>
    </row>
    <row r="603" spans="1:18" ht="13.2">
      <c r="A603" s="139"/>
      <c r="B603" s="139"/>
      <c r="C603" s="139"/>
      <c r="D603" s="139"/>
      <c r="E603" s="139"/>
      <c r="F603" s="139"/>
      <c r="G603" s="139"/>
      <c r="H603" s="139"/>
      <c r="I603" s="139"/>
      <c r="J603" s="139"/>
      <c r="K603" s="139"/>
      <c r="L603" s="139"/>
      <c r="M603" s="139"/>
      <c r="N603" s="139"/>
      <c r="O603" s="139"/>
      <c r="P603" s="139"/>
      <c r="Q603" s="139"/>
      <c r="R603" s="139"/>
    </row>
    <row r="604" spans="1:18" ht="13.2">
      <c r="A604" s="139"/>
      <c r="B604" s="139"/>
      <c r="C604" s="139"/>
      <c r="D604" s="139"/>
      <c r="E604" s="139"/>
      <c r="F604" s="139"/>
      <c r="G604" s="139"/>
      <c r="H604" s="139"/>
      <c r="I604" s="139"/>
      <c r="J604" s="139"/>
      <c r="K604" s="139"/>
      <c r="L604" s="139"/>
      <c r="M604" s="139"/>
      <c r="N604" s="139"/>
      <c r="O604" s="139"/>
      <c r="P604" s="139"/>
      <c r="Q604" s="139"/>
      <c r="R604" s="139"/>
    </row>
    <row r="605" spans="1:18" ht="13.2">
      <c r="A605" s="139"/>
      <c r="B605" s="139"/>
      <c r="C605" s="139"/>
      <c r="D605" s="139"/>
      <c r="E605" s="139"/>
      <c r="F605" s="139"/>
      <c r="G605" s="139"/>
      <c r="H605" s="139"/>
      <c r="I605" s="139"/>
      <c r="J605" s="139"/>
      <c r="K605" s="139"/>
      <c r="L605" s="139"/>
      <c r="M605" s="139"/>
      <c r="N605" s="139"/>
      <c r="O605" s="139"/>
      <c r="P605" s="139"/>
      <c r="Q605" s="139"/>
      <c r="R605" s="139"/>
    </row>
    <row r="606" spans="1:18" ht="13.2">
      <c r="A606" s="139"/>
      <c r="B606" s="139"/>
      <c r="C606" s="139"/>
      <c r="D606" s="139"/>
      <c r="E606" s="139"/>
      <c r="F606" s="139"/>
      <c r="G606" s="139"/>
      <c r="H606" s="139"/>
      <c r="I606" s="139"/>
      <c r="J606" s="139"/>
      <c r="K606" s="139"/>
      <c r="L606" s="139"/>
      <c r="M606" s="139"/>
      <c r="N606" s="139"/>
      <c r="O606" s="139"/>
      <c r="P606" s="139"/>
      <c r="Q606" s="139"/>
      <c r="R606" s="139"/>
    </row>
    <row r="607" spans="1:18" ht="13.2">
      <c r="A607" s="139"/>
      <c r="B607" s="139"/>
      <c r="C607" s="139"/>
      <c r="D607" s="139"/>
      <c r="E607" s="139"/>
      <c r="F607" s="139"/>
      <c r="G607" s="139"/>
      <c r="H607" s="139"/>
      <c r="I607" s="139"/>
      <c r="J607" s="139"/>
      <c r="K607" s="139"/>
      <c r="L607" s="139"/>
      <c r="M607" s="139"/>
      <c r="N607" s="139"/>
      <c r="O607" s="139"/>
      <c r="P607" s="139"/>
      <c r="Q607" s="139"/>
      <c r="R607" s="139"/>
    </row>
    <row r="608" spans="1:18" ht="13.2">
      <c r="A608" s="139"/>
      <c r="B608" s="139"/>
      <c r="C608" s="139"/>
      <c r="D608" s="139"/>
      <c r="E608" s="139"/>
      <c r="F608" s="139"/>
      <c r="G608" s="139"/>
      <c r="H608" s="139"/>
      <c r="I608" s="139"/>
      <c r="J608" s="139"/>
      <c r="K608" s="139"/>
      <c r="L608" s="139"/>
      <c r="M608" s="139"/>
      <c r="N608" s="139"/>
      <c r="O608" s="139"/>
      <c r="P608" s="139"/>
      <c r="Q608" s="139"/>
      <c r="R608" s="139"/>
    </row>
    <row r="609" spans="1:18" ht="13.2">
      <c r="A609" s="139"/>
      <c r="B609" s="139"/>
      <c r="C609" s="139"/>
      <c r="D609" s="139"/>
      <c r="E609" s="139"/>
      <c r="F609" s="139"/>
      <c r="G609" s="139"/>
      <c r="H609" s="139"/>
      <c r="I609" s="139"/>
      <c r="J609" s="139"/>
      <c r="K609" s="139"/>
      <c r="L609" s="139"/>
      <c r="M609" s="139"/>
      <c r="N609" s="139"/>
      <c r="O609" s="139"/>
      <c r="P609" s="139"/>
      <c r="Q609" s="139"/>
      <c r="R609" s="139"/>
    </row>
    <row r="610" spans="1:18" ht="13.2">
      <c r="A610" s="139"/>
      <c r="B610" s="139"/>
      <c r="C610" s="139"/>
      <c r="D610" s="139"/>
      <c r="E610" s="139"/>
      <c r="F610" s="139"/>
      <c r="G610" s="139"/>
      <c r="H610" s="139"/>
      <c r="I610" s="139"/>
      <c r="J610" s="139"/>
      <c r="K610" s="139"/>
      <c r="L610" s="139"/>
      <c r="M610" s="139"/>
      <c r="N610" s="139"/>
      <c r="O610" s="139"/>
      <c r="P610" s="139"/>
      <c r="Q610" s="139"/>
      <c r="R610" s="139"/>
    </row>
    <row r="611" spans="1:18" ht="13.2">
      <c r="A611" s="139"/>
      <c r="B611" s="139"/>
      <c r="C611" s="139"/>
      <c r="D611" s="139"/>
      <c r="E611" s="139"/>
      <c r="F611" s="139"/>
      <c r="G611" s="139"/>
      <c r="H611" s="139"/>
      <c r="I611" s="139"/>
      <c r="J611" s="139"/>
      <c r="K611" s="139"/>
      <c r="L611" s="139"/>
      <c r="M611" s="139"/>
      <c r="N611" s="139"/>
      <c r="O611" s="139"/>
      <c r="P611" s="139"/>
      <c r="Q611" s="139"/>
      <c r="R611" s="139"/>
    </row>
    <row r="612" spans="1:18" ht="13.2">
      <c r="A612" s="139"/>
      <c r="B612" s="139"/>
      <c r="C612" s="139"/>
      <c r="D612" s="139"/>
      <c r="E612" s="139"/>
      <c r="F612" s="139"/>
      <c r="G612" s="139"/>
      <c r="H612" s="139"/>
      <c r="I612" s="139"/>
      <c r="J612" s="139"/>
      <c r="K612" s="139"/>
      <c r="L612" s="139"/>
      <c r="M612" s="139"/>
      <c r="N612" s="139"/>
      <c r="O612" s="139"/>
      <c r="P612" s="139"/>
      <c r="Q612" s="139"/>
      <c r="R612" s="139"/>
    </row>
    <row r="613" spans="1:18" ht="13.2">
      <c r="A613" s="139"/>
      <c r="B613" s="139"/>
      <c r="C613" s="139"/>
      <c r="D613" s="139"/>
      <c r="E613" s="139"/>
      <c r="F613" s="139"/>
      <c r="G613" s="139"/>
      <c r="H613" s="139"/>
      <c r="I613" s="139"/>
      <c r="J613" s="139"/>
      <c r="K613" s="139"/>
      <c r="L613" s="139"/>
      <c r="M613" s="139"/>
      <c r="N613" s="139"/>
      <c r="O613" s="139"/>
      <c r="P613" s="139"/>
      <c r="Q613" s="139"/>
      <c r="R613" s="139"/>
    </row>
    <row r="614" spans="1:18" ht="13.2">
      <c r="A614" s="139"/>
      <c r="B614" s="139"/>
      <c r="C614" s="139"/>
      <c r="D614" s="139"/>
      <c r="E614" s="139"/>
      <c r="F614" s="139"/>
      <c r="G614" s="139"/>
      <c r="H614" s="139"/>
      <c r="I614" s="139"/>
      <c r="J614" s="139"/>
      <c r="K614" s="139"/>
      <c r="L614" s="139"/>
      <c r="M614" s="139"/>
      <c r="N614" s="139"/>
      <c r="O614" s="139"/>
      <c r="P614" s="139"/>
      <c r="Q614" s="139"/>
      <c r="R614" s="139"/>
    </row>
    <row r="615" spans="1:18" ht="13.2">
      <c r="A615" s="139"/>
      <c r="B615" s="139"/>
      <c r="C615" s="139"/>
      <c r="D615" s="139"/>
      <c r="E615" s="139"/>
      <c r="F615" s="139"/>
      <c r="G615" s="139"/>
      <c r="H615" s="139"/>
      <c r="I615" s="139"/>
      <c r="J615" s="139"/>
      <c r="K615" s="139"/>
      <c r="L615" s="139"/>
      <c r="M615" s="139"/>
      <c r="N615" s="139"/>
      <c r="O615" s="139"/>
      <c r="P615" s="139"/>
      <c r="Q615" s="139"/>
      <c r="R615" s="139"/>
    </row>
    <row r="616" spans="1:18" ht="13.2">
      <c r="A616" s="139"/>
      <c r="B616" s="139"/>
      <c r="C616" s="139"/>
      <c r="D616" s="139"/>
      <c r="E616" s="139"/>
      <c r="F616" s="139"/>
      <c r="G616" s="139"/>
      <c r="H616" s="139"/>
      <c r="I616" s="139"/>
      <c r="J616" s="139"/>
      <c r="K616" s="139"/>
      <c r="L616" s="139"/>
      <c r="M616" s="139"/>
      <c r="N616" s="139"/>
      <c r="O616" s="139"/>
      <c r="P616" s="139"/>
      <c r="Q616" s="139"/>
      <c r="R616" s="139"/>
    </row>
    <row r="617" spans="1:18" ht="13.2">
      <c r="A617" s="139"/>
      <c r="B617" s="139"/>
      <c r="C617" s="139"/>
      <c r="D617" s="139"/>
      <c r="E617" s="139"/>
      <c r="F617" s="139"/>
      <c r="G617" s="139"/>
      <c r="H617" s="139"/>
      <c r="I617" s="139"/>
      <c r="J617" s="139"/>
      <c r="K617" s="139"/>
      <c r="L617" s="139"/>
      <c r="M617" s="139"/>
      <c r="N617" s="139"/>
      <c r="O617" s="139"/>
      <c r="P617" s="139"/>
      <c r="Q617" s="139"/>
      <c r="R617" s="139"/>
    </row>
    <row r="618" spans="1:18" ht="13.2">
      <c r="A618" s="139"/>
      <c r="B618" s="139"/>
      <c r="C618" s="139"/>
      <c r="D618" s="139"/>
      <c r="E618" s="139"/>
      <c r="F618" s="139"/>
      <c r="G618" s="139"/>
      <c r="H618" s="139"/>
      <c r="I618" s="139"/>
      <c r="J618" s="139"/>
      <c r="K618" s="139"/>
      <c r="L618" s="139"/>
      <c r="M618" s="139"/>
      <c r="N618" s="139"/>
      <c r="O618" s="139"/>
      <c r="P618" s="139"/>
      <c r="Q618" s="139"/>
      <c r="R618" s="139"/>
    </row>
    <row r="619" spans="1:18" ht="13.2">
      <c r="A619" s="139"/>
      <c r="B619" s="139"/>
      <c r="C619" s="139"/>
      <c r="D619" s="139"/>
      <c r="E619" s="139"/>
      <c r="F619" s="139"/>
      <c r="G619" s="139"/>
      <c r="H619" s="139"/>
      <c r="I619" s="139"/>
      <c r="J619" s="139"/>
      <c r="K619" s="139"/>
      <c r="L619" s="139"/>
      <c r="M619" s="139"/>
      <c r="N619" s="139"/>
      <c r="O619" s="139"/>
      <c r="P619" s="139"/>
      <c r="Q619" s="139"/>
      <c r="R619" s="139"/>
    </row>
    <row r="620" spans="1:18" ht="13.2">
      <c r="A620" s="139"/>
      <c r="B620" s="139"/>
      <c r="C620" s="139"/>
      <c r="D620" s="139"/>
      <c r="E620" s="139"/>
      <c r="F620" s="139"/>
      <c r="G620" s="139"/>
      <c r="H620" s="139"/>
      <c r="I620" s="139"/>
      <c r="J620" s="139"/>
      <c r="K620" s="139"/>
      <c r="L620" s="139"/>
      <c r="M620" s="139"/>
      <c r="N620" s="139"/>
      <c r="O620" s="139"/>
      <c r="P620" s="139"/>
      <c r="Q620" s="139"/>
      <c r="R620" s="139"/>
    </row>
    <row r="621" spans="1:18" ht="13.2">
      <c r="A621" s="139"/>
      <c r="B621" s="139"/>
      <c r="C621" s="139"/>
      <c r="D621" s="139"/>
      <c r="E621" s="139"/>
      <c r="F621" s="139"/>
      <c r="G621" s="139"/>
      <c r="H621" s="139"/>
      <c r="I621" s="139"/>
      <c r="J621" s="139"/>
      <c r="K621" s="139"/>
      <c r="L621" s="139"/>
      <c r="M621" s="139"/>
      <c r="N621" s="139"/>
      <c r="O621" s="139"/>
      <c r="P621" s="139"/>
      <c r="Q621" s="139"/>
      <c r="R621" s="139"/>
    </row>
    <row r="622" spans="1:18" ht="13.2">
      <c r="A622" s="139"/>
      <c r="B622" s="139"/>
      <c r="C622" s="139"/>
      <c r="D622" s="139"/>
      <c r="E622" s="139"/>
      <c r="F622" s="139"/>
      <c r="G622" s="139"/>
      <c r="H622" s="139"/>
      <c r="I622" s="139"/>
      <c r="J622" s="139"/>
      <c r="K622" s="139"/>
      <c r="L622" s="139"/>
      <c r="M622" s="139"/>
      <c r="N622" s="139"/>
      <c r="O622" s="139"/>
      <c r="P622" s="139"/>
      <c r="Q622" s="139"/>
      <c r="R622" s="139"/>
    </row>
    <row r="623" spans="1:18" ht="13.2">
      <c r="A623" s="139"/>
      <c r="B623" s="139"/>
      <c r="C623" s="139"/>
      <c r="D623" s="139"/>
      <c r="E623" s="139"/>
      <c r="F623" s="139"/>
      <c r="G623" s="139"/>
      <c r="H623" s="139"/>
      <c r="I623" s="139"/>
      <c r="J623" s="139"/>
      <c r="K623" s="139"/>
      <c r="L623" s="139"/>
      <c r="M623" s="139"/>
      <c r="N623" s="139"/>
      <c r="O623" s="139"/>
      <c r="P623" s="139"/>
      <c r="Q623" s="139"/>
      <c r="R623" s="139"/>
    </row>
    <row r="624" spans="1:18" ht="13.2">
      <c r="A624" s="139"/>
      <c r="B624" s="139"/>
      <c r="C624" s="139"/>
      <c r="D624" s="139"/>
      <c r="E624" s="139"/>
      <c r="F624" s="139"/>
      <c r="G624" s="139"/>
      <c r="H624" s="139"/>
      <c r="I624" s="139"/>
      <c r="J624" s="139"/>
      <c r="K624" s="139"/>
      <c r="L624" s="139"/>
      <c r="M624" s="139"/>
      <c r="N624" s="139"/>
      <c r="O624" s="139"/>
      <c r="P624" s="139"/>
      <c r="Q624" s="139"/>
      <c r="R624" s="139"/>
    </row>
    <row r="625" spans="1:18" ht="13.2">
      <c r="A625" s="139"/>
      <c r="B625" s="139"/>
      <c r="C625" s="139"/>
      <c r="D625" s="139"/>
      <c r="E625" s="139"/>
      <c r="F625" s="139"/>
      <c r="G625" s="139"/>
      <c r="H625" s="139"/>
      <c r="I625" s="139"/>
      <c r="J625" s="139"/>
      <c r="K625" s="139"/>
      <c r="L625" s="139"/>
      <c r="M625" s="139"/>
      <c r="N625" s="139"/>
      <c r="O625" s="139"/>
      <c r="P625" s="139"/>
      <c r="Q625" s="139"/>
      <c r="R625" s="139"/>
    </row>
    <row r="626" spans="1:18" ht="13.2">
      <c r="A626" s="139"/>
      <c r="B626" s="139"/>
      <c r="C626" s="139"/>
      <c r="D626" s="139"/>
      <c r="E626" s="139"/>
      <c r="F626" s="139"/>
      <c r="G626" s="139"/>
      <c r="H626" s="139"/>
      <c r="I626" s="139"/>
      <c r="J626" s="139"/>
      <c r="K626" s="139"/>
      <c r="L626" s="139"/>
      <c r="M626" s="139"/>
      <c r="N626" s="139"/>
      <c r="O626" s="139"/>
      <c r="P626" s="139"/>
      <c r="Q626" s="139"/>
      <c r="R626" s="139"/>
    </row>
    <row r="627" spans="1:18" ht="13.2">
      <c r="A627" s="139"/>
      <c r="B627" s="139"/>
      <c r="C627" s="139"/>
      <c r="D627" s="139"/>
      <c r="E627" s="139"/>
      <c r="F627" s="139"/>
      <c r="G627" s="139"/>
      <c r="H627" s="139"/>
      <c r="I627" s="139"/>
      <c r="J627" s="139"/>
      <c r="K627" s="139"/>
      <c r="L627" s="139"/>
      <c r="M627" s="139"/>
      <c r="N627" s="139"/>
      <c r="O627" s="139"/>
      <c r="P627" s="139"/>
      <c r="Q627" s="139"/>
      <c r="R627" s="139"/>
    </row>
    <row r="628" spans="1:18" ht="13.2">
      <c r="A628" s="139"/>
      <c r="B628" s="139"/>
      <c r="C628" s="139"/>
      <c r="D628" s="139"/>
      <c r="E628" s="139"/>
      <c r="F628" s="139"/>
      <c r="G628" s="139"/>
      <c r="H628" s="139"/>
      <c r="I628" s="139"/>
      <c r="J628" s="139"/>
      <c r="K628" s="139"/>
      <c r="L628" s="139"/>
      <c r="M628" s="139"/>
      <c r="N628" s="139"/>
      <c r="O628" s="139"/>
      <c r="P628" s="139"/>
      <c r="Q628" s="139"/>
      <c r="R628" s="139"/>
    </row>
    <row r="629" spans="1:18" ht="13.2">
      <c r="A629" s="139"/>
      <c r="B629" s="139"/>
      <c r="C629" s="139"/>
      <c r="D629" s="139"/>
      <c r="E629" s="139"/>
      <c r="F629" s="139"/>
      <c r="G629" s="139"/>
      <c r="H629" s="139"/>
      <c r="I629" s="139"/>
      <c r="J629" s="139"/>
      <c r="K629" s="139"/>
      <c r="L629" s="139"/>
      <c r="M629" s="139"/>
      <c r="N629" s="139"/>
      <c r="O629" s="139"/>
      <c r="P629" s="139"/>
      <c r="Q629" s="139"/>
      <c r="R629" s="139"/>
    </row>
    <row r="630" spans="1:18" ht="13.2">
      <c r="A630" s="139"/>
      <c r="B630" s="139"/>
      <c r="C630" s="139"/>
      <c r="D630" s="139"/>
      <c r="E630" s="139"/>
      <c r="F630" s="139"/>
      <c r="G630" s="139"/>
      <c r="H630" s="139"/>
      <c r="I630" s="139"/>
      <c r="J630" s="139"/>
      <c r="K630" s="139"/>
      <c r="L630" s="139"/>
      <c r="M630" s="139"/>
      <c r="N630" s="139"/>
      <c r="O630" s="139"/>
      <c r="P630" s="139"/>
      <c r="Q630" s="139"/>
      <c r="R630" s="139"/>
    </row>
    <row r="631" spans="1:18" ht="13.2">
      <c r="A631" s="139"/>
      <c r="B631" s="139"/>
      <c r="C631" s="139"/>
      <c r="D631" s="139"/>
      <c r="E631" s="139"/>
      <c r="F631" s="139"/>
      <c r="G631" s="139"/>
      <c r="H631" s="139"/>
      <c r="I631" s="139"/>
      <c r="J631" s="139"/>
      <c r="K631" s="139"/>
      <c r="L631" s="139"/>
      <c r="M631" s="139"/>
      <c r="N631" s="139"/>
      <c r="O631" s="139"/>
      <c r="P631" s="139"/>
      <c r="Q631" s="139"/>
      <c r="R631" s="139"/>
    </row>
    <row r="632" spans="1:18" ht="13.2">
      <c r="A632" s="139"/>
      <c r="B632" s="139"/>
      <c r="C632" s="139"/>
      <c r="D632" s="139"/>
      <c r="E632" s="139"/>
      <c r="F632" s="139"/>
      <c r="G632" s="139"/>
      <c r="H632" s="139"/>
      <c r="I632" s="139"/>
      <c r="J632" s="139"/>
      <c r="K632" s="139"/>
      <c r="L632" s="139"/>
      <c r="M632" s="139"/>
      <c r="N632" s="139"/>
      <c r="O632" s="139"/>
      <c r="P632" s="139"/>
      <c r="Q632" s="139"/>
      <c r="R632" s="139"/>
    </row>
    <row r="633" spans="1:18" ht="13.2">
      <c r="A633" s="139"/>
      <c r="B633" s="139"/>
      <c r="C633" s="139"/>
      <c r="D633" s="139"/>
      <c r="E633" s="139"/>
      <c r="F633" s="139"/>
      <c r="G633" s="139"/>
      <c r="H633" s="139"/>
      <c r="I633" s="139"/>
      <c r="J633" s="139"/>
      <c r="K633" s="139"/>
      <c r="L633" s="139"/>
      <c r="M633" s="139"/>
      <c r="N633" s="139"/>
      <c r="O633" s="139"/>
      <c r="P633" s="139"/>
      <c r="Q633" s="139"/>
      <c r="R633" s="139"/>
    </row>
    <row r="634" spans="1:18" ht="13.2">
      <c r="A634" s="139"/>
      <c r="B634" s="139"/>
      <c r="C634" s="139"/>
      <c r="D634" s="139"/>
      <c r="E634" s="139"/>
      <c r="F634" s="139"/>
      <c r="G634" s="139"/>
      <c r="H634" s="139"/>
      <c r="I634" s="139"/>
      <c r="J634" s="139"/>
      <c r="K634" s="139"/>
      <c r="L634" s="139"/>
      <c r="M634" s="139"/>
      <c r="N634" s="139"/>
      <c r="O634" s="139"/>
      <c r="P634" s="139"/>
      <c r="Q634" s="139"/>
      <c r="R634" s="139"/>
    </row>
    <row r="635" spans="1:18" ht="13.2">
      <c r="A635" s="139"/>
      <c r="B635" s="139"/>
      <c r="C635" s="139"/>
      <c r="D635" s="139"/>
      <c r="E635" s="139"/>
      <c r="F635" s="139"/>
      <c r="G635" s="139"/>
      <c r="H635" s="139"/>
      <c r="I635" s="139"/>
      <c r="J635" s="139"/>
      <c r="K635" s="139"/>
      <c r="L635" s="139"/>
      <c r="M635" s="139"/>
      <c r="N635" s="139"/>
      <c r="O635" s="139"/>
      <c r="P635" s="139"/>
      <c r="Q635" s="139"/>
      <c r="R635" s="139"/>
    </row>
    <row r="636" spans="1:18" ht="13.2">
      <c r="A636" s="139"/>
      <c r="B636" s="139"/>
      <c r="C636" s="139"/>
      <c r="D636" s="139"/>
      <c r="E636" s="139"/>
      <c r="F636" s="139"/>
      <c r="G636" s="139"/>
      <c r="H636" s="139"/>
      <c r="I636" s="139"/>
      <c r="J636" s="139"/>
      <c r="K636" s="139"/>
      <c r="L636" s="139"/>
      <c r="M636" s="139"/>
      <c r="N636" s="139"/>
      <c r="O636" s="139"/>
      <c r="P636" s="139"/>
      <c r="Q636" s="139"/>
      <c r="R636" s="139"/>
    </row>
    <row r="637" spans="1:18" ht="13.2">
      <c r="A637" s="139"/>
      <c r="B637" s="139"/>
      <c r="C637" s="139"/>
      <c r="D637" s="139"/>
      <c r="E637" s="139"/>
      <c r="F637" s="139"/>
      <c r="G637" s="139"/>
      <c r="H637" s="139"/>
      <c r="I637" s="139"/>
      <c r="J637" s="139"/>
      <c r="K637" s="139"/>
      <c r="L637" s="139"/>
      <c r="M637" s="139"/>
      <c r="N637" s="139"/>
      <c r="O637" s="139"/>
      <c r="P637" s="139"/>
      <c r="Q637" s="139"/>
      <c r="R637" s="139"/>
    </row>
    <row r="638" spans="1:18" ht="13.2">
      <c r="A638" s="139"/>
      <c r="B638" s="139"/>
      <c r="C638" s="139"/>
      <c r="D638" s="139"/>
      <c r="E638" s="139"/>
      <c r="F638" s="139"/>
      <c r="G638" s="139"/>
      <c r="H638" s="139"/>
      <c r="I638" s="139"/>
      <c r="J638" s="139"/>
      <c r="K638" s="139"/>
      <c r="L638" s="139"/>
      <c r="M638" s="139"/>
      <c r="N638" s="139"/>
      <c r="O638" s="139"/>
      <c r="P638" s="139"/>
      <c r="Q638" s="139"/>
      <c r="R638" s="139"/>
    </row>
    <row r="639" spans="1:18" ht="13.2">
      <c r="A639" s="139"/>
      <c r="B639" s="139"/>
      <c r="C639" s="139"/>
      <c r="D639" s="139"/>
      <c r="E639" s="139"/>
      <c r="F639" s="139"/>
      <c r="G639" s="139"/>
      <c r="H639" s="139"/>
      <c r="I639" s="139"/>
      <c r="J639" s="139"/>
      <c r="K639" s="139"/>
      <c r="L639" s="139"/>
      <c r="M639" s="139"/>
      <c r="N639" s="139"/>
      <c r="O639" s="139"/>
      <c r="P639" s="139"/>
      <c r="Q639" s="139"/>
      <c r="R639" s="139"/>
    </row>
    <row r="640" spans="1:18" ht="13.2">
      <c r="A640" s="139"/>
      <c r="B640" s="139"/>
      <c r="C640" s="139"/>
      <c r="D640" s="139"/>
      <c r="E640" s="139"/>
      <c r="F640" s="139"/>
      <c r="G640" s="139"/>
      <c r="H640" s="139"/>
      <c r="I640" s="139"/>
      <c r="J640" s="139"/>
      <c r="K640" s="139"/>
      <c r="L640" s="139"/>
      <c r="M640" s="139"/>
      <c r="N640" s="139"/>
      <c r="O640" s="139"/>
      <c r="P640" s="139"/>
      <c r="Q640" s="139"/>
      <c r="R640" s="139"/>
    </row>
    <row r="641" spans="1:18" ht="13.2">
      <c r="A641" s="139"/>
      <c r="B641" s="139"/>
      <c r="C641" s="139"/>
      <c r="D641" s="139"/>
      <c r="E641" s="139"/>
      <c r="F641" s="139"/>
      <c r="G641" s="139"/>
      <c r="H641" s="139"/>
      <c r="I641" s="139"/>
      <c r="J641" s="139"/>
      <c r="K641" s="139"/>
      <c r="L641" s="139"/>
      <c r="M641" s="139"/>
      <c r="N641" s="139"/>
      <c r="O641" s="139"/>
      <c r="P641" s="139"/>
      <c r="Q641" s="139"/>
      <c r="R641" s="139"/>
    </row>
    <row r="642" spans="1:18" ht="13.2">
      <c r="A642" s="139"/>
      <c r="B642" s="139"/>
      <c r="C642" s="139"/>
      <c r="D642" s="139"/>
      <c r="E642" s="139"/>
      <c r="F642" s="139"/>
      <c r="G642" s="139"/>
      <c r="H642" s="139"/>
      <c r="I642" s="139"/>
      <c r="J642" s="139"/>
      <c r="K642" s="139"/>
      <c r="L642" s="139"/>
      <c r="M642" s="139"/>
      <c r="N642" s="139"/>
      <c r="O642" s="139"/>
      <c r="P642" s="139"/>
      <c r="Q642" s="139"/>
      <c r="R642" s="139"/>
    </row>
    <row r="643" spans="1:18" ht="13.2">
      <c r="A643" s="139"/>
      <c r="B643" s="139"/>
      <c r="C643" s="139"/>
      <c r="D643" s="139"/>
      <c r="E643" s="139"/>
      <c r="F643" s="139"/>
      <c r="G643" s="139"/>
      <c r="H643" s="139"/>
      <c r="I643" s="139"/>
      <c r="J643" s="139"/>
      <c r="K643" s="139"/>
      <c r="L643" s="139"/>
      <c r="M643" s="139"/>
      <c r="N643" s="139"/>
      <c r="O643" s="139"/>
      <c r="P643" s="139"/>
      <c r="Q643" s="139"/>
      <c r="R643" s="139"/>
    </row>
    <row r="644" spans="1:18" ht="13.2">
      <c r="A644" s="139"/>
      <c r="B644" s="139"/>
      <c r="C644" s="139"/>
      <c r="D644" s="139"/>
      <c r="E644" s="139"/>
      <c r="F644" s="139"/>
      <c r="G644" s="139"/>
      <c r="H644" s="139"/>
      <c r="I644" s="139"/>
      <c r="J644" s="139"/>
      <c r="K644" s="139"/>
      <c r="L644" s="139"/>
      <c r="M644" s="139"/>
      <c r="N644" s="139"/>
      <c r="O644" s="139"/>
      <c r="P644" s="139"/>
      <c r="Q644" s="139"/>
      <c r="R644" s="139"/>
    </row>
    <row r="645" spans="1:18" ht="13.2">
      <c r="A645" s="139"/>
      <c r="B645" s="139"/>
      <c r="C645" s="139"/>
      <c r="D645" s="139"/>
      <c r="E645" s="139"/>
      <c r="F645" s="139"/>
      <c r="G645" s="139"/>
      <c r="H645" s="139"/>
      <c r="I645" s="139"/>
      <c r="J645" s="139"/>
      <c r="K645" s="139"/>
      <c r="L645" s="139"/>
      <c r="M645" s="139"/>
      <c r="N645" s="139"/>
      <c r="O645" s="139"/>
      <c r="P645" s="139"/>
      <c r="Q645" s="139"/>
      <c r="R645" s="139"/>
    </row>
    <row r="646" spans="1:18" ht="13.2">
      <c r="A646" s="139"/>
      <c r="B646" s="139"/>
      <c r="C646" s="139"/>
      <c r="D646" s="139"/>
      <c r="E646" s="139"/>
      <c r="F646" s="139"/>
      <c r="G646" s="139"/>
      <c r="H646" s="139"/>
      <c r="I646" s="139"/>
      <c r="J646" s="139"/>
      <c r="K646" s="139"/>
      <c r="L646" s="139"/>
      <c r="M646" s="139"/>
      <c r="N646" s="139"/>
      <c r="O646" s="139"/>
      <c r="P646" s="139"/>
      <c r="Q646" s="139"/>
      <c r="R646" s="139"/>
    </row>
    <row r="647" spans="1:18" ht="13.2">
      <c r="A647" s="139"/>
      <c r="B647" s="139"/>
      <c r="C647" s="139"/>
      <c r="D647" s="139"/>
      <c r="E647" s="139"/>
      <c r="F647" s="139"/>
      <c r="G647" s="139"/>
      <c r="H647" s="139"/>
      <c r="I647" s="139"/>
      <c r="J647" s="139"/>
      <c r="K647" s="139"/>
      <c r="L647" s="139"/>
      <c r="M647" s="139"/>
      <c r="N647" s="139"/>
      <c r="O647" s="139"/>
      <c r="P647" s="139"/>
      <c r="Q647" s="139"/>
      <c r="R647" s="139"/>
    </row>
    <row r="648" spans="1:18" ht="13.2">
      <c r="A648" s="139"/>
      <c r="B648" s="139"/>
      <c r="C648" s="139"/>
      <c r="D648" s="139"/>
      <c r="E648" s="139"/>
      <c r="F648" s="139"/>
      <c r="G648" s="139"/>
      <c r="H648" s="139"/>
      <c r="I648" s="139"/>
      <c r="J648" s="139"/>
      <c r="K648" s="139"/>
      <c r="L648" s="139"/>
      <c r="M648" s="139"/>
      <c r="N648" s="139"/>
      <c r="O648" s="139"/>
      <c r="P648" s="139"/>
      <c r="Q648" s="139"/>
      <c r="R648" s="139"/>
    </row>
    <row r="649" spans="1:18" ht="13.2">
      <c r="A649" s="139"/>
      <c r="B649" s="139"/>
      <c r="C649" s="139"/>
      <c r="D649" s="139"/>
      <c r="E649" s="139"/>
      <c r="F649" s="139"/>
      <c r="G649" s="139"/>
      <c r="H649" s="139"/>
      <c r="I649" s="139"/>
      <c r="J649" s="139"/>
      <c r="K649" s="139"/>
      <c r="L649" s="139"/>
      <c r="M649" s="139"/>
      <c r="N649" s="139"/>
      <c r="O649" s="139"/>
      <c r="P649" s="139"/>
      <c r="Q649" s="139"/>
      <c r="R649" s="139"/>
    </row>
    <row r="650" spans="1:18" ht="13.2">
      <c r="A650" s="139"/>
      <c r="B650" s="139"/>
      <c r="C650" s="139"/>
      <c r="D650" s="139"/>
      <c r="E650" s="139"/>
      <c r="F650" s="139"/>
      <c r="G650" s="139"/>
      <c r="H650" s="139"/>
      <c r="I650" s="139"/>
      <c r="J650" s="139"/>
      <c r="K650" s="139"/>
      <c r="L650" s="139"/>
      <c r="M650" s="139"/>
      <c r="N650" s="139"/>
      <c r="O650" s="139"/>
      <c r="P650" s="139"/>
      <c r="Q650" s="139"/>
      <c r="R650" s="139"/>
    </row>
    <row r="651" spans="1:18" ht="13.2">
      <c r="A651" s="139"/>
      <c r="B651" s="139"/>
      <c r="C651" s="139"/>
      <c r="D651" s="139"/>
      <c r="E651" s="139"/>
      <c r="F651" s="139"/>
      <c r="G651" s="139"/>
      <c r="H651" s="139"/>
      <c r="I651" s="139"/>
      <c r="J651" s="139"/>
      <c r="K651" s="139"/>
      <c r="L651" s="139"/>
      <c r="M651" s="139"/>
      <c r="N651" s="139"/>
      <c r="O651" s="139"/>
      <c r="P651" s="139"/>
      <c r="Q651" s="139"/>
      <c r="R651" s="139"/>
    </row>
    <row r="652" spans="1:18" ht="13.2">
      <c r="A652" s="139"/>
      <c r="B652" s="139"/>
      <c r="C652" s="139"/>
      <c r="D652" s="139"/>
      <c r="E652" s="139"/>
      <c r="F652" s="139"/>
      <c r="G652" s="139"/>
      <c r="H652" s="139"/>
      <c r="I652" s="139"/>
      <c r="J652" s="139"/>
      <c r="K652" s="139"/>
      <c r="L652" s="139"/>
      <c r="M652" s="139"/>
      <c r="N652" s="139"/>
      <c r="O652" s="139"/>
      <c r="P652" s="139"/>
      <c r="Q652" s="139"/>
      <c r="R652" s="139"/>
    </row>
    <row r="653" spans="1:18" ht="13.2">
      <c r="A653" s="139"/>
      <c r="B653" s="139"/>
      <c r="C653" s="139"/>
      <c r="D653" s="139"/>
      <c r="E653" s="139"/>
      <c r="F653" s="139"/>
      <c r="G653" s="139"/>
      <c r="H653" s="139"/>
      <c r="I653" s="139"/>
      <c r="J653" s="139"/>
      <c r="K653" s="139"/>
      <c r="L653" s="139"/>
      <c r="M653" s="139"/>
      <c r="N653" s="139"/>
      <c r="O653" s="139"/>
      <c r="P653" s="139"/>
      <c r="Q653" s="139"/>
      <c r="R653" s="139"/>
    </row>
    <row r="654" spans="1:18" ht="13.2">
      <c r="A654" s="139"/>
      <c r="B654" s="139"/>
      <c r="C654" s="139"/>
      <c r="D654" s="139"/>
      <c r="E654" s="139"/>
      <c r="F654" s="139"/>
      <c r="G654" s="139"/>
      <c r="H654" s="139"/>
      <c r="I654" s="139"/>
      <c r="J654" s="139"/>
      <c r="K654" s="139"/>
      <c r="L654" s="139"/>
      <c r="M654" s="139"/>
      <c r="N654" s="139"/>
      <c r="O654" s="139"/>
      <c r="P654" s="139"/>
      <c r="Q654" s="139"/>
      <c r="R654" s="139"/>
    </row>
    <row r="655" spans="1:18" ht="13.2">
      <c r="A655" s="139"/>
      <c r="B655" s="139"/>
      <c r="C655" s="139"/>
      <c r="D655" s="139"/>
      <c r="E655" s="139"/>
      <c r="F655" s="139"/>
      <c r="G655" s="139"/>
      <c r="H655" s="139"/>
      <c r="I655" s="139"/>
      <c r="J655" s="139"/>
      <c r="K655" s="139"/>
      <c r="L655" s="139"/>
      <c r="M655" s="139"/>
      <c r="N655" s="139"/>
      <c r="O655" s="139"/>
      <c r="P655" s="139"/>
      <c r="Q655" s="139"/>
      <c r="R655" s="139"/>
    </row>
    <row r="656" spans="1:18" ht="13.2">
      <c r="A656" s="139"/>
      <c r="B656" s="139"/>
      <c r="C656" s="139"/>
      <c r="D656" s="139"/>
      <c r="E656" s="139"/>
      <c r="F656" s="139"/>
      <c r="G656" s="139"/>
      <c r="H656" s="139"/>
      <c r="I656" s="139"/>
      <c r="J656" s="139"/>
      <c r="K656" s="139"/>
      <c r="L656" s="139"/>
      <c r="M656" s="139"/>
      <c r="N656" s="139"/>
      <c r="O656" s="139"/>
      <c r="P656" s="139"/>
      <c r="Q656" s="139"/>
      <c r="R656" s="139"/>
    </row>
    <row r="657" spans="1:18" ht="13.2">
      <c r="A657" s="139"/>
      <c r="B657" s="139"/>
      <c r="C657" s="139"/>
      <c r="D657" s="139"/>
      <c r="E657" s="139"/>
      <c r="F657" s="139"/>
      <c r="G657" s="139"/>
      <c r="H657" s="139"/>
      <c r="I657" s="139"/>
      <c r="J657" s="139"/>
      <c r="K657" s="139"/>
      <c r="L657" s="139"/>
      <c r="M657" s="139"/>
      <c r="N657" s="139"/>
      <c r="O657" s="139"/>
      <c r="P657" s="139"/>
      <c r="Q657" s="139"/>
      <c r="R657" s="139"/>
    </row>
    <row r="658" spans="1:18" ht="13.2">
      <c r="A658" s="139"/>
      <c r="B658" s="139"/>
      <c r="C658" s="139"/>
      <c r="D658" s="139"/>
      <c r="E658" s="139"/>
      <c r="F658" s="139"/>
      <c r="G658" s="139"/>
      <c r="H658" s="139"/>
      <c r="I658" s="139"/>
      <c r="J658" s="139"/>
      <c r="K658" s="139"/>
      <c r="L658" s="139"/>
      <c r="M658" s="139"/>
      <c r="N658" s="139"/>
      <c r="O658" s="139"/>
      <c r="P658" s="139"/>
      <c r="Q658" s="139"/>
      <c r="R658" s="139"/>
    </row>
    <row r="659" spans="1:18" ht="13.2">
      <c r="A659" s="139"/>
      <c r="B659" s="139"/>
      <c r="C659" s="139"/>
      <c r="D659" s="139"/>
      <c r="E659" s="139"/>
      <c r="F659" s="139"/>
      <c r="G659" s="139"/>
      <c r="H659" s="139"/>
      <c r="I659" s="139"/>
      <c r="J659" s="139"/>
      <c r="K659" s="139"/>
      <c r="L659" s="139"/>
      <c r="M659" s="139"/>
      <c r="N659" s="139"/>
      <c r="O659" s="139"/>
      <c r="P659" s="139"/>
      <c r="Q659" s="139"/>
      <c r="R659" s="139"/>
    </row>
    <row r="660" spans="1:18" ht="13.2">
      <c r="A660" s="139"/>
      <c r="B660" s="139"/>
      <c r="C660" s="139"/>
      <c r="D660" s="139"/>
      <c r="E660" s="139"/>
      <c r="F660" s="139"/>
      <c r="G660" s="139"/>
      <c r="H660" s="139"/>
      <c r="I660" s="139"/>
      <c r="J660" s="139"/>
      <c r="K660" s="139"/>
      <c r="L660" s="139"/>
      <c r="M660" s="139"/>
      <c r="N660" s="139"/>
      <c r="O660" s="139"/>
      <c r="P660" s="139"/>
      <c r="Q660" s="139"/>
      <c r="R660" s="139"/>
    </row>
    <row r="661" spans="1:18" ht="13.2">
      <c r="A661" s="139"/>
      <c r="B661" s="139"/>
      <c r="C661" s="139"/>
      <c r="D661" s="139"/>
      <c r="E661" s="139"/>
      <c r="F661" s="139"/>
      <c r="G661" s="139"/>
      <c r="H661" s="139"/>
      <c r="I661" s="139"/>
      <c r="J661" s="139"/>
      <c r="K661" s="139"/>
      <c r="L661" s="139"/>
      <c r="M661" s="139"/>
      <c r="N661" s="139"/>
      <c r="O661" s="139"/>
      <c r="P661" s="139"/>
      <c r="Q661" s="139"/>
      <c r="R661" s="139"/>
    </row>
    <row r="662" spans="1:18" ht="13.2">
      <c r="A662" s="139"/>
      <c r="B662" s="139"/>
      <c r="C662" s="139"/>
      <c r="D662" s="139"/>
      <c r="E662" s="139"/>
      <c r="F662" s="139"/>
      <c r="G662" s="139"/>
      <c r="H662" s="139"/>
      <c r="I662" s="139"/>
      <c r="J662" s="139"/>
      <c r="K662" s="139"/>
      <c r="L662" s="139"/>
      <c r="M662" s="139"/>
      <c r="N662" s="139"/>
      <c r="O662" s="139"/>
      <c r="P662" s="139"/>
      <c r="Q662" s="139"/>
      <c r="R662" s="139"/>
    </row>
    <row r="663" spans="1:18" ht="13.2">
      <c r="A663" s="139"/>
      <c r="B663" s="139"/>
      <c r="C663" s="139"/>
      <c r="D663" s="139"/>
      <c r="E663" s="139"/>
      <c r="F663" s="139"/>
      <c r="G663" s="139"/>
      <c r="H663" s="139"/>
      <c r="I663" s="139"/>
      <c r="J663" s="139"/>
      <c r="K663" s="139"/>
      <c r="L663" s="139"/>
      <c r="M663" s="139"/>
      <c r="N663" s="139"/>
      <c r="O663" s="139"/>
      <c r="P663" s="139"/>
      <c r="Q663" s="139"/>
      <c r="R663" s="139"/>
    </row>
    <row r="664" spans="1:18" ht="13.2">
      <c r="A664" s="139"/>
      <c r="B664" s="139"/>
      <c r="C664" s="139"/>
      <c r="D664" s="139"/>
      <c r="E664" s="139"/>
      <c r="F664" s="139"/>
      <c r="G664" s="139"/>
      <c r="H664" s="139"/>
      <c r="I664" s="139"/>
      <c r="J664" s="139"/>
      <c r="K664" s="139"/>
      <c r="L664" s="139"/>
      <c r="M664" s="139"/>
      <c r="N664" s="139"/>
      <c r="O664" s="139"/>
      <c r="P664" s="139"/>
      <c r="Q664" s="139"/>
      <c r="R664" s="139"/>
    </row>
    <row r="665" spans="1:18" ht="13.2">
      <c r="A665" s="139"/>
      <c r="B665" s="139"/>
      <c r="C665" s="139"/>
      <c r="D665" s="139"/>
      <c r="E665" s="139"/>
      <c r="F665" s="139"/>
      <c r="G665" s="139"/>
      <c r="H665" s="139"/>
      <c r="I665" s="139"/>
      <c r="J665" s="139"/>
      <c r="K665" s="139"/>
      <c r="L665" s="139"/>
      <c r="M665" s="139"/>
      <c r="N665" s="139"/>
      <c r="O665" s="139"/>
      <c r="P665" s="139"/>
      <c r="Q665" s="139"/>
      <c r="R665" s="139"/>
    </row>
    <row r="666" spans="1:18" ht="13.2">
      <c r="A666" s="139"/>
      <c r="B666" s="139"/>
      <c r="C666" s="139"/>
      <c r="D666" s="139"/>
      <c r="E666" s="139"/>
      <c r="F666" s="139"/>
      <c r="G666" s="139"/>
      <c r="H666" s="139"/>
      <c r="I666" s="139"/>
      <c r="J666" s="139"/>
      <c r="K666" s="139"/>
      <c r="L666" s="139"/>
      <c r="M666" s="139"/>
      <c r="N666" s="139"/>
      <c r="O666" s="139"/>
      <c r="P666" s="139"/>
      <c r="Q666" s="139"/>
      <c r="R666" s="139"/>
    </row>
    <row r="667" spans="1:18" ht="13.2">
      <c r="A667" s="139"/>
      <c r="B667" s="139"/>
      <c r="C667" s="139"/>
      <c r="D667" s="139"/>
      <c r="E667" s="139"/>
      <c r="F667" s="139"/>
      <c r="G667" s="139"/>
      <c r="H667" s="139"/>
      <c r="I667" s="139"/>
      <c r="J667" s="139"/>
      <c r="K667" s="139"/>
      <c r="L667" s="139"/>
      <c r="M667" s="139"/>
      <c r="N667" s="139"/>
      <c r="O667" s="139"/>
      <c r="P667" s="139"/>
      <c r="Q667" s="139"/>
      <c r="R667" s="139"/>
    </row>
    <row r="668" spans="1:18" ht="13.2">
      <c r="A668" s="139"/>
      <c r="B668" s="139"/>
      <c r="C668" s="139"/>
      <c r="D668" s="139"/>
      <c r="E668" s="139"/>
      <c r="F668" s="139"/>
      <c r="G668" s="139"/>
      <c r="H668" s="139"/>
      <c r="I668" s="139"/>
      <c r="J668" s="139"/>
      <c r="K668" s="139"/>
      <c r="L668" s="139"/>
      <c r="M668" s="139"/>
      <c r="N668" s="139"/>
      <c r="O668" s="139"/>
      <c r="P668" s="139"/>
      <c r="Q668" s="139"/>
      <c r="R668" s="139"/>
    </row>
    <row r="669" spans="1:18" ht="13.2">
      <c r="A669" s="139"/>
      <c r="B669" s="139"/>
      <c r="C669" s="139"/>
      <c r="D669" s="139"/>
      <c r="E669" s="139"/>
      <c r="F669" s="139"/>
      <c r="G669" s="139"/>
      <c r="H669" s="139"/>
      <c r="I669" s="139"/>
      <c r="J669" s="139"/>
      <c r="K669" s="139"/>
      <c r="L669" s="139"/>
      <c r="M669" s="139"/>
      <c r="N669" s="139"/>
      <c r="O669" s="139"/>
      <c r="P669" s="139"/>
      <c r="Q669" s="139"/>
      <c r="R669" s="139"/>
    </row>
    <row r="670" spans="1:18" ht="13.2">
      <c r="A670" s="139"/>
      <c r="B670" s="139"/>
      <c r="C670" s="139"/>
      <c r="D670" s="139"/>
      <c r="E670" s="139"/>
      <c r="F670" s="139"/>
      <c r="G670" s="139"/>
      <c r="H670" s="139"/>
      <c r="I670" s="139"/>
      <c r="J670" s="139"/>
      <c r="K670" s="139"/>
      <c r="L670" s="139"/>
      <c r="M670" s="139"/>
      <c r="N670" s="139"/>
      <c r="O670" s="139"/>
      <c r="P670" s="139"/>
      <c r="Q670" s="139"/>
      <c r="R670" s="139"/>
    </row>
    <row r="671" spans="1:18" ht="13.2">
      <c r="A671" s="139"/>
      <c r="B671" s="139"/>
      <c r="C671" s="139"/>
      <c r="D671" s="139"/>
      <c r="E671" s="139"/>
      <c r="F671" s="139"/>
      <c r="G671" s="139"/>
      <c r="H671" s="139"/>
      <c r="I671" s="139"/>
      <c r="J671" s="139"/>
      <c r="K671" s="139"/>
      <c r="L671" s="139"/>
      <c r="M671" s="139"/>
      <c r="N671" s="139"/>
      <c r="O671" s="139"/>
      <c r="P671" s="139"/>
      <c r="Q671" s="139"/>
      <c r="R671" s="139"/>
    </row>
    <row r="672" spans="1:18" ht="13.2">
      <c r="A672" s="139"/>
      <c r="B672" s="139"/>
      <c r="C672" s="139"/>
      <c r="D672" s="139"/>
      <c r="E672" s="139"/>
      <c r="F672" s="139"/>
      <c r="G672" s="139"/>
      <c r="H672" s="139"/>
      <c r="I672" s="139"/>
      <c r="J672" s="139"/>
      <c r="K672" s="139"/>
      <c r="L672" s="139"/>
      <c r="M672" s="139"/>
      <c r="N672" s="139"/>
      <c r="O672" s="139"/>
      <c r="P672" s="139"/>
      <c r="Q672" s="139"/>
      <c r="R672" s="139"/>
    </row>
    <row r="673" spans="1:18" ht="13.2">
      <c r="A673" s="139"/>
      <c r="B673" s="139"/>
      <c r="C673" s="139"/>
      <c r="D673" s="139"/>
      <c r="E673" s="139"/>
      <c r="F673" s="139"/>
      <c r="G673" s="139"/>
      <c r="H673" s="139"/>
      <c r="I673" s="139"/>
      <c r="J673" s="139"/>
      <c r="K673" s="139"/>
      <c r="L673" s="139"/>
      <c r="M673" s="139"/>
      <c r="N673" s="139"/>
      <c r="O673" s="139"/>
      <c r="P673" s="139"/>
      <c r="Q673" s="139"/>
      <c r="R673" s="139"/>
    </row>
    <row r="674" spans="1:18" ht="13.2">
      <c r="A674" s="139"/>
      <c r="B674" s="139"/>
      <c r="C674" s="139"/>
      <c r="D674" s="139"/>
      <c r="E674" s="139"/>
      <c r="F674" s="139"/>
      <c r="G674" s="139"/>
      <c r="H674" s="139"/>
      <c r="I674" s="139"/>
      <c r="J674" s="139"/>
      <c r="K674" s="139"/>
      <c r="L674" s="139"/>
      <c r="M674" s="139"/>
      <c r="N674" s="139"/>
      <c r="O674" s="139"/>
      <c r="P674" s="139"/>
      <c r="Q674" s="139"/>
      <c r="R674" s="139"/>
    </row>
    <row r="675" spans="1:18" ht="13.2">
      <c r="A675" s="139"/>
      <c r="B675" s="139"/>
      <c r="C675" s="139"/>
      <c r="D675" s="139"/>
      <c r="E675" s="139"/>
      <c r="F675" s="139"/>
      <c r="G675" s="139"/>
      <c r="H675" s="139"/>
      <c r="I675" s="139"/>
      <c r="J675" s="139"/>
      <c r="K675" s="139"/>
      <c r="L675" s="139"/>
      <c r="M675" s="139"/>
      <c r="N675" s="139"/>
      <c r="O675" s="139"/>
      <c r="P675" s="139"/>
      <c r="Q675" s="139"/>
      <c r="R675" s="139"/>
    </row>
    <row r="676" spans="1:18" ht="13.2">
      <c r="A676" s="139"/>
      <c r="B676" s="139"/>
      <c r="C676" s="139"/>
      <c r="D676" s="139"/>
      <c r="E676" s="139"/>
      <c r="F676" s="139"/>
      <c r="G676" s="139"/>
      <c r="H676" s="139"/>
      <c r="I676" s="139"/>
      <c r="J676" s="139"/>
      <c r="K676" s="139"/>
      <c r="L676" s="139"/>
      <c r="M676" s="139"/>
      <c r="N676" s="139"/>
      <c r="O676" s="139"/>
      <c r="P676" s="139"/>
      <c r="Q676" s="139"/>
      <c r="R676" s="139"/>
    </row>
    <row r="677" spans="1:18" ht="13.2">
      <c r="A677" s="139"/>
      <c r="B677" s="139"/>
      <c r="C677" s="139"/>
      <c r="D677" s="139"/>
      <c r="E677" s="139"/>
      <c r="F677" s="139"/>
      <c r="G677" s="139"/>
      <c r="H677" s="139"/>
      <c r="I677" s="139"/>
      <c r="J677" s="139"/>
      <c r="K677" s="139"/>
      <c r="L677" s="139"/>
      <c r="M677" s="139"/>
      <c r="N677" s="139"/>
      <c r="O677" s="139"/>
      <c r="P677" s="139"/>
      <c r="Q677" s="139"/>
      <c r="R677" s="139"/>
    </row>
    <row r="678" spans="1:18" ht="13.2">
      <c r="A678" s="139"/>
      <c r="B678" s="139"/>
      <c r="C678" s="139"/>
      <c r="D678" s="139"/>
      <c r="E678" s="139"/>
      <c r="F678" s="139"/>
      <c r="G678" s="139"/>
      <c r="H678" s="139"/>
      <c r="I678" s="139"/>
      <c r="J678" s="139"/>
      <c r="K678" s="139"/>
      <c r="L678" s="139"/>
      <c r="M678" s="139"/>
      <c r="N678" s="139"/>
      <c r="O678" s="139"/>
      <c r="P678" s="139"/>
      <c r="Q678" s="139"/>
      <c r="R678" s="139"/>
    </row>
    <row r="679" spans="1:18" ht="13.2">
      <c r="A679" s="139"/>
      <c r="B679" s="139"/>
      <c r="C679" s="139"/>
      <c r="D679" s="139"/>
      <c r="E679" s="139"/>
      <c r="F679" s="139"/>
      <c r="G679" s="139"/>
      <c r="H679" s="139"/>
      <c r="I679" s="139"/>
      <c r="J679" s="139"/>
      <c r="K679" s="139"/>
      <c r="L679" s="139"/>
      <c r="M679" s="139"/>
      <c r="N679" s="139"/>
      <c r="O679" s="139"/>
      <c r="P679" s="139"/>
      <c r="Q679" s="139"/>
      <c r="R679" s="139"/>
    </row>
    <row r="680" spans="1:18" ht="13.2">
      <c r="A680" s="139"/>
      <c r="B680" s="139"/>
      <c r="C680" s="139"/>
      <c r="D680" s="139"/>
      <c r="E680" s="139"/>
      <c r="F680" s="139"/>
      <c r="G680" s="139"/>
      <c r="H680" s="139"/>
      <c r="I680" s="139"/>
      <c r="J680" s="139"/>
      <c r="K680" s="139"/>
      <c r="L680" s="139"/>
      <c r="M680" s="139"/>
      <c r="N680" s="139"/>
      <c r="O680" s="139"/>
      <c r="P680" s="139"/>
      <c r="Q680" s="139"/>
      <c r="R680" s="139"/>
    </row>
    <row r="681" spans="1:18" ht="13.2">
      <c r="A681" s="139"/>
      <c r="B681" s="139"/>
      <c r="C681" s="139"/>
      <c r="D681" s="139"/>
      <c r="E681" s="139"/>
      <c r="F681" s="139"/>
      <c r="G681" s="139"/>
      <c r="H681" s="139"/>
      <c r="I681" s="139"/>
      <c r="J681" s="139"/>
      <c r="K681" s="139"/>
      <c r="L681" s="139"/>
      <c r="M681" s="139"/>
      <c r="N681" s="139"/>
      <c r="O681" s="139"/>
      <c r="P681" s="139"/>
      <c r="Q681" s="139"/>
      <c r="R681" s="139"/>
    </row>
    <row r="682" spans="1:18" ht="13.2">
      <c r="A682" s="139"/>
      <c r="B682" s="139"/>
      <c r="C682" s="139"/>
      <c r="D682" s="139"/>
      <c r="E682" s="139"/>
      <c r="F682" s="139"/>
      <c r="G682" s="139"/>
      <c r="H682" s="139"/>
      <c r="I682" s="139"/>
      <c r="J682" s="139"/>
      <c r="K682" s="139"/>
      <c r="L682" s="139"/>
      <c r="M682" s="139"/>
      <c r="N682" s="139"/>
      <c r="O682" s="139"/>
      <c r="P682" s="139"/>
      <c r="Q682" s="139"/>
      <c r="R682" s="139"/>
    </row>
    <row r="683" spans="1:18" ht="13.2">
      <c r="A683" s="139"/>
      <c r="B683" s="139"/>
      <c r="C683" s="139"/>
      <c r="D683" s="139"/>
      <c r="E683" s="139"/>
      <c r="F683" s="139"/>
      <c r="G683" s="139"/>
      <c r="H683" s="139"/>
      <c r="I683" s="139"/>
      <c r="J683" s="139"/>
      <c r="K683" s="139"/>
      <c r="L683" s="139"/>
      <c r="M683" s="139"/>
      <c r="N683" s="139"/>
      <c r="O683" s="139"/>
      <c r="P683" s="139"/>
      <c r="Q683" s="139"/>
      <c r="R683" s="139"/>
    </row>
    <row r="684" spans="1:18" ht="13.2">
      <c r="A684" s="139"/>
      <c r="B684" s="139"/>
      <c r="C684" s="139"/>
      <c r="D684" s="139"/>
      <c r="E684" s="139"/>
      <c r="F684" s="139"/>
      <c r="G684" s="139"/>
      <c r="H684" s="139"/>
      <c r="I684" s="139"/>
      <c r="J684" s="139"/>
      <c r="K684" s="139"/>
      <c r="L684" s="139"/>
      <c r="M684" s="139"/>
      <c r="N684" s="139"/>
      <c r="O684" s="139"/>
      <c r="P684" s="139"/>
      <c r="Q684" s="139"/>
      <c r="R684" s="139"/>
    </row>
    <row r="685" spans="1:18" ht="13.2">
      <c r="A685" s="139"/>
      <c r="B685" s="139"/>
      <c r="C685" s="139"/>
      <c r="D685" s="139"/>
      <c r="E685" s="139"/>
      <c r="F685" s="139"/>
      <c r="G685" s="139"/>
      <c r="H685" s="139"/>
      <c r="I685" s="139"/>
      <c r="J685" s="139"/>
      <c r="K685" s="139"/>
      <c r="L685" s="139"/>
      <c r="M685" s="139"/>
      <c r="N685" s="139"/>
      <c r="O685" s="139"/>
      <c r="P685" s="139"/>
      <c r="Q685" s="139"/>
      <c r="R685" s="139"/>
    </row>
    <row r="686" spans="1:18" ht="13.2">
      <c r="A686" s="139"/>
      <c r="B686" s="139"/>
      <c r="C686" s="139"/>
      <c r="D686" s="139"/>
      <c r="E686" s="139"/>
      <c r="F686" s="139"/>
      <c r="G686" s="139"/>
      <c r="H686" s="139"/>
      <c r="I686" s="139"/>
      <c r="J686" s="139"/>
      <c r="K686" s="139"/>
      <c r="L686" s="139"/>
      <c r="M686" s="139"/>
      <c r="N686" s="139"/>
      <c r="O686" s="139"/>
      <c r="P686" s="139"/>
      <c r="Q686" s="139"/>
      <c r="R686" s="139"/>
    </row>
    <row r="687" spans="1:18" ht="13.2">
      <c r="A687" s="139"/>
      <c r="B687" s="139"/>
      <c r="C687" s="139"/>
      <c r="D687" s="139"/>
      <c r="E687" s="139"/>
      <c r="F687" s="139"/>
      <c r="G687" s="139"/>
      <c r="H687" s="139"/>
      <c r="I687" s="139"/>
      <c r="J687" s="139"/>
      <c r="K687" s="139"/>
      <c r="L687" s="139"/>
      <c r="M687" s="139"/>
      <c r="N687" s="139"/>
      <c r="O687" s="139"/>
      <c r="P687" s="139"/>
      <c r="Q687" s="139"/>
      <c r="R687" s="139"/>
    </row>
    <row r="688" spans="1:18" ht="13.2">
      <c r="A688" s="139"/>
      <c r="B688" s="139"/>
      <c r="C688" s="139"/>
      <c r="D688" s="139"/>
      <c r="E688" s="139"/>
      <c r="F688" s="139"/>
      <c r="G688" s="139"/>
      <c r="H688" s="139"/>
      <c r="I688" s="139"/>
      <c r="J688" s="139"/>
      <c r="K688" s="139"/>
      <c r="L688" s="139"/>
      <c r="M688" s="139"/>
      <c r="N688" s="139"/>
      <c r="O688" s="139"/>
      <c r="P688" s="139"/>
      <c r="Q688" s="139"/>
      <c r="R688" s="139"/>
    </row>
    <row r="689" spans="1:18" ht="13.2">
      <c r="A689" s="139"/>
      <c r="B689" s="139"/>
      <c r="C689" s="139"/>
      <c r="D689" s="139"/>
      <c r="E689" s="139"/>
      <c r="F689" s="139"/>
      <c r="G689" s="139"/>
      <c r="H689" s="139"/>
      <c r="I689" s="139"/>
      <c r="J689" s="139"/>
      <c r="K689" s="139"/>
      <c r="L689" s="139"/>
      <c r="M689" s="139"/>
      <c r="N689" s="139"/>
      <c r="O689" s="139"/>
      <c r="P689" s="139"/>
      <c r="Q689" s="139"/>
      <c r="R689" s="139"/>
    </row>
    <row r="690" spans="1:18" ht="13.2">
      <c r="A690" s="139"/>
      <c r="B690" s="139"/>
      <c r="C690" s="139"/>
      <c r="D690" s="139"/>
      <c r="E690" s="139"/>
      <c r="F690" s="139"/>
      <c r="G690" s="139"/>
      <c r="H690" s="139"/>
      <c r="I690" s="139"/>
      <c r="J690" s="139"/>
      <c r="K690" s="139"/>
      <c r="L690" s="139"/>
      <c r="M690" s="139"/>
      <c r="N690" s="139"/>
      <c r="O690" s="139"/>
      <c r="P690" s="139"/>
      <c r="Q690" s="139"/>
      <c r="R690" s="139"/>
    </row>
    <row r="691" spans="1:18" ht="13.2">
      <c r="A691" s="139"/>
      <c r="B691" s="139"/>
      <c r="C691" s="139"/>
      <c r="D691" s="139"/>
      <c r="E691" s="139"/>
      <c r="F691" s="139"/>
      <c r="G691" s="139"/>
      <c r="H691" s="139"/>
      <c r="I691" s="139"/>
      <c r="J691" s="139"/>
      <c r="K691" s="139"/>
      <c r="L691" s="139"/>
      <c r="M691" s="139"/>
      <c r="N691" s="139"/>
      <c r="O691" s="139"/>
      <c r="P691" s="139"/>
      <c r="Q691" s="139"/>
      <c r="R691" s="139"/>
    </row>
    <row r="692" spans="1:18" ht="13.2">
      <c r="A692" s="139"/>
      <c r="B692" s="139"/>
      <c r="C692" s="139"/>
      <c r="D692" s="139"/>
      <c r="E692" s="139"/>
      <c r="F692" s="139"/>
      <c r="G692" s="139"/>
      <c r="H692" s="139"/>
      <c r="I692" s="139"/>
      <c r="J692" s="139"/>
      <c r="K692" s="139"/>
      <c r="L692" s="139"/>
      <c r="M692" s="139"/>
      <c r="N692" s="139"/>
      <c r="O692" s="139"/>
      <c r="P692" s="139"/>
      <c r="Q692" s="139"/>
      <c r="R692" s="139"/>
    </row>
    <row r="693" spans="1:18" ht="13.2">
      <c r="A693" s="139"/>
      <c r="B693" s="139"/>
      <c r="C693" s="139"/>
      <c r="D693" s="139"/>
      <c r="E693" s="139"/>
      <c r="F693" s="139"/>
      <c r="G693" s="139"/>
      <c r="H693" s="139"/>
      <c r="I693" s="139"/>
      <c r="J693" s="139"/>
      <c r="K693" s="139"/>
      <c r="L693" s="139"/>
      <c r="M693" s="139"/>
      <c r="N693" s="139"/>
      <c r="O693" s="139"/>
      <c r="P693" s="139"/>
      <c r="Q693" s="139"/>
      <c r="R693" s="139"/>
    </row>
    <row r="694" spans="1:18" ht="13.2">
      <c r="A694" s="139"/>
      <c r="B694" s="139"/>
      <c r="C694" s="139"/>
      <c r="D694" s="139"/>
      <c r="E694" s="139"/>
      <c r="F694" s="139"/>
      <c r="G694" s="139"/>
      <c r="H694" s="139"/>
      <c r="I694" s="139"/>
      <c r="J694" s="139"/>
      <c r="K694" s="139"/>
      <c r="L694" s="139"/>
      <c r="M694" s="139"/>
      <c r="N694" s="139"/>
      <c r="O694" s="139"/>
      <c r="P694" s="139"/>
      <c r="Q694" s="139"/>
      <c r="R694" s="139"/>
    </row>
    <row r="695" spans="1:18" ht="13.2">
      <c r="A695" s="139"/>
      <c r="B695" s="139"/>
      <c r="C695" s="139"/>
      <c r="D695" s="139"/>
      <c r="E695" s="139"/>
      <c r="F695" s="139"/>
      <c r="G695" s="139"/>
      <c r="H695" s="139"/>
      <c r="I695" s="139"/>
      <c r="J695" s="139"/>
      <c r="K695" s="139"/>
      <c r="L695" s="139"/>
      <c r="M695" s="139"/>
      <c r="N695" s="139"/>
      <c r="O695" s="139"/>
      <c r="P695" s="139"/>
      <c r="Q695" s="139"/>
      <c r="R695" s="139"/>
    </row>
    <row r="696" spans="1:18" ht="13.2">
      <c r="A696" s="139"/>
      <c r="B696" s="139"/>
      <c r="C696" s="139"/>
      <c r="D696" s="139"/>
      <c r="E696" s="139"/>
      <c r="F696" s="139"/>
      <c r="G696" s="139"/>
      <c r="H696" s="139"/>
      <c r="I696" s="139"/>
      <c r="J696" s="139"/>
      <c r="K696" s="139"/>
      <c r="L696" s="139"/>
      <c r="M696" s="139"/>
      <c r="N696" s="139"/>
      <c r="O696" s="139"/>
      <c r="P696" s="139"/>
      <c r="Q696" s="139"/>
      <c r="R696" s="139"/>
    </row>
    <row r="697" spans="1:18" ht="13.2">
      <c r="A697" s="139"/>
      <c r="B697" s="139"/>
      <c r="C697" s="139"/>
      <c r="D697" s="139"/>
      <c r="E697" s="139"/>
      <c r="F697" s="139"/>
      <c r="G697" s="139"/>
      <c r="H697" s="139"/>
      <c r="I697" s="139"/>
      <c r="J697" s="139"/>
      <c r="K697" s="139"/>
      <c r="L697" s="139"/>
      <c r="M697" s="139"/>
      <c r="N697" s="139"/>
      <c r="O697" s="139"/>
      <c r="P697" s="139"/>
      <c r="Q697" s="139"/>
      <c r="R697" s="139"/>
    </row>
    <row r="698" spans="1:18" ht="13.2">
      <c r="A698" s="139"/>
      <c r="B698" s="139"/>
      <c r="C698" s="139"/>
      <c r="D698" s="139"/>
      <c r="E698" s="139"/>
      <c r="F698" s="139"/>
      <c r="G698" s="139"/>
      <c r="H698" s="139"/>
      <c r="I698" s="139"/>
      <c r="J698" s="139"/>
      <c r="K698" s="139"/>
      <c r="L698" s="139"/>
      <c r="M698" s="139"/>
      <c r="N698" s="139"/>
      <c r="O698" s="139"/>
      <c r="P698" s="139"/>
      <c r="Q698" s="139"/>
      <c r="R698" s="139"/>
    </row>
    <row r="699" spans="1:18" ht="13.2">
      <c r="A699" s="139"/>
      <c r="B699" s="139"/>
      <c r="C699" s="139"/>
      <c r="D699" s="139"/>
      <c r="E699" s="139"/>
      <c r="F699" s="139"/>
      <c r="G699" s="139"/>
      <c r="H699" s="139"/>
      <c r="I699" s="139"/>
      <c r="J699" s="139"/>
      <c r="K699" s="139"/>
      <c r="L699" s="139"/>
      <c r="M699" s="139"/>
      <c r="N699" s="139"/>
      <c r="O699" s="139"/>
      <c r="P699" s="139"/>
      <c r="Q699" s="139"/>
      <c r="R699" s="139"/>
    </row>
    <row r="700" spans="1:18" ht="13.2">
      <c r="A700" s="139"/>
      <c r="B700" s="139"/>
      <c r="C700" s="139"/>
      <c r="D700" s="139"/>
      <c r="E700" s="139"/>
      <c r="F700" s="139"/>
      <c r="G700" s="139"/>
      <c r="H700" s="139"/>
      <c r="I700" s="139"/>
      <c r="J700" s="139"/>
      <c r="K700" s="139"/>
      <c r="L700" s="139"/>
      <c r="M700" s="139"/>
      <c r="N700" s="139"/>
      <c r="O700" s="139"/>
      <c r="P700" s="139"/>
      <c r="Q700" s="139"/>
      <c r="R700" s="139"/>
    </row>
    <row r="701" spans="1:18" ht="13.2">
      <c r="A701" s="139"/>
      <c r="B701" s="139"/>
      <c r="C701" s="139"/>
      <c r="D701" s="139"/>
      <c r="E701" s="139"/>
      <c r="F701" s="139"/>
      <c r="G701" s="139"/>
      <c r="H701" s="139"/>
      <c r="I701" s="139"/>
      <c r="J701" s="139"/>
      <c r="K701" s="139"/>
      <c r="L701" s="139"/>
      <c r="M701" s="139"/>
      <c r="N701" s="139"/>
      <c r="O701" s="139"/>
      <c r="P701" s="139"/>
      <c r="Q701" s="139"/>
      <c r="R701" s="139"/>
    </row>
    <row r="702" spans="1:18" ht="13.2">
      <c r="A702" s="139"/>
      <c r="B702" s="139"/>
      <c r="C702" s="139"/>
      <c r="D702" s="139"/>
      <c r="E702" s="139"/>
      <c r="F702" s="139"/>
      <c r="G702" s="139"/>
      <c r="H702" s="139"/>
      <c r="I702" s="139"/>
      <c r="J702" s="139"/>
      <c r="K702" s="139"/>
      <c r="L702" s="139"/>
      <c r="M702" s="139"/>
      <c r="N702" s="139"/>
      <c r="O702" s="139"/>
      <c r="P702" s="139"/>
      <c r="Q702" s="139"/>
      <c r="R702" s="139"/>
    </row>
    <row r="703" spans="1:18" ht="13.2">
      <c r="A703" s="139"/>
      <c r="B703" s="139"/>
      <c r="C703" s="139"/>
      <c r="D703" s="139"/>
      <c r="E703" s="139"/>
      <c r="F703" s="139"/>
      <c r="G703" s="139"/>
      <c r="H703" s="139"/>
      <c r="I703" s="139"/>
      <c r="J703" s="139"/>
      <c r="K703" s="139"/>
      <c r="L703" s="139"/>
      <c r="M703" s="139"/>
      <c r="N703" s="139"/>
      <c r="O703" s="139"/>
      <c r="P703" s="139"/>
      <c r="Q703" s="139"/>
      <c r="R703" s="139"/>
    </row>
    <row r="704" spans="1:18" ht="13.2">
      <c r="A704" s="139"/>
      <c r="B704" s="139"/>
      <c r="C704" s="139"/>
      <c r="D704" s="139"/>
      <c r="E704" s="139"/>
      <c r="F704" s="139"/>
      <c r="G704" s="139"/>
      <c r="H704" s="139"/>
      <c r="I704" s="139"/>
      <c r="J704" s="139"/>
      <c r="K704" s="139"/>
      <c r="L704" s="139"/>
      <c r="M704" s="139"/>
      <c r="N704" s="139"/>
      <c r="O704" s="139"/>
      <c r="P704" s="139"/>
      <c r="Q704" s="139"/>
      <c r="R704" s="139"/>
    </row>
    <row r="705" spans="1:18" ht="13.2">
      <c r="A705" s="139"/>
      <c r="B705" s="139"/>
      <c r="C705" s="139"/>
      <c r="D705" s="139"/>
      <c r="E705" s="139"/>
      <c r="F705" s="139"/>
      <c r="G705" s="139"/>
      <c r="H705" s="139"/>
      <c r="I705" s="139"/>
      <c r="J705" s="139"/>
      <c r="K705" s="139"/>
      <c r="L705" s="139"/>
      <c r="M705" s="139"/>
      <c r="N705" s="139"/>
      <c r="O705" s="139"/>
      <c r="P705" s="139"/>
      <c r="Q705" s="139"/>
      <c r="R705" s="139"/>
    </row>
    <row r="706" spans="1:18" ht="13.2">
      <c r="A706" s="139"/>
      <c r="B706" s="139"/>
      <c r="C706" s="139"/>
      <c r="D706" s="139"/>
      <c r="E706" s="139"/>
      <c r="F706" s="139"/>
      <c r="G706" s="139"/>
      <c r="H706" s="139"/>
      <c r="I706" s="139"/>
      <c r="J706" s="139"/>
      <c r="K706" s="139"/>
      <c r="L706" s="139"/>
      <c r="M706" s="139"/>
      <c r="N706" s="139"/>
      <c r="O706" s="139"/>
      <c r="P706" s="139"/>
      <c r="Q706" s="139"/>
      <c r="R706" s="139"/>
    </row>
    <row r="707" spans="1:18" ht="13.2">
      <c r="A707" s="139"/>
      <c r="B707" s="139"/>
      <c r="C707" s="139"/>
      <c r="D707" s="139"/>
      <c r="E707" s="139"/>
      <c r="F707" s="139"/>
      <c r="G707" s="139"/>
      <c r="H707" s="139"/>
      <c r="I707" s="139"/>
      <c r="J707" s="139"/>
      <c r="K707" s="139"/>
      <c r="L707" s="139"/>
      <c r="M707" s="139"/>
      <c r="N707" s="139"/>
      <c r="O707" s="139"/>
      <c r="P707" s="139"/>
      <c r="Q707" s="139"/>
      <c r="R707" s="139"/>
    </row>
    <row r="708" spans="1:18" ht="13.2">
      <c r="A708" s="139"/>
      <c r="B708" s="139"/>
      <c r="C708" s="139"/>
      <c r="D708" s="139"/>
      <c r="E708" s="139"/>
      <c r="F708" s="139"/>
      <c r="G708" s="139"/>
      <c r="H708" s="139"/>
      <c r="I708" s="139"/>
      <c r="J708" s="139"/>
      <c r="K708" s="139"/>
      <c r="L708" s="139"/>
      <c r="M708" s="139"/>
      <c r="N708" s="139"/>
      <c r="O708" s="139"/>
      <c r="P708" s="139"/>
      <c r="Q708" s="139"/>
      <c r="R708" s="139"/>
    </row>
    <row r="709" spans="1:18" ht="13.2">
      <c r="A709" s="139"/>
      <c r="B709" s="139"/>
      <c r="C709" s="139"/>
      <c r="D709" s="139"/>
      <c r="E709" s="139"/>
      <c r="F709" s="139"/>
      <c r="G709" s="139"/>
      <c r="H709" s="139"/>
      <c r="I709" s="139"/>
      <c r="J709" s="139"/>
      <c r="K709" s="139"/>
      <c r="L709" s="139"/>
      <c r="M709" s="139"/>
      <c r="N709" s="139"/>
      <c r="O709" s="139"/>
      <c r="P709" s="139"/>
      <c r="Q709" s="139"/>
      <c r="R709" s="139"/>
    </row>
    <row r="710" spans="1:18" ht="13.2">
      <c r="A710" s="139"/>
      <c r="B710" s="139"/>
      <c r="C710" s="139"/>
      <c r="D710" s="139"/>
      <c r="E710" s="139"/>
      <c r="F710" s="139"/>
      <c r="G710" s="139"/>
      <c r="H710" s="139"/>
      <c r="I710" s="139"/>
      <c r="J710" s="139"/>
      <c r="K710" s="139"/>
      <c r="L710" s="139"/>
      <c r="M710" s="139"/>
      <c r="N710" s="139"/>
      <c r="O710" s="139"/>
      <c r="P710" s="139"/>
      <c r="Q710" s="139"/>
      <c r="R710" s="139"/>
    </row>
    <row r="711" spans="1:18" ht="13.2">
      <c r="A711" s="139"/>
      <c r="B711" s="139"/>
      <c r="C711" s="139"/>
      <c r="D711" s="139"/>
      <c r="E711" s="139"/>
      <c r="F711" s="139"/>
      <c r="G711" s="139"/>
      <c r="H711" s="139"/>
      <c r="I711" s="139"/>
      <c r="J711" s="139"/>
      <c r="K711" s="139"/>
      <c r="L711" s="139"/>
      <c r="M711" s="139"/>
      <c r="N711" s="139"/>
      <c r="O711" s="139"/>
      <c r="P711" s="139"/>
      <c r="Q711" s="139"/>
      <c r="R711" s="139"/>
    </row>
    <row r="712" spans="1:18" ht="13.2">
      <c r="A712" s="139"/>
      <c r="B712" s="139"/>
      <c r="C712" s="139"/>
      <c r="D712" s="139"/>
      <c r="E712" s="139"/>
      <c r="F712" s="139"/>
      <c r="G712" s="139"/>
      <c r="H712" s="139"/>
      <c r="I712" s="139"/>
      <c r="J712" s="139"/>
      <c r="K712" s="139"/>
      <c r="L712" s="139"/>
      <c r="M712" s="139"/>
      <c r="N712" s="139"/>
      <c r="O712" s="139"/>
      <c r="P712" s="139"/>
      <c r="Q712" s="139"/>
      <c r="R712" s="139"/>
    </row>
    <row r="713" spans="1:18" ht="13.2">
      <c r="A713" s="139"/>
      <c r="B713" s="139"/>
      <c r="C713" s="139"/>
      <c r="D713" s="139"/>
      <c r="E713" s="139"/>
      <c r="F713" s="139"/>
      <c r="G713" s="139"/>
      <c r="H713" s="139"/>
      <c r="I713" s="139"/>
      <c r="J713" s="139"/>
      <c r="K713" s="139"/>
      <c r="L713" s="139"/>
      <c r="M713" s="139"/>
      <c r="N713" s="139"/>
      <c r="O713" s="139"/>
      <c r="P713" s="139"/>
      <c r="Q713" s="139"/>
      <c r="R713" s="139"/>
    </row>
    <row r="714" spans="1:18" ht="13.2">
      <c r="A714" s="139"/>
      <c r="B714" s="139"/>
      <c r="C714" s="139"/>
      <c r="D714" s="139"/>
      <c r="E714" s="139"/>
      <c r="F714" s="139"/>
      <c r="G714" s="139"/>
      <c r="H714" s="139"/>
      <c r="I714" s="139"/>
      <c r="J714" s="139"/>
      <c r="K714" s="139"/>
      <c r="L714" s="139"/>
      <c r="M714" s="139"/>
      <c r="N714" s="139"/>
      <c r="O714" s="139"/>
      <c r="P714" s="139"/>
      <c r="Q714" s="139"/>
      <c r="R714" s="139"/>
    </row>
    <row r="715" spans="1:18" ht="13.2">
      <c r="A715" s="139"/>
      <c r="B715" s="139"/>
      <c r="C715" s="139"/>
      <c r="D715" s="139"/>
      <c r="E715" s="139"/>
      <c r="F715" s="139"/>
      <c r="G715" s="139"/>
      <c r="H715" s="139"/>
      <c r="I715" s="139"/>
      <c r="J715" s="139"/>
      <c r="K715" s="139"/>
      <c r="L715" s="139"/>
      <c r="M715" s="139"/>
      <c r="N715" s="139"/>
      <c r="O715" s="139"/>
      <c r="P715" s="139"/>
      <c r="Q715" s="139"/>
      <c r="R715" s="139"/>
    </row>
    <row r="716" spans="1:18" ht="13.2">
      <c r="A716" s="139"/>
      <c r="B716" s="139"/>
      <c r="C716" s="139"/>
      <c r="D716" s="139"/>
      <c r="E716" s="139"/>
      <c r="F716" s="139"/>
      <c r="G716" s="139"/>
      <c r="H716" s="139"/>
      <c r="I716" s="139"/>
      <c r="J716" s="139"/>
      <c r="K716" s="139"/>
      <c r="L716" s="139"/>
      <c r="M716" s="139"/>
      <c r="N716" s="139"/>
      <c r="O716" s="139"/>
      <c r="P716" s="139"/>
      <c r="Q716" s="139"/>
      <c r="R716" s="139"/>
    </row>
    <row r="717" spans="1:18" ht="13.2">
      <c r="A717" s="139"/>
      <c r="B717" s="139"/>
      <c r="C717" s="139"/>
      <c r="D717" s="139"/>
      <c r="E717" s="139"/>
      <c r="F717" s="139"/>
      <c r="G717" s="139"/>
      <c r="H717" s="139"/>
      <c r="I717" s="139"/>
      <c r="J717" s="139"/>
      <c r="K717" s="139"/>
      <c r="L717" s="139"/>
      <c r="M717" s="139"/>
      <c r="N717" s="139"/>
      <c r="O717" s="139"/>
      <c r="P717" s="139"/>
      <c r="Q717" s="139"/>
      <c r="R717" s="139"/>
    </row>
    <row r="718" spans="1:18" ht="13.2">
      <c r="A718" s="139"/>
      <c r="B718" s="139"/>
      <c r="C718" s="139"/>
      <c r="D718" s="139"/>
      <c r="E718" s="139"/>
      <c r="F718" s="139"/>
      <c r="G718" s="139"/>
      <c r="H718" s="139"/>
      <c r="I718" s="139"/>
      <c r="J718" s="139"/>
      <c r="K718" s="139"/>
      <c r="L718" s="139"/>
      <c r="M718" s="139"/>
      <c r="N718" s="139"/>
      <c r="O718" s="139"/>
      <c r="P718" s="139"/>
      <c r="Q718" s="139"/>
      <c r="R718" s="139"/>
    </row>
    <row r="719" spans="1:18" ht="13.2">
      <c r="A719" s="139"/>
      <c r="B719" s="139"/>
      <c r="C719" s="139"/>
      <c r="D719" s="139"/>
      <c r="E719" s="139"/>
      <c r="F719" s="139"/>
      <c r="G719" s="139"/>
      <c r="H719" s="139"/>
      <c r="I719" s="139"/>
      <c r="J719" s="139"/>
      <c r="K719" s="139"/>
      <c r="L719" s="139"/>
      <c r="M719" s="139"/>
      <c r="N719" s="139"/>
      <c r="O719" s="139"/>
      <c r="P719" s="139"/>
      <c r="Q719" s="139"/>
      <c r="R719" s="139"/>
    </row>
    <row r="720" spans="1:18" ht="13.2">
      <c r="A720" s="139"/>
      <c r="B720" s="139"/>
      <c r="C720" s="139"/>
      <c r="D720" s="139"/>
      <c r="E720" s="139"/>
      <c r="F720" s="139"/>
      <c r="G720" s="139"/>
      <c r="H720" s="139"/>
      <c r="I720" s="139"/>
      <c r="J720" s="139"/>
      <c r="K720" s="139"/>
      <c r="L720" s="139"/>
      <c r="M720" s="139"/>
      <c r="N720" s="139"/>
      <c r="O720" s="139"/>
      <c r="P720" s="139"/>
      <c r="Q720" s="139"/>
      <c r="R720" s="139"/>
    </row>
    <row r="721" spans="1:18" ht="13.2">
      <c r="A721" s="139"/>
      <c r="B721" s="139"/>
      <c r="C721" s="139"/>
      <c r="D721" s="139"/>
      <c r="E721" s="139"/>
      <c r="F721" s="139"/>
      <c r="G721" s="139"/>
      <c r="H721" s="139"/>
      <c r="I721" s="139"/>
      <c r="J721" s="139"/>
      <c r="K721" s="139"/>
      <c r="L721" s="139"/>
      <c r="M721" s="139"/>
      <c r="N721" s="139"/>
      <c r="O721" s="139"/>
      <c r="P721" s="139"/>
      <c r="Q721" s="139"/>
      <c r="R721" s="139"/>
    </row>
    <row r="722" spans="1:18" ht="13.2">
      <c r="A722" s="139"/>
      <c r="B722" s="139"/>
      <c r="C722" s="139"/>
      <c r="D722" s="139"/>
      <c r="E722" s="139"/>
      <c r="F722" s="139"/>
      <c r="G722" s="139"/>
      <c r="H722" s="139"/>
      <c r="I722" s="139"/>
      <c r="J722" s="139"/>
      <c r="K722" s="139"/>
      <c r="L722" s="139"/>
      <c r="M722" s="139"/>
      <c r="N722" s="139"/>
      <c r="O722" s="139"/>
      <c r="P722" s="139"/>
      <c r="Q722" s="139"/>
      <c r="R722" s="139"/>
    </row>
    <row r="723" spans="1:18" ht="13.2">
      <c r="A723" s="139"/>
      <c r="B723" s="139"/>
      <c r="C723" s="139"/>
      <c r="D723" s="139"/>
      <c r="E723" s="139"/>
      <c r="F723" s="139"/>
      <c r="G723" s="139"/>
      <c r="H723" s="139"/>
      <c r="I723" s="139"/>
      <c r="J723" s="139"/>
      <c r="K723" s="139"/>
      <c r="L723" s="139"/>
      <c r="M723" s="139"/>
      <c r="N723" s="139"/>
      <c r="O723" s="139"/>
      <c r="P723" s="139"/>
      <c r="Q723" s="139"/>
      <c r="R723" s="139"/>
    </row>
    <row r="724" spans="1:18" ht="13.2">
      <c r="A724" s="139"/>
      <c r="B724" s="139"/>
      <c r="C724" s="139"/>
      <c r="D724" s="139"/>
      <c r="E724" s="139"/>
      <c r="F724" s="139"/>
      <c r="G724" s="139"/>
      <c r="H724" s="139"/>
      <c r="I724" s="139"/>
      <c r="J724" s="139"/>
      <c r="K724" s="139"/>
      <c r="L724" s="139"/>
      <c r="M724" s="139"/>
      <c r="N724" s="139"/>
      <c r="O724" s="139"/>
      <c r="P724" s="139"/>
      <c r="Q724" s="139"/>
      <c r="R724" s="139"/>
    </row>
    <row r="725" spans="1:18" ht="13.2">
      <c r="A725" s="139"/>
      <c r="B725" s="139"/>
      <c r="C725" s="139"/>
      <c r="D725" s="139"/>
      <c r="E725" s="139"/>
      <c r="F725" s="139"/>
      <c r="G725" s="139"/>
      <c r="H725" s="139"/>
      <c r="I725" s="139"/>
      <c r="J725" s="139"/>
      <c r="K725" s="139"/>
      <c r="L725" s="139"/>
      <c r="M725" s="139"/>
      <c r="N725" s="139"/>
      <c r="O725" s="139"/>
      <c r="P725" s="139"/>
      <c r="Q725" s="139"/>
      <c r="R725" s="139"/>
    </row>
    <row r="726" spans="1:18" ht="13.2">
      <c r="A726" s="139"/>
      <c r="B726" s="139"/>
      <c r="C726" s="139"/>
      <c r="D726" s="139"/>
      <c r="E726" s="139"/>
      <c r="F726" s="139"/>
      <c r="G726" s="139"/>
      <c r="H726" s="139"/>
      <c r="I726" s="139"/>
      <c r="J726" s="139"/>
      <c r="K726" s="139"/>
      <c r="L726" s="139"/>
      <c r="M726" s="139"/>
      <c r="N726" s="139"/>
      <c r="O726" s="139"/>
      <c r="P726" s="139"/>
      <c r="Q726" s="139"/>
      <c r="R726" s="139"/>
    </row>
    <row r="727" spans="1:18" ht="13.2">
      <c r="A727" s="139"/>
      <c r="B727" s="139"/>
      <c r="C727" s="139"/>
      <c r="D727" s="139"/>
      <c r="E727" s="139"/>
      <c r="F727" s="139"/>
      <c r="G727" s="139"/>
      <c r="H727" s="139"/>
      <c r="I727" s="139"/>
      <c r="J727" s="139"/>
      <c r="K727" s="139"/>
      <c r="L727" s="139"/>
      <c r="M727" s="139"/>
      <c r="N727" s="139"/>
      <c r="O727" s="139"/>
      <c r="P727" s="139"/>
      <c r="Q727" s="139"/>
      <c r="R727" s="139"/>
    </row>
    <row r="728" spans="1:18" ht="13.2">
      <c r="A728" s="139"/>
      <c r="B728" s="139"/>
      <c r="C728" s="139"/>
      <c r="D728" s="139"/>
      <c r="E728" s="139"/>
      <c r="F728" s="139"/>
      <c r="G728" s="139"/>
      <c r="H728" s="139"/>
      <c r="I728" s="139"/>
      <c r="J728" s="139"/>
      <c r="K728" s="139"/>
      <c r="L728" s="139"/>
      <c r="M728" s="139"/>
      <c r="N728" s="139"/>
      <c r="O728" s="139"/>
      <c r="P728" s="139"/>
      <c r="Q728" s="139"/>
      <c r="R728" s="139"/>
    </row>
    <row r="729" spans="1:18" ht="13.2">
      <c r="A729" s="139"/>
      <c r="B729" s="139"/>
      <c r="C729" s="139"/>
      <c r="D729" s="139"/>
      <c r="E729" s="139"/>
      <c r="F729" s="139"/>
      <c r="G729" s="139"/>
      <c r="H729" s="139"/>
      <c r="I729" s="139"/>
      <c r="J729" s="139"/>
      <c r="K729" s="139"/>
      <c r="L729" s="139"/>
      <c r="M729" s="139"/>
      <c r="N729" s="139"/>
      <c r="O729" s="139"/>
      <c r="P729" s="139"/>
      <c r="Q729" s="139"/>
      <c r="R729" s="139"/>
    </row>
    <row r="730" spans="1:18" ht="13.2">
      <c r="A730" s="139"/>
      <c r="B730" s="139"/>
      <c r="C730" s="139"/>
      <c r="D730" s="139"/>
      <c r="E730" s="139"/>
      <c r="F730" s="139"/>
      <c r="G730" s="139"/>
      <c r="H730" s="139"/>
      <c r="I730" s="139"/>
      <c r="J730" s="139"/>
      <c r="K730" s="139"/>
      <c r="L730" s="139"/>
      <c r="M730" s="139"/>
      <c r="N730" s="139"/>
      <c r="O730" s="139"/>
      <c r="P730" s="139"/>
      <c r="Q730" s="139"/>
      <c r="R730" s="139"/>
    </row>
    <row r="731" spans="1:18" ht="13.2">
      <c r="A731" s="139"/>
      <c r="B731" s="139"/>
      <c r="C731" s="139"/>
      <c r="D731" s="139"/>
      <c r="E731" s="139"/>
      <c r="F731" s="139"/>
      <c r="G731" s="139"/>
      <c r="H731" s="139"/>
      <c r="I731" s="139"/>
      <c r="J731" s="139"/>
      <c r="K731" s="139"/>
      <c r="L731" s="139"/>
      <c r="M731" s="139"/>
      <c r="N731" s="139"/>
      <c r="O731" s="139"/>
      <c r="P731" s="139"/>
      <c r="Q731" s="139"/>
      <c r="R731" s="139"/>
    </row>
    <row r="732" spans="1:18" ht="13.2">
      <c r="A732" s="139"/>
      <c r="B732" s="139"/>
      <c r="C732" s="139"/>
      <c r="D732" s="139"/>
      <c r="E732" s="139"/>
      <c r="F732" s="139"/>
      <c r="G732" s="139"/>
      <c r="H732" s="139"/>
      <c r="I732" s="139"/>
      <c r="J732" s="139"/>
      <c r="K732" s="139"/>
      <c r="L732" s="139"/>
      <c r="M732" s="139"/>
      <c r="N732" s="139"/>
      <c r="O732" s="139"/>
      <c r="P732" s="139"/>
      <c r="Q732" s="139"/>
      <c r="R732" s="139"/>
    </row>
    <row r="733" spans="1:18" ht="13.2">
      <c r="A733" s="139"/>
      <c r="B733" s="139"/>
      <c r="C733" s="139"/>
      <c r="D733" s="139"/>
      <c r="E733" s="139"/>
      <c r="F733" s="139"/>
      <c r="G733" s="139"/>
      <c r="H733" s="139"/>
      <c r="I733" s="139"/>
      <c r="J733" s="139"/>
      <c r="K733" s="139"/>
      <c r="L733" s="139"/>
      <c r="M733" s="139"/>
      <c r="N733" s="139"/>
      <c r="O733" s="139"/>
      <c r="P733" s="139"/>
      <c r="Q733" s="139"/>
      <c r="R733" s="139"/>
    </row>
    <row r="734" spans="1:18" ht="13.2">
      <c r="A734" s="139"/>
      <c r="B734" s="139"/>
      <c r="C734" s="139"/>
      <c r="D734" s="139"/>
      <c r="E734" s="139"/>
      <c r="F734" s="139"/>
      <c r="G734" s="139"/>
      <c r="H734" s="139"/>
      <c r="I734" s="139"/>
      <c r="J734" s="139"/>
      <c r="K734" s="139"/>
      <c r="L734" s="139"/>
      <c r="M734" s="139"/>
      <c r="N734" s="139"/>
      <c r="O734" s="139"/>
      <c r="P734" s="139"/>
      <c r="Q734" s="139"/>
      <c r="R734" s="139"/>
    </row>
    <row r="735" spans="1:18" ht="13.2">
      <c r="A735" s="139"/>
      <c r="B735" s="139"/>
      <c r="C735" s="139"/>
      <c r="D735" s="139"/>
      <c r="E735" s="139"/>
      <c r="F735" s="139"/>
      <c r="G735" s="139"/>
      <c r="H735" s="139"/>
      <c r="I735" s="139"/>
      <c r="J735" s="139"/>
      <c r="K735" s="139"/>
      <c r="L735" s="139"/>
      <c r="M735" s="139"/>
      <c r="N735" s="139"/>
      <c r="O735" s="139"/>
      <c r="P735" s="139"/>
      <c r="Q735" s="139"/>
      <c r="R735" s="139"/>
    </row>
    <row r="736" spans="1:18" ht="13.2">
      <c r="A736" s="139"/>
      <c r="B736" s="139"/>
      <c r="C736" s="139"/>
      <c r="D736" s="139"/>
      <c r="E736" s="139"/>
      <c r="F736" s="139"/>
      <c r="G736" s="139"/>
      <c r="H736" s="139"/>
      <c r="I736" s="139"/>
      <c r="J736" s="139"/>
      <c r="K736" s="139"/>
      <c r="L736" s="139"/>
      <c r="M736" s="139"/>
      <c r="N736" s="139"/>
      <c r="O736" s="139"/>
      <c r="P736" s="139"/>
      <c r="Q736" s="139"/>
      <c r="R736" s="139"/>
    </row>
    <row r="737" spans="1:18" ht="13.2">
      <c r="A737" s="139"/>
      <c r="B737" s="139"/>
      <c r="C737" s="139"/>
      <c r="D737" s="139"/>
      <c r="E737" s="139"/>
      <c r="F737" s="139"/>
      <c r="G737" s="139"/>
      <c r="H737" s="139"/>
      <c r="I737" s="139"/>
      <c r="J737" s="139"/>
      <c r="K737" s="139"/>
      <c r="L737" s="139"/>
      <c r="M737" s="139"/>
      <c r="N737" s="139"/>
      <c r="O737" s="139"/>
      <c r="P737" s="139"/>
      <c r="Q737" s="139"/>
      <c r="R737" s="139"/>
    </row>
    <row r="738" spans="1:18" ht="13.2">
      <c r="A738" s="139"/>
      <c r="B738" s="139"/>
      <c r="C738" s="139"/>
      <c r="D738" s="139"/>
      <c r="E738" s="139"/>
      <c r="F738" s="139"/>
      <c r="G738" s="139"/>
      <c r="H738" s="139"/>
      <c r="I738" s="139"/>
      <c r="J738" s="139"/>
      <c r="K738" s="139"/>
      <c r="L738" s="139"/>
      <c r="M738" s="139"/>
      <c r="N738" s="139"/>
      <c r="O738" s="139"/>
      <c r="P738" s="139"/>
      <c r="Q738" s="139"/>
      <c r="R738" s="139"/>
    </row>
    <row r="739" spans="1:18" ht="13.2">
      <c r="A739" s="139"/>
      <c r="B739" s="139"/>
      <c r="C739" s="139"/>
      <c r="D739" s="139"/>
      <c r="E739" s="139"/>
      <c r="F739" s="139"/>
      <c r="G739" s="139"/>
      <c r="H739" s="139"/>
      <c r="I739" s="139"/>
      <c r="J739" s="139"/>
      <c r="K739" s="139"/>
      <c r="L739" s="139"/>
      <c r="M739" s="139"/>
      <c r="N739" s="139"/>
      <c r="O739" s="139"/>
      <c r="P739" s="139"/>
      <c r="Q739" s="139"/>
      <c r="R739" s="139"/>
    </row>
    <row r="740" spans="1:18" ht="13.2">
      <c r="A740" s="139"/>
      <c r="B740" s="139"/>
      <c r="C740" s="139"/>
      <c r="D740" s="139"/>
      <c r="E740" s="139"/>
      <c r="F740" s="139"/>
      <c r="G740" s="139"/>
      <c r="H740" s="139"/>
      <c r="I740" s="139"/>
      <c r="J740" s="139"/>
      <c r="K740" s="139"/>
      <c r="L740" s="139"/>
      <c r="M740" s="139"/>
      <c r="N740" s="139"/>
      <c r="O740" s="139"/>
      <c r="P740" s="139"/>
      <c r="Q740" s="139"/>
      <c r="R740" s="139"/>
    </row>
    <row r="741" spans="1:18" ht="13.2">
      <c r="A741" s="139"/>
      <c r="B741" s="139"/>
      <c r="C741" s="139"/>
      <c r="D741" s="139"/>
      <c r="E741" s="139"/>
      <c r="F741" s="139"/>
      <c r="G741" s="139"/>
      <c r="H741" s="139"/>
      <c r="I741" s="139"/>
      <c r="J741" s="139"/>
      <c r="K741" s="139"/>
      <c r="L741" s="139"/>
      <c r="M741" s="139"/>
      <c r="N741" s="139"/>
      <c r="O741" s="139"/>
      <c r="P741" s="139"/>
      <c r="Q741" s="139"/>
      <c r="R741" s="139"/>
    </row>
    <row r="742" spans="1:18" ht="13.2">
      <c r="A742" s="139"/>
      <c r="B742" s="139"/>
      <c r="C742" s="139"/>
      <c r="D742" s="139"/>
      <c r="E742" s="139"/>
      <c r="F742" s="139"/>
      <c r="G742" s="139"/>
      <c r="H742" s="139"/>
      <c r="I742" s="139"/>
      <c r="J742" s="139"/>
      <c r="K742" s="139"/>
      <c r="L742" s="139"/>
      <c r="M742" s="139"/>
      <c r="N742" s="139"/>
      <c r="O742" s="139"/>
      <c r="P742" s="139"/>
      <c r="Q742" s="139"/>
      <c r="R742" s="139"/>
    </row>
    <row r="743" spans="1:18" ht="13.2">
      <c r="A743" s="139"/>
      <c r="B743" s="139"/>
      <c r="C743" s="139"/>
      <c r="D743" s="139"/>
      <c r="E743" s="139"/>
      <c r="F743" s="139"/>
      <c r="G743" s="139"/>
      <c r="H743" s="139"/>
      <c r="I743" s="139"/>
      <c r="J743" s="139"/>
      <c r="K743" s="139"/>
      <c r="L743" s="139"/>
      <c r="M743" s="139"/>
      <c r="N743" s="139"/>
      <c r="O743" s="139"/>
      <c r="P743" s="139"/>
      <c r="Q743" s="139"/>
      <c r="R743" s="139"/>
    </row>
    <row r="744" spans="1:18" ht="13.2">
      <c r="A744" s="139"/>
      <c r="B744" s="139"/>
      <c r="C744" s="139"/>
      <c r="D744" s="139"/>
      <c r="E744" s="139"/>
      <c r="F744" s="139"/>
      <c r="G744" s="139"/>
      <c r="H744" s="139"/>
      <c r="I744" s="139"/>
      <c r="J744" s="139"/>
      <c r="K744" s="139"/>
      <c r="L744" s="139"/>
      <c r="M744" s="139"/>
      <c r="N744" s="139"/>
      <c r="O744" s="139"/>
      <c r="P744" s="139"/>
      <c r="Q744" s="139"/>
      <c r="R744" s="139"/>
    </row>
    <row r="745" spans="1:18" ht="13.2">
      <c r="A745" s="139"/>
      <c r="B745" s="139"/>
      <c r="C745" s="139"/>
      <c r="D745" s="139"/>
      <c r="E745" s="139"/>
      <c r="F745" s="139"/>
      <c r="G745" s="139"/>
      <c r="H745" s="139"/>
      <c r="I745" s="139"/>
      <c r="J745" s="139"/>
      <c r="K745" s="139"/>
      <c r="L745" s="139"/>
      <c r="M745" s="139"/>
      <c r="N745" s="139"/>
      <c r="O745" s="139"/>
      <c r="P745" s="139"/>
      <c r="Q745" s="139"/>
      <c r="R745" s="139"/>
    </row>
    <row r="746" spans="1:18" ht="13.2">
      <c r="A746" s="139"/>
      <c r="B746" s="139"/>
      <c r="C746" s="139"/>
      <c r="D746" s="139"/>
      <c r="E746" s="139"/>
      <c r="F746" s="139"/>
      <c r="G746" s="139"/>
      <c r="H746" s="139"/>
      <c r="I746" s="139"/>
      <c r="J746" s="139"/>
      <c r="K746" s="139"/>
      <c r="L746" s="139"/>
      <c r="M746" s="139"/>
      <c r="N746" s="139"/>
      <c r="O746" s="139"/>
      <c r="P746" s="139"/>
      <c r="Q746" s="139"/>
      <c r="R746" s="139"/>
    </row>
    <row r="747" spans="1:18" ht="13.2">
      <c r="A747" s="139"/>
      <c r="B747" s="139"/>
      <c r="C747" s="139"/>
      <c r="D747" s="139"/>
      <c r="E747" s="139"/>
      <c r="F747" s="139"/>
      <c r="G747" s="139"/>
      <c r="H747" s="139"/>
      <c r="I747" s="139"/>
      <c r="J747" s="139"/>
      <c r="K747" s="139"/>
      <c r="L747" s="139"/>
      <c r="M747" s="139"/>
      <c r="N747" s="139"/>
      <c r="O747" s="139"/>
      <c r="P747" s="139"/>
      <c r="Q747" s="139"/>
      <c r="R747" s="139"/>
    </row>
    <row r="748" spans="1:18" ht="13.2">
      <c r="A748" s="139"/>
      <c r="B748" s="139"/>
      <c r="C748" s="139"/>
      <c r="D748" s="139"/>
      <c r="E748" s="139"/>
      <c r="F748" s="139"/>
      <c r="G748" s="139"/>
      <c r="H748" s="139"/>
      <c r="I748" s="139"/>
      <c r="J748" s="139"/>
      <c r="K748" s="139"/>
      <c r="L748" s="139"/>
      <c r="M748" s="139"/>
      <c r="N748" s="139"/>
      <c r="O748" s="139"/>
      <c r="P748" s="139"/>
      <c r="Q748" s="139"/>
      <c r="R748" s="139"/>
    </row>
    <row r="749" spans="1:18" ht="13.2">
      <c r="A749" s="139"/>
      <c r="B749" s="139"/>
      <c r="C749" s="139"/>
      <c r="D749" s="139"/>
      <c r="E749" s="139"/>
      <c r="F749" s="139"/>
      <c r="G749" s="139"/>
      <c r="H749" s="139"/>
      <c r="I749" s="139"/>
      <c r="J749" s="139"/>
      <c r="K749" s="139"/>
      <c r="L749" s="139"/>
      <c r="M749" s="139"/>
      <c r="N749" s="139"/>
      <c r="O749" s="139"/>
      <c r="P749" s="139"/>
      <c r="Q749" s="139"/>
      <c r="R749" s="139"/>
    </row>
    <row r="750" spans="1:18" ht="13.2">
      <c r="A750" s="139"/>
      <c r="B750" s="139"/>
      <c r="C750" s="139"/>
      <c r="D750" s="139"/>
      <c r="E750" s="139"/>
      <c r="F750" s="139"/>
      <c r="G750" s="139"/>
      <c r="H750" s="139"/>
      <c r="I750" s="139"/>
      <c r="J750" s="139"/>
      <c r="K750" s="139"/>
      <c r="L750" s="139"/>
      <c r="M750" s="139"/>
      <c r="N750" s="139"/>
      <c r="O750" s="139"/>
      <c r="P750" s="139"/>
      <c r="Q750" s="139"/>
      <c r="R750" s="139"/>
    </row>
    <row r="751" spans="1:18" ht="13.2">
      <c r="A751" s="139"/>
      <c r="B751" s="139"/>
      <c r="C751" s="139"/>
      <c r="D751" s="139"/>
      <c r="E751" s="139"/>
      <c r="F751" s="139"/>
      <c r="G751" s="139"/>
      <c r="H751" s="139"/>
      <c r="I751" s="139"/>
      <c r="J751" s="139"/>
      <c r="K751" s="139"/>
      <c r="L751" s="139"/>
      <c r="M751" s="139"/>
      <c r="N751" s="139"/>
      <c r="O751" s="139"/>
      <c r="P751" s="139"/>
      <c r="Q751" s="139"/>
      <c r="R751" s="139"/>
    </row>
    <row r="752" spans="1:18" ht="13.2">
      <c r="A752" s="139"/>
      <c r="B752" s="139"/>
      <c r="C752" s="139"/>
      <c r="D752" s="139"/>
      <c r="E752" s="139"/>
      <c r="F752" s="139"/>
      <c r="G752" s="139"/>
      <c r="H752" s="139"/>
      <c r="I752" s="139"/>
      <c r="J752" s="139"/>
      <c r="K752" s="139"/>
      <c r="L752" s="139"/>
      <c r="M752" s="139"/>
      <c r="N752" s="139"/>
      <c r="O752" s="139"/>
      <c r="P752" s="139"/>
      <c r="Q752" s="139"/>
      <c r="R752" s="139"/>
    </row>
    <row r="753" spans="1:18" ht="13.2">
      <c r="A753" s="139"/>
      <c r="B753" s="139"/>
      <c r="C753" s="139"/>
      <c r="D753" s="139"/>
      <c r="E753" s="139"/>
      <c r="F753" s="139"/>
      <c r="G753" s="139"/>
      <c r="H753" s="139"/>
      <c r="I753" s="139"/>
      <c r="J753" s="139"/>
      <c r="K753" s="139"/>
      <c r="L753" s="139"/>
      <c r="M753" s="139"/>
      <c r="N753" s="139"/>
      <c r="O753" s="139"/>
      <c r="P753" s="139"/>
      <c r="Q753" s="139"/>
      <c r="R753" s="139"/>
    </row>
    <row r="754" spans="1:18" ht="13.2">
      <c r="A754" s="139"/>
      <c r="B754" s="139"/>
      <c r="C754" s="139"/>
      <c r="D754" s="139"/>
      <c r="E754" s="139"/>
      <c r="F754" s="139"/>
      <c r="G754" s="139"/>
      <c r="H754" s="139"/>
      <c r="I754" s="139"/>
      <c r="J754" s="139"/>
      <c r="K754" s="139"/>
      <c r="L754" s="139"/>
      <c r="M754" s="139"/>
      <c r="N754" s="139"/>
      <c r="O754" s="139"/>
      <c r="P754" s="139"/>
      <c r="Q754" s="139"/>
      <c r="R754" s="139"/>
    </row>
    <row r="755" spans="1:18" ht="13.2">
      <c r="A755" s="139"/>
      <c r="B755" s="139"/>
      <c r="C755" s="139"/>
      <c r="D755" s="139"/>
      <c r="E755" s="139"/>
      <c r="F755" s="139"/>
      <c r="G755" s="139"/>
      <c r="H755" s="139"/>
      <c r="I755" s="139"/>
      <c r="J755" s="139"/>
      <c r="K755" s="139"/>
      <c r="L755" s="139"/>
      <c r="M755" s="139"/>
      <c r="N755" s="139"/>
      <c r="O755" s="139"/>
      <c r="P755" s="139"/>
      <c r="Q755" s="139"/>
      <c r="R755" s="139"/>
    </row>
    <row r="756" spans="1:18" ht="13.2">
      <c r="A756" s="139"/>
      <c r="B756" s="139"/>
      <c r="C756" s="139"/>
      <c r="D756" s="139"/>
      <c r="E756" s="139"/>
      <c r="F756" s="139"/>
      <c r="G756" s="139"/>
      <c r="H756" s="139"/>
      <c r="I756" s="139"/>
      <c r="J756" s="139"/>
      <c r="K756" s="139"/>
      <c r="L756" s="139"/>
      <c r="M756" s="139"/>
      <c r="N756" s="139"/>
      <c r="O756" s="139"/>
      <c r="P756" s="139"/>
      <c r="Q756" s="139"/>
      <c r="R756" s="139"/>
    </row>
    <row r="757" spans="1:18" ht="13.2">
      <c r="A757" s="139"/>
      <c r="B757" s="139"/>
      <c r="C757" s="139"/>
      <c r="D757" s="139"/>
      <c r="E757" s="139"/>
      <c r="F757" s="139"/>
      <c r="G757" s="139"/>
      <c r="H757" s="139"/>
      <c r="I757" s="139"/>
      <c r="J757" s="139"/>
      <c r="K757" s="139"/>
      <c r="L757" s="139"/>
      <c r="M757" s="139"/>
      <c r="N757" s="139"/>
      <c r="O757" s="139"/>
      <c r="P757" s="139"/>
      <c r="Q757" s="139"/>
      <c r="R757" s="139"/>
    </row>
    <row r="758" spans="1:18" ht="13.2">
      <c r="A758" s="139"/>
      <c r="B758" s="139"/>
      <c r="C758" s="139"/>
      <c r="D758" s="139"/>
      <c r="E758" s="139"/>
      <c r="F758" s="139"/>
      <c r="G758" s="139"/>
      <c r="H758" s="139"/>
      <c r="I758" s="139"/>
      <c r="J758" s="139"/>
      <c r="K758" s="139"/>
      <c r="L758" s="139"/>
      <c r="M758" s="139"/>
      <c r="N758" s="139"/>
      <c r="O758" s="139"/>
      <c r="P758" s="139"/>
      <c r="Q758" s="139"/>
      <c r="R758" s="139"/>
    </row>
    <row r="759" spans="1:18" ht="13.2">
      <c r="A759" s="139"/>
      <c r="B759" s="139"/>
      <c r="C759" s="139"/>
      <c r="D759" s="139"/>
      <c r="E759" s="139"/>
      <c r="F759" s="139"/>
      <c r="G759" s="139"/>
      <c r="H759" s="139"/>
      <c r="I759" s="139"/>
      <c r="J759" s="139"/>
      <c r="K759" s="139"/>
      <c r="L759" s="139"/>
      <c r="M759" s="139"/>
      <c r="N759" s="139"/>
      <c r="O759" s="139"/>
      <c r="P759" s="139"/>
      <c r="Q759" s="139"/>
      <c r="R759" s="139"/>
    </row>
    <row r="760" spans="1:18" ht="13.2">
      <c r="A760" s="139"/>
      <c r="B760" s="139"/>
      <c r="C760" s="139"/>
      <c r="D760" s="139"/>
      <c r="E760" s="139"/>
      <c r="F760" s="139"/>
      <c r="G760" s="139"/>
      <c r="H760" s="139"/>
      <c r="I760" s="139"/>
      <c r="J760" s="139"/>
      <c r="K760" s="139"/>
      <c r="L760" s="139"/>
      <c r="M760" s="139"/>
      <c r="N760" s="139"/>
      <c r="O760" s="139"/>
      <c r="P760" s="139"/>
      <c r="Q760" s="139"/>
      <c r="R760" s="139"/>
    </row>
    <row r="761" spans="1:18" ht="13.2">
      <c r="A761" s="139"/>
      <c r="B761" s="139"/>
      <c r="C761" s="139"/>
      <c r="D761" s="139"/>
      <c r="E761" s="139"/>
      <c r="F761" s="139"/>
      <c r="G761" s="139"/>
      <c r="H761" s="139"/>
      <c r="I761" s="139"/>
      <c r="J761" s="139"/>
      <c r="K761" s="139"/>
      <c r="L761" s="139"/>
      <c r="M761" s="139"/>
      <c r="N761" s="139"/>
      <c r="O761" s="139"/>
      <c r="P761" s="139"/>
      <c r="Q761" s="139"/>
      <c r="R761" s="139"/>
    </row>
    <row r="762" spans="1:18" ht="13.2">
      <c r="A762" s="139"/>
      <c r="B762" s="139"/>
      <c r="C762" s="139"/>
      <c r="D762" s="139"/>
      <c r="E762" s="139"/>
      <c r="F762" s="139"/>
      <c r="G762" s="139"/>
      <c r="H762" s="139"/>
      <c r="I762" s="139"/>
      <c r="J762" s="139"/>
      <c r="K762" s="139"/>
      <c r="L762" s="139"/>
      <c r="M762" s="139"/>
      <c r="N762" s="139"/>
      <c r="O762" s="139"/>
      <c r="P762" s="139"/>
      <c r="Q762" s="139"/>
      <c r="R762" s="139"/>
    </row>
    <row r="763" spans="1:18" ht="13.2">
      <c r="A763" s="139"/>
      <c r="B763" s="139"/>
      <c r="C763" s="139"/>
      <c r="D763" s="139"/>
      <c r="E763" s="139"/>
      <c r="F763" s="139"/>
      <c r="G763" s="139"/>
      <c r="H763" s="139"/>
      <c r="I763" s="139"/>
      <c r="J763" s="139"/>
      <c r="K763" s="139"/>
      <c r="L763" s="139"/>
      <c r="M763" s="139"/>
      <c r="N763" s="139"/>
      <c r="O763" s="139"/>
      <c r="P763" s="139"/>
      <c r="Q763" s="139"/>
      <c r="R763" s="139"/>
    </row>
    <row r="764" spans="1:18" ht="13.2">
      <c r="A764" s="139"/>
      <c r="B764" s="139"/>
      <c r="C764" s="139"/>
      <c r="D764" s="139"/>
      <c r="E764" s="139"/>
      <c r="F764" s="139"/>
      <c r="G764" s="139"/>
      <c r="H764" s="139"/>
      <c r="I764" s="139"/>
      <c r="J764" s="139"/>
      <c r="K764" s="139"/>
      <c r="L764" s="139"/>
      <c r="M764" s="139"/>
      <c r="N764" s="139"/>
      <c r="O764" s="139"/>
      <c r="P764" s="139"/>
      <c r="Q764" s="139"/>
      <c r="R764" s="139"/>
    </row>
    <row r="765" spans="1:18" ht="13.2">
      <c r="A765" s="139"/>
      <c r="B765" s="139"/>
      <c r="C765" s="139"/>
      <c r="D765" s="139"/>
      <c r="E765" s="139"/>
      <c r="F765" s="139"/>
      <c r="G765" s="139"/>
      <c r="H765" s="139"/>
      <c r="I765" s="139"/>
      <c r="J765" s="139"/>
      <c r="K765" s="139"/>
      <c r="L765" s="139"/>
      <c r="M765" s="139"/>
      <c r="N765" s="139"/>
      <c r="O765" s="139"/>
      <c r="P765" s="139"/>
      <c r="Q765" s="139"/>
      <c r="R765" s="139"/>
    </row>
    <row r="766" spans="1:18" ht="13.2">
      <c r="A766" s="139"/>
      <c r="B766" s="139"/>
      <c r="C766" s="139"/>
      <c r="D766" s="139"/>
      <c r="E766" s="139"/>
      <c r="F766" s="139"/>
      <c r="G766" s="139"/>
      <c r="H766" s="139"/>
      <c r="I766" s="139"/>
      <c r="J766" s="139"/>
      <c r="K766" s="139"/>
      <c r="L766" s="139"/>
      <c r="M766" s="139"/>
      <c r="N766" s="139"/>
      <c r="O766" s="139"/>
      <c r="P766" s="139"/>
      <c r="Q766" s="139"/>
      <c r="R766" s="139"/>
    </row>
    <row r="767" spans="1:18" ht="13.2">
      <c r="A767" s="139"/>
      <c r="B767" s="139"/>
      <c r="C767" s="139"/>
      <c r="D767" s="139"/>
      <c r="E767" s="139"/>
      <c r="F767" s="139"/>
      <c r="G767" s="139"/>
      <c r="H767" s="139"/>
      <c r="I767" s="139"/>
      <c r="J767" s="139"/>
      <c r="K767" s="139"/>
      <c r="L767" s="139"/>
      <c r="M767" s="139"/>
      <c r="N767" s="139"/>
      <c r="O767" s="139"/>
      <c r="P767" s="139"/>
      <c r="Q767" s="139"/>
      <c r="R767" s="139"/>
    </row>
    <row r="768" spans="1:18" ht="13.2">
      <c r="A768" s="139"/>
      <c r="B768" s="139"/>
      <c r="C768" s="139"/>
      <c r="D768" s="139"/>
      <c r="E768" s="139"/>
      <c r="F768" s="139"/>
      <c r="G768" s="139"/>
      <c r="H768" s="139"/>
      <c r="I768" s="139"/>
      <c r="J768" s="139"/>
      <c r="K768" s="139"/>
      <c r="L768" s="139"/>
      <c r="M768" s="139"/>
      <c r="N768" s="139"/>
      <c r="O768" s="139"/>
      <c r="P768" s="139"/>
      <c r="Q768" s="139"/>
      <c r="R768" s="139"/>
    </row>
    <row r="769" spans="1:18" ht="13.2">
      <c r="A769" s="139"/>
      <c r="B769" s="139"/>
      <c r="C769" s="139"/>
      <c r="D769" s="139"/>
      <c r="E769" s="139"/>
      <c r="F769" s="139"/>
      <c r="G769" s="139"/>
      <c r="H769" s="139"/>
      <c r="I769" s="139"/>
      <c r="J769" s="139"/>
      <c r="K769" s="139"/>
      <c r="L769" s="139"/>
      <c r="M769" s="139"/>
      <c r="N769" s="139"/>
      <c r="O769" s="139"/>
      <c r="P769" s="139"/>
      <c r="Q769" s="139"/>
      <c r="R769" s="139"/>
    </row>
    <row r="770" spans="1:18" ht="13.2">
      <c r="A770" s="139"/>
      <c r="B770" s="139"/>
      <c r="C770" s="139"/>
      <c r="D770" s="139"/>
      <c r="E770" s="139"/>
      <c r="F770" s="139"/>
      <c r="G770" s="139"/>
      <c r="H770" s="139"/>
      <c r="I770" s="139"/>
      <c r="J770" s="139"/>
      <c r="K770" s="139"/>
      <c r="L770" s="139"/>
      <c r="M770" s="139"/>
      <c r="N770" s="139"/>
      <c r="O770" s="139"/>
      <c r="P770" s="139"/>
      <c r="Q770" s="139"/>
      <c r="R770" s="139"/>
    </row>
    <row r="771" spans="1:18" ht="13.2">
      <c r="A771" s="139"/>
      <c r="B771" s="139"/>
      <c r="C771" s="139"/>
      <c r="D771" s="139"/>
      <c r="E771" s="139"/>
      <c r="F771" s="139"/>
      <c r="G771" s="139"/>
      <c r="H771" s="139"/>
      <c r="I771" s="139"/>
      <c r="J771" s="139"/>
      <c r="K771" s="139"/>
      <c r="L771" s="139"/>
      <c r="M771" s="139"/>
      <c r="N771" s="139"/>
      <c r="O771" s="139"/>
      <c r="P771" s="139"/>
      <c r="Q771" s="139"/>
      <c r="R771" s="139"/>
    </row>
    <row r="772" spans="1:18" ht="13.2">
      <c r="A772" s="139"/>
      <c r="B772" s="139"/>
      <c r="C772" s="139"/>
      <c r="D772" s="139"/>
      <c r="E772" s="139"/>
      <c r="F772" s="139"/>
      <c r="G772" s="139"/>
      <c r="H772" s="139"/>
      <c r="I772" s="139"/>
      <c r="J772" s="139"/>
      <c r="K772" s="139"/>
      <c r="L772" s="139"/>
      <c r="M772" s="139"/>
      <c r="N772" s="139"/>
      <c r="O772" s="139"/>
      <c r="P772" s="139"/>
      <c r="Q772" s="139"/>
      <c r="R772" s="139"/>
    </row>
    <row r="773" spans="1:18" ht="13.2">
      <c r="A773" s="139"/>
      <c r="B773" s="139"/>
      <c r="C773" s="139"/>
      <c r="D773" s="139"/>
      <c r="E773" s="139"/>
      <c r="F773" s="139"/>
      <c r="G773" s="139"/>
      <c r="H773" s="139"/>
      <c r="I773" s="139"/>
      <c r="J773" s="139"/>
      <c r="K773" s="139"/>
      <c r="L773" s="139"/>
      <c r="M773" s="139"/>
      <c r="N773" s="139"/>
      <c r="O773" s="139"/>
      <c r="P773" s="139"/>
      <c r="Q773" s="139"/>
      <c r="R773" s="139"/>
    </row>
    <row r="774" spans="1:18" ht="13.2">
      <c r="A774" s="139"/>
      <c r="B774" s="139"/>
      <c r="C774" s="139"/>
      <c r="D774" s="139"/>
      <c r="E774" s="139"/>
      <c r="F774" s="139"/>
      <c r="G774" s="139"/>
      <c r="H774" s="139"/>
      <c r="I774" s="139"/>
      <c r="J774" s="139"/>
      <c r="K774" s="139"/>
      <c r="L774" s="139"/>
      <c r="M774" s="139"/>
      <c r="N774" s="139"/>
      <c r="O774" s="139"/>
      <c r="P774" s="139"/>
      <c r="Q774" s="139"/>
      <c r="R774" s="139"/>
    </row>
    <row r="775" spans="1:18" ht="13.2">
      <c r="A775" s="139"/>
      <c r="B775" s="139"/>
      <c r="C775" s="139"/>
      <c r="D775" s="139"/>
      <c r="E775" s="139"/>
      <c r="F775" s="139"/>
      <c r="G775" s="139"/>
      <c r="H775" s="139"/>
      <c r="I775" s="139"/>
      <c r="J775" s="139"/>
      <c r="K775" s="139"/>
      <c r="L775" s="139"/>
      <c r="M775" s="139"/>
      <c r="N775" s="139"/>
      <c r="O775" s="139"/>
      <c r="P775" s="139"/>
      <c r="Q775" s="139"/>
      <c r="R775" s="139"/>
    </row>
    <row r="776" spans="1:18" ht="13.2">
      <c r="A776" s="139"/>
      <c r="B776" s="139"/>
      <c r="C776" s="139"/>
      <c r="D776" s="139"/>
      <c r="E776" s="139"/>
      <c r="F776" s="139"/>
      <c r="G776" s="139"/>
      <c r="H776" s="139"/>
      <c r="I776" s="139"/>
      <c r="J776" s="139"/>
      <c r="K776" s="139"/>
      <c r="L776" s="139"/>
      <c r="M776" s="139"/>
      <c r="N776" s="139"/>
      <c r="O776" s="139"/>
      <c r="P776" s="139"/>
      <c r="Q776" s="139"/>
      <c r="R776" s="139"/>
    </row>
    <row r="777" spans="1:18" ht="13.2">
      <c r="A777" s="139"/>
      <c r="B777" s="139"/>
      <c r="C777" s="139"/>
      <c r="D777" s="139"/>
      <c r="E777" s="139"/>
      <c r="F777" s="139"/>
      <c r="G777" s="139"/>
      <c r="H777" s="139"/>
      <c r="I777" s="139"/>
      <c r="J777" s="139"/>
      <c r="K777" s="139"/>
      <c r="L777" s="139"/>
      <c r="M777" s="139"/>
      <c r="N777" s="139"/>
      <c r="O777" s="139"/>
      <c r="P777" s="139"/>
      <c r="Q777" s="139"/>
      <c r="R777" s="139"/>
    </row>
    <row r="778" spans="1:18" ht="13.2">
      <c r="A778" s="139"/>
      <c r="B778" s="139"/>
      <c r="C778" s="139"/>
      <c r="D778" s="139"/>
      <c r="E778" s="139"/>
      <c r="F778" s="139"/>
      <c r="G778" s="139"/>
      <c r="H778" s="139"/>
      <c r="I778" s="139"/>
      <c r="J778" s="139"/>
      <c r="K778" s="139"/>
      <c r="L778" s="139"/>
      <c r="M778" s="139"/>
      <c r="N778" s="139"/>
      <c r="O778" s="139"/>
      <c r="P778" s="139"/>
      <c r="Q778" s="139"/>
      <c r="R778" s="139"/>
    </row>
    <row r="779" spans="1:18" ht="13.2">
      <c r="A779" s="139"/>
      <c r="B779" s="139"/>
      <c r="C779" s="139"/>
      <c r="D779" s="139"/>
      <c r="E779" s="139"/>
      <c r="F779" s="139"/>
      <c r="G779" s="139"/>
      <c r="H779" s="139"/>
      <c r="I779" s="139"/>
      <c r="J779" s="139"/>
      <c r="K779" s="139"/>
      <c r="L779" s="139"/>
      <c r="M779" s="139"/>
      <c r="N779" s="139"/>
      <c r="O779" s="139"/>
      <c r="P779" s="139"/>
      <c r="Q779" s="139"/>
      <c r="R779" s="139"/>
    </row>
    <row r="780" spans="1:18" ht="13.2">
      <c r="A780" s="139"/>
      <c r="B780" s="139"/>
      <c r="C780" s="139"/>
      <c r="D780" s="139"/>
      <c r="E780" s="139"/>
      <c r="F780" s="139"/>
      <c r="G780" s="139"/>
      <c r="H780" s="139"/>
      <c r="I780" s="139"/>
      <c r="J780" s="139"/>
      <c r="K780" s="139"/>
      <c r="L780" s="139"/>
      <c r="M780" s="139"/>
      <c r="N780" s="139"/>
      <c r="O780" s="139"/>
      <c r="P780" s="139"/>
      <c r="Q780" s="139"/>
      <c r="R780" s="139"/>
    </row>
    <row r="781" spans="1:18" ht="13.2">
      <c r="A781" s="139"/>
      <c r="B781" s="139"/>
      <c r="C781" s="139"/>
      <c r="D781" s="139"/>
      <c r="E781" s="139"/>
      <c r="F781" s="139"/>
      <c r="G781" s="139"/>
      <c r="H781" s="139"/>
      <c r="I781" s="139"/>
      <c r="J781" s="139"/>
      <c r="K781" s="139"/>
      <c r="L781" s="139"/>
      <c r="M781" s="139"/>
      <c r="N781" s="139"/>
      <c r="O781" s="139"/>
      <c r="P781" s="139"/>
      <c r="Q781" s="139"/>
      <c r="R781" s="139"/>
    </row>
    <row r="782" spans="1:18" ht="13.2">
      <c r="A782" s="139"/>
      <c r="B782" s="139"/>
      <c r="C782" s="139"/>
      <c r="D782" s="139"/>
      <c r="E782" s="139"/>
      <c r="F782" s="139"/>
      <c r="G782" s="139"/>
      <c r="H782" s="139"/>
      <c r="I782" s="139"/>
      <c r="J782" s="139"/>
      <c r="K782" s="139"/>
      <c r="L782" s="139"/>
      <c r="M782" s="139"/>
      <c r="N782" s="139"/>
      <c r="O782" s="139"/>
      <c r="P782" s="139"/>
      <c r="Q782" s="139"/>
      <c r="R782" s="139"/>
    </row>
    <row r="783" spans="1:18" ht="13.2">
      <c r="A783" s="139"/>
      <c r="B783" s="139"/>
      <c r="C783" s="139"/>
      <c r="D783" s="139"/>
      <c r="E783" s="139"/>
      <c r="F783" s="139"/>
      <c r="G783" s="139"/>
      <c r="H783" s="139"/>
      <c r="I783" s="139"/>
      <c r="J783" s="139"/>
      <c r="K783" s="139"/>
      <c r="L783" s="139"/>
      <c r="M783" s="139"/>
      <c r="N783" s="139"/>
      <c r="O783" s="139"/>
      <c r="P783" s="139"/>
      <c r="Q783" s="139"/>
      <c r="R783" s="139"/>
    </row>
    <row r="784" spans="1:18" ht="13.2">
      <c r="A784" s="139"/>
      <c r="B784" s="139"/>
      <c r="C784" s="139"/>
      <c r="D784" s="139"/>
      <c r="E784" s="139"/>
      <c r="F784" s="139"/>
      <c r="G784" s="139"/>
      <c r="H784" s="139"/>
      <c r="I784" s="139"/>
      <c r="J784" s="139"/>
      <c r="K784" s="139"/>
      <c r="L784" s="139"/>
      <c r="M784" s="139"/>
      <c r="N784" s="139"/>
      <c r="O784" s="139"/>
      <c r="P784" s="139"/>
      <c r="Q784" s="139"/>
      <c r="R784" s="139"/>
    </row>
    <row r="785" spans="1:18" ht="13.2">
      <c r="A785" s="139"/>
      <c r="B785" s="139"/>
      <c r="C785" s="139"/>
      <c r="D785" s="139"/>
      <c r="E785" s="139"/>
      <c r="F785" s="139"/>
      <c r="G785" s="139"/>
      <c r="H785" s="139"/>
      <c r="I785" s="139"/>
      <c r="J785" s="139"/>
      <c r="K785" s="139"/>
      <c r="L785" s="139"/>
      <c r="M785" s="139"/>
      <c r="N785" s="139"/>
      <c r="O785" s="139"/>
      <c r="P785" s="139"/>
      <c r="Q785" s="139"/>
      <c r="R785" s="139"/>
    </row>
    <row r="786" spans="1:18" ht="13.2">
      <c r="A786" s="139"/>
      <c r="B786" s="139"/>
      <c r="C786" s="139"/>
      <c r="D786" s="139"/>
      <c r="E786" s="139"/>
      <c r="F786" s="139"/>
      <c r="G786" s="139"/>
      <c r="H786" s="139"/>
      <c r="I786" s="139"/>
      <c r="J786" s="139"/>
      <c r="K786" s="139"/>
      <c r="L786" s="139"/>
      <c r="M786" s="139"/>
      <c r="N786" s="139"/>
      <c r="O786" s="139"/>
      <c r="P786" s="139"/>
      <c r="Q786" s="139"/>
      <c r="R786" s="139"/>
    </row>
    <row r="787" spans="1:18" ht="13.2">
      <c r="A787" s="139"/>
      <c r="B787" s="139"/>
      <c r="C787" s="139"/>
      <c r="D787" s="139"/>
      <c r="E787" s="139"/>
      <c r="F787" s="139"/>
      <c r="G787" s="139"/>
      <c r="H787" s="139"/>
      <c r="I787" s="139"/>
      <c r="J787" s="139"/>
      <c r="K787" s="139"/>
      <c r="L787" s="139"/>
      <c r="M787" s="139"/>
      <c r="N787" s="139"/>
      <c r="O787" s="139"/>
      <c r="P787" s="139"/>
      <c r="Q787" s="139"/>
      <c r="R787" s="139"/>
    </row>
    <row r="788" spans="1:18" ht="13.2">
      <c r="A788" s="139"/>
      <c r="B788" s="139"/>
      <c r="C788" s="139"/>
      <c r="D788" s="139"/>
      <c r="E788" s="139"/>
      <c r="F788" s="139"/>
      <c r="G788" s="139"/>
      <c r="H788" s="139"/>
      <c r="I788" s="139"/>
      <c r="J788" s="139"/>
      <c r="K788" s="139"/>
      <c r="L788" s="139"/>
      <c r="M788" s="139"/>
      <c r="N788" s="139"/>
      <c r="O788" s="139"/>
      <c r="P788" s="139"/>
      <c r="Q788" s="139"/>
      <c r="R788" s="139"/>
    </row>
    <row r="789" spans="1:18" ht="13.2">
      <c r="A789" s="139"/>
      <c r="B789" s="139"/>
      <c r="C789" s="139"/>
      <c r="D789" s="139"/>
      <c r="E789" s="139"/>
      <c r="F789" s="139"/>
      <c r="G789" s="139"/>
      <c r="H789" s="139"/>
      <c r="I789" s="139"/>
      <c r="J789" s="139"/>
      <c r="K789" s="139"/>
      <c r="L789" s="139"/>
      <c r="M789" s="139"/>
      <c r="N789" s="139"/>
      <c r="O789" s="139"/>
      <c r="P789" s="139"/>
      <c r="Q789" s="139"/>
      <c r="R789" s="139"/>
    </row>
    <row r="790" spans="1:18" ht="13.2">
      <c r="A790" s="139"/>
      <c r="B790" s="139"/>
      <c r="C790" s="139"/>
      <c r="D790" s="139"/>
      <c r="E790" s="139"/>
      <c r="F790" s="139"/>
      <c r="G790" s="139"/>
      <c r="H790" s="139"/>
      <c r="I790" s="139"/>
      <c r="J790" s="139"/>
      <c r="K790" s="139"/>
      <c r="L790" s="139"/>
      <c r="M790" s="139"/>
      <c r="N790" s="139"/>
      <c r="O790" s="139"/>
      <c r="P790" s="139"/>
      <c r="Q790" s="139"/>
      <c r="R790" s="139"/>
    </row>
    <row r="791" spans="1:18" ht="13.2">
      <c r="A791" s="139"/>
      <c r="B791" s="139"/>
      <c r="C791" s="139"/>
      <c r="D791" s="139"/>
      <c r="E791" s="139"/>
      <c r="F791" s="139"/>
      <c r="G791" s="139"/>
      <c r="H791" s="139"/>
      <c r="I791" s="139"/>
      <c r="J791" s="139"/>
      <c r="K791" s="139"/>
      <c r="L791" s="139"/>
      <c r="M791" s="139"/>
      <c r="N791" s="139"/>
      <c r="O791" s="139"/>
      <c r="P791" s="139"/>
      <c r="Q791" s="139"/>
      <c r="R791" s="139"/>
    </row>
    <row r="792" spans="1:18" ht="13.2">
      <c r="A792" s="139"/>
      <c r="B792" s="139"/>
      <c r="C792" s="139"/>
      <c r="D792" s="139"/>
      <c r="E792" s="139"/>
      <c r="F792" s="139"/>
      <c r="G792" s="139"/>
      <c r="H792" s="139"/>
      <c r="I792" s="139"/>
      <c r="J792" s="139"/>
      <c r="K792" s="139"/>
      <c r="L792" s="139"/>
      <c r="M792" s="139"/>
      <c r="N792" s="139"/>
      <c r="O792" s="139"/>
      <c r="P792" s="139"/>
      <c r="Q792" s="139"/>
      <c r="R792" s="139"/>
    </row>
    <row r="793" spans="1:18" ht="13.2">
      <c r="A793" s="139"/>
      <c r="B793" s="139"/>
      <c r="C793" s="139"/>
      <c r="D793" s="139"/>
      <c r="E793" s="139"/>
      <c r="F793" s="139"/>
      <c r="G793" s="139"/>
      <c r="H793" s="139"/>
      <c r="I793" s="139"/>
      <c r="J793" s="139"/>
      <c r="K793" s="139"/>
      <c r="L793" s="139"/>
      <c r="M793" s="139"/>
      <c r="N793" s="139"/>
      <c r="O793" s="139"/>
      <c r="P793" s="139"/>
      <c r="Q793" s="139"/>
      <c r="R793" s="139"/>
    </row>
    <row r="794" spans="1:18" ht="13.2">
      <c r="A794" s="139"/>
      <c r="B794" s="139"/>
      <c r="C794" s="139"/>
      <c r="D794" s="139"/>
      <c r="E794" s="139"/>
      <c r="F794" s="139"/>
      <c r="G794" s="139"/>
      <c r="H794" s="139"/>
      <c r="I794" s="139"/>
      <c r="J794" s="139"/>
      <c r="K794" s="139"/>
      <c r="L794" s="139"/>
      <c r="M794" s="139"/>
      <c r="N794" s="139"/>
      <c r="O794" s="139"/>
      <c r="P794" s="139"/>
      <c r="Q794" s="139"/>
      <c r="R794" s="139"/>
    </row>
    <row r="795" spans="1:18" ht="13.2">
      <c r="A795" s="139"/>
      <c r="B795" s="139"/>
      <c r="C795" s="139"/>
      <c r="D795" s="139"/>
      <c r="E795" s="139"/>
      <c r="F795" s="139"/>
      <c r="G795" s="139"/>
      <c r="H795" s="139"/>
      <c r="I795" s="139"/>
      <c r="J795" s="139"/>
      <c r="K795" s="139"/>
      <c r="L795" s="139"/>
      <c r="M795" s="139"/>
      <c r="N795" s="139"/>
      <c r="O795" s="139"/>
      <c r="P795" s="139"/>
      <c r="Q795" s="139"/>
      <c r="R795" s="139"/>
    </row>
    <row r="796" spans="1:18" ht="13.2">
      <c r="A796" s="139"/>
      <c r="B796" s="139"/>
      <c r="C796" s="139"/>
      <c r="D796" s="139"/>
      <c r="E796" s="139"/>
      <c r="F796" s="139"/>
      <c r="G796" s="139"/>
      <c r="H796" s="139"/>
      <c r="I796" s="139"/>
      <c r="J796" s="139"/>
      <c r="K796" s="139"/>
      <c r="L796" s="139"/>
      <c r="M796" s="139"/>
      <c r="N796" s="139"/>
      <c r="O796" s="139"/>
      <c r="P796" s="139"/>
      <c r="Q796" s="139"/>
      <c r="R796" s="139"/>
    </row>
    <row r="797" spans="1:18" ht="13.2">
      <c r="A797" s="139"/>
      <c r="B797" s="139"/>
      <c r="C797" s="139"/>
      <c r="D797" s="139"/>
      <c r="E797" s="139"/>
      <c r="F797" s="139"/>
      <c r="G797" s="139"/>
      <c r="H797" s="139"/>
      <c r="I797" s="139"/>
      <c r="J797" s="139"/>
      <c r="K797" s="139"/>
      <c r="L797" s="139"/>
      <c r="M797" s="139"/>
      <c r="N797" s="139"/>
      <c r="O797" s="139"/>
      <c r="P797" s="139"/>
      <c r="Q797" s="139"/>
      <c r="R797" s="139"/>
    </row>
    <row r="798" spans="1:18" ht="13.2">
      <c r="A798" s="139"/>
      <c r="B798" s="139"/>
      <c r="C798" s="139"/>
      <c r="D798" s="139"/>
      <c r="E798" s="139"/>
      <c r="F798" s="139"/>
      <c r="G798" s="139"/>
      <c r="H798" s="139"/>
      <c r="I798" s="139"/>
      <c r="J798" s="139"/>
      <c r="K798" s="139"/>
      <c r="L798" s="139"/>
      <c r="M798" s="139"/>
      <c r="N798" s="139"/>
      <c r="O798" s="139"/>
      <c r="P798" s="139"/>
      <c r="Q798" s="139"/>
      <c r="R798" s="139"/>
    </row>
    <row r="799" spans="1:18" ht="13.2">
      <c r="A799" s="139"/>
      <c r="B799" s="139"/>
      <c r="C799" s="139"/>
      <c r="D799" s="139"/>
      <c r="E799" s="139"/>
      <c r="F799" s="139"/>
      <c r="G799" s="139"/>
      <c r="H799" s="139"/>
      <c r="I799" s="139"/>
      <c r="J799" s="139"/>
      <c r="K799" s="139"/>
      <c r="L799" s="139"/>
      <c r="M799" s="139"/>
      <c r="N799" s="139"/>
      <c r="O799" s="139"/>
      <c r="P799" s="139"/>
      <c r="Q799" s="139"/>
      <c r="R799" s="139"/>
    </row>
    <row r="800" spans="1:18" ht="13.2">
      <c r="A800" s="139"/>
      <c r="B800" s="139"/>
      <c r="C800" s="139"/>
      <c r="D800" s="139"/>
      <c r="E800" s="139"/>
      <c r="F800" s="139"/>
      <c r="G800" s="139"/>
      <c r="H800" s="139"/>
      <c r="I800" s="139"/>
      <c r="J800" s="139"/>
      <c r="K800" s="139"/>
      <c r="L800" s="139"/>
      <c r="M800" s="139"/>
      <c r="N800" s="139"/>
      <c r="O800" s="139"/>
      <c r="P800" s="139"/>
      <c r="Q800" s="139"/>
      <c r="R800" s="139"/>
    </row>
    <row r="801" spans="1:18" ht="13.2">
      <c r="A801" s="139"/>
      <c r="B801" s="139"/>
      <c r="C801" s="139"/>
      <c r="D801" s="139"/>
      <c r="E801" s="139"/>
      <c r="F801" s="139"/>
      <c r="G801" s="139"/>
      <c r="H801" s="139"/>
      <c r="I801" s="139"/>
      <c r="J801" s="139"/>
      <c r="K801" s="139"/>
      <c r="L801" s="139"/>
      <c r="M801" s="139"/>
      <c r="N801" s="139"/>
      <c r="O801" s="139"/>
      <c r="P801" s="139"/>
      <c r="Q801" s="139"/>
      <c r="R801" s="139"/>
    </row>
    <row r="802" spans="1:18" ht="13.2">
      <c r="A802" s="139"/>
      <c r="B802" s="139"/>
      <c r="C802" s="139"/>
      <c r="D802" s="139"/>
      <c r="E802" s="139"/>
      <c r="F802" s="139"/>
      <c r="G802" s="139"/>
      <c r="H802" s="139"/>
      <c r="I802" s="139"/>
      <c r="J802" s="139"/>
      <c r="K802" s="139"/>
      <c r="L802" s="139"/>
      <c r="M802" s="139"/>
      <c r="N802" s="139"/>
      <c r="O802" s="139"/>
      <c r="P802" s="139"/>
      <c r="Q802" s="139"/>
      <c r="R802" s="139"/>
    </row>
    <row r="803" spans="1:18" ht="13.2">
      <c r="A803" s="139"/>
      <c r="B803" s="139"/>
      <c r="C803" s="139"/>
      <c r="D803" s="139"/>
      <c r="E803" s="139"/>
      <c r="F803" s="139"/>
      <c r="G803" s="139"/>
      <c r="H803" s="139"/>
      <c r="I803" s="139"/>
      <c r="J803" s="139"/>
      <c r="K803" s="139"/>
      <c r="L803" s="139"/>
      <c r="M803" s="139"/>
      <c r="N803" s="139"/>
      <c r="O803" s="139"/>
      <c r="P803" s="139"/>
      <c r="Q803" s="139"/>
      <c r="R803" s="139"/>
    </row>
    <row r="804" spans="1:18" ht="13.2">
      <c r="A804" s="139"/>
      <c r="B804" s="139"/>
      <c r="C804" s="139"/>
      <c r="D804" s="139"/>
      <c r="E804" s="139"/>
      <c r="F804" s="139"/>
      <c r="G804" s="139"/>
      <c r="H804" s="139"/>
      <c r="I804" s="139"/>
      <c r="J804" s="139"/>
      <c r="K804" s="139"/>
      <c r="L804" s="139"/>
      <c r="M804" s="139"/>
      <c r="N804" s="139"/>
      <c r="O804" s="139"/>
      <c r="P804" s="139"/>
      <c r="Q804" s="139"/>
      <c r="R804" s="139"/>
    </row>
    <row r="805" spans="1:18" ht="13.2">
      <c r="A805" s="139"/>
      <c r="B805" s="139"/>
      <c r="C805" s="139"/>
      <c r="D805" s="139"/>
      <c r="E805" s="139"/>
      <c r="F805" s="139"/>
      <c r="G805" s="139"/>
      <c r="H805" s="139"/>
      <c r="I805" s="139"/>
      <c r="J805" s="139"/>
      <c r="K805" s="139"/>
      <c r="L805" s="139"/>
      <c r="M805" s="139"/>
      <c r="N805" s="139"/>
      <c r="O805" s="139"/>
      <c r="P805" s="139"/>
      <c r="Q805" s="139"/>
      <c r="R805" s="139"/>
    </row>
    <row r="806" spans="1:18" ht="13.2">
      <c r="A806" s="139"/>
      <c r="B806" s="139"/>
      <c r="C806" s="139"/>
      <c r="D806" s="139"/>
      <c r="E806" s="139"/>
      <c r="F806" s="139"/>
      <c r="G806" s="139"/>
      <c r="H806" s="139"/>
      <c r="I806" s="139"/>
      <c r="J806" s="139"/>
      <c r="K806" s="139"/>
      <c r="L806" s="139"/>
      <c r="M806" s="139"/>
      <c r="N806" s="139"/>
      <c r="O806" s="139"/>
      <c r="P806" s="139"/>
      <c r="Q806" s="139"/>
      <c r="R806" s="139"/>
    </row>
    <row r="807" spans="1:18" ht="13.2">
      <c r="A807" s="139"/>
      <c r="B807" s="139"/>
      <c r="C807" s="139"/>
      <c r="D807" s="139"/>
      <c r="E807" s="139"/>
      <c r="F807" s="139"/>
      <c r="G807" s="139"/>
      <c r="H807" s="139"/>
      <c r="I807" s="139"/>
      <c r="J807" s="139"/>
      <c r="K807" s="139"/>
      <c r="L807" s="139"/>
      <c r="M807" s="139"/>
      <c r="N807" s="139"/>
      <c r="O807" s="139"/>
      <c r="P807" s="139"/>
      <c r="Q807" s="139"/>
      <c r="R807" s="139"/>
    </row>
    <row r="808" spans="1:18" ht="13.2">
      <c r="A808" s="139"/>
      <c r="B808" s="139"/>
      <c r="C808" s="139"/>
      <c r="D808" s="139"/>
      <c r="E808" s="139"/>
      <c r="F808" s="139"/>
      <c r="G808" s="139"/>
      <c r="H808" s="139"/>
      <c r="I808" s="139"/>
      <c r="J808" s="139"/>
      <c r="K808" s="139"/>
      <c r="L808" s="139"/>
      <c r="M808" s="139"/>
      <c r="N808" s="139"/>
      <c r="O808" s="139"/>
      <c r="P808" s="139"/>
      <c r="Q808" s="139"/>
      <c r="R808" s="139"/>
    </row>
    <row r="809" spans="1:18" ht="13.2">
      <c r="A809" s="139"/>
      <c r="B809" s="139"/>
      <c r="C809" s="139"/>
      <c r="D809" s="139"/>
      <c r="E809" s="139"/>
      <c r="F809" s="139"/>
      <c r="G809" s="139"/>
      <c r="H809" s="139"/>
      <c r="I809" s="139"/>
      <c r="J809" s="139"/>
      <c r="K809" s="139"/>
      <c r="L809" s="139"/>
      <c r="M809" s="139"/>
      <c r="N809" s="139"/>
      <c r="O809" s="139"/>
      <c r="P809" s="139"/>
      <c r="Q809" s="139"/>
      <c r="R809" s="139"/>
    </row>
    <row r="810" spans="1:18" ht="13.2">
      <c r="A810" s="139"/>
      <c r="B810" s="139"/>
      <c r="C810" s="139"/>
      <c r="D810" s="139"/>
      <c r="E810" s="139"/>
      <c r="F810" s="139"/>
      <c r="G810" s="139"/>
      <c r="H810" s="139"/>
      <c r="I810" s="139"/>
      <c r="J810" s="139"/>
      <c r="K810" s="139"/>
      <c r="L810" s="139"/>
      <c r="M810" s="139"/>
      <c r="N810" s="139"/>
      <c r="O810" s="139"/>
      <c r="P810" s="139"/>
      <c r="Q810" s="139"/>
      <c r="R810" s="139"/>
    </row>
    <row r="811" spans="1:18" ht="13.2">
      <c r="A811" s="139"/>
      <c r="B811" s="139"/>
      <c r="C811" s="139"/>
      <c r="D811" s="139"/>
      <c r="E811" s="139"/>
      <c r="F811" s="139"/>
      <c r="G811" s="139"/>
      <c r="H811" s="139"/>
      <c r="I811" s="139"/>
      <c r="J811" s="139"/>
      <c r="K811" s="139"/>
      <c r="L811" s="139"/>
      <c r="M811" s="139"/>
      <c r="N811" s="139"/>
      <c r="O811" s="139"/>
      <c r="P811" s="139"/>
      <c r="Q811" s="139"/>
      <c r="R811" s="139"/>
    </row>
    <row r="812" spans="1:18" ht="13.2">
      <c r="A812" s="139"/>
      <c r="B812" s="139"/>
      <c r="C812" s="139"/>
      <c r="D812" s="139"/>
      <c r="E812" s="139"/>
      <c r="F812" s="139"/>
      <c r="G812" s="139"/>
      <c r="H812" s="139"/>
      <c r="I812" s="139"/>
      <c r="J812" s="139"/>
      <c r="K812" s="139"/>
      <c r="L812" s="139"/>
      <c r="M812" s="139"/>
      <c r="N812" s="139"/>
      <c r="O812" s="139"/>
      <c r="P812" s="139"/>
      <c r="Q812" s="139"/>
      <c r="R812" s="139"/>
    </row>
    <row r="813" spans="1:18" ht="13.2">
      <c r="A813" s="139"/>
      <c r="B813" s="139"/>
      <c r="C813" s="139"/>
      <c r="D813" s="139"/>
      <c r="E813" s="139"/>
      <c r="F813" s="139"/>
      <c r="G813" s="139"/>
      <c r="H813" s="139"/>
      <c r="I813" s="139"/>
      <c r="J813" s="139"/>
      <c r="K813" s="139"/>
      <c r="L813" s="139"/>
      <c r="M813" s="139"/>
      <c r="N813" s="139"/>
      <c r="O813" s="139"/>
      <c r="P813" s="139"/>
      <c r="Q813" s="139"/>
      <c r="R813" s="139"/>
    </row>
    <row r="814" spans="1:18" ht="13.2">
      <c r="A814" s="139"/>
      <c r="B814" s="139"/>
      <c r="C814" s="139"/>
      <c r="D814" s="139"/>
      <c r="E814" s="139"/>
      <c r="F814" s="139"/>
      <c r="G814" s="139"/>
      <c r="H814" s="139"/>
      <c r="I814" s="139"/>
      <c r="J814" s="139"/>
      <c r="K814" s="139"/>
      <c r="L814" s="139"/>
      <c r="M814" s="139"/>
      <c r="N814" s="139"/>
      <c r="O814" s="139"/>
      <c r="P814" s="139"/>
      <c r="Q814" s="139"/>
      <c r="R814" s="139"/>
    </row>
    <row r="815" spans="1:18" ht="13.2">
      <c r="A815" s="139"/>
      <c r="B815" s="139"/>
      <c r="C815" s="139"/>
      <c r="D815" s="139"/>
      <c r="E815" s="139"/>
      <c r="F815" s="139"/>
      <c r="G815" s="139"/>
      <c r="H815" s="139"/>
      <c r="I815" s="139"/>
      <c r="J815" s="139"/>
      <c r="K815" s="139"/>
      <c r="L815" s="139"/>
      <c r="M815" s="139"/>
      <c r="N815" s="139"/>
      <c r="O815" s="139"/>
      <c r="P815" s="139"/>
      <c r="Q815" s="139"/>
      <c r="R815" s="139"/>
    </row>
    <row r="816" spans="1:18" ht="13.2">
      <c r="A816" s="139"/>
      <c r="B816" s="139"/>
      <c r="C816" s="139"/>
      <c r="D816" s="139"/>
      <c r="E816" s="139"/>
      <c r="F816" s="139"/>
      <c r="G816" s="139"/>
      <c r="H816" s="139"/>
      <c r="I816" s="139"/>
      <c r="J816" s="139"/>
      <c r="K816" s="139"/>
      <c r="L816" s="139"/>
      <c r="M816" s="139"/>
      <c r="N816" s="139"/>
      <c r="O816" s="139"/>
      <c r="P816" s="139"/>
      <c r="Q816" s="139"/>
      <c r="R816" s="139"/>
    </row>
    <row r="817" spans="1:18" ht="13.2">
      <c r="A817" s="139"/>
      <c r="B817" s="139"/>
      <c r="C817" s="139"/>
      <c r="D817" s="139"/>
      <c r="E817" s="139"/>
      <c r="F817" s="139"/>
      <c r="G817" s="139"/>
      <c r="H817" s="139"/>
      <c r="I817" s="139"/>
      <c r="J817" s="139"/>
      <c r="K817" s="139"/>
      <c r="L817" s="139"/>
      <c r="M817" s="139"/>
      <c r="N817" s="139"/>
      <c r="O817" s="139"/>
      <c r="P817" s="139"/>
      <c r="Q817" s="139"/>
      <c r="R817" s="139"/>
    </row>
    <row r="818" spans="1:18" ht="13.2">
      <c r="A818" s="139"/>
      <c r="B818" s="139"/>
      <c r="C818" s="139"/>
      <c r="D818" s="139"/>
      <c r="E818" s="139"/>
      <c r="F818" s="139"/>
      <c r="G818" s="139"/>
      <c r="H818" s="139"/>
      <c r="I818" s="139"/>
      <c r="J818" s="139"/>
      <c r="K818" s="139"/>
      <c r="L818" s="139"/>
      <c r="M818" s="139"/>
      <c r="N818" s="139"/>
      <c r="O818" s="139"/>
      <c r="P818" s="139"/>
      <c r="Q818" s="139"/>
      <c r="R818" s="139"/>
    </row>
    <row r="819" spans="1:18" ht="13.2">
      <c r="A819" s="139"/>
      <c r="B819" s="139"/>
      <c r="C819" s="139"/>
      <c r="D819" s="139"/>
      <c r="E819" s="139"/>
      <c r="F819" s="139"/>
      <c r="G819" s="139"/>
      <c r="H819" s="139"/>
      <c r="I819" s="139"/>
      <c r="J819" s="139"/>
      <c r="K819" s="139"/>
      <c r="L819" s="139"/>
      <c r="M819" s="139"/>
      <c r="N819" s="139"/>
      <c r="O819" s="139"/>
      <c r="P819" s="139"/>
      <c r="Q819" s="139"/>
      <c r="R819" s="139"/>
    </row>
    <row r="820" spans="1:18" ht="13.2">
      <c r="A820" s="139"/>
      <c r="B820" s="139"/>
      <c r="C820" s="139"/>
      <c r="D820" s="139"/>
      <c r="E820" s="139"/>
      <c r="F820" s="139"/>
      <c r="G820" s="139"/>
      <c r="H820" s="139"/>
      <c r="I820" s="139"/>
      <c r="J820" s="139"/>
      <c r="K820" s="139"/>
      <c r="L820" s="139"/>
      <c r="M820" s="139"/>
      <c r="N820" s="139"/>
      <c r="O820" s="139"/>
      <c r="P820" s="139"/>
      <c r="Q820" s="139"/>
      <c r="R820" s="139"/>
    </row>
    <row r="821" spans="1:18" ht="13.2">
      <c r="A821" s="139"/>
      <c r="B821" s="139"/>
      <c r="C821" s="139"/>
      <c r="D821" s="139"/>
      <c r="E821" s="139"/>
      <c r="F821" s="139"/>
      <c r="G821" s="139"/>
      <c r="H821" s="139"/>
      <c r="I821" s="139"/>
      <c r="J821" s="139"/>
      <c r="K821" s="139"/>
      <c r="L821" s="139"/>
      <c r="M821" s="139"/>
      <c r="N821" s="139"/>
      <c r="O821" s="139"/>
      <c r="P821" s="139"/>
      <c r="Q821" s="139"/>
      <c r="R821" s="139"/>
    </row>
    <row r="822" spans="1:18" ht="13.2">
      <c r="A822" s="139"/>
      <c r="B822" s="139"/>
      <c r="C822" s="139"/>
      <c r="D822" s="139"/>
      <c r="E822" s="139"/>
      <c r="F822" s="139"/>
      <c r="G822" s="139"/>
      <c r="H822" s="139"/>
      <c r="I822" s="139"/>
      <c r="J822" s="139"/>
      <c r="K822" s="139"/>
      <c r="L822" s="139"/>
      <c r="M822" s="139"/>
      <c r="N822" s="139"/>
      <c r="O822" s="139"/>
      <c r="P822" s="139"/>
      <c r="Q822" s="139"/>
      <c r="R822" s="139"/>
    </row>
    <row r="823" spans="1:18" ht="13.2">
      <c r="A823" s="139"/>
      <c r="B823" s="139"/>
      <c r="C823" s="139"/>
      <c r="D823" s="139"/>
      <c r="E823" s="139"/>
      <c r="F823" s="139"/>
      <c r="G823" s="139"/>
      <c r="H823" s="139"/>
      <c r="I823" s="139"/>
      <c r="J823" s="139"/>
      <c r="K823" s="139"/>
      <c r="L823" s="139"/>
      <c r="M823" s="139"/>
      <c r="N823" s="139"/>
      <c r="O823" s="139"/>
      <c r="P823" s="139"/>
      <c r="Q823" s="139"/>
      <c r="R823" s="139"/>
    </row>
    <row r="824" spans="1:18" ht="13.2">
      <c r="A824" s="139"/>
      <c r="B824" s="139"/>
      <c r="C824" s="139"/>
      <c r="D824" s="139"/>
      <c r="E824" s="139"/>
      <c r="F824" s="139"/>
      <c r="G824" s="139"/>
      <c r="H824" s="139"/>
      <c r="I824" s="139"/>
      <c r="J824" s="139"/>
      <c r="K824" s="139"/>
      <c r="L824" s="139"/>
      <c r="M824" s="139"/>
      <c r="N824" s="139"/>
      <c r="O824" s="139"/>
      <c r="P824" s="139"/>
      <c r="Q824" s="139"/>
      <c r="R824" s="139"/>
    </row>
    <row r="825" spans="1:18" ht="13.2">
      <c r="A825" s="139"/>
      <c r="B825" s="139"/>
      <c r="C825" s="139"/>
      <c r="D825" s="139"/>
      <c r="E825" s="139"/>
      <c r="F825" s="139"/>
      <c r="G825" s="139"/>
      <c r="H825" s="139"/>
      <c r="I825" s="139"/>
      <c r="J825" s="139"/>
      <c r="K825" s="139"/>
      <c r="L825" s="139"/>
      <c r="M825" s="139"/>
      <c r="N825" s="139"/>
      <c r="O825" s="139"/>
      <c r="P825" s="139"/>
      <c r="Q825" s="139"/>
      <c r="R825" s="139"/>
    </row>
    <row r="826" spans="1:18" ht="13.2">
      <c r="A826" s="139"/>
      <c r="B826" s="139"/>
      <c r="C826" s="139"/>
      <c r="D826" s="139"/>
      <c r="E826" s="139"/>
      <c r="F826" s="139"/>
      <c r="G826" s="139"/>
      <c r="H826" s="139"/>
      <c r="I826" s="139"/>
      <c r="J826" s="139"/>
      <c r="K826" s="139"/>
      <c r="L826" s="139"/>
      <c r="M826" s="139"/>
      <c r="N826" s="139"/>
      <c r="O826" s="139"/>
      <c r="P826" s="139"/>
      <c r="Q826" s="139"/>
      <c r="R826" s="139"/>
    </row>
    <row r="827" spans="1:18" ht="13.2">
      <c r="A827" s="139"/>
      <c r="B827" s="139"/>
      <c r="C827" s="139"/>
      <c r="D827" s="139"/>
      <c r="E827" s="139"/>
      <c r="F827" s="139"/>
      <c r="G827" s="139"/>
      <c r="H827" s="139"/>
      <c r="I827" s="139"/>
      <c r="J827" s="139"/>
      <c r="K827" s="139"/>
      <c r="L827" s="139"/>
      <c r="M827" s="139"/>
      <c r="N827" s="139"/>
      <c r="O827" s="139"/>
      <c r="P827" s="139"/>
      <c r="Q827" s="139"/>
      <c r="R827" s="139"/>
    </row>
    <row r="828" spans="1:18" ht="13.2">
      <c r="A828" s="139"/>
      <c r="B828" s="139"/>
      <c r="C828" s="139"/>
      <c r="D828" s="139"/>
      <c r="E828" s="139"/>
      <c r="F828" s="139"/>
      <c r="G828" s="139"/>
      <c r="H828" s="139"/>
      <c r="I828" s="139"/>
      <c r="J828" s="139"/>
      <c r="K828" s="139"/>
      <c r="L828" s="139"/>
      <c r="M828" s="139"/>
      <c r="N828" s="139"/>
      <c r="O828" s="139"/>
      <c r="P828" s="139"/>
      <c r="Q828" s="139"/>
      <c r="R828" s="139"/>
    </row>
    <row r="829" spans="1:18" ht="13.2">
      <c r="A829" s="139"/>
      <c r="B829" s="139"/>
      <c r="C829" s="139"/>
      <c r="D829" s="139"/>
      <c r="E829" s="139"/>
      <c r="F829" s="139"/>
      <c r="G829" s="139"/>
      <c r="H829" s="139"/>
      <c r="I829" s="139"/>
      <c r="J829" s="139"/>
      <c r="K829" s="139"/>
      <c r="L829" s="139"/>
      <c r="M829" s="139"/>
      <c r="N829" s="139"/>
      <c r="O829" s="139"/>
      <c r="P829" s="139"/>
      <c r="Q829" s="139"/>
      <c r="R829" s="139"/>
    </row>
    <row r="830" spans="1:18" ht="13.2">
      <c r="A830" s="139"/>
      <c r="B830" s="139"/>
      <c r="C830" s="139"/>
      <c r="D830" s="139"/>
      <c r="E830" s="139"/>
      <c r="F830" s="139"/>
      <c r="G830" s="139"/>
      <c r="H830" s="139"/>
      <c r="I830" s="139"/>
      <c r="J830" s="139"/>
      <c r="K830" s="139"/>
      <c r="L830" s="139"/>
      <c r="M830" s="139"/>
      <c r="N830" s="139"/>
      <c r="O830" s="139"/>
      <c r="P830" s="139"/>
      <c r="Q830" s="139"/>
      <c r="R830" s="139"/>
    </row>
    <row r="831" spans="1:18" ht="13.2">
      <c r="A831" s="139"/>
      <c r="B831" s="139"/>
      <c r="C831" s="139"/>
      <c r="D831" s="139"/>
      <c r="E831" s="139"/>
      <c r="F831" s="139"/>
      <c r="G831" s="139"/>
      <c r="H831" s="139"/>
      <c r="I831" s="139"/>
      <c r="J831" s="139"/>
      <c r="K831" s="139"/>
      <c r="L831" s="139"/>
      <c r="M831" s="139"/>
      <c r="N831" s="139"/>
      <c r="O831" s="139"/>
      <c r="P831" s="139"/>
      <c r="Q831" s="139"/>
      <c r="R831" s="139"/>
    </row>
    <row r="832" spans="1:18" ht="13.2">
      <c r="A832" s="139"/>
      <c r="B832" s="139"/>
      <c r="C832" s="139"/>
      <c r="D832" s="139"/>
      <c r="E832" s="139"/>
      <c r="F832" s="139"/>
      <c r="G832" s="139"/>
      <c r="H832" s="139"/>
      <c r="I832" s="139"/>
      <c r="J832" s="139"/>
      <c r="K832" s="139"/>
      <c r="L832" s="139"/>
      <c r="M832" s="139"/>
      <c r="N832" s="139"/>
      <c r="O832" s="139"/>
      <c r="P832" s="139"/>
      <c r="Q832" s="139"/>
      <c r="R832" s="139"/>
    </row>
    <row r="833" spans="1:18" ht="13.2">
      <c r="A833" s="139"/>
      <c r="B833" s="139"/>
      <c r="C833" s="139"/>
      <c r="D833" s="139"/>
      <c r="E833" s="139"/>
      <c r="F833" s="139"/>
      <c r="G833" s="139"/>
      <c r="H833" s="139"/>
      <c r="I833" s="139"/>
      <c r="J833" s="139"/>
      <c r="K833" s="139"/>
      <c r="L833" s="139"/>
      <c r="M833" s="139"/>
      <c r="N833" s="139"/>
      <c r="O833" s="139"/>
      <c r="P833" s="139"/>
      <c r="Q833" s="139"/>
      <c r="R833" s="139"/>
    </row>
    <row r="834" spans="1:18" ht="13.2">
      <c r="A834" s="139"/>
      <c r="B834" s="139"/>
      <c r="C834" s="139"/>
      <c r="D834" s="139"/>
      <c r="E834" s="139"/>
      <c r="F834" s="139"/>
      <c r="G834" s="139"/>
      <c r="H834" s="139"/>
      <c r="I834" s="139"/>
      <c r="J834" s="139"/>
      <c r="K834" s="139"/>
      <c r="L834" s="139"/>
      <c r="M834" s="139"/>
      <c r="N834" s="139"/>
      <c r="O834" s="139"/>
      <c r="P834" s="139"/>
      <c r="Q834" s="139"/>
      <c r="R834" s="139"/>
    </row>
    <row r="835" spans="1:18" ht="13.2">
      <c r="A835" s="139"/>
      <c r="B835" s="139"/>
      <c r="C835" s="139"/>
      <c r="D835" s="139"/>
      <c r="E835" s="139"/>
      <c r="F835" s="139"/>
      <c r="G835" s="139"/>
      <c r="H835" s="139"/>
      <c r="I835" s="139"/>
      <c r="J835" s="139"/>
      <c r="K835" s="139"/>
      <c r="L835" s="139"/>
      <c r="M835" s="139"/>
      <c r="N835" s="139"/>
      <c r="O835" s="139"/>
      <c r="P835" s="139"/>
      <c r="Q835" s="139"/>
      <c r="R835" s="139"/>
    </row>
    <row r="836" spans="1:18" ht="13.2">
      <c r="A836" s="139"/>
      <c r="B836" s="139"/>
      <c r="C836" s="139"/>
      <c r="D836" s="139"/>
      <c r="E836" s="139"/>
      <c r="F836" s="139"/>
      <c r="G836" s="139"/>
      <c r="H836" s="139"/>
      <c r="I836" s="139"/>
      <c r="J836" s="139"/>
      <c r="K836" s="139"/>
      <c r="L836" s="139"/>
      <c r="M836" s="139"/>
      <c r="N836" s="139"/>
      <c r="O836" s="139"/>
      <c r="P836" s="139"/>
      <c r="Q836" s="139"/>
      <c r="R836" s="139"/>
    </row>
    <row r="837" spans="1:18" ht="13.2">
      <c r="A837" s="139"/>
      <c r="B837" s="139"/>
      <c r="C837" s="139"/>
      <c r="D837" s="139"/>
      <c r="E837" s="139"/>
      <c r="F837" s="139"/>
      <c r="G837" s="139"/>
      <c r="H837" s="139"/>
      <c r="I837" s="139"/>
      <c r="J837" s="139"/>
      <c r="K837" s="139"/>
      <c r="L837" s="139"/>
      <c r="M837" s="139"/>
      <c r="N837" s="139"/>
      <c r="O837" s="139"/>
      <c r="P837" s="139"/>
      <c r="Q837" s="139"/>
      <c r="R837" s="139"/>
    </row>
    <row r="838" spans="1:18" ht="13.2">
      <c r="A838" s="139"/>
      <c r="B838" s="139"/>
      <c r="C838" s="139"/>
      <c r="D838" s="139"/>
      <c r="E838" s="139"/>
      <c r="F838" s="139"/>
      <c r="G838" s="139"/>
      <c r="H838" s="139"/>
      <c r="I838" s="139"/>
      <c r="J838" s="139"/>
      <c r="K838" s="139"/>
      <c r="L838" s="139"/>
      <c r="M838" s="139"/>
      <c r="N838" s="139"/>
      <c r="O838" s="139"/>
      <c r="P838" s="139"/>
      <c r="Q838" s="139"/>
      <c r="R838" s="139"/>
    </row>
    <row r="839" spans="1:18" ht="13.2">
      <c r="A839" s="139"/>
      <c r="B839" s="139"/>
      <c r="C839" s="139"/>
      <c r="D839" s="139"/>
      <c r="E839" s="139"/>
      <c r="F839" s="139"/>
      <c r="G839" s="139"/>
      <c r="H839" s="139"/>
      <c r="I839" s="139"/>
      <c r="J839" s="139"/>
      <c r="K839" s="139"/>
      <c r="L839" s="139"/>
      <c r="M839" s="139"/>
      <c r="N839" s="139"/>
      <c r="O839" s="139"/>
      <c r="P839" s="139"/>
      <c r="Q839" s="139"/>
      <c r="R839" s="139"/>
    </row>
    <row r="840" spans="1:18" ht="13.2">
      <c r="A840" s="139"/>
      <c r="B840" s="139"/>
      <c r="C840" s="139"/>
      <c r="D840" s="139"/>
      <c r="E840" s="139"/>
      <c r="F840" s="139"/>
      <c r="G840" s="139"/>
      <c r="H840" s="139"/>
      <c r="I840" s="139"/>
      <c r="J840" s="139"/>
      <c r="K840" s="139"/>
      <c r="L840" s="139"/>
      <c r="M840" s="139"/>
      <c r="N840" s="139"/>
      <c r="O840" s="139"/>
      <c r="P840" s="139"/>
      <c r="Q840" s="139"/>
      <c r="R840" s="139"/>
    </row>
    <row r="841" spans="1:18" ht="13.2">
      <c r="A841" s="139"/>
      <c r="B841" s="139"/>
      <c r="C841" s="139"/>
      <c r="D841" s="139"/>
      <c r="E841" s="139"/>
      <c r="F841" s="139"/>
      <c r="G841" s="139"/>
      <c r="H841" s="139"/>
      <c r="I841" s="139"/>
      <c r="J841" s="139"/>
      <c r="K841" s="139"/>
      <c r="L841" s="139"/>
      <c r="M841" s="139"/>
      <c r="N841" s="139"/>
      <c r="O841" s="139"/>
      <c r="P841" s="139"/>
      <c r="Q841" s="139"/>
      <c r="R841" s="139"/>
    </row>
    <row r="842" spans="1:18" ht="13.2">
      <c r="A842" s="139"/>
      <c r="B842" s="139"/>
      <c r="C842" s="139"/>
      <c r="D842" s="139"/>
      <c r="E842" s="139"/>
      <c r="F842" s="139"/>
      <c r="G842" s="139"/>
      <c r="H842" s="139"/>
      <c r="I842" s="139"/>
      <c r="J842" s="139"/>
      <c r="K842" s="139"/>
      <c r="L842" s="139"/>
      <c r="M842" s="139"/>
      <c r="N842" s="139"/>
      <c r="O842" s="139"/>
      <c r="P842" s="139"/>
      <c r="Q842" s="139"/>
      <c r="R842" s="139"/>
    </row>
    <row r="843" spans="1:18" ht="13.2">
      <c r="A843" s="139"/>
      <c r="B843" s="139"/>
      <c r="C843" s="139"/>
      <c r="D843" s="139"/>
      <c r="E843" s="139"/>
      <c r="F843" s="139"/>
      <c r="G843" s="139"/>
      <c r="H843" s="139"/>
      <c r="I843" s="139"/>
      <c r="J843" s="139"/>
      <c r="K843" s="139"/>
      <c r="L843" s="139"/>
      <c r="M843" s="139"/>
      <c r="N843" s="139"/>
      <c r="O843" s="139"/>
      <c r="P843" s="139"/>
      <c r="Q843" s="139"/>
      <c r="R843" s="139"/>
    </row>
    <row r="844" spans="1:18" ht="13.2">
      <c r="A844" s="139"/>
      <c r="B844" s="139"/>
      <c r="C844" s="139"/>
      <c r="D844" s="139"/>
      <c r="E844" s="139"/>
      <c r="F844" s="139"/>
      <c r="G844" s="139"/>
      <c r="H844" s="139"/>
      <c r="I844" s="139"/>
      <c r="J844" s="139"/>
      <c r="K844" s="139"/>
      <c r="L844" s="139"/>
      <c r="M844" s="139"/>
      <c r="N844" s="139"/>
      <c r="O844" s="139"/>
      <c r="P844" s="139"/>
      <c r="Q844" s="139"/>
      <c r="R844" s="139"/>
    </row>
    <row r="845" spans="1:18" ht="13.2">
      <c r="A845" s="139"/>
      <c r="B845" s="139"/>
      <c r="C845" s="139"/>
      <c r="D845" s="139"/>
      <c r="E845" s="139"/>
      <c r="F845" s="139"/>
      <c r="G845" s="139"/>
      <c r="H845" s="139"/>
      <c r="I845" s="139"/>
      <c r="J845" s="139"/>
      <c r="K845" s="139"/>
      <c r="L845" s="139"/>
      <c r="M845" s="139"/>
      <c r="N845" s="139"/>
      <c r="O845" s="139"/>
      <c r="P845" s="139"/>
      <c r="Q845" s="139"/>
      <c r="R845" s="139"/>
    </row>
    <row r="846" spans="1:18" ht="13.2">
      <c r="A846" s="139"/>
      <c r="B846" s="139"/>
      <c r="C846" s="139"/>
      <c r="D846" s="139"/>
      <c r="E846" s="139"/>
      <c r="F846" s="139"/>
      <c r="G846" s="139"/>
      <c r="H846" s="139"/>
      <c r="I846" s="139"/>
      <c r="J846" s="139"/>
      <c r="K846" s="139"/>
      <c r="L846" s="139"/>
      <c r="M846" s="139"/>
      <c r="N846" s="139"/>
      <c r="O846" s="139"/>
      <c r="P846" s="139"/>
      <c r="Q846" s="139"/>
      <c r="R846" s="139"/>
    </row>
    <row r="847" spans="1:18" ht="13.2">
      <c r="A847" s="139"/>
      <c r="B847" s="139"/>
      <c r="C847" s="139"/>
      <c r="D847" s="139"/>
      <c r="E847" s="139"/>
      <c r="F847" s="139"/>
      <c r="G847" s="139"/>
      <c r="H847" s="139"/>
      <c r="I847" s="139"/>
      <c r="J847" s="139"/>
      <c r="K847" s="139"/>
      <c r="L847" s="139"/>
      <c r="M847" s="139"/>
      <c r="N847" s="139"/>
      <c r="O847" s="139"/>
      <c r="P847" s="139"/>
      <c r="Q847" s="139"/>
      <c r="R847" s="139"/>
    </row>
    <row r="848" spans="1:18" ht="13.2">
      <c r="A848" s="139"/>
      <c r="B848" s="139"/>
      <c r="C848" s="139"/>
      <c r="D848" s="139"/>
      <c r="E848" s="139"/>
      <c r="F848" s="139"/>
      <c r="G848" s="139"/>
      <c r="H848" s="139"/>
      <c r="I848" s="139"/>
      <c r="J848" s="139"/>
      <c r="K848" s="139"/>
      <c r="L848" s="139"/>
      <c r="M848" s="139"/>
      <c r="N848" s="139"/>
      <c r="O848" s="139"/>
      <c r="P848" s="139"/>
      <c r="Q848" s="139"/>
      <c r="R848" s="139"/>
    </row>
    <row r="849" spans="1:18" ht="13.2">
      <c r="A849" s="139"/>
      <c r="B849" s="139"/>
      <c r="C849" s="139"/>
      <c r="D849" s="139"/>
      <c r="E849" s="139"/>
      <c r="F849" s="139"/>
      <c r="G849" s="139"/>
      <c r="H849" s="139"/>
      <c r="I849" s="139"/>
      <c r="J849" s="139"/>
      <c r="K849" s="139"/>
      <c r="L849" s="139"/>
      <c r="M849" s="139"/>
      <c r="N849" s="139"/>
      <c r="O849" s="139"/>
      <c r="P849" s="139"/>
      <c r="Q849" s="139"/>
      <c r="R849" s="139"/>
    </row>
    <row r="850" spans="1:18" ht="13.2">
      <c r="A850" s="139"/>
      <c r="B850" s="139"/>
      <c r="C850" s="139"/>
      <c r="D850" s="139"/>
      <c r="E850" s="139"/>
      <c r="F850" s="139"/>
      <c r="G850" s="139"/>
      <c r="H850" s="139"/>
      <c r="I850" s="139"/>
      <c r="J850" s="139"/>
      <c r="K850" s="139"/>
      <c r="L850" s="139"/>
      <c r="M850" s="139"/>
      <c r="N850" s="139"/>
      <c r="O850" s="139"/>
      <c r="P850" s="139"/>
      <c r="Q850" s="139"/>
      <c r="R850" s="139"/>
    </row>
    <row r="851" spans="1:18" ht="13.2">
      <c r="A851" s="139"/>
      <c r="B851" s="139"/>
      <c r="C851" s="139"/>
      <c r="D851" s="139"/>
      <c r="E851" s="139"/>
      <c r="F851" s="139"/>
      <c r="G851" s="139"/>
      <c r="H851" s="139"/>
      <c r="I851" s="139"/>
      <c r="J851" s="139"/>
      <c r="K851" s="139"/>
      <c r="L851" s="139"/>
      <c r="M851" s="139"/>
      <c r="N851" s="139"/>
      <c r="O851" s="139"/>
      <c r="P851" s="139"/>
      <c r="Q851" s="139"/>
      <c r="R851" s="139"/>
    </row>
    <row r="852" spans="1:18" ht="13.2">
      <c r="A852" s="139"/>
      <c r="B852" s="139"/>
      <c r="C852" s="139"/>
      <c r="D852" s="139"/>
      <c r="E852" s="139"/>
      <c r="F852" s="139"/>
      <c r="G852" s="139"/>
      <c r="H852" s="139"/>
      <c r="I852" s="139"/>
      <c r="J852" s="139"/>
      <c r="K852" s="139"/>
      <c r="L852" s="139"/>
      <c r="M852" s="139"/>
      <c r="N852" s="139"/>
      <c r="O852" s="139"/>
      <c r="P852" s="139"/>
      <c r="Q852" s="139"/>
      <c r="R852" s="139"/>
    </row>
    <row r="853" spans="1:18" ht="13.2">
      <c r="A853" s="139"/>
      <c r="B853" s="139"/>
      <c r="C853" s="139"/>
      <c r="D853" s="139"/>
      <c r="E853" s="139"/>
      <c r="F853" s="139"/>
      <c r="G853" s="139"/>
      <c r="H853" s="139"/>
      <c r="I853" s="139"/>
      <c r="J853" s="139"/>
      <c r="K853" s="139"/>
      <c r="L853" s="139"/>
      <c r="M853" s="139"/>
      <c r="N853" s="139"/>
      <c r="O853" s="139"/>
      <c r="P853" s="139"/>
      <c r="Q853" s="139"/>
      <c r="R853" s="139"/>
    </row>
    <row r="854" spans="1:18" ht="13.2">
      <c r="A854" s="139"/>
      <c r="B854" s="139"/>
      <c r="C854" s="139"/>
      <c r="D854" s="139"/>
      <c r="E854" s="139"/>
      <c r="F854" s="139"/>
      <c r="G854" s="139"/>
      <c r="H854" s="139"/>
      <c r="I854" s="139"/>
      <c r="J854" s="139"/>
      <c r="K854" s="139"/>
      <c r="L854" s="139"/>
      <c r="M854" s="139"/>
      <c r="N854" s="139"/>
      <c r="O854" s="139"/>
      <c r="P854" s="139"/>
      <c r="Q854" s="139"/>
      <c r="R854" s="139"/>
    </row>
    <row r="855" spans="1:18" ht="13.2">
      <c r="A855" s="139"/>
      <c r="B855" s="139"/>
      <c r="C855" s="139"/>
      <c r="D855" s="139"/>
      <c r="E855" s="139"/>
      <c r="F855" s="139"/>
      <c r="G855" s="139"/>
      <c r="H855" s="139"/>
      <c r="I855" s="139"/>
      <c r="J855" s="139"/>
      <c r="K855" s="139"/>
      <c r="L855" s="139"/>
      <c r="M855" s="139"/>
      <c r="N855" s="139"/>
      <c r="O855" s="139"/>
      <c r="P855" s="139"/>
      <c r="Q855" s="139"/>
      <c r="R855" s="139"/>
    </row>
    <row r="856" spans="1:18" ht="13.2">
      <c r="A856" s="139"/>
      <c r="B856" s="139"/>
      <c r="C856" s="139"/>
      <c r="D856" s="139"/>
      <c r="E856" s="139"/>
      <c r="F856" s="139"/>
      <c r="G856" s="139"/>
      <c r="H856" s="139"/>
      <c r="I856" s="139"/>
      <c r="J856" s="139"/>
      <c r="K856" s="139"/>
      <c r="L856" s="139"/>
      <c r="M856" s="139"/>
      <c r="N856" s="139"/>
      <c r="O856" s="139"/>
      <c r="P856" s="139"/>
      <c r="Q856" s="139"/>
      <c r="R856" s="139"/>
    </row>
    <row r="857" spans="1:18" ht="13.2">
      <c r="A857" s="139"/>
      <c r="B857" s="139"/>
      <c r="C857" s="139"/>
      <c r="D857" s="139"/>
      <c r="E857" s="139"/>
      <c r="F857" s="139"/>
      <c r="G857" s="139"/>
      <c r="H857" s="139"/>
      <c r="I857" s="139"/>
      <c r="J857" s="139"/>
      <c r="K857" s="139"/>
      <c r="L857" s="139"/>
      <c r="M857" s="139"/>
      <c r="N857" s="139"/>
      <c r="O857" s="139"/>
      <c r="P857" s="139"/>
      <c r="Q857" s="139"/>
      <c r="R857" s="139"/>
    </row>
    <row r="858" spans="1:18" ht="13.2">
      <c r="A858" s="139"/>
      <c r="B858" s="139"/>
      <c r="C858" s="139"/>
      <c r="D858" s="139"/>
      <c r="E858" s="139"/>
      <c r="F858" s="139"/>
      <c r="G858" s="139"/>
      <c r="H858" s="139"/>
      <c r="I858" s="139"/>
      <c r="J858" s="139"/>
      <c r="K858" s="139"/>
      <c r="L858" s="139"/>
      <c r="M858" s="139"/>
      <c r="N858" s="139"/>
      <c r="O858" s="139"/>
      <c r="P858" s="139"/>
      <c r="Q858" s="139"/>
      <c r="R858" s="139"/>
    </row>
    <row r="859" spans="1:18" ht="13.2">
      <c r="A859" s="139"/>
      <c r="B859" s="139"/>
      <c r="C859" s="139"/>
      <c r="D859" s="139"/>
      <c r="E859" s="139"/>
      <c r="F859" s="139"/>
      <c r="G859" s="139"/>
      <c r="H859" s="139"/>
      <c r="I859" s="139"/>
      <c r="J859" s="139"/>
      <c r="K859" s="139"/>
      <c r="L859" s="139"/>
      <c r="M859" s="139"/>
      <c r="N859" s="139"/>
      <c r="O859" s="139"/>
      <c r="P859" s="139"/>
      <c r="Q859" s="139"/>
      <c r="R859" s="139"/>
    </row>
    <row r="860" spans="1:18" ht="13.2">
      <c r="A860" s="139"/>
      <c r="B860" s="139"/>
      <c r="C860" s="139"/>
      <c r="D860" s="139"/>
      <c r="E860" s="139"/>
      <c r="F860" s="139"/>
      <c r="G860" s="139"/>
      <c r="H860" s="139"/>
      <c r="I860" s="139"/>
      <c r="J860" s="139"/>
      <c r="K860" s="139"/>
      <c r="L860" s="139"/>
      <c r="M860" s="139"/>
      <c r="N860" s="139"/>
      <c r="O860" s="139"/>
      <c r="P860" s="139"/>
      <c r="Q860" s="139"/>
      <c r="R860" s="139"/>
    </row>
    <row r="861" spans="1:18" ht="13.2">
      <c r="A861" s="139"/>
      <c r="B861" s="139"/>
      <c r="C861" s="139"/>
      <c r="D861" s="139"/>
      <c r="E861" s="139"/>
      <c r="F861" s="139"/>
      <c r="G861" s="139"/>
      <c r="H861" s="139"/>
      <c r="I861" s="139"/>
      <c r="J861" s="139"/>
      <c r="K861" s="139"/>
      <c r="L861" s="139"/>
      <c r="M861" s="139"/>
      <c r="N861" s="139"/>
      <c r="O861" s="139"/>
      <c r="P861" s="139"/>
      <c r="Q861" s="139"/>
      <c r="R861" s="139"/>
    </row>
    <row r="862" spans="1:18" ht="13.2">
      <c r="A862" s="139"/>
      <c r="B862" s="139"/>
      <c r="C862" s="139"/>
      <c r="D862" s="139"/>
      <c r="E862" s="139"/>
      <c r="F862" s="139"/>
      <c r="G862" s="139"/>
      <c r="H862" s="139"/>
      <c r="I862" s="139"/>
      <c r="J862" s="139"/>
      <c r="K862" s="139"/>
      <c r="L862" s="139"/>
      <c r="M862" s="139"/>
      <c r="N862" s="139"/>
      <c r="O862" s="139"/>
      <c r="P862" s="139"/>
      <c r="Q862" s="139"/>
      <c r="R862" s="139"/>
    </row>
    <row r="863" spans="1:18" ht="13.2">
      <c r="A863" s="139"/>
      <c r="B863" s="139"/>
      <c r="C863" s="139"/>
      <c r="D863" s="139"/>
      <c r="E863" s="139"/>
      <c r="F863" s="139"/>
      <c r="G863" s="139"/>
      <c r="H863" s="139"/>
      <c r="I863" s="139"/>
      <c r="J863" s="139"/>
      <c r="K863" s="139"/>
      <c r="L863" s="139"/>
      <c r="M863" s="139"/>
      <c r="N863" s="139"/>
      <c r="O863" s="139"/>
      <c r="P863" s="139"/>
      <c r="Q863" s="139"/>
      <c r="R863" s="139"/>
    </row>
    <row r="864" spans="1:18" ht="13.2">
      <c r="A864" s="139"/>
      <c r="B864" s="139"/>
      <c r="C864" s="139"/>
      <c r="D864" s="139"/>
      <c r="E864" s="139"/>
      <c r="F864" s="139"/>
      <c r="G864" s="139"/>
      <c r="H864" s="139"/>
      <c r="I864" s="139"/>
      <c r="J864" s="139"/>
      <c r="K864" s="139"/>
      <c r="L864" s="139"/>
      <c r="M864" s="139"/>
      <c r="N864" s="139"/>
      <c r="O864" s="139"/>
      <c r="P864" s="139"/>
      <c r="Q864" s="139"/>
      <c r="R864" s="139"/>
    </row>
    <row r="865" spans="1:18" ht="13.2">
      <c r="A865" s="139"/>
      <c r="B865" s="139"/>
      <c r="C865" s="139"/>
      <c r="D865" s="139"/>
      <c r="E865" s="139"/>
      <c r="F865" s="139"/>
      <c r="G865" s="139"/>
      <c r="H865" s="139"/>
      <c r="I865" s="139"/>
      <c r="J865" s="139"/>
      <c r="K865" s="139"/>
      <c r="L865" s="139"/>
      <c r="M865" s="139"/>
      <c r="N865" s="139"/>
      <c r="O865" s="139"/>
      <c r="P865" s="139"/>
      <c r="Q865" s="139"/>
      <c r="R865" s="139"/>
    </row>
    <row r="866" spans="1:18" ht="13.2">
      <c r="A866" s="139"/>
      <c r="B866" s="139"/>
      <c r="C866" s="139"/>
      <c r="D866" s="139"/>
      <c r="E866" s="139"/>
      <c r="F866" s="139"/>
      <c r="G866" s="139"/>
      <c r="H866" s="139"/>
      <c r="I866" s="139"/>
      <c r="J866" s="139"/>
      <c r="K866" s="139"/>
      <c r="L866" s="139"/>
      <c r="M866" s="139"/>
      <c r="N866" s="139"/>
      <c r="O866" s="139"/>
      <c r="P866" s="139"/>
      <c r="Q866" s="139"/>
      <c r="R866" s="139"/>
    </row>
    <row r="867" spans="1:18" ht="13.2">
      <c r="A867" s="139"/>
      <c r="B867" s="139"/>
      <c r="C867" s="139"/>
      <c r="D867" s="139"/>
      <c r="E867" s="139"/>
      <c r="F867" s="139"/>
      <c r="G867" s="139"/>
      <c r="H867" s="139"/>
      <c r="I867" s="139"/>
      <c r="J867" s="139"/>
      <c r="K867" s="139"/>
      <c r="L867" s="139"/>
      <c r="M867" s="139"/>
      <c r="N867" s="139"/>
      <c r="O867" s="139"/>
      <c r="P867" s="139"/>
      <c r="Q867" s="139"/>
      <c r="R867" s="139"/>
    </row>
    <row r="868" spans="1:18" ht="13.2">
      <c r="A868" s="139"/>
      <c r="B868" s="139"/>
      <c r="C868" s="139"/>
      <c r="D868" s="139"/>
      <c r="E868" s="139"/>
      <c r="F868" s="139"/>
      <c r="G868" s="139"/>
      <c r="H868" s="139"/>
      <c r="I868" s="139"/>
      <c r="J868" s="139"/>
      <c r="K868" s="139"/>
      <c r="L868" s="139"/>
      <c r="M868" s="139"/>
      <c r="N868" s="139"/>
      <c r="O868" s="139"/>
      <c r="P868" s="139"/>
      <c r="Q868" s="139"/>
      <c r="R868" s="139"/>
    </row>
    <row r="869" spans="1:18" ht="13.2">
      <c r="A869" s="139"/>
      <c r="B869" s="139"/>
      <c r="C869" s="139"/>
      <c r="D869" s="139"/>
      <c r="E869" s="139"/>
      <c r="F869" s="139"/>
      <c r="G869" s="139"/>
      <c r="H869" s="139"/>
      <c r="I869" s="139"/>
      <c r="J869" s="139"/>
      <c r="K869" s="139"/>
      <c r="L869" s="139"/>
      <c r="M869" s="139"/>
      <c r="N869" s="139"/>
      <c r="O869" s="139"/>
      <c r="P869" s="139"/>
      <c r="Q869" s="139"/>
      <c r="R869" s="139"/>
    </row>
    <row r="870" spans="1:18" ht="13.2">
      <c r="A870" s="139"/>
      <c r="B870" s="139"/>
      <c r="C870" s="139"/>
      <c r="D870" s="139"/>
      <c r="E870" s="139"/>
      <c r="F870" s="139"/>
      <c r="G870" s="139"/>
      <c r="H870" s="139"/>
      <c r="I870" s="139"/>
      <c r="J870" s="139"/>
      <c r="K870" s="139"/>
      <c r="L870" s="139"/>
      <c r="M870" s="139"/>
      <c r="N870" s="139"/>
      <c r="O870" s="139"/>
      <c r="P870" s="139"/>
      <c r="Q870" s="139"/>
      <c r="R870" s="139"/>
    </row>
    <row r="871" spans="1:18" ht="13.2">
      <c r="A871" s="139"/>
      <c r="B871" s="139"/>
      <c r="C871" s="139"/>
      <c r="D871" s="139"/>
      <c r="E871" s="139"/>
      <c r="F871" s="139"/>
      <c r="G871" s="139"/>
      <c r="H871" s="139"/>
      <c r="I871" s="139"/>
      <c r="J871" s="139"/>
      <c r="K871" s="139"/>
      <c r="L871" s="139"/>
      <c r="M871" s="139"/>
      <c r="N871" s="139"/>
      <c r="O871" s="139"/>
      <c r="P871" s="139"/>
      <c r="Q871" s="139"/>
      <c r="R871" s="139"/>
    </row>
    <row r="872" spans="1:18" ht="13.2">
      <c r="A872" s="139"/>
      <c r="B872" s="139"/>
      <c r="C872" s="139"/>
      <c r="D872" s="139"/>
      <c r="E872" s="139"/>
      <c r="F872" s="139"/>
      <c r="G872" s="139"/>
      <c r="H872" s="139"/>
      <c r="I872" s="139"/>
      <c r="J872" s="139"/>
      <c r="K872" s="139"/>
      <c r="L872" s="139"/>
      <c r="M872" s="139"/>
      <c r="N872" s="139"/>
      <c r="O872" s="139"/>
      <c r="P872" s="139"/>
      <c r="Q872" s="139"/>
      <c r="R872" s="139"/>
    </row>
    <row r="873" spans="1:18" ht="13.2">
      <c r="A873" s="139"/>
      <c r="B873" s="139"/>
      <c r="C873" s="139"/>
      <c r="D873" s="139"/>
      <c r="E873" s="139"/>
      <c r="F873" s="139"/>
      <c r="G873" s="139"/>
      <c r="H873" s="139"/>
      <c r="I873" s="139"/>
      <c r="J873" s="139"/>
      <c r="K873" s="139"/>
      <c r="L873" s="139"/>
      <c r="M873" s="139"/>
      <c r="N873" s="139"/>
      <c r="O873" s="139"/>
      <c r="P873" s="139"/>
      <c r="Q873" s="139"/>
      <c r="R873" s="139"/>
    </row>
    <row r="874" spans="1:18" ht="13.2">
      <c r="A874" s="139"/>
      <c r="B874" s="139"/>
      <c r="C874" s="139"/>
      <c r="D874" s="139"/>
      <c r="E874" s="139"/>
      <c r="F874" s="139"/>
      <c r="G874" s="139"/>
      <c r="H874" s="139"/>
      <c r="I874" s="139"/>
      <c r="J874" s="139"/>
      <c r="K874" s="139"/>
      <c r="L874" s="139"/>
      <c r="M874" s="139"/>
      <c r="N874" s="139"/>
      <c r="O874" s="139"/>
      <c r="P874" s="139"/>
      <c r="Q874" s="139"/>
      <c r="R874" s="139"/>
    </row>
    <row r="875" spans="1:18" ht="13.2">
      <c r="A875" s="139"/>
      <c r="B875" s="139"/>
      <c r="C875" s="139"/>
      <c r="D875" s="139"/>
      <c r="E875" s="139"/>
      <c r="F875" s="139"/>
      <c r="G875" s="139"/>
      <c r="H875" s="139"/>
      <c r="I875" s="139"/>
      <c r="J875" s="139"/>
      <c r="K875" s="139"/>
      <c r="L875" s="139"/>
      <c r="M875" s="139"/>
      <c r="N875" s="139"/>
      <c r="O875" s="139"/>
      <c r="P875" s="139"/>
      <c r="Q875" s="139"/>
      <c r="R875" s="139"/>
    </row>
    <row r="876" spans="1:18" ht="13.2">
      <c r="A876" s="139"/>
      <c r="B876" s="139"/>
      <c r="C876" s="139"/>
      <c r="D876" s="139"/>
      <c r="E876" s="139"/>
      <c r="F876" s="139"/>
      <c r="G876" s="139"/>
      <c r="H876" s="139"/>
      <c r="I876" s="139"/>
      <c r="J876" s="139"/>
      <c r="K876" s="139"/>
      <c r="L876" s="139"/>
      <c r="M876" s="139"/>
      <c r="N876" s="139"/>
      <c r="O876" s="139"/>
      <c r="P876" s="139"/>
      <c r="Q876" s="139"/>
      <c r="R876" s="139"/>
    </row>
    <row r="877" spans="1:18" ht="13.2">
      <c r="A877" s="139"/>
      <c r="B877" s="139"/>
      <c r="C877" s="139"/>
      <c r="D877" s="139"/>
      <c r="E877" s="139"/>
      <c r="F877" s="139"/>
      <c r="G877" s="139"/>
      <c r="H877" s="139"/>
      <c r="I877" s="139"/>
      <c r="J877" s="139"/>
      <c r="K877" s="139"/>
      <c r="L877" s="139"/>
      <c r="M877" s="139"/>
      <c r="N877" s="139"/>
      <c r="O877" s="139"/>
      <c r="P877" s="139"/>
      <c r="Q877" s="139"/>
      <c r="R877" s="139"/>
    </row>
    <row r="878" spans="1:18" ht="13.2">
      <c r="A878" s="139"/>
      <c r="B878" s="139"/>
      <c r="C878" s="139"/>
      <c r="D878" s="139"/>
      <c r="E878" s="139"/>
      <c r="F878" s="139"/>
      <c r="G878" s="139"/>
      <c r="H878" s="139"/>
      <c r="I878" s="139"/>
      <c r="J878" s="139"/>
      <c r="K878" s="139"/>
      <c r="L878" s="139"/>
      <c r="M878" s="139"/>
      <c r="N878" s="139"/>
      <c r="O878" s="139"/>
      <c r="P878" s="139"/>
      <c r="Q878" s="139"/>
      <c r="R878" s="139"/>
    </row>
    <row r="879" spans="1:18" ht="13.2">
      <c r="A879" s="139"/>
      <c r="B879" s="139"/>
      <c r="C879" s="139"/>
      <c r="D879" s="139"/>
      <c r="E879" s="139"/>
      <c r="F879" s="139"/>
      <c r="G879" s="139"/>
      <c r="H879" s="139"/>
      <c r="I879" s="139"/>
      <c r="J879" s="139"/>
      <c r="K879" s="139"/>
      <c r="L879" s="139"/>
      <c r="M879" s="139"/>
      <c r="N879" s="139"/>
      <c r="O879" s="139"/>
      <c r="P879" s="139"/>
      <c r="Q879" s="139"/>
      <c r="R879" s="139"/>
    </row>
    <row r="880" spans="1:18" ht="13.2">
      <c r="A880" s="139"/>
      <c r="B880" s="139"/>
      <c r="C880" s="139"/>
      <c r="D880" s="139"/>
      <c r="E880" s="139"/>
      <c r="F880" s="139"/>
      <c r="G880" s="139"/>
      <c r="H880" s="139"/>
      <c r="I880" s="139"/>
      <c r="J880" s="139"/>
      <c r="K880" s="139"/>
      <c r="L880" s="139"/>
      <c r="M880" s="139"/>
      <c r="N880" s="139"/>
      <c r="O880" s="139"/>
      <c r="P880" s="139"/>
      <c r="Q880" s="139"/>
      <c r="R880" s="139"/>
    </row>
    <row r="881" spans="1:18" ht="13.2">
      <c r="A881" s="139"/>
      <c r="B881" s="139"/>
      <c r="C881" s="139"/>
      <c r="D881" s="139"/>
      <c r="E881" s="139"/>
      <c r="F881" s="139"/>
      <c r="G881" s="139"/>
      <c r="H881" s="139"/>
      <c r="I881" s="139"/>
      <c r="J881" s="139"/>
      <c r="K881" s="139"/>
      <c r="L881" s="139"/>
      <c r="M881" s="139"/>
      <c r="N881" s="139"/>
      <c r="O881" s="139"/>
      <c r="P881" s="139"/>
      <c r="Q881" s="139"/>
      <c r="R881" s="139"/>
    </row>
    <row r="882" spans="1:18" ht="13.2">
      <c r="A882" s="139"/>
      <c r="B882" s="139"/>
      <c r="C882" s="139"/>
      <c r="D882" s="139"/>
      <c r="E882" s="139"/>
      <c r="F882" s="139"/>
      <c r="G882" s="139"/>
      <c r="H882" s="139"/>
      <c r="I882" s="139"/>
      <c r="J882" s="139"/>
      <c r="K882" s="139"/>
      <c r="L882" s="139"/>
      <c r="M882" s="139"/>
      <c r="N882" s="139"/>
      <c r="O882" s="139"/>
      <c r="P882" s="139"/>
      <c r="Q882" s="139"/>
      <c r="R882" s="139"/>
    </row>
    <row r="883" spans="1:18" ht="13.2">
      <c r="A883" s="139"/>
      <c r="B883" s="139"/>
      <c r="C883" s="139"/>
      <c r="D883" s="139"/>
      <c r="E883" s="139"/>
      <c r="F883" s="139"/>
      <c r="G883" s="139"/>
      <c r="H883" s="139"/>
      <c r="I883" s="139"/>
      <c r="J883" s="139"/>
      <c r="K883" s="139"/>
      <c r="L883" s="139"/>
      <c r="M883" s="139"/>
      <c r="N883" s="139"/>
      <c r="O883" s="139"/>
      <c r="P883" s="139"/>
      <c r="Q883" s="139"/>
      <c r="R883" s="139"/>
    </row>
    <row r="884" spans="1:18" ht="13.2">
      <c r="A884" s="139"/>
      <c r="B884" s="139"/>
      <c r="C884" s="139"/>
      <c r="D884" s="139"/>
      <c r="E884" s="139"/>
      <c r="F884" s="139"/>
      <c r="G884" s="139"/>
      <c r="H884" s="139"/>
      <c r="I884" s="139"/>
      <c r="J884" s="139"/>
      <c r="K884" s="139"/>
      <c r="L884" s="139"/>
      <c r="M884" s="139"/>
      <c r="N884" s="139"/>
      <c r="O884" s="139"/>
      <c r="P884" s="139"/>
      <c r="Q884" s="139"/>
      <c r="R884" s="139"/>
    </row>
    <row r="885" spans="1:18" ht="13.2">
      <c r="A885" s="139"/>
      <c r="B885" s="139"/>
      <c r="C885" s="139"/>
      <c r="D885" s="139"/>
      <c r="E885" s="139"/>
      <c r="F885" s="139"/>
      <c r="G885" s="139"/>
      <c r="H885" s="139"/>
      <c r="I885" s="139"/>
      <c r="J885" s="139"/>
      <c r="K885" s="139"/>
      <c r="L885" s="139"/>
      <c r="M885" s="139"/>
      <c r="N885" s="139"/>
      <c r="O885" s="139"/>
      <c r="P885" s="139"/>
      <c r="Q885" s="139"/>
      <c r="R885" s="139"/>
    </row>
    <row r="886" spans="1:18" ht="13.2">
      <c r="A886" s="139"/>
      <c r="B886" s="139"/>
      <c r="C886" s="139"/>
      <c r="D886" s="139"/>
      <c r="E886" s="139"/>
      <c r="F886" s="139"/>
      <c r="G886" s="139"/>
      <c r="H886" s="139"/>
      <c r="I886" s="139"/>
      <c r="J886" s="139"/>
      <c r="K886" s="139"/>
      <c r="L886" s="139"/>
      <c r="M886" s="139"/>
      <c r="N886" s="139"/>
      <c r="O886" s="139"/>
      <c r="P886" s="139"/>
      <c r="Q886" s="139"/>
      <c r="R886" s="139"/>
    </row>
    <row r="887" spans="1:18" ht="13.2">
      <c r="A887" s="139"/>
      <c r="B887" s="139"/>
      <c r="C887" s="139"/>
      <c r="D887" s="139"/>
      <c r="E887" s="139"/>
      <c r="F887" s="139"/>
      <c r="G887" s="139"/>
      <c r="H887" s="139"/>
      <c r="I887" s="139"/>
      <c r="J887" s="139"/>
      <c r="K887" s="139"/>
      <c r="L887" s="139"/>
      <c r="M887" s="139"/>
      <c r="N887" s="139"/>
      <c r="O887" s="139"/>
      <c r="P887" s="139"/>
      <c r="Q887" s="139"/>
      <c r="R887" s="139"/>
    </row>
    <row r="888" spans="1:18" ht="13.2">
      <c r="A888" s="139"/>
      <c r="B888" s="139"/>
      <c r="C888" s="139"/>
      <c r="D888" s="139"/>
      <c r="E888" s="139"/>
      <c r="F888" s="139"/>
      <c r="G888" s="139"/>
      <c r="H888" s="139"/>
      <c r="I888" s="139"/>
      <c r="J888" s="139"/>
      <c r="K888" s="139"/>
      <c r="L888" s="139"/>
      <c r="M888" s="139"/>
      <c r="N888" s="139"/>
      <c r="O888" s="139"/>
      <c r="P888" s="139"/>
      <c r="Q888" s="139"/>
      <c r="R888" s="139"/>
    </row>
    <row r="889" spans="1:18" ht="13.2">
      <c r="A889" s="139"/>
      <c r="B889" s="139"/>
      <c r="C889" s="139"/>
      <c r="D889" s="139"/>
      <c r="E889" s="139"/>
      <c r="F889" s="139"/>
      <c r="G889" s="139"/>
      <c r="H889" s="139"/>
      <c r="I889" s="139"/>
      <c r="J889" s="139"/>
      <c r="K889" s="139"/>
      <c r="L889" s="139"/>
      <c r="M889" s="139"/>
      <c r="N889" s="139"/>
      <c r="O889" s="139"/>
      <c r="P889" s="139"/>
      <c r="Q889" s="139"/>
      <c r="R889" s="139"/>
    </row>
    <row r="890" spans="1:18" ht="13.2">
      <c r="A890" s="139"/>
      <c r="B890" s="139"/>
      <c r="C890" s="139"/>
      <c r="D890" s="139"/>
      <c r="E890" s="139"/>
      <c r="F890" s="139"/>
      <c r="G890" s="139"/>
      <c r="H890" s="139"/>
      <c r="I890" s="139"/>
      <c r="J890" s="139"/>
      <c r="K890" s="139"/>
      <c r="L890" s="139"/>
      <c r="M890" s="139"/>
      <c r="N890" s="139"/>
      <c r="O890" s="139"/>
      <c r="P890" s="139"/>
      <c r="Q890" s="139"/>
      <c r="R890" s="139"/>
    </row>
    <row r="891" spans="1:18" ht="13.2">
      <c r="A891" s="139"/>
      <c r="B891" s="139"/>
      <c r="C891" s="139"/>
      <c r="D891" s="139"/>
      <c r="E891" s="139"/>
      <c r="F891" s="139"/>
      <c r="G891" s="139"/>
      <c r="H891" s="139"/>
      <c r="I891" s="139"/>
      <c r="J891" s="139"/>
      <c r="K891" s="139"/>
      <c r="L891" s="139"/>
      <c r="M891" s="139"/>
      <c r="N891" s="139"/>
      <c r="O891" s="139"/>
      <c r="P891" s="139"/>
      <c r="Q891" s="139"/>
      <c r="R891" s="139"/>
    </row>
    <row r="892" spans="1:18" ht="13.2">
      <c r="A892" s="139"/>
      <c r="B892" s="139"/>
      <c r="C892" s="139"/>
      <c r="D892" s="139"/>
      <c r="E892" s="139"/>
      <c r="F892" s="139"/>
      <c r="G892" s="139"/>
      <c r="H892" s="139"/>
      <c r="I892" s="139"/>
      <c r="J892" s="139"/>
      <c r="K892" s="139"/>
      <c r="L892" s="139"/>
      <c r="M892" s="139"/>
      <c r="N892" s="139"/>
      <c r="O892" s="139"/>
      <c r="P892" s="139"/>
      <c r="Q892" s="139"/>
      <c r="R892" s="139"/>
    </row>
    <row r="893" spans="1:18" ht="13.2">
      <c r="A893" s="139"/>
      <c r="B893" s="139"/>
      <c r="C893" s="139"/>
      <c r="D893" s="139"/>
      <c r="E893" s="139"/>
      <c r="F893" s="139"/>
      <c r="G893" s="139"/>
      <c r="H893" s="139"/>
      <c r="I893" s="139"/>
      <c r="J893" s="139"/>
      <c r="K893" s="139"/>
      <c r="L893" s="139"/>
      <c r="M893" s="139"/>
      <c r="N893" s="139"/>
      <c r="O893" s="139"/>
      <c r="P893" s="139"/>
      <c r="Q893" s="139"/>
      <c r="R893" s="139"/>
    </row>
    <row r="894" spans="1:18" ht="13.2">
      <c r="A894" s="139"/>
      <c r="B894" s="139"/>
      <c r="C894" s="139"/>
      <c r="D894" s="139"/>
      <c r="E894" s="139"/>
      <c r="F894" s="139"/>
      <c r="G894" s="139"/>
      <c r="H894" s="139"/>
      <c r="I894" s="139"/>
      <c r="J894" s="139"/>
      <c r="K894" s="139"/>
      <c r="L894" s="139"/>
      <c r="M894" s="139"/>
      <c r="N894" s="139"/>
      <c r="O894" s="139"/>
      <c r="P894" s="139"/>
      <c r="Q894" s="139"/>
      <c r="R894" s="139"/>
    </row>
    <row r="895" spans="1:18" ht="13.2">
      <c r="A895" s="139"/>
      <c r="B895" s="139"/>
      <c r="C895" s="139"/>
      <c r="D895" s="139"/>
      <c r="E895" s="139"/>
      <c r="F895" s="139"/>
      <c r="G895" s="139"/>
      <c r="H895" s="139"/>
      <c r="I895" s="139"/>
      <c r="J895" s="139"/>
      <c r="K895" s="139"/>
      <c r="L895" s="139"/>
      <c r="M895" s="139"/>
      <c r="N895" s="139"/>
      <c r="O895" s="139"/>
      <c r="P895" s="139"/>
      <c r="Q895" s="139"/>
      <c r="R895" s="139"/>
    </row>
    <row r="896" spans="1:18" ht="13.2">
      <c r="A896" s="139"/>
      <c r="B896" s="139"/>
      <c r="C896" s="139"/>
      <c r="D896" s="139"/>
      <c r="E896" s="139"/>
      <c r="F896" s="139"/>
      <c r="G896" s="139"/>
      <c r="H896" s="139"/>
      <c r="I896" s="139"/>
      <c r="J896" s="139"/>
      <c r="K896" s="139"/>
      <c r="L896" s="139"/>
      <c r="M896" s="139"/>
      <c r="N896" s="139"/>
      <c r="O896" s="139"/>
      <c r="P896" s="139"/>
      <c r="Q896" s="139"/>
      <c r="R896" s="139"/>
    </row>
    <row r="897" spans="1:18" ht="13.2">
      <c r="A897" s="139"/>
      <c r="B897" s="139"/>
      <c r="C897" s="139"/>
      <c r="D897" s="139"/>
      <c r="E897" s="139"/>
      <c r="F897" s="139"/>
      <c r="G897" s="139"/>
      <c r="H897" s="139"/>
      <c r="I897" s="139"/>
      <c r="J897" s="139"/>
      <c r="K897" s="139"/>
      <c r="L897" s="139"/>
      <c r="M897" s="139"/>
      <c r="N897" s="139"/>
      <c r="O897" s="139"/>
      <c r="P897" s="139"/>
      <c r="Q897" s="139"/>
      <c r="R897" s="139"/>
    </row>
    <row r="898" spans="1:18" ht="13.2">
      <c r="A898" s="139"/>
      <c r="B898" s="139"/>
      <c r="C898" s="139"/>
      <c r="D898" s="139"/>
      <c r="E898" s="139"/>
      <c r="F898" s="139"/>
      <c r="G898" s="139"/>
      <c r="H898" s="139"/>
      <c r="I898" s="139"/>
      <c r="J898" s="139"/>
      <c r="K898" s="139"/>
      <c r="L898" s="139"/>
      <c r="M898" s="139"/>
      <c r="N898" s="139"/>
      <c r="O898" s="139"/>
      <c r="P898" s="139"/>
      <c r="Q898" s="139"/>
      <c r="R898" s="139"/>
    </row>
    <row r="899" spans="1:18" ht="13.2">
      <c r="A899" s="139"/>
      <c r="B899" s="139"/>
      <c r="C899" s="139"/>
      <c r="D899" s="139"/>
      <c r="E899" s="139"/>
      <c r="F899" s="139"/>
      <c r="G899" s="139"/>
      <c r="H899" s="139"/>
      <c r="I899" s="139"/>
      <c r="J899" s="139"/>
      <c r="K899" s="139"/>
      <c r="L899" s="139"/>
      <c r="M899" s="139"/>
      <c r="N899" s="139"/>
      <c r="O899" s="139"/>
      <c r="P899" s="139"/>
      <c r="Q899" s="139"/>
      <c r="R899" s="139"/>
    </row>
    <row r="900" spans="1:18" ht="13.2">
      <c r="A900" s="139"/>
      <c r="B900" s="139"/>
      <c r="C900" s="139"/>
      <c r="D900" s="139"/>
      <c r="E900" s="139"/>
      <c r="F900" s="139"/>
      <c r="G900" s="139"/>
      <c r="H900" s="139"/>
      <c r="I900" s="139"/>
      <c r="J900" s="139"/>
      <c r="K900" s="139"/>
      <c r="L900" s="139"/>
      <c r="M900" s="139"/>
      <c r="N900" s="139"/>
      <c r="O900" s="139"/>
      <c r="P900" s="139"/>
      <c r="Q900" s="139"/>
      <c r="R900" s="139"/>
    </row>
    <row r="901" spans="1:18" ht="13.2">
      <c r="A901" s="139"/>
      <c r="B901" s="139"/>
      <c r="C901" s="139"/>
      <c r="D901" s="139"/>
      <c r="E901" s="139"/>
      <c r="F901" s="139"/>
      <c r="G901" s="139"/>
      <c r="H901" s="139"/>
      <c r="I901" s="139"/>
      <c r="J901" s="139"/>
      <c r="K901" s="139"/>
      <c r="L901" s="139"/>
      <c r="M901" s="139"/>
      <c r="N901" s="139"/>
      <c r="O901" s="139"/>
      <c r="P901" s="139"/>
      <c r="Q901" s="139"/>
      <c r="R901" s="139"/>
    </row>
    <row r="902" spans="1:18" ht="13.2">
      <c r="A902" s="139"/>
      <c r="B902" s="139"/>
      <c r="C902" s="139"/>
      <c r="D902" s="139"/>
      <c r="E902" s="139"/>
      <c r="F902" s="139"/>
      <c r="G902" s="139"/>
      <c r="H902" s="139"/>
      <c r="I902" s="139"/>
      <c r="J902" s="139"/>
      <c r="K902" s="139"/>
      <c r="L902" s="139"/>
      <c r="M902" s="139"/>
      <c r="N902" s="139"/>
      <c r="O902" s="139"/>
      <c r="P902" s="139"/>
      <c r="Q902" s="139"/>
      <c r="R902" s="139"/>
    </row>
    <row r="903" spans="1:18" ht="13.2">
      <c r="A903" s="139"/>
      <c r="B903" s="139"/>
      <c r="C903" s="139"/>
      <c r="D903" s="139"/>
      <c r="E903" s="139"/>
      <c r="F903" s="139"/>
      <c r="G903" s="139"/>
      <c r="H903" s="139"/>
      <c r="I903" s="139"/>
      <c r="J903" s="139"/>
      <c r="K903" s="139"/>
      <c r="L903" s="139"/>
      <c r="M903" s="139"/>
      <c r="N903" s="139"/>
      <c r="O903" s="139"/>
      <c r="P903" s="139"/>
      <c r="Q903" s="139"/>
      <c r="R903" s="139"/>
    </row>
    <row r="904" spans="1:18" ht="13.2">
      <c r="A904" s="139"/>
      <c r="B904" s="139"/>
      <c r="C904" s="139"/>
      <c r="D904" s="139"/>
      <c r="E904" s="139"/>
      <c r="F904" s="139"/>
      <c r="G904" s="139"/>
      <c r="H904" s="139"/>
      <c r="I904" s="139"/>
      <c r="J904" s="139"/>
      <c r="K904" s="139"/>
      <c r="L904" s="139"/>
      <c r="M904" s="139"/>
      <c r="N904" s="139"/>
      <c r="O904" s="139"/>
      <c r="P904" s="139"/>
      <c r="Q904" s="139"/>
      <c r="R904" s="139"/>
    </row>
    <row r="905" spans="1:18" ht="13.2">
      <c r="A905" s="139"/>
      <c r="B905" s="139"/>
      <c r="C905" s="139"/>
      <c r="D905" s="139"/>
      <c r="E905" s="139"/>
      <c r="F905" s="139"/>
      <c r="G905" s="139"/>
      <c r="H905" s="139"/>
      <c r="I905" s="139"/>
      <c r="J905" s="139"/>
      <c r="K905" s="139"/>
      <c r="L905" s="139"/>
      <c r="M905" s="139"/>
      <c r="N905" s="139"/>
      <c r="O905" s="139"/>
      <c r="P905" s="139"/>
      <c r="Q905" s="139"/>
      <c r="R905" s="139"/>
    </row>
    <row r="906" spans="1:18" ht="13.2">
      <c r="A906" s="139"/>
      <c r="B906" s="139"/>
      <c r="C906" s="139"/>
      <c r="D906" s="139"/>
      <c r="E906" s="139"/>
      <c r="F906" s="139"/>
      <c r="G906" s="139"/>
      <c r="H906" s="139"/>
      <c r="I906" s="139"/>
      <c r="J906" s="139"/>
      <c r="K906" s="139"/>
      <c r="L906" s="139"/>
      <c r="M906" s="139"/>
      <c r="N906" s="139"/>
      <c r="O906" s="139"/>
      <c r="P906" s="139"/>
      <c r="Q906" s="139"/>
      <c r="R906" s="139"/>
    </row>
    <row r="907" spans="1:18" ht="13.2">
      <c r="A907" s="139"/>
      <c r="B907" s="139"/>
      <c r="C907" s="139"/>
      <c r="D907" s="139"/>
      <c r="E907" s="139"/>
      <c r="F907" s="139"/>
      <c r="G907" s="139"/>
      <c r="H907" s="139"/>
      <c r="I907" s="139"/>
      <c r="J907" s="139"/>
      <c r="K907" s="139"/>
      <c r="L907" s="139"/>
      <c r="M907" s="139"/>
      <c r="N907" s="139"/>
      <c r="O907" s="139"/>
      <c r="P907" s="139"/>
      <c r="Q907" s="139"/>
      <c r="R907" s="139"/>
    </row>
    <row r="908" spans="1:18" ht="13.2">
      <c r="A908" s="139"/>
      <c r="B908" s="139"/>
      <c r="C908" s="139"/>
      <c r="D908" s="139"/>
      <c r="E908" s="139"/>
      <c r="F908" s="139"/>
      <c r="G908" s="139"/>
      <c r="H908" s="139"/>
      <c r="I908" s="139"/>
      <c r="J908" s="139"/>
      <c r="K908" s="139"/>
      <c r="L908" s="139"/>
      <c r="M908" s="139"/>
      <c r="N908" s="139"/>
      <c r="O908" s="139"/>
      <c r="P908" s="139"/>
      <c r="Q908" s="139"/>
      <c r="R908" s="139"/>
    </row>
    <row r="909" spans="1:18" ht="13.2">
      <c r="A909" s="139"/>
      <c r="B909" s="139"/>
      <c r="C909" s="139"/>
      <c r="D909" s="139"/>
      <c r="E909" s="139"/>
      <c r="F909" s="139"/>
      <c r="G909" s="139"/>
      <c r="H909" s="139"/>
      <c r="I909" s="139"/>
      <c r="J909" s="139"/>
      <c r="K909" s="139"/>
      <c r="L909" s="139"/>
      <c r="M909" s="139"/>
      <c r="N909" s="139"/>
      <c r="O909" s="139"/>
      <c r="P909" s="139"/>
      <c r="Q909" s="139"/>
      <c r="R909" s="139"/>
    </row>
    <row r="910" spans="1:18" ht="13.2">
      <c r="A910" s="139"/>
      <c r="B910" s="139"/>
      <c r="C910" s="139"/>
      <c r="D910" s="139"/>
      <c r="E910" s="139"/>
      <c r="F910" s="139"/>
      <c r="G910" s="139"/>
      <c r="H910" s="139"/>
      <c r="I910" s="139"/>
      <c r="J910" s="139"/>
      <c r="K910" s="139"/>
      <c r="L910" s="139"/>
      <c r="M910" s="139"/>
      <c r="N910" s="139"/>
      <c r="O910" s="139"/>
      <c r="P910" s="139"/>
      <c r="Q910" s="139"/>
      <c r="R910" s="139"/>
    </row>
    <row r="911" spans="1:18" ht="13.2">
      <c r="A911" s="139"/>
      <c r="B911" s="139"/>
      <c r="C911" s="139"/>
      <c r="D911" s="139"/>
      <c r="E911" s="139"/>
      <c r="F911" s="139"/>
      <c r="G911" s="139"/>
      <c r="H911" s="139"/>
      <c r="I911" s="139"/>
      <c r="J911" s="139"/>
      <c r="K911" s="139"/>
      <c r="L911" s="139"/>
      <c r="M911" s="139"/>
      <c r="N911" s="139"/>
      <c r="O911" s="139"/>
      <c r="P911" s="139"/>
      <c r="Q911" s="139"/>
      <c r="R911" s="139"/>
    </row>
    <row r="912" spans="1:18" ht="13.2">
      <c r="A912" s="139"/>
      <c r="B912" s="139"/>
      <c r="C912" s="139"/>
      <c r="D912" s="139"/>
      <c r="E912" s="139"/>
      <c r="F912" s="139"/>
      <c r="G912" s="139"/>
      <c r="H912" s="139"/>
      <c r="I912" s="139"/>
      <c r="J912" s="139"/>
      <c r="K912" s="139"/>
      <c r="L912" s="139"/>
      <c r="M912" s="139"/>
      <c r="N912" s="139"/>
      <c r="O912" s="139"/>
      <c r="P912" s="139"/>
      <c r="Q912" s="139"/>
      <c r="R912" s="139"/>
    </row>
    <row r="913" spans="1:18" ht="13.2">
      <c r="A913" s="139"/>
      <c r="B913" s="139"/>
      <c r="C913" s="139"/>
      <c r="D913" s="139"/>
      <c r="E913" s="139"/>
      <c r="F913" s="139"/>
      <c r="G913" s="139"/>
      <c r="H913" s="139"/>
      <c r="I913" s="139"/>
      <c r="J913" s="139"/>
      <c r="K913" s="139"/>
      <c r="L913" s="139"/>
      <c r="M913" s="139"/>
      <c r="N913" s="139"/>
      <c r="O913" s="139"/>
      <c r="P913" s="139"/>
      <c r="Q913" s="139"/>
      <c r="R913" s="139"/>
    </row>
    <row r="914" spans="1:18" ht="13.2">
      <c r="A914" s="139"/>
      <c r="B914" s="139"/>
      <c r="C914" s="139"/>
      <c r="D914" s="139"/>
      <c r="E914" s="139"/>
      <c r="F914" s="139"/>
      <c r="G914" s="139"/>
      <c r="H914" s="139"/>
      <c r="I914" s="139"/>
      <c r="J914" s="139"/>
      <c r="K914" s="139"/>
      <c r="L914" s="139"/>
      <c r="M914" s="139"/>
      <c r="N914" s="139"/>
      <c r="O914" s="139"/>
      <c r="P914" s="139"/>
      <c r="Q914" s="139"/>
      <c r="R914" s="139"/>
    </row>
    <row r="915" spans="1:18" ht="13.2">
      <c r="A915" s="139"/>
      <c r="B915" s="139"/>
      <c r="C915" s="139"/>
      <c r="D915" s="139"/>
      <c r="E915" s="139"/>
      <c r="F915" s="139"/>
      <c r="G915" s="139"/>
      <c r="H915" s="139"/>
      <c r="I915" s="139"/>
      <c r="J915" s="139"/>
      <c r="K915" s="139"/>
      <c r="L915" s="139"/>
      <c r="M915" s="139"/>
      <c r="N915" s="139"/>
      <c r="O915" s="139"/>
      <c r="P915" s="139"/>
      <c r="Q915" s="139"/>
      <c r="R915" s="139"/>
    </row>
    <row r="916" spans="1:18" ht="13.2">
      <c r="A916" s="139"/>
      <c r="B916" s="139"/>
      <c r="C916" s="139"/>
      <c r="D916" s="139"/>
      <c r="E916" s="139"/>
      <c r="F916" s="139"/>
      <c r="G916" s="139"/>
      <c r="H916" s="139"/>
      <c r="I916" s="139"/>
      <c r="J916" s="139"/>
      <c r="K916" s="139"/>
      <c r="L916" s="139"/>
      <c r="M916" s="139"/>
      <c r="N916" s="139"/>
      <c r="O916" s="139"/>
      <c r="P916" s="139"/>
      <c r="Q916" s="139"/>
      <c r="R916" s="139"/>
    </row>
    <row r="917" spans="1:18" ht="13.2">
      <c r="A917" s="139"/>
      <c r="B917" s="139"/>
      <c r="C917" s="139"/>
      <c r="D917" s="139"/>
      <c r="E917" s="139"/>
      <c r="F917" s="139"/>
      <c r="G917" s="139"/>
      <c r="H917" s="139"/>
      <c r="I917" s="139"/>
      <c r="J917" s="139"/>
      <c r="K917" s="139"/>
      <c r="L917" s="139"/>
      <c r="M917" s="139"/>
      <c r="N917" s="139"/>
      <c r="O917" s="139"/>
      <c r="P917" s="139"/>
      <c r="Q917" s="139"/>
      <c r="R917" s="139"/>
    </row>
    <row r="918" spans="1:18" ht="13.2">
      <c r="A918" s="139"/>
      <c r="B918" s="139"/>
      <c r="C918" s="139"/>
      <c r="D918" s="139"/>
      <c r="E918" s="139"/>
      <c r="F918" s="139"/>
      <c r="G918" s="139"/>
      <c r="H918" s="139"/>
      <c r="I918" s="139"/>
      <c r="J918" s="139"/>
      <c r="K918" s="139"/>
      <c r="L918" s="139"/>
      <c r="M918" s="139"/>
      <c r="N918" s="139"/>
      <c r="O918" s="139"/>
      <c r="P918" s="139"/>
      <c r="Q918" s="139"/>
      <c r="R918" s="139"/>
    </row>
    <row r="919" spans="1:18" ht="13.2">
      <c r="A919" s="139"/>
      <c r="B919" s="139"/>
      <c r="C919" s="139"/>
      <c r="D919" s="139"/>
      <c r="E919" s="139"/>
      <c r="F919" s="139"/>
      <c r="G919" s="139"/>
      <c r="H919" s="139"/>
      <c r="I919" s="139"/>
      <c r="J919" s="139"/>
      <c r="K919" s="139"/>
      <c r="L919" s="139"/>
      <c r="M919" s="139"/>
      <c r="N919" s="139"/>
      <c r="O919" s="139"/>
      <c r="P919" s="139"/>
      <c r="Q919" s="139"/>
      <c r="R919" s="139"/>
    </row>
    <row r="920" spans="1:18" ht="13.2">
      <c r="A920" s="139"/>
      <c r="B920" s="139"/>
      <c r="C920" s="139"/>
      <c r="D920" s="139"/>
      <c r="E920" s="139"/>
      <c r="F920" s="139"/>
      <c r="G920" s="139"/>
      <c r="H920" s="139"/>
      <c r="I920" s="139"/>
      <c r="J920" s="139"/>
      <c r="K920" s="139"/>
      <c r="L920" s="139"/>
      <c r="M920" s="139"/>
      <c r="N920" s="139"/>
      <c r="O920" s="139"/>
      <c r="P920" s="139"/>
      <c r="Q920" s="139"/>
      <c r="R920" s="139"/>
    </row>
    <row r="921" spans="1:18" ht="13.2">
      <c r="A921" s="139"/>
      <c r="B921" s="139"/>
      <c r="C921" s="139"/>
      <c r="D921" s="139"/>
      <c r="E921" s="139"/>
      <c r="F921" s="139"/>
      <c r="G921" s="139"/>
      <c r="H921" s="139"/>
      <c r="I921" s="139"/>
      <c r="J921" s="139"/>
      <c r="K921" s="139"/>
      <c r="L921" s="139"/>
      <c r="M921" s="139"/>
      <c r="N921" s="139"/>
      <c r="O921" s="139"/>
      <c r="P921" s="139"/>
      <c r="Q921" s="139"/>
      <c r="R921" s="139"/>
    </row>
    <row r="922" spans="1:18" ht="13.2">
      <c r="A922" s="139"/>
      <c r="B922" s="139"/>
      <c r="C922" s="139"/>
      <c r="D922" s="139"/>
      <c r="E922" s="139"/>
      <c r="F922" s="139"/>
      <c r="G922" s="139"/>
      <c r="H922" s="139"/>
      <c r="I922" s="139"/>
      <c r="J922" s="139"/>
      <c r="K922" s="139"/>
      <c r="L922" s="139"/>
      <c r="M922" s="139"/>
      <c r="N922" s="139"/>
      <c r="O922" s="139"/>
      <c r="P922" s="139"/>
      <c r="Q922" s="139"/>
      <c r="R922" s="139"/>
    </row>
    <row r="923" spans="1:18" ht="13.2">
      <c r="A923" s="139"/>
      <c r="B923" s="139"/>
      <c r="C923" s="139"/>
      <c r="D923" s="139"/>
      <c r="E923" s="139"/>
      <c r="F923" s="139"/>
      <c r="G923" s="139"/>
      <c r="H923" s="139"/>
      <c r="I923" s="139"/>
      <c r="J923" s="139"/>
      <c r="K923" s="139"/>
      <c r="L923" s="139"/>
      <c r="M923" s="139"/>
      <c r="N923" s="139"/>
      <c r="O923" s="139"/>
      <c r="P923" s="139"/>
      <c r="Q923" s="139"/>
      <c r="R923" s="139"/>
    </row>
    <row r="924" spans="1:18" ht="13.2">
      <c r="A924" s="139"/>
      <c r="B924" s="139"/>
      <c r="C924" s="139"/>
      <c r="D924" s="139"/>
      <c r="E924" s="139"/>
      <c r="F924" s="139"/>
      <c r="G924" s="139"/>
      <c r="H924" s="139"/>
      <c r="I924" s="139"/>
      <c r="J924" s="139"/>
      <c r="K924" s="139"/>
      <c r="L924" s="139"/>
      <c r="M924" s="139"/>
      <c r="N924" s="139"/>
      <c r="O924" s="139"/>
      <c r="P924" s="139"/>
      <c r="Q924" s="139"/>
      <c r="R924" s="139"/>
    </row>
    <row r="925" spans="1:18" ht="13.2">
      <c r="A925" s="139"/>
      <c r="B925" s="139"/>
      <c r="C925" s="139"/>
      <c r="D925" s="139"/>
      <c r="E925" s="139"/>
      <c r="F925" s="139"/>
      <c r="G925" s="139"/>
      <c r="H925" s="139"/>
      <c r="I925" s="139"/>
      <c r="J925" s="139"/>
      <c r="K925" s="139"/>
      <c r="L925" s="139"/>
      <c r="M925" s="139"/>
      <c r="N925" s="139"/>
      <c r="O925" s="139"/>
      <c r="P925" s="139"/>
      <c r="Q925" s="139"/>
      <c r="R925" s="139"/>
    </row>
    <row r="926" spans="1:18" ht="13.2">
      <c r="A926" s="139"/>
      <c r="B926" s="139"/>
      <c r="C926" s="139"/>
      <c r="D926" s="139"/>
      <c r="E926" s="139"/>
      <c r="F926" s="139"/>
      <c r="G926" s="139"/>
      <c r="H926" s="139"/>
      <c r="I926" s="139"/>
      <c r="J926" s="139"/>
      <c r="K926" s="139"/>
      <c r="L926" s="139"/>
      <c r="M926" s="139"/>
      <c r="N926" s="139"/>
      <c r="O926" s="139"/>
      <c r="P926" s="139"/>
      <c r="Q926" s="139"/>
      <c r="R926" s="139"/>
    </row>
    <row r="927" spans="1:18" ht="13.2">
      <c r="A927" s="139"/>
      <c r="B927" s="139"/>
      <c r="C927" s="139"/>
      <c r="D927" s="139"/>
      <c r="E927" s="139"/>
      <c r="F927" s="139"/>
      <c r="G927" s="139"/>
      <c r="H927" s="139"/>
      <c r="I927" s="139"/>
      <c r="J927" s="139"/>
      <c r="K927" s="139"/>
      <c r="L927" s="139"/>
      <c r="M927" s="139"/>
      <c r="N927" s="139"/>
      <c r="O927" s="139"/>
      <c r="P927" s="139"/>
      <c r="Q927" s="139"/>
      <c r="R927" s="139"/>
    </row>
    <row r="928" spans="1:18" ht="13.2">
      <c r="A928" s="139"/>
      <c r="B928" s="139"/>
      <c r="C928" s="139"/>
      <c r="D928" s="139"/>
      <c r="E928" s="139"/>
      <c r="F928" s="139"/>
      <c r="G928" s="139"/>
      <c r="H928" s="139"/>
      <c r="I928" s="139"/>
      <c r="J928" s="139"/>
      <c r="K928" s="139"/>
      <c r="L928" s="139"/>
      <c r="M928" s="139"/>
      <c r="N928" s="139"/>
      <c r="O928" s="139"/>
      <c r="P928" s="139"/>
      <c r="Q928" s="139"/>
      <c r="R928" s="139"/>
    </row>
    <row r="929" spans="1:18" ht="13.2">
      <c r="A929" s="139"/>
      <c r="B929" s="139"/>
      <c r="C929" s="139"/>
      <c r="D929" s="139"/>
      <c r="E929" s="139"/>
      <c r="F929" s="139"/>
      <c r="G929" s="139"/>
      <c r="H929" s="139"/>
      <c r="I929" s="139"/>
      <c r="J929" s="139"/>
      <c r="K929" s="139"/>
      <c r="L929" s="139"/>
      <c r="M929" s="139"/>
      <c r="N929" s="139"/>
      <c r="O929" s="139"/>
      <c r="P929" s="139"/>
      <c r="Q929" s="139"/>
      <c r="R929" s="139"/>
    </row>
    <row r="930" spans="1:18" ht="13.2">
      <c r="A930" s="139"/>
      <c r="B930" s="139"/>
      <c r="C930" s="139"/>
      <c r="D930" s="139"/>
      <c r="E930" s="139"/>
      <c r="F930" s="139"/>
      <c r="G930" s="139"/>
      <c r="H930" s="139"/>
      <c r="I930" s="139"/>
      <c r="J930" s="139"/>
      <c r="K930" s="139"/>
      <c r="L930" s="139"/>
      <c r="M930" s="139"/>
      <c r="N930" s="139"/>
      <c r="O930" s="139"/>
      <c r="P930" s="139"/>
      <c r="Q930" s="139"/>
      <c r="R930" s="139"/>
    </row>
    <row r="931" spans="1:18" ht="13.2">
      <c r="A931" s="139"/>
      <c r="B931" s="139"/>
      <c r="C931" s="139"/>
      <c r="D931" s="139"/>
      <c r="E931" s="139"/>
      <c r="F931" s="139"/>
      <c r="G931" s="139"/>
      <c r="H931" s="139"/>
      <c r="I931" s="139"/>
      <c r="J931" s="139"/>
      <c r="K931" s="139"/>
      <c r="L931" s="139"/>
      <c r="M931" s="139"/>
      <c r="N931" s="139"/>
      <c r="O931" s="139"/>
      <c r="P931" s="139"/>
      <c r="Q931" s="139"/>
      <c r="R931" s="139"/>
    </row>
    <row r="932" spans="1:18" ht="13.2">
      <c r="A932" s="139"/>
      <c r="B932" s="139"/>
      <c r="C932" s="139"/>
      <c r="D932" s="139"/>
      <c r="E932" s="139"/>
      <c r="F932" s="139"/>
      <c r="G932" s="139"/>
      <c r="H932" s="139"/>
      <c r="I932" s="139"/>
      <c r="J932" s="139"/>
      <c r="K932" s="139"/>
      <c r="L932" s="139"/>
      <c r="M932" s="139"/>
      <c r="N932" s="139"/>
      <c r="O932" s="139"/>
      <c r="P932" s="139"/>
      <c r="Q932" s="139"/>
      <c r="R932" s="139"/>
    </row>
    <row r="933" spans="1:18" ht="13.2">
      <c r="A933" s="139"/>
      <c r="B933" s="139"/>
      <c r="C933" s="139"/>
      <c r="D933" s="139"/>
      <c r="E933" s="139"/>
      <c r="F933" s="139"/>
      <c r="G933" s="139"/>
      <c r="H933" s="139"/>
      <c r="I933" s="139"/>
      <c r="J933" s="139"/>
      <c r="K933" s="139"/>
      <c r="L933" s="139"/>
      <c r="M933" s="139"/>
      <c r="N933" s="139"/>
      <c r="O933" s="139"/>
      <c r="P933" s="139"/>
      <c r="Q933" s="139"/>
      <c r="R933" s="139"/>
    </row>
    <row r="934" spans="1:18" ht="13.2">
      <c r="A934" s="139"/>
      <c r="B934" s="139"/>
      <c r="C934" s="139"/>
      <c r="D934" s="139"/>
      <c r="E934" s="139"/>
      <c r="F934" s="139"/>
      <c r="G934" s="139"/>
      <c r="H934" s="139"/>
      <c r="I934" s="139"/>
      <c r="J934" s="139"/>
      <c r="K934" s="139"/>
      <c r="L934" s="139"/>
      <c r="M934" s="139"/>
      <c r="N934" s="139"/>
      <c r="O934" s="139"/>
      <c r="P934" s="139"/>
      <c r="Q934" s="139"/>
      <c r="R934" s="139"/>
    </row>
    <row r="935" spans="1:18" ht="13.2">
      <c r="A935" s="139"/>
      <c r="B935" s="139"/>
      <c r="C935" s="139"/>
      <c r="D935" s="139"/>
      <c r="E935" s="139"/>
      <c r="F935" s="139"/>
      <c r="G935" s="139"/>
      <c r="H935" s="139"/>
      <c r="I935" s="139"/>
      <c r="J935" s="139"/>
      <c r="K935" s="139"/>
      <c r="L935" s="139"/>
      <c r="M935" s="139"/>
      <c r="N935" s="139"/>
      <c r="O935" s="139"/>
      <c r="P935" s="139"/>
      <c r="Q935" s="139"/>
      <c r="R935" s="139"/>
    </row>
    <row r="936" spans="1:18" ht="13.2">
      <c r="A936" s="139"/>
      <c r="B936" s="139"/>
      <c r="C936" s="139"/>
      <c r="D936" s="139"/>
      <c r="E936" s="139"/>
      <c r="F936" s="139"/>
      <c r="G936" s="139"/>
      <c r="H936" s="139"/>
      <c r="I936" s="139"/>
      <c r="J936" s="139"/>
      <c r="K936" s="139"/>
      <c r="L936" s="139"/>
      <c r="M936" s="139"/>
      <c r="N936" s="139"/>
      <c r="O936" s="139"/>
      <c r="P936" s="139"/>
      <c r="Q936" s="139"/>
      <c r="R936" s="139"/>
    </row>
    <row r="937" spans="1:18" ht="13.2">
      <c r="A937" s="139"/>
      <c r="B937" s="139"/>
      <c r="C937" s="139"/>
      <c r="D937" s="139"/>
      <c r="E937" s="139"/>
      <c r="F937" s="139"/>
      <c r="G937" s="139"/>
      <c r="H937" s="139"/>
      <c r="I937" s="139"/>
      <c r="J937" s="139"/>
      <c r="K937" s="139"/>
      <c r="L937" s="139"/>
      <c r="M937" s="139"/>
      <c r="N937" s="139"/>
      <c r="O937" s="139"/>
      <c r="P937" s="139"/>
      <c r="Q937" s="139"/>
      <c r="R937" s="139"/>
    </row>
    <row r="938" spans="1:18" ht="13.2">
      <c r="A938" s="139"/>
      <c r="B938" s="139"/>
      <c r="C938" s="139"/>
      <c r="D938" s="139"/>
      <c r="E938" s="139"/>
      <c r="F938" s="139"/>
      <c r="G938" s="139"/>
      <c r="H938" s="139"/>
      <c r="I938" s="139"/>
      <c r="J938" s="139"/>
      <c r="K938" s="139"/>
      <c r="L938" s="139"/>
      <c r="M938" s="139"/>
      <c r="N938" s="139"/>
      <c r="O938" s="139"/>
      <c r="P938" s="139"/>
      <c r="Q938" s="139"/>
      <c r="R938" s="139"/>
    </row>
    <row r="939" spans="1:18" ht="13.2">
      <c r="A939" s="139"/>
      <c r="B939" s="139"/>
      <c r="C939" s="139"/>
      <c r="D939" s="139"/>
      <c r="E939" s="139"/>
      <c r="F939" s="139"/>
      <c r="G939" s="139"/>
      <c r="H939" s="139"/>
      <c r="I939" s="139"/>
      <c r="J939" s="139"/>
      <c r="K939" s="139"/>
      <c r="L939" s="139"/>
      <c r="M939" s="139"/>
      <c r="N939" s="139"/>
      <c r="O939" s="139"/>
      <c r="P939" s="139"/>
      <c r="Q939" s="139"/>
      <c r="R939" s="139"/>
    </row>
    <row r="940" spans="1:18" ht="13.2">
      <c r="A940" s="139"/>
      <c r="B940" s="139"/>
      <c r="C940" s="139"/>
      <c r="D940" s="139"/>
      <c r="E940" s="139"/>
      <c r="F940" s="139"/>
      <c r="G940" s="139"/>
      <c r="H940" s="139"/>
      <c r="I940" s="139"/>
      <c r="J940" s="139"/>
      <c r="K940" s="139"/>
      <c r="L940" s="139"/>
      <c r="M940" s="139"/>
      <c r="N940" s="139"/>
      <c r="O940" s="139"/>
      <c r="P940" s="139"/>
      <c r="Q940" s="139"/>
      <c r="R940" s="139"/>
    </row>
    <row r="941" spans="1:18" ht="13.2">
      <c r="A941" s="139"/>
      <c r="B941" s="139"/>
      <c r="C941" s="139"/>
      <c r="D941" s="139"/>
      <c r="E941" s="139"/>
      <c r="F941" s="139"/>
      <c r="G941" s="139"/>
      <c r="H941" s="139"/>
      <c r="I941" s="139"/>
      <c r="J941" s="139"/>
      <c r="K941" s="139"/>
      <c r="L941" s="139"/>
      <c r="M941" s="139"/>
      <c r="N941" s="139"/>
      <c r="O941" s="139"/>
      <c r="P941" s="139"/>
      <c r="Q941" s="139"/>
      <c r="R941" s="139"/>
    </row>
    <row r="942" spans="1:18" ht="13.2">
      <c r="A942" s="139"/>
      <c r="B942" s="139"/>
      <c r="C942" s="139"/>
      <c r="D942" s="139"/>
      <c r="E942" s="139"/>
      <c r="F942" s="139"/>
      <c r="G942" s="139"/>
      <c r="H942" s="139"/>
      <c r="I942" s="139"/>
      <c r="J942" s="139"/>
      <c r="K942" s="139"/>
      <c r="L942" s="139"/>
      <c r="M942" s="139"/>
      <c r="N942" s="139"/>
      <c r="O942" s="139"/>
      <c r="P942" s="139"/>
      <c r="Q942" s="139"/>
      <c r="R942" s="139"/>
    </row>
    <row r="943" spans="1:18" ht="13.2">
      <c r="A943" s="139"/>
      <c r="B943" s="139"/>
      <c r="C943" s="139"/>
      <c r="D943" s="139"/>
      <c r="E943" s="139"/>
      <c r="F943" s="139"/>
      <c r="G943" s="139"/>
      <c r="H943" s="139"/>
      <c r="I943" s="139"/>
      <c r="J943" s="139"/>
      <c r="K943" s="139"/>
      <c r="L943" s="139"/>
      <c r="M943" s="139"/>
      <c r="N943" s="139"/>
      <c r="O943" s="139"/>
      <c r="P943" s="139"/>
      <c r="Q943" s="139"/>
      <c r="R943" s="139"/>
    </row>
    <row r="944" spans="1:18" ht="13.2">
      <c r="A944" s="139"/>
      <c r="B944" s="139"/>
      <c r="C944" s="139"/>
      <c r="D944" s="139"/>
      <c r="E944" s="139"/>
      <c r="F944" s="139"/>
      <c r="G944" s="139"/>
      <c r="H944" s="139"/>
      <c r="I944" s="139"/>
      <c r="J944" s="139"/>
      <c r="K944" s="139"/>
      <c r="L944" s="139"/>
      <c r="M944" s="139"/>
      <c r="N944" s="139"/>
      <c r="O944" s="139"/>
      <c r="P944" s="139"/>
      <c r="Q944" s="139"/>
      <c r="R944" s="139"/>
    </row>
    <row r="945" spans="1:18" ht="13.2">
      <c r="A945" s="139"/>
      <c r="B945" s="139"/>
      <c r="C945" s="139"/>
      <c r="D945" s="139"/>
      <c r="E945" s="139"/>
      <c r="F945" s="139"/>
      <c r="G945" s="139"/>
      <c r="H945" s="139"/>
      <c r="I945" s="139"/>
      <c r="J945" s="139"/>
      <c r="K945" s="139"/>
      <c r="L945" s="139"/>
      <c r="M945" s="139"/>
      <c r="N945" s="139"/>
      <c r="O945" s="139"/>
      <c r="P945" s="139"/>
      <c r="Q945" s="139"/>
      <c r="R945" s="139"/>
    </row>
    <row r="946" spans="1:18" ht="13.2">
      <c r="A946" s="139"/>
      <c r="B946" s="139"/>
      <c r="C946" s="139"/>
      <c r="D946" s="139"/>
      <c r="E946" s="139"/>
      <c r="F946" s="139"/>
      <c r="G946" s="139"/>
      <c r="H946" s="139"/>
      <c r="I946" s="139"/>
      <c r="J946" s="139"/>
      <c r="K946" s="139"/>
      <c r="L946" s="139"/>
      <c r="M946" s="139"/>
      <c r="N946" s="139"/>
      <c r="O946" s="139"/>
      <c r="P946" s="139"/>
      <c r="Q946" s="139"/>
      <c r="R946" s="139"/>
    </row>
    <row r="947" spans="1:18" ht="13.2">
      <c r="A947" s="139"/>
      <c r="B947" s="139"/>
      <c r="C947" s="139"/>
      <c r="D947" s="139"/>
      <c r="E947" s="139"/>
      <c r="F947" s="139"/>
      <c r="G947" s="139"/>
      <c r="H947" s="139"/>
      <c r="I947" s="139"/>
      <c r="J947" s="139"/>
      <c r="K947" s="139"/>
      <c r="L947" s="139"/>
      <c r="M947" s="139"/>
      <c r="N947" s="139"/>
      <c r="O947" s="139"/>
      <c r="P947" s="139"/>
      <c r="Q947" s="139"/>
      <c r="R947" s="139"/>
    </row>
    <row r="948" spans="1:18" ht="13.2">
      <c r="A948" s="139"/>
      <c r="B948" s="139"/>
      <c r="C948" s="139"/>
      <c r="D948" s="139"/>
      <c r="E948" s="139"/>
      <c r="F948" s="139"/>
      <c r="G948" s="139"/>
      <c r="H948" s="139"/>
      <c r="I948" s="139"/>
      <c r="J948" s="139"/>
      <c r="K948" s="139"/>
      <c r="L948" s="139"/>
      <c r="M948" s="139"/>
      <c r="N948" s="139"/>
      <c r="O948" s="139"/>
      <c r="P948" s="139"/>
      <c r="Q948" s="139"/>
      <c r="R948" s="139"/>
    </row>
    <row r="949" spans="1:18" ht="13.2">
      <c r="A949" s="139"/>
      <c r="B949" s="139"/>
      <c r="C949" s="139"/>
      <c r="D949" s="139"/>
      <c r="E949" s="139"/>
      <c r="F949" s="139"/>
      <c r="G949" s="139"/>
      <c r="H949" s="139"/>
      <c r="I949" s="139"/>
      <c r="J949" s="139"/>
      <c r="K949" s="139"/>
      <c r="L949" s="139"/>
      <c r="M949" s="139"/>
      <c r="N949" s="139"/>
      <c r="O949" s="139"/>
      <c r="P949" s="139"/>
      <c r="Q949" s="139"/>
      <c r="R949" s="139"/>
    </row>
    <row r="950" spans="1:18" ht="13.2">
      <c r="A950" s="139"/>
      <c r="B950" s="139"/>
      <c r="C950" s="139"/>
      <c r="D950" s="139"/>
      <c r="E950" s="139"/>
      <c r="F950" s="139"/>
      <c r="G950" s="139"/>
      <c r="H950" s="139"/>
      <c r="I950" s="139"/>
      <c r="J950" s="139"/>
      <c r="K950" s="139"/>
      <c r="L950" s="139"/>
      <c r="M950" s="139"/>
      <c r="N950" s="139"/>
      <c r="O950" s="139"/>
      <c r="P950" s="139"/>
      <c r="Q950" s="139"/>
      <c r="R950" s="139"/>
    </row>
    <row r="951" spans="1:18" ht="13.2">
      <c r="A951" s="139"/>
      <c r="B951" s="139"/>
      <c r="C951" s="139"/>
      <c r="D951" s="139"/>
      <c r="E951" s="139"/>
      <c r="F951" s="139"/>
      <c r="G951" s="139"/>
      <c r="H951" s="139"/>
      <c r="I951" s="139"/>
      <c r="J951" s="139"/>
      <c r="K951" s="139"/>
      <c r="L951" s="139"/>
      <c r="M951" s="139"/>
      <c r="N951" s="139"/>
      <c r="O951" s="139"/>
      <c r="P951" s="139"/>
      <c r="Q951" s="139"/>
      <c r="R951" s="139"/>
    </row>
    <row r="952" spans="1:18" ht="13.2">
      <c r="A952" s="139"/>
      <c r="B952" s="139"/>
      <c r="C952" s="139"/>
      <c r="D952" s="139"/>
      <c r="E952" s="139"/>
      <c r="F952" s="139"/>
      <c r="G952" s="139"/>
      <c r="H952" s="139"/>
      <c r="I952" s="139"/>
      <c r="J952" s="139"/>
      <c r="K952" s="139"/>
      <c r="L952" s="139"/>
      <c r="M952" s="139"/>
      <c r="N952" s="139"/>
      <c r="O952" s="139"/>
      <c r="P952" s="139"/>
      <c r="Q952" s="139"/>
      <c r="R952" s="139"/>
    </row>
    <row r="953" spans="1:18" ht="13.2">
      <c r="A953" s="139"/>
      <c r="B953" s="139"/>
      <c r="C953" s="139"/>
      <c r="D953" s="139"/>
      <c r="E953" s="139"/>
      <c r="F953" s="139"/>
      <c r="G953" s="139"/>
      <c r="H953" s="139"/>
      <c r="I953" s="139"/>
      <c r="J953" s="139"/>
      <c r="K953" s="139"/>
      <c r="L953" s="139"/>
      <c r="M953" s="139"/>
      <c r="N953" s="139"/>
      <c r="O953" s="139"/>
      <c r="P953" s="139"/>
      <c r="Q953" s="139"/>
      <c r="R953" s="139"/>
    </row>
    <row r="954" spans="1:18" ht="13.2">
      <c r="A954" s="139"/>
      <c r="B954" s="139"/>
      <c r="C954" s="139"/>
      <c r="D954" s="139"/>
      <c r="E954" s="139"/>
      <c r="F954" s="139"/>
      <c r="G954" s="139"/>
      <c r="H954" s="139"/>
      <c r="I954" s="139"/>
      <c r="J954" s="139"/>
      <c r="K954" s="139"/>
      <c r="L954" s="139"/>
      <c r="M954" s="139"/>
      <c r="N954" s="139"/>
      <c r="O954" s="139"/>
      <c r="P954" s="139"/>
      <c r="Q954" s="139"/>
      <c r="R954" s="139"/>
    </row>
    <row r="955" spans="1:18" ht="13.2">
      <c r="A955" s="139"/>
      <c r="B955" s="139"/>
      <c r="C955" s="139"/>
      <c r="D955" s="139"/>
      <c r="E955" s="139"/>
      <c r="F955" s="139"/>
      <c r="G955" s="139"/>
      <c r="H955" s="139"/>
      <c r="I955" s="139"/>
      <c r="J955" s="139"/>
      <c r="K955" s="139"/>
      <c r="L955" s="139"/>
      <c r="M955" s="139"/>
      <c r="N955" s="139"/>
      <c r="O955" s="139"/>
      <c r="P955" s="139"/>
      <c r="Q955" s="139"/>
      <c r="R955" s="139"/>
    </row>
    <row r="956" spans="1:18" ht="13.2">
      <c r="A956" s="139"/>
      <c r="B956" s="139"/>
      <c r="C956" s="139"/>
      <c r="D956" s="139"/>
      <c r="E956" s="139"/>
      <c r="F956" s="139"/>
      <c r="G956" s="139"/>
      <c r="H956" s="139"/>
      <c r="I956" s="139"/>
      <c r="J956" s="139"/>
      <c r="K956" s="139"/>
      <c r="L956" s="139"/>
      <c r="M956" s="139"/>
      <c r="N956" s="139"/>
      <c r="O956" s="139"/>
      <c r="P956" s="139"/>
      <c r="Q956" s="139"/>
      <c r="R956" s="139"/>
    </row>
    <row r="957" spans="1:18" ht="13.2">
      <c r="A957" s="139"/>
      <c r="B957" s="139"/>
      <c r="C957" s="139"/>
      <c r="D957" s="139"/>
      <c r="E957" s="139"/>
      <c r="F957" s="139"/>
      <c r="G957" s="139"/>
      <c r="H957" s="139"/>
      <c r="I957" s="139"/>
      <c r="J957" s="139"/>
      <c r="K957" s="139"/>
      <c r="L957" s="139"/>
      <c r="M957" s="139"/>
      <c r="N957" s="139"/>
      <c r="O957" s="139"/>
      <c r="P957" s="139"/>
      <c r="Q957" s="139"/>
      <c r="R957" s="139"/>
    </row>
    <row r="958" spans="1:18" ht="13.2">
      <c r="A958" s="139"/>
      <c r="B958" s="139"/>
      <c r="C958" s="139"/>
      <c r="D958" s="139"/>
      <c r="E958" s="139"/>
      <c r="F958" s="139"/>
      <c r="G958" s="139"/>
      <c r="H958" s="139"/>
      <c r="I958" s="139"/>
      <c r="J958" s="139"/>
      <c r="K958" s="139"/>
      <c r="L958" s="139"/>
      <c r="M958" s="139"/>
      <c r="N958" s="139"/>
      <c r="O958" s="139"/>
      <c r="P958" s="139"/>
      <c r="Q958" s="139"/>
      <c r="R958" s="139"/>
    </row>
    <row r="959" spans="1:18" ht="13.2">
      <c r="A959" s="139"/>
      <c r="B959" s="139"/>
      <c r="C959" s="139"/>
      <c r="D959" s="139"/>
      <c r="E959" s="139"/>
      <c r="F959" s="139"/>
      <c r="G959" s="139"/>
      <c r="H959" s="139"/>
      <c r="I959" s="139"/>
      <c r="J959" s="139"/>
      <c r="K959" s="139"/>
      <c r="L959" s="139"/>
      <c r="M959" s="139"/>
      <c r="N959" s="139"/>
      <c r="O959" s="139"/>
      <c r="P959" s="139"/>
      <c r="Q959" s="139"/>
      <c r="R959" s="139"/>
    </row>
    <row r="960" spans="1:18" ht="13.2">
      <c r="A960" s="139"/>
      <c r="B960" s="139"/>
      <c r="C960" s="139"/>
      <c r="D960" s="139"/>
      <c r="E960" s="139"/>
      <c r="F960" s="139"/>
      <c r="G960" s="139"/>
      <c r="H960" s="139"/>
      <c r="I960" s="139"/>
      <c r="J960" s="139"/>
      <c r="K960" s="139"/>
      <c r="L960" s="139"/>
      <c r="M960" s="139"/>
      <c r="N960" s="139"/>
      <c r="O960" s="139"/>
      <c r="P960" s="139"/>
      <c r="Q960" s="139"/>
      <c r="R960" s="139"/>
    </row>
    <row r="961" spans="1:18" ht="13.2">
      <c r="A961" s="139"/>
      <c r="B961" s="139"/>
      <c r="C961" s="139"/>
      <c r="D961" s="139"/>
      <c r="E961" s="139"/>
      <c r="F961" s="139"/>
      <c r="G961" s="139"/>
      <c r="H961" s="139"/>
      <c r="I961" s="139"/>
      <c r="J961" s="139"/>
      <c r="K961" s="139"/>
      <c r="L961" s="139"/>
      <c r="M961" s="139"/>
      <c r="N961" s="139"/>
      <c r="O961" s="139"/>
      <c r="P961" s="139"/>
      <c r="Q961" s="139"/>
      <c r="R961" s="139"/>
    </row>
    <row r="962" spans="1:18" ht="13.2">
      <c r="A962" s="139"/>
      <c r="B962" s="139"/>
      <c r="C962" s="139"/>
      <c r="D962" s="139"/>
      <c r="E962" s="139"/>
      <c r="F962" s="139"/>
      <c r="G962" s="139"/>
      <c r="H962" s="139"/>
      <c r="I962" s="139"/>
      <c r="J962" s="139"/>
      <c r="K962" s="139"/>
      <c r="L962" s="139"/>
      <c r="M962" s="139"/>
      <c r="N962" s="139"/>
      <c r="O962" s="139"/>
      <c r="P962" s="139"/>
      <c r="Q962" s="139"/>
      <c r="R962" s="139"/>
    </row>
    <row r="963" spans="1:18" ht="13.2">
      <c r="A963" s="139"/>
      <c r="B963" s="139"/>
      <c r="C963" s="139"/>
      <c r="D963" s="139"/>
      <c r="E963" s="139"/>
      <c r="F963" s="139"/>
      <c r="G963" s="139"/>
      <c r="H963" s="139"/>
      <c r="I963" s="139"/>
      <c r="J963" s="139"/>
      <c r="K963" s="139"/>
      <c r="L963" s="139"/>
      <c r="M963" s="139"/>
      <c r="N963" s="139"/>
      <c r="O963" s="139"/>
      <c r="P963" s="139"/>
      <c r="Q963" s="139"/>
      <c r="R963" s="139"/>
    </row>
    <row r="964" spans="1:18" ht="13.2">
      <c r="A964" s="139"/>
      <c r="B964" s="139"/>
      <c r="C964" s="139"/>
      <c r="D964" s="139"/>
      <c r="E964" s="139"/>
      <c r="F964" s="139"/>
      <c r="G964" s="139"/>
      <c r="H964" s="139"/>
      <c r="I964" s="139"/>
      <c r="J964" s="139"/>
      <c r="K964" s="139"/>
      <c r="L964" s="139"/>
      <c r="M964" s="139"/>
      <c r="N964" s="139"/>
      <c r="O964" s="139"/>
      <c r="P964" s="139"/>
      <c r="Q964" s="139"/>
      <c r="R964" s="139"/>
    </row>
    <row r="965" spans="1:18" ht="13.2">
      <c r="A965" s="139"/>
      <c r="B965" s="139"/>
      <c r="C965" s="139"/>
      <c r="D965" s="139"/>
      <c r="E965" s="139"/>
      <c r="F965" s="139"/>
      <c r="G965" s="139"/>
      <c r="H965" s="139"/>
      <c r="I965" s="139"/>
      <c r="J965" s="139"/>
      <c r="K965" s="139"/>
      <c r="L965" s="139"/>
      <c r="M965" s="139"/>
      <c r="N965" s="139"/>
      <c r="O965" s="139"/>
      <c r="P965" s="139"/>
      <c r="Q965" s="139"/>
      <c r="R965" s="139"/>
    </row>
    <row r="966" spans="1:18" ht="13.2">
      <c r="A966" s="139"/>
      <c r="B966" s="139"/>
      <c r="C966" s="139"/>
      <c r="D966" s="139"/>
      <c r="E966" s="139"/>
      <c r="F966" s="139"/>
      <c r="G966" s="139"/>
      <c r="H966" s="139"/>
      <c r="I966" s="139"/>
      <c r="J966" s="139"/>
      <c r="K966" s="139"/>
      <c r="L966" s="139"/>
      <c r="M966" s="139"/>
      <c r="N966" s="139"/>
      <c r="O966" s="139"/>
      <c r="P966" s="139"/>
      <c r="Q966" s="139"/>
      <c r="R966" s="139"/>
    </row>
    <row r="967" spans="1:18" ht="13.2">
      <c r="A967" s="139"/>
      <c r="B967" s="139"/>
      <c r="C967" s="139"/>
      <c r="D967" s="139"/>
      <c r="E967" s="139"/>
      <c r="F967" s="139"/>
      <c r="G967" s="139"/>
      <c r="H967" s="139"/>
      <c r="I967" s="139"/>
      <c r="J967" s="139"/>
      <c r="K967" s="139"/>
      <c r="L967" s="139"/>
      <c r="M967" s="139"/>
      <c r="N967" s="139"/>
      <c r="O967" s="139"/>
      <c r="P967" s="139"/>
      <c r="Q967" s="139"/>
      <c r="R967" s="139"/>
    </row>
    <row r="968" spans="1:18" ht="13.2">
      <c r="A968" s="139"/>
      <c r="B968" s="139"/>
      <c r="C968" s="139"/>
      <c r="D968" s="139"/>
      <c r="E968" s="139"/>
      <c r="F968" s="139"/>
      <c r="G968" s="139"/>
      <c r="H968" s="139"/>
      <c r="I968" s="139"/>
      <c r="J968" s="139"/>
      <c r="K968" s="139"/>
      <c r="L968" s="139"/>
      <c r="M968" s="139"/>
      <c r="N968" s="139"/>
      <c r="O968" s="139"/>
      <c r="P968" s="139"/>
      <c r="Q968" s="139"/>
      <c r="R968" s="139"/>
    </row>
    <row r="969" spans="1:18" ht="13.2">
      <c r="A969" s="139"/>
      <c r="B969" s="139"/>
      <c r="C969" s="139"/>
      <c r="D969" s="139"/>
      <c r="E969" s="139"/>
      <c r="F969" s="139"/>
      <c r="G969" s="139"/>
      <c r="H969" s="139"/>
      <c r="I969" s="139"/>
      <c r="J969" s="139"/>
      <c r="K969" s="139"/>
      <c r="L969" s="139"/>
      <c r="M969" s="139"/>
      <c r="N969" s="139"/>
      <c r="O969" s="139"/>
      <c r="P969" s="139"/>
      <c r="Q969" s="139"/>
      <c r="R969" s="139"/>
    </row>
    <row r="970" spans="1:18" ht="13.2">
      <c r="A970" s="139"/>
      <c r="B970" s="139"/>
      <c r="C970" s="139"/>
      <c r="D970" s="139"/>
      <c r="E970" s="139"/>
      <c r="F970" s="139"/>
      <c r="G970" s="139"/>
      <c r="H970" s="139"/>
      <c r="I970" s="139"/>
      <c r="J970" s="139"/>
      <c r="K970" s="139"/>
      <c r="L970" s="139"/>
      <c r="M970" s="139"/>
      <c r="N970" s="139"/>
      <c r="O970" s="139"/>
      <c r="P970" s="139"/>
      <c r="Q970" s="139"/>
      <c r="R970" s="139"/>
    </row>
    <row r="971" spans="1:18" ht="13.2">
      <c r="A971" s="139"/>
      <c r="B971" s="139"/>
      <c r="C971" s="139"/>
      <c r="D971" s="139"/>
      <c r="E971" s="139"/>
      <c r="F971" s="139"/>
      <c r="G971" s="139"/>
      <c r="H971" s="139"/>
      <c r="I971" s="139"/>
      <c r="J971" s="139"/>
      <c r="K971" s="139"/>
      <c r="L971" s="139"/>
      <c r="M971" s="139"/>
      <c r="N971" s="139"/>
      <c r="O971" s="139"/>
      <c r="P971" s="139"/>
      <c r="Q971" s="139"/>
      <c r="R971" s="139"/>
    </row>
    <row r="972" spans="1:18" ht="13.2">
      <c r="A972" s="139"/>
      <c r="B972" s="139"/>
      <c r="C972" s="139"/>
      <c r="D972" s="139"/>
      <c r="E972" s="139"/>
      <c r="F972" s="139"/>
      <c r="G972" s="139"/>
      <c r="H972" s="139"/>
      <c r="I972" s="139"/>
      <c r="J972" s="139"/>
      <c r="K972" s="139"/>
      <c r="L972" s="139"/>
      <c r="M972" s="139"/>
      <c r="N972" s="139"/>
      <c r="O972" s="139"/>
      <c r="P972" s="139"/>
      <c r="Q972" s="139"/>
      <c r="R972" s="139"/>
    </row>
    <row r="973" spans="1:18" ht="13.2">
      <c r="A973" s="139"/>
      <c r="B973" s="139"/>
      <c r="C973" s="139"/>
      <c r="D973" s="139"/>
      <c r="E973" s="139"/>
      <c r="F973" s="139"/>
      <c r="G973" s="139"/>
      <c r="H973" s="139"/>
      <c r="I973" s="139"/>
      <c r="J973" s="139"/>
      <c r="K973" s="139"/>
      <c r="L973" s="139"/>
      <c r="M973" s="139"/>
      <c r="N973" s="139"/>
      <c r="O973" s="139"/>
      <c r="P973" s="139"/>
      <c r="Q973" s="139"/>
      <c r="R973" s="139"/>
    </row>
    <row r="974" spans="1:18" ht="13.2">
      <c r="A974" s="139"/>
      <c r="B974" s="139"/>
      <c r="C974" s="139"/>
      <c r="D974" s="139"/>
      <c r="E974" s="139"/>
      <c r="F974" s="139"/>
      <c r="G974" s="139"/>
      <c r="H974" s="139"/>
      <c r="I974" s="139"/>
      <c r="J974" s="139"/>
      <c r="K974" s="139"/>
      <c r="L974" s="139"/>
      <c r="M974" s="139"/>
      <c r="N974" s="139"/>
      <c r="O974" s="139"/>
      <c r="P974" s="139"/>
      <c r="Q974" s="139"/>
      <c r="R974" s="139"/>
    </row>
    <row r="975" spans="1:18" ht="13.2">
      <c r="A975" s="139"/>
      <c r="B975" s="139"/>
      <c r="C975" s="139"/>
      <c r="D975" s="139"/>
      <c r="E975" s="139"/>
      <c r="F975" s="139"/>
      <c r="G975" s="139"/>
      <c r="H975" s="139"/>
      <c r="I975" s="139"/>
      <c r="J975" s="139"/>
      <c r="K975" s="139"/>
      <c r="L975" s="139"/>
      <c r="M975" s="139"/>
      <c r="N975" s="139"/>
      <c r="O975" s="139"/>
      <c r="P975" s="139"/>
      <c r="Q975" s="139"/>
      <c r="R975" s="139"/>
    </row>
    <row r="976" spans="1:18" ht="13.2">
      <c r="A976" s="139"/>
      <c r="B976" s="139"/>
      <c r="C976" s="139"/>
      <c r="D976" s="139"/>
      <c r="E976" s="139"/>
      <c r="F976" s="139"/>
      <c r="G976" s="139"/>
      <c r="H976" s="139"/>
      <c r="I976" s="139"/>
      <c r="J976" s="139"/>
      <c r="K976" s="139"/>
      <c r="L976" s="139"/>
      <c r="M976" s="139"/>
      <c r="N976" s="139"/>
      <c r="O976" s="139"/>
      <c r="P976" s="139"/>
      <c r="Q976" s="139"/>
      <c r="R976" s="139"/>
    </row>
    <row r="977" spans="1:18" ht="13.2">
      <c r="A977" s="139"/>
      <c r="B977" s="139"/>
      <c r="C977" s="139"/>
      <c r="D977" s="139"/>
      <c r="E977" s="139"/>
      <c r="F977" s="139"/>
      <c r="G977" s="139"/>
      <c r="H977" s="139"/>
      <c r="I977" s="139"/>
      <c r="J977" s="139"/>
      <c r="K977" s="139"/>
      <c r="L977" s="139"/>
      <c r="M977" s="139"/>
      <c r="N977" s="139"/>
      <c r="O977" s="139"/>
      <c r="P977" s="139"/>
      <c r="Q977" s="139"/>
      <c r="R977" s="139"/>
    </row>
    <row r="978" spans="1:18" ht="13.2">
      <c r="A978" s="139"/>
      <c r="B978" s="139"/>
      <c r="C978" s="139"/>
      <c r="D978" s="139"/>
      <c r="E978" s="139"/>
      <c r="F978" s="139"/>
      <c r="G978" s="139"/>
      <c r="H978" s="139"/>
      <c r="I978" s="139"/>
      <c r="J978" s="139"/>
      <c r="K978" s="139"/>
      <c r="L978" s="139"/>
      <c r="M978" s="139"/>
      <c r="N978" s="139"/>
      <c r="O978" s="139"/>
      <c r="P978" s="139"/>
      <c r="Q978" s="139"/>
      <c r="R978" s="139"/>
    </row>
    <row r="979" spans="1:18" ht="13.2">
      <c r="A979" s="139"/>
      <c r="B979" s="139"/>
      <c r="C979" s="139"/>
      <c r="D979" s="139"/>
      <c r="E979" s="139"/>
      <c r="F979" s="139"/>
      <c r="G979" s="139"/>
      <c r="H979" s="139"/>
      <c r="I979" s="139"/>
      <c r="J979" s="139"/>
      <c r="K979" s="139"/>
      <c r="L979" s="139"/>
      <c r="M979" s="139"/>
      <c r="N979" s="139"/>
      <c r="O979" s="139"/>
      <c r="P979" s="139"/>
      <c r="Q979" s="139"/>
      <c r="R979" s="139"/>
    </row>
    <row r="980" spans="1:18" ht="13.2">
      <c r="A980" s="139"/>
      <c r="B980" s="139"/>
      <c r="C980" s="139"/>
      <c r="D980" s="139"/>
      <c r="E980" s="139"/>
      <c r="F980" s="139"/>
      <c r="G980" s="139"/>
      <c r="H980" s="139"/>
      <c r="I980" s="139"/>
      <c r="J980" s="139"/>
      <c r="K980" s="139"/>
      <c r="L980" s="139"/>
      <c r="M980" s="139"/>
      <c r="N980" s="139"/>
      <c r="O980" s="139"/>
      <c r="P980" s="139"/>
      <c r="Q980" s="139"/>
      <c r="R980" s="139"/>
    </row>
    <row r="981" spans="1:18" ht="13.2">
      <c r="A981" s="139"/>
      <c r="B981" s="139"/>
      <c r="C981" s="139"/>
      <c r="D981" s="139"/>
      <c r="E981" s="139"/>
      <c r="F981" s="139"/>
      <c r="G981" s="139"/>
      <c r="H981" s="139"/>
      <c r="I981" s="139"/>
      <c r="J981" s="139"/>
      <c r="K981" s="139"/>
      <c r="L981" s="139"/>
      <c r="M981" s="139"/>
      <c r="N981" s="139"/>
      <c r="O981" s="139"/>
      <c r="P981" s="139"/>
      <c r="Q981" s="139"/>
      <c r="R981" s="139"/>
    </row>
    <row r="982" spans="1:18" ht="13.2">
      <c r="A982" s="139"/>
      <c r="B982" s="139"/>
      <c r="C982" s="139"/>
      <c r="D982" s="139"/>
      <c r="E982" s="139"/>
      <c r="F982" s="139"/>
      <c r="G982" s="139"/>
      <c r="H982" s="139"/>
      <c r="I982" s="139"/>
      <c r="J982" s="139"/>
      <c r="K982" s="139"/>
      <c r="L982" s="139"/>
      <c r="M982" s="139"/>
      <c r="N982" s="139"/>
      <c r="O982" s="139"/>
      <c r="P982" s="139"/>
      <c r="Q982" s="139"/>
      <c r="R982" s="139"/>
    </row>
    <row r="983" spans="1:18" ht="13.2">
      <c r="A983" s="139"/>
      <c r="B983" s="139"/>
      <c r="C983" s="139"/>
      <c r="D983" s="139"/>
      <c r="E983" s="139"/>
      <c r="F983" s="139"/>
      <c r="G983" s="139"/>
      <c r="H983" s="139"/>
      <c r="I983" s="139"/>
      <c r="J983" s="139"/>
      <c r="K983" s="139"/>
      <c r="L983" s="139"/>
      <c r="M983" s="139"/>
      <c r="N983" s="139"/>
      <c r="O983" s="139"/>
      <c r="P983" s="139"/>
      <c r="Q983" s="139"/>
      <c r="R983" s="139"/>
    </row>
    <row r="984" spans="1:18" ht="13.2">
      <c r="A984" s="139"/>
      <c r="B984" s="139"/>
      <c r="C984" s="139"/>
      <c r="D984" s="139"/>
      <c r="E984" s="139"/>
      <c r="F984" s="139"/>
      <c r="G984" s="139"/>
      <c r="H984" s="139"/>
      <c r="I984" s="139"/>
      <c r="J984" s="139"/>
      <c r="K984" s="139"/>
      <c r="L984" s="139"/>
      <c r="M984" s="139"/>
      <c r="N984" s="139"/>
      <c r="O984" s="139"/>
      <c r="P984" s="139"/>
      <c r="Q984" s="139"/>
      <c r="R984" s="139"/>
    </row>
    <row r="985" spans="1:18" ht="13.2">
      <c r="A985" s="139"/>
      <c r="B985" s="139"/>
      <c r="C985" s="139"/>
      <c r="D985" s="139"/>
      <c r="E985" s="139"/>
      <c r="F985" s="139"/>
      <c r="G985" s="139"/>
      <c r="H985" s="139"/>
      <c r="I985" s="139"/>
      <c r="J985" s="139"/>
      <c r="K985" s="139"/>
      <c r="L985" s="139"/>
      <c r="M985" s="139"/>
      <c r="N985" s="139"/>
      <c r="O985" s="139"/>
      <c r="P985" s="139"/>
      <c r="Q985" s="139"/>
      <c r="R985" s="139"/>
    </row>
    <row r="986" spans="1:18" ht="13.2">
      <c r="A986" s="139"/>
      <c r="B986" s="139"/>
      <c r="C986" s="139"/>
      <c r="D986" s="139"/>
      <c r="E986" s="139"/>
      <c r="F986" s="139"/>
      <c r="G986" s="139"/>
      <c r="H986" s="139"/>
      <c r="I986" s="139"/>
      <c r="J986" s="139"/>
      <c r="K986" s="139"/>
      <c r="L986" s="139"/>
      <c r="M986" s="139"/>
      <c r="N986" s="139"/>
      <c r="O986" s="139"/>
      <c r="P986" s="139"/>
      <c r="Q986" s="139"/>
      <c r="R986" s="139"/>
    </row>
    <row r="987" spans="1:18" ht="13.2">
      <c r="A987" s="139"/>
      <c r="B987" s="139"/>
      <c r="C987" s="139"/>
      <c r="D987" s="139"/>
      <c r="E987" s="139"/>
      <c r="F987" s="139"/>
      <c r="G987" s="139"/>
      <c r="H987" s="139"/>
      <c r="I987" s="139"/>
      <c r="J987" s="139"/>
      <c r="K987" s="139"/>
      <c r="L987" s="139"/>
      <c r="M987" s="139"/>
      <c r="N987" s="139"/>
      <c r="O987" s="139"/>
      <c r="P987" s="139"/>
      <c r="Q987" s="139"/>
      <c r="R987" s="139"/>
    </row>
    <row r="988" spans="1:18" ht="13.2">
      <c r="A988" s="139"/>
      <c r="B988" s="139"/>
      <c r="C988" s="139"/>
      <c r="D988" s="139"/>
      <c r="E988" s="139"/>
      <c r="F988" s="139"/>
      <c r="G988" s="139"/>
      <c r="H988" s="139"/>
      <c r="I988" s="139"/>
      <c r="J988" s="139"/>
      <c r="K988" s="139"/>
      <c r="L988" s="139"/>
      <c r="M988" s="139"/>
      <c r="N988" s="139"/>
      <c r="O988" s="139"/>
      <c r="P988" s="139"/>
      <c r="Q988" s="139"/>
      <c r="R988" s="139"/>
    </row>
    <row r="989" spans="1:18" ht="13.2">
      <c r="A989" s="139"/>
      <c r="B989" s="139"/>
      <c r="C989" s="139"/>
      <c r="D989" s="139"/>
      <c r="E989" s="139"/>
      <c r="F989" s="139"/>
      <c r="G989" s="139"/>
      <c r="H989" s="139"/>
      <c r="I989" s="139"/>
      <c r="J989" s="139"/>
      <c r="K989" s="139"/>
      <c r="L989" s="139"/>
      <c r="M989" s="139"/>
      <c r="N989" s="139"/>
      <c r="O989" s="139"/>
      <c r="P989" s="139"/>
      <c r="Q989" s="139"/>
      <c r="R989" s="139"/>
    </row>
    <row r="990" spans="1:18" ht="13.2">
      <c r="A990" s="139"/>
      <c r="B990" s="139"/>
      <c r="C990" s="139"/>
      <c r="D990" s="139"/>
      <c r="E990" s="139"/>
      <c r="F990" s="139"/>
      <c r="G990" s="139"/>
      <c r="H990" s="139"/>
      <c r="I990" s="139"/>
      <c r="J990" s="139"/>
      <c r="K990" s="139"/>
      <c r="L990" s="139"/>
      <c r="M990" s="139"/>
      <c r="N990" s="139"/>
      <c r="O990" s="139"/>
      <c r="P990" s="139"/>
      <c r="Q990" s="139"/>
      <c r="R990" s="139"/>
    </row>
    <row r="991" spans="1:18" ht="13.2">
      <c r="A991" s="139"/>
      <c r="B991" s="139"/>
      <c r="C991" s="139"/>
      <c r="D991" s="139"/>
      <c r="E991" s="139"/>
      <c r="F991" s="139"/>
      <c r="G991" s="139"/>
      <c r="H991" s="139"/>
      <c r="I991" s="139"/>
      <c r="J991" s="139"/>
      <c r="K991" s="139"/>
      <c r="L991" s="139"/>
      <c r="M991" s="139"/>
      <c r="N991" s="139"/>
      <c r="O991" s="139"/>
      <c r="P991" s="139"/>
      <c r="Q991" s="139"/>
      <c r="R991" s="139"/>
    </row>
    <row r="992" spans="1:18" ht="13.2">
      <c r="A992" s="139"/>
      <c r="B992" s="139"/>
      <c r="C992" s="139"/>
      <c r="D992" s="139"/>
      <c r="E992" s="139"/>
      <c r="F992" s="139"/>
      <c r="G992" s="139"/>
      <c r="H992" s="139"/>
      <c r="I992" s="139"/>
      <c r="J992" s="139"/>
      <c r="K992" s="139"/>
      <c r="L992" s="139"/>
      <c r="M992" s="139"/>
      <c r="N992" s="139"/>
      <c r="O992" s="139"/>
      <c r="P992" s="139"/>
      <c r="Q992" s="139"/>
      <c r="R992" s="139"/>
    </row>
    <row r="993" spans="1:18" ht="13.2">
      <c r="A993" s="139"/>
      <c r="B993" s="139"/>
      <c r="C993" s="139"/>
      <c r="D993" s="139"/>
      <c r="E993" s="139"/>
      <c r="F993" s="139"/>
      <c r="G993" s="139"/>
      <c r="H993" s="139"/>
      <c r="I993" s="139"/>
      <c r="J993" s="139"/>
      <c r="K993" s="139"/>
      <c r="L993" s="139"/>
      <c r="M993" s="139"/>
      <c r="N993" s="139"/>
      <c r="O993" s="139"/>
      <c r="P993" s="139"/>
      <c r="Q993" s="139"/>
      <c r="R993" s="139"/>
    </row>
    <row r="994" spans="1:18" ht="13.2">
      <c r="A994" s="139"/>
      <c r="B994" s="139"/>
      <c r="C994" s="139"/>
      <c r="D994" s="139"/>
      <c r="E994" s="139"/>
      <c r="F994" s="139"/>
      <c r="G994" s="139"/>
      <c r="H994" s="139"/>
      <c r="I994" s="139"/>
      <c r="J994" s="139"/>
      <c r="K994" s="139"/>
      <c r="L994" s="139"/>
      <c r="M994" s="139"/>
      <c r="N994" s="139"/>
      <c r="O994" s="139"/>
      <c r="P994" s="139"/>
      <c r="Q994" s="139"/>
      <c r="R994" s="139"/>
    </row>
    <row r="995" spans="1:18" ht="13.2">
      <c r="A995" s="139"/>
      <c r="B995" s="139"/>
      <c r="C995" s="139"/>
      <c r="D995" s="139"/>
      <c r="E995" s="139"/>
      <c r="F995" s="139"/>
      <c r="G995" s="139"/>
      <c r="H995" s="139"/>
      <c r="I995" s="139"/>
      <c r="J995" s="139"/>
      <c r="K995" s="139"/>
      <c r="L995" s="139"/>
      <c r="M995" s="139"/>
      <c r="N995" s="139"/>
      <c r="O995" s="139"/>
      <c r="P995" s="139"/>
      <c r="Q995" s="139"/>
      <c r="R995" s="139"/>
    </row>
    <row r="996" spans="1:18" ht="13.2">
      <c r="A996" s="139"/>
      <c r="B996" s="139"/>
      <c r="C996" s="139"/>
      <c r="D996" s="139"/>
      <c r="E996" s="139"/>
      <c r="F996" s="139"/>
      <c r="G996" s="139"/>
      <c r="H996" s="139"/>
      <c r="I996" s="139"/>
      <c r="J996" s="139"/>
      <c r="K996" s="139"/>
      <c r="L996" s="139"/>
      <c r="M996" s="139"/>
      <c r="N996" s="139"/>
      <c r="O996" s="139"/>
      <c r="P996" s="139"/>
      <c r="Q996" s="139"/>
      <c r="R996" s="139"/>
    </row>
    <row r="997" spans="1:18" ht="13.2">
      <c r="A997" s="139"/>
      <c r="B997" s="139"/>
      <c r="C997" s="139"/>
      <c r="D997" s="139"/>
      <c r="E997" s="139"/>
      <c r="F997" s="139"/>
      <c r="G997" s="139"/>
      <c r="H997" s="139"/>
      <c r="I997" s="139"/>
      <c r="J997" s="139"/>
      <c r="K997" s="139"/>
      <c r="L997" s="139"/>
      <c r="M997" s="139"/>
      <c r="N997" s="139"/>
      <c r="O997" s="139"/>
      <c r="P997" s="139"/>
      <c r="Q997" s="139"/>
      <c r="R997" s="139"/>
    </row>
    <row r="998" spans="1:18" ht="13.2">
      <c r="A998" s="139"/>
      <c r="B998" s="139"/>
      <c r="C998" s="139"/>
      <c r="D998" s="139"/>
      <c r="E998" s="139"/>
      <c r="F998" s="139"/>
      <c r="G998" s="139"/>
      <c r="H998" s="139"/>
      <c r="I998" s="139"/>
      <c r="J998" s="139"/>
      <c r="K998" s="139"/>
      <c r="L998" s="139"/>
      <c r="M998" s="139"/>
      <c r="N998" s="139"/>
      <c r="O998" s="139"/>
      <c r="P998" s="139"/>
      <c r="Q998" s="139"/>
      <c r="R998" s="139"/>
    </row>
    <row r="999" spans="1:18" ht="13.2">
      <c r="A999" s="139"/>
      <c r="B999" s="139"/>
      <c r="C999" s="139"/>
      <c r="D999" s="139"/>
      <c r="E999" s="139"/>
      <c r="F999" s="139"/>
      <c r="G999" s="139"/>
      <c r="H999" s="139"/>
      <c r="I999" s="139"/>
      <c r="J999" s="139"/>
      <c r="K999" s="139"/>
      <c r="L999" s="139"/>
      <c r="M999" s="139"/>
      <c r="N999" s="139"/>
      <c r="O999" s="139"/>
      <c r="P999" s="139"/>
      <c r="Q999" s="139"/>
      <c r="R999" s="139"/>
    </row>
    <row r="1000" spans="1:18" ht="13.2">
      <c r="A1000" s="139"/>
      <c r="B1000" s="139"/>
      <c r="C1000" s="139"/>
      <c r="D1000" s="139"/>
      <c r="E1000" s="139"/>
      <c r="F1000" s="139"/>
      <c r="G1000" s="139"/>
      <c r="H1000" s="139"/>
      <c r="I1000" s="139"/>
      <c r="J1000" s="139"/>
      <c r="K1000" s="139"/>
      <c r="L1000" s="139"/>
      <c r="M1000" s="139"/>
      <c r="N1000" s="139"/>
      <c r="O1000" s="139"/>
      <c r="P1000" s="139"/>
      <c r="Q1000" s="139"/>
      <c r="R1000" s="139"/>
    </row>
  </sheetData>
  <autoFilter ref="A1:R38" xr:uid="{00000000-0009-0000-0000-000007000000}">
    <filterColumn colId="3">
      <filters>
        <filter val="12"/>
        <filter val="33"/>
        <filter val="36.36%"/>
        <filter val="IS MBSE/MDE?"/>
        <filter val="TRUE"/>
      </filters>
    </filterColumn>
  </autoFilter>
  <conditionalFormatting sqref="L1:L35">
    <cfRule type="cellIs" dxfId="3" priority="1" operator="equal">
      <formula>0</formula>
    </cfRule>
    <cfRule type="cellIs" dxfId="2" priority="2" operator="equal">
      <formula>1</formula>
    </cfRule>
  </conditionalFormatting>
  <hyperlinks>
    <hyperlink ref="R3" r:id="rId1" xr:uid="{00000000-0004-0000-0700-000000000000}"/>
    <hyperlink ref="R4" r:id="rId2" xr:uid="{00000000-0004-0000-0700-000001000000}"/>
    <hyperlink ref="R5" r:id="rId3" xr:uid="{00000000-0004-0000-0700-000002000000}"/>
    <hyperlink ref="R6" r:id="rId4" xr:uid="{00000000-0004-0000-0700-000003000000}"/>
    <hyperlink ref="R7" r:id="rId5" xr:uid="{00000000-0004-0000-0700-000004000000}"/>
    <hyperlink ref="R9" r:id="rId6" xr:uid="{00000000-0004-0000-0700-000005000000}"/>
    <hyperlink ref="R10" r:id="rId7" xr:uid="{00000000-0004-0000-0700-000006000000}"/>
    <hyperlink ref="R11" r:id="rId8" xr:uid="{00000000-0004-0000-0700-000007000000}"/>
    <hyperlink ref="R13" r:id="rId9" xr:uid="{00000000-0004-0000-0700-000008000000}"/>
    <hyperlink ref="R14" r:id="rId10" xr:uid="{00000000-0004-0000-0700-000009000000}"/>
    <hyperlink ref="R15" r:id="rId11" xr:uid="{00000000-0004-0000-0700-00000A000000}"/>
    <hyperlink ref="R16" r:id="rId12" xr:uid="{00000000-0004-0000-0700-00000B000000}"/>
    <hyperlink ref="N17" r:id="rId13" xr:uid="{00000000-0004-0000-0700-00000C000000}"/>
    <hyperlink ref="R17" r:id="rId14" xr:uid="{00000000-0004-0000-0700-00000D000000}"/>
    <hyperlink ref="R19" r:id="rId15" xr:uid="{00000000-0004-0000-0700-00000E000000}"/>
    <hyperlink ref="R20" r:id="rId16" xr:uid="{00000000-0004-0000-0700-00000F000000}"/>
    <hyperlink ref="R21" r:id="rId17" xr:uid="{00000000-0004-0000-0700-000010000000}"/>
    <hyperlink ref="R22" r:id="rId18" xr:uid="{00000000-0004-0000-0700-000011000000}"/>
    <hyperlink ref="R23" r:id="rId19" xr:uid="{00000000-0004-0000-0700-000012000000}"/>
    <hyperlink ref="R24" r:id="rId20" xr:uid="{00000000-0004-0000-0700-000013000000}"/>
    <hyperlink ref="R25" r:id="rId21" xr:uid="{00000000-0004-0000-0700-000014000000}"/>
    <hyperlink ref="R26" r:id="rId22" xr:uid="{00000000-0004-0000-0700-000015000000}"/>
    <hyperlink ref="R27" r:id="rId23" xr:uid="{00000000-0004-0000-0700-000016000000}"/>
    <hyperlink ref="R28" r:id="rId24" xr:uid="{00000000-0004-0000-0700-000017000000}"/>
    <hyperlink ref="R29" r:id="rId25" xr:uid="{00000000-0004-0000-0700-000018000000}"/>
    <hyperlink ref="R30" r:id="rId26" xr:uid="{00000000-0004-0000-0700-000019000000}"/>
    <hyperlink ref="R31" r:id="rId27" xr:uid="{00000000-0004-0000-0700-00001A000000}"/>
    <hyperlink ref="R32" r:id="rId28" xr:uid="{00000000-0004-0000-0700-00001B000000}"/>
    <hyperlink ref="R33" r:id="rId29" xr:uid="{00000000-0004-0000-0700-00001C000000}"/>
    <hyperlink ref="R34" r:id="rId30" xr:uid="{00000000-0004-0000-0700-00001D000000}"/>
    <hyperlink ref="R35" r:id="rId31" xr:uid="{00000000-0004-0000-0700-00001E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Z176"/>
  <sheetViews>
    <sheetView workbookViewId="0">
      <pane xSplit="4" ySplit="2" topLeftCell="X3" activePane="bottomRight" state="frozen"/>
      <selection pane="topRight" activeCell="E1" sqref="E1"/>
      <selection pane="bottomLeft" activeCell="A3" sqref="A3"/>
      <selection pane="bottomRight" activeCell="AH53" sqref="AH53"/>
    </sheetView>
  </sheetViews>
  <sheetFormatPr defaultColWidth="12.6640625" defaultRowHeight="15.75" customHeight="1"/>
  <cols>
    <col min="1" max="1" width="4.44140625" customWidth="1"/>
    <col min="2" max="2" width="11.5546875" bestFit="1" customWidth="1"/>
    <col min="3" max="3" width="43.88671875" customWidth="1"/>
    <col min="4" max="4" width="55.33203125" customWidth="1"/>
    <col min="5" max="5" width="5" bestFit="1" customWidth="1"/>
    <col min="6" max="6" width="65.44140625" customWidth="1"/>
    <col min="7" max="7" width="8" bestFit="1" customWidth="1"/>
    <col min="8" max="8" width="19.6640625" hidden="1" customWidth="1"/>
    <col min="9" max="9" width="58.44140625" bestFit="1" customWidth="1"/>
    <col min="10" max="10" width="19.6640625" hidden="1" customWidth="1"/>
    <col min="11" max="11" width="39.109375" hidden="1" customWidth="1"/>
    <col min="12" max="17" width="19.6640625" hidden="1" customWidth="1"/>
    <col min="18" max="18" width="21.5546875" bestFit="1" customWidth="1"/>
    <col min="19" max="19" width="19.6640625" hidden="1" customWidth="1"/>
    <col min="20" max="20" width="7.6640625" bestFit="1" customWidth="1"/>
    <col min="21" max="21" width="8.33203125" bestFit="1" customWidth="1"/>
    <col min="22" max="28" width="2.88671875" customWidth="1"/>
    <col min="29" max="29" width="4.6640625" customWidth="1"/>
    <col min="30" max="30" width="8.44140625" customWidth="1"/>
    <col min="31" max="31" width="2.77734375" customWidth="1"/>
    <col min="32" max="32" width="14" customWidth="1"/>
    <col min="33" max="33" width="2" customWidth="1"/>
    <col min="34" max="34" width="9.44140625" customWidth="1"/>
    <col min="35" max="35" width="9.88671875" customWidth="1"/>
    <col min="36" max="36" width="3.44140625" customWidth="1"/>
    <col min="37" max="40" width="2.44140625" customWidth="1"/>
    <col min="41" max="41" width="3.5546875" bestFit="1" customWidth="1"/>
    <col min="42" max="42" width="3.5546875" customWidth="1"/>
    <col min="43" max="43" width="4.6640625" customWidth="1"/>
    <col min="44" max="44" width="9" customWidth="1"/>
    <col min="45" max="45" width="3.5546875" bestFit="1" customWidth="1"/>
    <col min="46" max="46" width="3.88671875" bestFit="1" customWidth="1"/>
    <col min="47" max="47" width="5.109375" bestFit="1" customWidth="1"/>
    <col min="48" max="48" width="6" bestFit="1" customWidth="1"/>
    <col min="49" max="49" width="3.5546875" bestFit="1" customWidth="1"/>
    <col min="50" max="50" width="4" bestFit="1" customWidth="1"/>
    <col min="51" max="51" width="3.88671875" bestFit="1" customWidth="1"/>
    <col min="52" max="52" width="4" bestFit="1" customWidth="1"/>
  </cols>
  <sheetData>
    <row r="1" spans="1:52" ht="24" customHeight="1">
      <c r="A1" s="140"/>
      <c r="B1" s="140"/>
      <c r="C1" s="140"/>
      <c r="D1" s="140"/>
      <c r="E1" s="140"/>
      <c r="F1" s="140"/>
      <c r="G1" s="140"/>
      <c r="H1" s="140"/>
      <c r="I1" s="140"/>
      <c r="J1" s="140"/>
      <c r="K1" s="140"/>
      <c r="L1" s="140"/>
      <c r="M1" s="140"/>
      <c r="N1" s="140"/>
      <c r="O1" s="140"/>
      <c r="P1" s="140"/>
      <c r="Q1" s="140"/>
      <c r="R1" s="140"/>
      <c r="S1" s="140"/>
      <c r="T1" s="141"/>
      <c r="U1" s="141"/>
      <c r="V1" s="141"/>
      <c r="W1" s="141"/>
      <c r="X1" s="141"/>
      <c r="Y1" s="141"/>
      <c r="Z1" s="141"/>
      <c r="AA1" s="141"/>
      <c r="AB1" s="141"/>
      <c r="AC1" s="142"/>
      <c r="AD1" s="143"/>
      <c r="AE1" s="141"/>
      <c r="AF1" s="144"/>
      <c r="AG1" s="145"/>
      <c r="AH1" s="141"/>
      <c r="AI1" s="141"/>
      <c r="AJ1" s="141"/>
      <c r="AK1" s="141"/>
      <c r="AL1" s="141"/>
      <c r="AM1" s="141"/>
      <c r="AN1" s="141"/>
      <c r="AO1" s="141"/>
      <c r="AP1" s="141"/>
      <c r="AQ1" s="142"/>
      <c r="AR1" s="143"/>
      <c r="AS1" s="146"/>
      <c r="AT1" s="147"/>
      <c r="AU1" s="141"/>
      <c r="AV1" s="148"/>
      <c r="AW1" s="141"/>
      <c r="AX1" s="141"/>
      <c r="AY1" s="149"/>
      <c r="AZ1" s="149"/>
    </row>
    <row r="2" spans="1:52" ht="138">
      <c r="A2" s="150" t="s">
        <v>63</v>
      </c>
      <c r="B2" s="150" t="s">
        <v>3645</v>
      </c>
      <c r="C2" s="150" t="s">
        <v>3646</v>
      </c>
      <c r="D2" s="150" t="s">
        <v>64</v>
      </c>
      <c r="E2" s="150" t="s">
        <v>65</v>
      </c>
      <c r="F2" s="150" t="s">
        <v>71</v>
      </c>
      <c r="G2" s="150" t="s">
        <v>72</v>
      </c>
      <c r="H2" s="150" t="s">
        <v>73</v>
      </c>
      <c r="I2" s="150" t="s">
        <v>25</v>
      </c>
      <c r="J2" s="150" t="s">
        <v>75</v>
      </c>
      <c r="K2" s="150" t="s">
        <v>76</v>
      </c>
      <c r="L2" s="150" t="s">
        <v>77</v>
      </c>
      <c r="M2" s="150" t="s">
        <v>3647</v>
      </c>
      <c r="N2" s="150" t="s">
        <v>66</v>
      </c>
      <c r="O2" s="150" t="s">
        <v>78</v>
      </c>
      <c r="P2" s="150" t="s">
        <v>79</v>
      </c>
      <c r="Q2" s="150" t="s">
        <v>80</v>
      </c>
      <c r="R2" s="150" t="s">
        <v>81</v>
      </c>
      <c r="S2" s="150" t="s">
        <v>82</v>
      </c>
      <c r="T2" s="151" t="s">
        <v>83</v>
      </c>
      <c r="U2" s="151" t="s">
        <v>84</v>
      </c>
      <c r="V2" s="151" t="s">
        <v>85</v>
      </c>
      <c r="W2" s="151" t="s">
        <v>86</v>
      </c>
      <c r="X2" s="151" t="s">
        <v>87</v>
      </c>
      <c r="Y2" s="151" t="s">
        <v>88</v>
      </c>
      <c r="Z2" s="151" t="s">
        <v>89</v>
      </c>
      <c r="AA2" s="151" t="s">
        <v>90</v>
      </c>
      <c r="AB2" s="151" t="s">
        <v>91</v>
      </c>
      <c r="AC2" s="41" t="s">
        <v>3648</v>
      </c>
      <c r="AD2" s="35" t="s">
        <v>3649</v>
      </c>
      <c r="AE2" s="151" t="s">
        <v>93</v>
      </c>
      <c r="AF2" s="152" t="s">
        <v>94</v>
      </c>
      <c r="AG2" s="153"/>
      <c r="AH2" s="151" t="s">
        <v>95</v>
      </c>
      <c r="AI2" s="151" t="s">
        <v>84</v>
      </c>
      <c r="AJ2" s="151" t="s">
        <v>85</v>
      </c>
      <c r="AK2" s="151" t="s">
        <v>86</v>
      </c>
      <c r="AL2" s="151" t="s">
        <v>87</v>
      </c>
      <c r="AM2" s="151" t="s">
        <v>88</v>
      </c>
      <c r="AN2" s="151" t="s">
        <v>89</v>
      </c>
      <c r="AO2" s="151" t="s">
        <v>90</v>
      </c>
      <c r="AP2" s="151" t="s">
        <v>91</v>
      </c>
      <c r="AQ2" s="41" t="s">
        <v>3648</v>
      </c>
      <c r="AR2" s="35" t="s">
        <v>3650</v>
      </c>
      <c r="AS2" s="154" t="s">
        <v>93</v>
      </c>
      <c r="AT2" s="155" t="s">
        <v>97</v>
      </c>
      <c r="AU2" s="151" t="s">
        <v>98</v>
      </c>
      <c r="AV2" s="156" t="s">
        <v>84</v>
      </c>
      <c r="AW2" s="151" t="s">
        <v>99</v>
      </c>
      <c r="AX2" s="151" t="s">
        <v>100</v>
      </c>
      <c r="AY2" s="157" t="s">
        <v>3651</v>
      </c>
      <c r="AZ2" s="157" t="s">
        <v>3652</v>
      </c>
    </row>
    <row r="3" spans="1:52" ht="27">
      <c r="A3" s="158">
        <v>1</v>
      </c>
      <c r="B3" s="158" t="s">
        <v>3653</v>
      </c>
      <c r="C3" s="158" t="s">
        <v>2340</v>
      </c>
      <c r="D3" s="158" t="s">
        <v>3654</v>
      </c>
      <c r="E3" s="159">
        <v>2019</v>
      </c>
      <c r="F3" s="158" t="s">
        <v>3655</v>
      </c>
      <c r="G3" s="159">
        <v>28</v>
      </c>
      <c r="H3" s="158" t="s">
        <v>3656</v>
      </c>
      <c r="I3" s="160" t="s">
        <v>3657</v>
      </c>
      <c r="J3" s="158" t="s">
        <v>3658</v>
      </c>
      <c r="K3" s="158" t="s">
        <v>3659</v>
      </c>
      <c r="L3" s="286" t="s">
        <v>3660</v>
      </c>
      <c r="M3" s="287"/>
      <c r="N3" s="158" t="s">
        <v>1848</v>
      </c>
      <c r="O3" s="161">
        <v>43800</v>
      </c>
      <c r="P3" s="158"/>
      <c r="Q3" s="158" t="s">
        <v>119</v>
      </c>
      <c r="R3" s="158" t="s">
        <v>120</v>
      </c>
      <c r="S3" s="158" t="s">
        <v>3661</v>
      </c>
      <c r="T3" s="162" t="s">
        <v>138</v>
      </c>
      <c r="U3" s="163" t="s">
        <v>139</v>
      </c>
      <c r="V3" s="49" t="b">
        <v>0</v>
      </c>
      <c r="W3" s="49" t="b">
        <v>0</v>
      </c>
      <c r="X3" s="49" t="b">
        <v>0</v>
      </c>
      <c r="Y3" s="50" t="b">
        <v>0</v>
      </c>
      <c r="Z3" s="50" t="b">
        <v>0</v>
      </c>
      <c r="AA3" s="50" t="b">
        <v>0</v>
      </c>
      <c r="AB3" s="50" t="b">
        <v>1</v>
      </c>
      <c r="AC3" s="52" t="b">
        <v>0</v>
      </c>
      <c r="AD3" s="50" t="b">
        <v>0</v>
      </c>
      <c r="AE3" s="163">
        <f t="shared" ref="AE3:AE173" si="0">IF(AND(COUNTIF(V3:X3,TRUE)&gt;0, COUNTIF(Y3:AD3,TRUE)&lt;1), 1, 0)</f>
        <v>0</v>
      </c>
      <c r="AF3" s="163"/>
      <c r="AG3" s="47"/>
      <c r="AH3" s="162" t="s">
        <v>126</v>
      </c>
      <c r="AI3" s="163" t="s">
        <v>443</v>
      </c>
      <c r="AJ3" s="49" t="b">
        <v>0</v>
      </c>
      <c r="AK3" s="49" t="b">
        <v>0</v>
      </c>
      <c r="AL3" s="49" t="b">
        <v>0</v>
      </c>
      <c r="AM3" s="50" t="b">
        <v>0</v>
      </c>
      <c r="AN3" s="50" t="b">
        <v>0</v>
      </c>
      <c r="AO3" s="50" t="b">
        <v>0</v>
      </c>
      <c r="AP3" s="50" t="b">
        <v>1</v>
      </c>
      <c r="AQ3" s="52" t="b">
        <v>0</v>
      </c>
      <c r="AR3" s="50" t="b">
        <v>1</v>
      </c>
      <c r="AS3" s="164">
        <f t="shared" ref="AS3:AS173" si="1">IF(AND(COUNTIF(AJ3:AL3,TRUE)&gt;0, COUNTIF(AM3:AR3,TRUE)&lt;1), 1, 0)</f>
        <v>0</v>
      </c>
      <c r="AT3" s="165">
        <f t="shared" ref="AT3:AT34" si="2">IF(AE3&lt;&gt;AS3, 1, 0)</f>
        <v>0</v>
      </c>
      <c r="AU3" s="162"/>
      <c r="AV3" s="163"/>
      <c r="AW3" s="49" t="b">
        <f t="shared" ref="AW3:AW11" si="3">IF(AND(AE3,AS3,NOT(AT3)),TRUE,FALSE)</f>
        <v>0</v>
      </c>
      <c r="AX3" s="50" t="b">
        <f t="shared" ref="AX3:AX11" si="4">IF(AND(NOT(AE3),NOT(AS3)),TRUE,FALSE)</f>
        <v>1</v>
      </c>
      <c r="AY3" s="165">
        <f t="shared" ref="AY3:AY173" si="5">IF(AND(NOT(AW3),NOT(AX3)),1,0)</f>
        <v>0</v>
      </c>
      <c r="AZ3" s="165">
        <f t="shared" ref="AZ3:AZ34" si="6">IF(+COUNTA(COUNTA(AJ3),AJ3:AR3)&gt;0,1,0)</f>
        <v>1</v>
      </c>
    </row>
    <row r="4" spans="1:52" ht="27">
      <c r="A4" s="166">
        <v>2</v>
      </c>
      <c r="B4" s="166" t="s">
        <v>3653</v>
      </c>
      <c r="C4" s="166" t="s">
        <v>2340</v>
      </c>
      <c r="D4" s="166" t="s">
        <v>3662</v>
      </c>
      <c r="E4" s="167">
        <v>2019</v>
      </c>
      <c r="F4" s="166" t="s">
        <v>3663</v>
      </c>
      <c r="G4" s="167">
        <v>3</v>
      </c>
      <c r="H4" s="166" t="s">
        <v>3664</v>
      </c>
      <c r="I4" s="168" t="s">
        <v>3665</v>
      </c>
      <c r="J4" s="166" t="s">
        <v>3666</v>
      </c>
      <c r="K4" s="166" t="s">
        <v>3667</v>
      </c>
      <c r="L4" s="284" t="s">
        <v>3668</v>
      </c>
      <c r="M4" s="285"/>
      <c r="N4" s="166" t="s">
        <v>117</v>
      </c>
      <c r="O4" s="169">
        <v>43739</v>
      </c>
      <c r="P4" s="166"/>
      <c r="Q4" s="166" t="s">
        <v>119</v>
      </c>
      <c r="R4" s="166" t="s">
        <v>3669</v>
      </c>
      <c r="S4" s="166" t="s">
        <v>3670</v>
      </c>
      <c r="T4" s="170" t="s">
        <v>138</v>
      </c>
      <c r="U4" s="171" t="s">
        <v>139</v>
      </c>
      <c r="V4" s="49" t="b">
        <v>0</v>
      </c>
      <c r="W4" s="49" t="b">
        <v>0</v>
      </c>
      <c r="X4" s="49" t="b">
        <v>1</v>
      </c>
      <c r="Y4" s="50" t="b">
        <v>0</v>
      </c>
      <c r="Z4" s="50" t="b">
        <v>0</v>
      </c>
      <c r="AA4" s="50" t="b">
        <v>0</v>
      </c>
      <c r="AB4" s="50" t="b">
        <v>1</v>
      </c>
      <c r="AC4" s="52" t="b">
        <v>0</v>
      </c>
      <c r="AD4" s="50" t="b">
        <v>0</v>
      </c>
      <c r="AE4" s="171">
        <f t="shared" si="0"/>
        <v>0</v>
      </c>
      <c r="AF4" s="171"/>
      <c r="AG4" s="47"/>
      <c r="AH4" s="170" t="s">
        <v>126</v>
      </c>
      <c r="AI4" s="171" t="s">
        <v>443</v>
      </c>
      <c r="AJ4" s="49" t="b">
        <v>1</v>
      </c>
      <c r="AK4" s="49" t="b">
        <v>0</v>
      </c>
      <c r="AL4" s="49" t="b">
        <v>0</v>
      </c>
      <c r="AM4" s="50" t="b">
        <v>0</v>
      </c>
      <c r="AN4" s="50" t="b">
        <v>0</v>
      </c>
      <c r="AO4" s="50" t="b">
        <v>0</v>
      </c>
      <c r="AP4" s="50" t="b">
        <v>1</v>
      </c>
      <c r="AQ4" s="52" t="b">
        <v>0</v>
      </c>
      <c r="AR4" s="50" t="b">
        <v>0</v>
      </c>
      <c r="AS4" s="172">
        <f t="shared" si="1"/>
        <v>0</v>
      </c>
      <c r="AT4" s="173">
        <f t="shared" si="2"/>
        <v>0</v>
      </c>
      <c r="AU4" s="170"/>
      <c r="AV4" s="171"/>
      <c r="AW4" s="49" t="b">
        <f t="shared" si="3"/>
        <v>0</v>
      </c>
      <c r="AX4" s="50" t="b">
        <f t="shared" si="4"/>
        <v>1</v>
      </c>
      <c r="AY4" s="173">
        <f t="shared" si="5"/>
        <v>0</v>
      </c>
      <c r="AZ4" s="173">
        <f t="shared" si="6"/>
        <v>1</v>
      </c>
    </row>
    <row r="5" spans="1:52" ht="27">
      <c r="A5" s="158">
        <v>3</v>
      </c>
      <c r="B5" s="158" t="s">
        <v>3653</v>
      </c>
      <c r="C5" s="158" t="s">
        <v>2340</v>
      </c>
      <c r="D5" s="158" t="s">
        <v>3671</v>
      </c>
      <c r="E5" s="159">
        <v>2021</v>
      </c>
      <c r="F5" s="158" t="s">
        <v>3672</v>
      </c>
      <c r="G5" s="159">
        <v>10</v>
      </c>
      <c r="H5" s="158" t="s">
        <v>3673</v>
      </c>
      <c r="I5" s="160" t="s">
        <v>3674</v>
      </c>
      <c r="J5" s="158" t="s">
        <v>3675</v>
      </c>
      <c r="K5" s="158" t="s">
        <v>3676</v>
      </c>
      <c r="L5" s="286" t="s">
        <v>3677</v>
      </c>
      <c r="M5" s="287"/>
      <c r="N5" s="158" t="s">
        <v>1667</v>
      </c>
      <c r="O5" s="161">
        <v>44317</v>
      </c>
      <c r="P5" s="159">
        <v>33210793</v>
      </c>
      <c r="Q5" s="158" t="s">
        <v>119</v>
      </c>
      <c r="R5" s="158" t="s">
        <v>120</v>
      </c>
      <c r="S5" s="158" t="s">
        <v>3678</v>
      </c>
      <c r="T5" s="162" t="s">
        <v>138</v>
      </c>
      <c r="U5" s="163" t="s">
        <v>139</v>
      </c>
      <c r="V5" s="49" t="b">
        <v>0</v>
      </c>
      <c r="W5" s="49" t="b">
        <v>0</v>
      </c>
      <c r="X5" s="49" t="b">
        <v>0</v>
      </c>
      <c r="Y5" s="50" t="b">
        <v>0</v>
      </c>
      <c r="Z5" s="50" t="b">
        <v>0</v>
      </c>
      <c r="AA5" s="50" t="b">
        <v>0</v>
      </c>
      <c r="AB5" s="50" t="b">
        <v>1</v>
      </c>
      <c r="AC5" s="52" t="b">
        <v>0</v>
      </c>
      <c r="AD5" s="50" t="b">
        <v>0</v>
      </c>
      <c r="AE5" s="163">
        <f t="shared" si="0"/>
        <v>0</v>
      </c>
      <c r="AF5" s="163"/>
      <c r="AG5" s="47"/>
      <c r="AH5" s="162" t="s">
        <v>126</v>
      </c>
      <c r="AI5" s="163" t="s">
        <v>443</v>
      </c>
      <c r="AJ5" s="49" t="b">
        <v>0</v>
      </c>
      <c r="AK5" s="49" t="b">
        <v>0</v>
      </c>
      <c r="AL5" s="49" t="b">
        <v>0</v>
      </c>
      <c r="AM5" s="50" t="b">
        <v>0</v>
      </c>
      <c r="AN5" s="50" t="b">
        <v>0</v>
      </c>
      <c r="AO5" s="50" t="b">
        <v>0</v>
      </c>
      <c r="AP5" s="50" t="b">
        <v>1</v>
      </c>
      <c r="AQ5" s="52" t="b">
        <v>0</v>
      </c>
      <c r="AR5" s="50" t="b">
        <v>1</v>
      </c>
      <c r="AS5" s="164">
        <f t="shared" si="1"/>
        <v>0</v>
      </c>
      <c r="AT5" s="165">
        <f t="shared" si="2"/>
        <v>0</v>
      </c>
      <c r="AU5" s="162"/>
      <c r="AV5" s="163"/>
      <c r="AW5" s="49" t="b">
        <f t="shared" si="3"/>
        <v>0</v>
      </c>
      <c r="AX5" s="50" t="b">
        <f t="shared" si="4"/>
        <v>1</v>
      </c>
      <c r="AY5" s="165">
        <f t="shared" si="5"/>
        <v>0</v>
      </c>
      <c r="AZ5" s="165">
        <f t="shared" si="6"/>
        <v>1</v>
      </c>
    </row>
    <row r="6" spans="1:52" ht="27">
      <c r="A6" s="166">
        <v>4</v>
      </c>
      <c r="B6" s="166" t="s">
        <v>3653</v>
      </c>
      <c r="C6" s="166" t="s">
        <v>2340</v>
      </c>
      <c r="D6" s="166" t="s">
        <v>3679</v>
      </c>
      <c r="E6" s="167">
        <v>2019</v>
      </c>
      <c r="F6" s="166" t="s">
        <v>3680</v>
      </c>
      <c r="G6" s="167">
        <v>13</v>
      </c>
      <c r="H6" s="166" t="s">
        <v>3681</v>
      </c>
      <c r="I6" s="168" t="s">
        <v>3682</v>
      </c>
      <c r="J6" s="166" t="s">
        <v>3683</v>
      </c>
      <c r="K6" s="166" t="s">
        <v>3684</v>
      </c>
      <c r="L6" s="284" t="s">
        <v>3685</v>
      </c>
      <c r="M6" s="285"/>
      <c r="N6" s="166" t="s">
        <v>117</v>
      </c>
      <c r="O6" s="169">
        <v>43563</v>
      </c>
      <c r="P6" s="166"/>
      <c r="Q6" s="166" t="s">
        <v>119</v>
      </c>
      <c r="R6" s="166" t="s">
        <v>3669</v>
      </c>
      <c r="S6" s="166" t="s">
        <v>3686</v>
      </c>
      <c r="T6" s="170" t="s">
        <v>138</v>
      </c>
      <c r="U6" s="171" t="s">
        <v>139</v>
      </c>
      <c r="V6" s="49" t="b">
        <v>0</v>
      </c>
      <c r="W6" s="49" t="b">
        <v>0</v>
      </c>
      <c r="X6" s="49" t="b">
        <v>0</v>
      </c>
      <c r="Y6" s="50" t="b">
        <v>0</v>
      </c>
      <c r="Z6" s="50" t="b">
        <v>0</v>
      </c>
      <c r="AA6" s="50" t="b">
        <v>0</v>
      </c>
      <c r="AB6" s="50" t="b">
        <v>0</v>
      </c>
      <c r="AC6" s="52" t="b">
        <v>0</v>
      </c>
      <c r="AD6" s="50" t="b">
        <v>1</v>
      </c>
      <c r="AE6" s="171">
        <f t="shared" si="0"/>
        <v>0</v>
      </c>
      <c r="AF6" s="171" t="s">
        <v>3687</v>
      </c>
      <c r="AG6" s="47"/>
      <c r="AH6" s="170" t="s">
        <v>126</v>
      </c>
      <c r="AI6" s="171" t="s">
        <v>443</v>
      </c>
      <c r="AJ6" s="49" t="b">
        <v>0</v>
      </c>
      <c r="AK6" s="49" t="b">
        <v>0</v>
      </c>
      <c r="AL6" s="49" t="b">
        <v>0</v>
      </c>
      <c r="AM6" s="50" t="b">
        <v>0</v>
      </c>
      <c r="AN6" s="50" t="b">
        <v>0</v>
      </c>
      <c r="AO6" s="50" t="b">
        <v>0</v>
      </c>
      <c r="AP6" s="50" t="b">
        <v>0</v>
      </c>
      <c r="AQ6" s="52" t="b">
        <v>0</v>
      </c>
      <c r="AR6" s="50" t="b">
        <v>1</v>
      </c>
      <c r="AS6" s="172">
        <f t="shared" si="1"/>
        <v>0</v>
      </c>
      <c r="AT6" s="173">
        <f t="shared" si="2"/>
        <v>0</v>
      </c>
      <c r="AU6" s="170"/>
      <c r="AV6" s="171"/>
      <c r="AW6" s="49" t="b">
        <f t="shared" si="3"/>
        <v>0</v>
      </c>
      <c r="AX6" s="50" t="b">
        <f t="shared" si="4"/>
        <v>1</v>
      </c>
      <c r="AY6" s="173">
        <f t="shared" si="5"/>
        <v>0</v>
      </c>
      <c r="AZ6" s="173">
        <f t="shared" si="6"/>
        <v>1</v>
      </c>
    </row>
    <row r="7" spans="1:52" ht="27">
      <c r="A7" s="158">
        <v>5</v>
      </c>
      <c r="B7" s="158" t="s">
        <v>3653</v>
      </c>
      <c r="C7" s="158" t="s">
        <v>2340</v>
      </c>
      <c r="D7" s="158" t="s">
        <v>3688</v>
      </c>
      <c r="E7" s="159">
        <v>2021</v>
      </c>
      <c r="F7" s="158" t="s">
        <v>3689</v>
      </c>
      <c r="G7" s="159">
        <v>7</v>
      </c>
      <c r="H7" s="158" t="s">
        <v>3690</v>
      </c>
      <c r="I7" s="160" t="s">
        <v>3691</v>
      </c>
      <c r="J7" s="158" t="s">
        <v>3692</v>
      </c>
      <c r="K7" s="158" t="s">
        <v>3693</v>
      </c>
      <c r="L7" s="286" t="s">
        <v>3694</v>
      </c>
      <c r="M7" s="287"/>
      <c r="N7" s="158" t="s">
        <v>3695</v>
      </c>
      <c r="O7" s="161">
        <v>44258</v>
      </c>
      <c r="P7" s="158"/>
      <c r="Q7" s="158" t="s">
        <v>119</v>
      </c>
      <c r="R7" s="158" t="s">
        <v>120</v>
      </c>
      <c r="S7" s="158" t="s">
        <v>3696</v>
      </c>
      <c r="T7" s="162" t="s">
        <v>138</v>
      </c>
      <c r="U7" s="163" t="s">
        <v>139</v>
      </c>
      <c r="V7" s="49" t="b">
        <v>0</v>
      </c>
      <c r="W7" s="49" t="b">
        <v>0</v>
      </c>
      <c r="X7" s="49" t="b">
        <v>0</v>
      </c>
      <c r="Y7" s="50" t="b">
        <v>0</v>
      </c>
      <c r="Z7" s="50" t="b">
        <v>0</v>
      </c>
      <c r="AA7" s="50" t="b">
        <v>0</v>
      </c>
      <c r="AB7" s="50" t="b">
        <v>1</v>
      </c>
      <c r="AC7" s="52" t="b">
        <v>0</v>
      </c>
      <c r="AD7" s="50" t="b">
        <v>0</v>
      </c>
      <c r="AE7" s="163">
        <f t="shared" si="0"/>
        <v>0</v>
      </c>
      <c r="AF7" s="163"/>
      <c r="AG7" s="47"/>
      <c r="AH7" s="162" t="s">
        <v>126</v>
      </c>
      <c r="AI7" s="163" t="s">
        <v>443</v>
      </c>
      <c r="AJ7" s="49" t="b">
        <v>0</v>
      </c>
      <c r="AK7" s="49" t="b">
        <v>0</v>
      </c>
      <c r="AL7" s="49" t="b">
        <v>0</v>
      </c>
      <c r="AM7" s="50" t="b">
        <v>0</v>
      </c>
      <c r="AN7" s="50" t="b">
        <v>0</v>
      </c>
      <c r="AO7" s="50" t="b">
        <v>0</v>
      </c>
      <c r="AP7" s="50" t="b">
        <v>1</v>
      </c>
      <c r="AQ7" s="52" t="b">
        <v>0</v>
      </c>
      <c r="AR7" s="50" t="b">
        <v>1</v>
      </c>
      <c r="AS7" s="164">
        <f t="shared" si="1"/>
        <v>0</v>
      </c>
      <c r="AT7" s="165">
        <f t="shared" si="2"/>
        <v>0</v>
      </c>
      <c r="AU7" s="162"/>
      <c r="AV7" s="163"/>
      <c r="AW7" s="49" t="b">
        <f t="shared" si="3"/>
        <v>0</v>
      </c>
      <c r="AX7" s="50" t="b">
        <f t="shared" si="4"/>
        <v>1</v>
      </c>
      <c r="AY7" s="165">
        <f t="shared" si="5"/>
        <v>0</v>
      </c>
      <c r="AZ7" s="165">
        <f t="shared" si="6"/>
        <v>1</v>
      </c>
    </row>
    <row r="8" spans="1:52" ht="27">
      <c r="A8" s="166">
        <v>6</v>
      </c>
      <c r="B8" s="166" t="s">
        <v>3653</v>
      </c>
      <c r="C8" s="166" t="s">
        <v>2340</v>
      </c>
      <c r="D8" s="166" t="s">
        <v>3697</v>
      </c>
      <c r="E8" s="167">
        <v>2019</v>
      </c>
      <c r="F8" s="166" t="s">
        <v>3698</v>
      </c>
      <c r="G8" s="167">
        <v>27</v>
      </c>
      <c r="H8" s="166" t="s">
        <v>3699</v>
      </c>
      <c r="I8" s="168" t="s">
        <v>3700</v>
      </c>
      <c r="J8" s="166" t="s">
        <v>3701</v>
      </c>
      <c r="K8" s="166" t="s">
        <v>3702</v>
      </c>
      <c r="L8" s="284" t="s">
        <v>3703</v>
      </c>
      <c r="M8" s="285"/>
      <c r="N8" s="166" t="s">
        <v>1010</v>
      </c>
      <c r="O8" s="169">
        <v>43589</v>
      </c>
      <c r="P8" s="166"/>
      <c r="Q8" s="166" t="s">
        <v>119</v>
      </c>
      <c r="R8" s="166" t="s">
        <v>120</v>
      </c>
      <c r="S8" s="166" t="s">
        <v>3704</v>
      </c>
      <c r="T8" s="170" t="s">
        <v>138</v>
      </c>
      <c r="U8" s="171" t="s">
        <v>139</v>
      </c>
      <c r="V8" s="49" t="b">
        <v>0</v>
      </c>
      <c r="W8" s="49" t="b">
        <v>0</v>
      </c>
      <c r="X8" s="49" t="b">
        <v>0</v>
      </c>
      <c r="Y8" s="50" t="b">
        <v>0</v>
      </c>
      <c r="Z8" s="50" t="b">
        <v>0</v>
      </c>
      <c r="AA8" s="50" t="b">
        <v>0</v>
      </c>
      <c r="AB8" s="50" t="b">
        <v>1</v>
      </c>
      <c r="AC8" s="52" t="b">
        <v>0</v>
      </c>
      <c r="AD8" s="50" t="b">
        <v>0</v>
      </c>
      <c r="AE8" s="171">
        <f t="shared" si="0"/>
        <v>0</v>
      </c>
      <c r="AF8" s="171"/>
      <c r="AG8" s="47"/>
      <c r="AH8" s="170" t="s">
        <v>126</v>
      </c>
      <c r="AI8" s="171" t="s">
        <v>443</v>
      </c>
      <c r="AJ8" s="49" t="b">
        <v>0</v>
      </c>
      <c r="AK8" s="49" t="b">
        <v>0</v>
      </c>
      <c r="AL8" s="49" t="b">
        <v>0</v>
      </c>
      <c r="AM8" s="50" t="b">
        <v>0</v>
      </c>
      <c r="AN8" s="50" t="b">
        <v>0</v>
      </c>
      <c r="AO8" s="50" t="b">
        <v>0</v>
      </c>
      <c r="AP8" s="50" t="b">
        <v>1</v>
      </c>
      <c r="AQ8" s="52" t="b">
        <v>0</v>
      </c>
      <c r="AR8" s="50" t="b">
        <v>0</v>
      </c>
      <c r="AS8" s="172">
        <f t="shared" si="1"/>
        <v>0</v>
      </c>
      <c r="AT8" s="173">
        <f t="shared" si="2"/>
        <v>0</v>
      </c>
      <c r="AU8" s="170"/>
      <c r="AV8" s="171"/>
      <c r="AW8" s="49" t="b">
        <f t="shared" si="3"/>
        <v>0</v>
      </c>
      <c r="AX8" s="50" t="b">
        <f t="shared" si="4"/>
        <v>1</v>
      </c>
      <c r="AY8" s="173">
        <f t="shared" si="5"/>
        <v>0</v>
      </c>
      <c r="AZ8" s="173">
        <f t="shared" si="6"/>
        <v>1</v>
      </c>
    </row>
    <row r="9" spans="1:52" ht="27">
      <c r="A9" s="158">
        <v>7</v>
      </c>
      <c r="B9" s="158" t="s">
        <v>3653</v>
      </c>
      <c r="C9" s="158" t="s">
        <v>2340</v>
      </c>
      <c r="D9" s="158" t="s">
        <v>3705</v>
      </c>
      <c r="E9" s="159">
        <v>2020</v>
      </c>
      <c r="F9" s="158" t="s">
        <v>3706</v>
      </c>
      <c r="G9" s="159">
        <v>10</v>
      </c>
      <c r="H9" s="158" t="s">
        <v>3707</v>
      </c>
      <c r="I9" s="160" t="s">
        <v>3708</v>
      </c>
      <c r="J9" s="158" t="s">
        <v>3709</v>
      </c>
      <c r="K9" s="158" t="s">
        <v>3710</v>
      </c>
      <c r="L9" s="286" t="s">
        <v>3711</v>
      </c>
      <c r="M9" s="287"/>
      <c r="N9" s="158" t="s">
        <v>117</v>
      </c>
      <c r="O9" s="161">
        <v>44163</v>
      </c>
      <c r="P9" s="158"/>
      <c r="Q9" s="158" t="s">
        <v>119</v>
      </c>
      <c r="R9" s="158" t="s">
        <v>3669</v>
      </c>
      <c r="S9" s="158" t="s">
        <v>3712</v>
      </c>
      <c r="T9" s="162" t="s">
        <v>138</v>
      </c>
      <c r="U9" s="163" t="s">
        <v>139</v>
      </c>
      <c r="V9" s="49" t="b">
        <v>0</v>
      </c>
      <c r="W9" s="49" t="b">
        <v>0</v>
      </c>
      <c r="X9" s="49" t="b">
        <v>0</v>
      </c>
      <c r="Y9" s="50" t="b">
        <v>0</v>
      </c>
      <c r="Z9" s="50" t="b">
        <v>0</v>
      </c>
      <c r="AA9" s="50" t="b">
        <v>0</v>
      </c>
      <c r="AB9" s="50" t="b">
        <v>0</v>
      </c>
      <c r="AC9" s="52" t="b">
        <v>0</v>
      </c>
      <c r="AD9" s="50" t="b">
        <v>1</v>
      </c>
      <c r="AE9" s="163">
        <f t="shared" si="0"/>
        <v>0</v>
      </c>
      <c r="AF9" s="163" t="s">
        <v>3713</v>
      </c>
      <c r="AG9" s="47"/>
      <c r="AH9" s="162" t="s">
        <v>126</v>
      </c>
      <c r="AI9" s="163" t="s">
        <v>443</v>
      </c>
      <c r="AJ9" s="49" t="b">
        <v>0</v>
      </c>
      <c r="AK9" s="49" t="b">
        <v>0</v>
      </c>
      <c r="AL9" s="49" t="b">
        <v>0</v>
      </c>
      <c r="AM9" s="50" t="b">
        <v>0</v>
      </c>
      <c r="AN9" s="50" t="b">
        <v>0</v>
      </c>
      <c r="AO9" s="50" t="b">
        <v>0</v>
      </c>
      <c r="AP9" s="50" t="b">
        <v>0</v>
      </c>
      <c r="AQ9" s="52" t="b">
        <v>0</v>
      </c>
      <c r="AR9" s="50" t="b">
        <v>1</v>
      </c>
      <c r="AS9" s="164">
        <f t="shared" si="1"/>
        <v>0</v>
      </c>
      <c r="AT9" s="165">
        <f t="shared" si="2"/>
        <v>0</v>
      </c>
      <c r="AU9" s="162"/>
      <c r="AV9" s="163"/>
      <c r="AW9" s="49" t="b">
        <f t="shared" si="3"/>
        <v>0</v>
      </c>
      <c r="AX9" s="50" t="b">
        <f t="shared" si="4"/>
        <v>1</v>
      </c>
      <c r="AY9" s="165">
        <f t="shared" si="5"/>
        <v>0</v>
      </c>
      <c r="AZ9" s="165">
        <f t="shared" si="6"/>
        <v>1</v>
      </c>
    </row>
    <row r="10" spans="1:52" ht="27">
      <c r="A10" s="166">
        <v>8</v>
      </c>
      <c r="B10" s="166" t="s">
        <v>3653</v>
      </c>
      <c r="C10" s="166" t="s">
        <v>2340</v>
      </c>
      <c r="D10" s="166" t="s">
        <v>3714</v>
      </c>
      <c r="E10" s="167">
        <v>2021</v>
      </c>
      <c r="F10" s="166" t="s">
        <v>2149</v>
      </c>
      <c r="G10" s="167">
        <v>10</v>
      </c>
      <c r="H10" s="166" t="s">
        <v>3715</v>
      </c>
      <c r="I10" s="168" t="s">
        <v>3716</v>
      </c>
      <c r="J10" s="166" t="s">
        <v>3717</v>
      </c>
      <c r="K10" s="166" t="s">
        <v>3718</v>
      </c>
      <c r="L10" s="284" t="s">
        <v>3719</v>
      </c>
      <c r="M10" s="285"/>
      <c r="N10" s="166" t="s">
        <v>2190</v>
      </c>
      <c r="O10" s="169">
        <v>44287</v>
      </c>
      <c r="P10" s="166"/>
      <c r="Q10" s="166" t="s">
        <v>119</v>
      </c>
      <c r="R10" s="166" t="s">
        <v>120</v>
      </c>
      <c r="S10" s="166" t="s">
        <v>3720</v>
      </c>
      <c r="T10" s="170" t="s">
        <v>138</v>
      </c>
      <c r="U10" s="171" t="s">
        <v>139</v>
      </c>
      <c r="V10" s="49" t="b">
        <v>0</v>
      </c>
      <c r="W10" s="49" t="b">
        <v>0</v>
      </c>
      <c r="X10" s="49" t="b">
        <v>0</v>
      </c>
      <c r="Y10" s="50" t="b">
        <v>0</v>
      </c>
      <c r="Z10" s="50" t="b">
        <v>0</v>
      </c>
      <c r="AA10" s="50" t="b">
        <v>0</v>
      </c>
      <c r="AB10" s="50" t="b">
        <v>1</v>
      </c>
      <c r="AC10" s="52" t="b">
        <v>0</v>
      </c>
      <c r="AD10" s="50" t="b">
        <v>1</v>
      </c>
      <c r="AE10" s="171">
        <f t="shared" si="0"/>
        <v>0</v>
      </c>
      <c r="AF10" s="174" t="s">
        <v>3721</v>
      </c>
      <c r="AG10" s="47"/>
      <c r="AH10" s="170" t="s">
        <v>126</v>
      </c>
      <c r="AI10" s="171" t="s">
        <v>443</v>
      </c>
      <c r="AJ10" s="49" t="b">
        <v>0</v>
      </c>
      <c r="AK10" s="49" t="b">
        <v>0</v>
      </c>
      <c r="AL10" s="49" t="b">
        <v>0</v>
      </c>
      <c r="AM10" s="50" t="b">
        <v>0</v>
      </c>
      <c r="AN10" s="50" t="b">
        <v>0</v>
      </c>
      <c r="AO10" s="50" t="b">
        <v>0</v>
      </c>
      <c r="AP10" s="50" t="b">
        <v>0</v>
      </c>
      <c r="AQ10" s="52" t="b">
        <v>0</v>
      </c>
      <c r="AR10" s="50" t="b">
        <v>1</v>
      </c>
      <c r="AS10" s="172">
        <f t="shared" si="1"/>
        <v>0</v>
      </c>
      <c r="AT10" s="173">
        <f t="shared" si="2"/>
        <v>0</v>
      </c>
      <c r="AU10" s="170"/>
      <c r="AV10" s="171"/>
      <c r="AW10" s="49" t="b">
        <f t="shared" si="3"/>
        <v>0</v>
      </c>
      <c r="AX10" s="50" t="b">
        <f t="shared" si="4"/>
        <v>1</v>
      </c>
      <c r="AY10" s="173">
        <f t="shared" si="5"/>
        <v>0</v>
      </c>
      <c r="AZ10" s="173">
        <f t="shared" si="6"/>
        <v>1</v>
      </c>
    </row>
    <row r="11" spans="1:52" ht="27">
      <c r="A11" s="158">
        <v>9</v>
      </c>
      <c r="B11" s="158" t="s">
        <v>3653</v>
      </c>
      <c r="C11" s="158" t="s">
        <v>2340</v>
      </c>
      <c r="D11" s="158" t="s">
        <v>3722</v>
      </c>
      <c r="E11" s="159">
        <v>2021</v>
      </c>
      <c r="F11" s="158" t="s">
        <v>3723</v>
      </c>
      <c r="G11" s="159">
        <v>132</v>
      </c>
      <c r="H11" s="158" t="s">
        <v>3724</v>
      </c>
      <c r="I11" s="160" t="s">
        <v>3725</v>
      </c>
      <c r="J11" s="158" t="s">
        <v>3726</v>
      </c>
      <c r="K11" s="158" t="s">
        <v>3727</v>
      </c>
      <c r="L11" s="286" t="s">
        <v>3728</v>
      </c>
      <c r="M11" s="287"/>
      <c r="N11" s="158" t="s">
        <v>1667</v>
      </c>
      <c r="O11" s="161">
        <v>44197</v>
      </c>
      <c r="P11" s="158"/>
      <c r="Q11" s="158" t="s">
        <v>119</v>
      </c>
      <c r="R11" s="158" t="s">
        <v>120</v>
      </c>
      <c r="S11" s="158" t="s">
        <v>3729</v>
      </c>
      <c r="T11" s="162" t="s">
        <v>138</v>
      </c>
      <c r="U11" s="163" t="s">
        <v>139</v>
      </c>
      <c r="V11" s="49" t="b">
        <v>0</v>
      </c>
      <c r="W11" s="49" t="b">
        <v>0</v>
      </c>
      <c r="X11" s="49" t="b">
        <v>0</v>
      </c>
      <c r="Y11" s="50" t="b">
        <v>0</v>
      </c>
      <c r="Z11" s="50" t="b">
        <v>0</v>
      </c>
      <c r="AA11" s="50" t="b">
        <v>0</v>
      </c>
      <c r="AB11" s="50" t="b">
        <v>0</v>
      </c>
      <c r="AC11" s="52" t="b">
        <v>0</v>
      </c>
      <c r="AD11" s="50" t="b">
        <v>1</v>
      </c>
      <c r="AE11" s="163">
        <f t="shared" si="0"/>
        <v>0</v>
      </c>
      <c r="AF11" s="163" t="s">
        <v>3730</v>
      </c>
      <c r="AG11" s="47"/>
      <c r="AH11" s="162" t="s">
        <v>126</v>
      </c>
      <c r="AI11" s="163" t="s">
        <v>443</v>
      </c>
      <c r="AJ11" s="49" t="b">
        <v>0</v>
      </c>
      <c r="AK11" s="49" t="b">
        <v>0</v>
      </c>
      <c r="AL11" s="49" t="b">
        <v>0</v>
      </c>
      <c r="AM11" s="50" t="b">
        <v>0</v>
      </c>
      <c r="AN11" s="50" t="b">
        <v>0</v>
      </c>
      <c r="AO11" s="50" t="b">
        <v>0</v>
      </c>
      <c r="AP11" s="50" t="b">
        <v>0</v>
      </c>
      <c r="AQ11" s="52" t="b">
        <v>0</v>
      </c>
      <c r="AR11" s="50" t="b">
        <v>1</v>
      </c>
      <c r="AS11" s="164">
        <f t="shared" si="1"/>
        <v>0</v>
      </c>
      <c r="AT11" s="165">
        <f t="shared" si="2"/>
        <v>0</v>
      </c>
      <c r="AU11" s="162"/>
      <c r="AV11" s="163"/>
      <c r="AW11" s="49" t="b">
        <f t="shared" si="3"/>
        <v>0</v>
      </c>
      <c r="AX11" s="50" t="b">
        <f t="shared" si="4"/>
        <v>1</v>
      </c>
      <c r="AY11" s="165">
        <f t="shared" si="5"/>
        <v>0</v>
      </c>
      <c r="AZ11" s="165">
        <f t="shared" si="6"/>
        <v>1</v>
      </c>
    </row>
    <row r="12" spans="1:52" ht="27">
      <c r="A12" s="166">
        <v>10</v>
      </c>
      <c r="B12" s="166" t="s">
        <v>3731</v>
      </c>
      <c r="C12" s="166" t="s">
        <v>2340</v>
      </c>
      <c r="D12" s="166" t="s">
        <v>3732</v>
      </c>
      <c r="E12" s="167">
        <v>2024</v>
      </c>
      <c r="F12" s="166" t="s">
        <v>2092</v>
      </c>
      <c r="G12" s="167">
        <v>4</v>
      </c>
      <c r="H12" s="166" t="s">
        <v>3733</v>
      </c>
      <c r="I12" s="175" t="s">
        <v>3734</v>
      </c>
      <c r="J12" s="166" t="s">
        <v>3735</v>
      </c>
      <c r="K12" s="166" t="s">
        <v>3736</v>
      </c>
      <c r="L12" s="284" t="s">
        <v>3737</v>
      </c>
      <c r="M12" s="285"/>
      <c r="N12" s="166" t="s">
        <v>397</v>
      </c>
      <c r="O12" s="176">
        <v>45366</v>
      </c>
      <c r="P12" s="166"/>
      <c r="Q12" s="166" t="s">
        <v>119</v>
      </c>
      <c r="R12" s="166" t="s">
        <v>120</v>
      </c>
      <c r="S12" s="166" t="s">
        <v>3738</v>
      </c>
      <c r="T12" s="170" t="s">
        <v>138</v>
      </c>
      <c r="U12" s="171" t="s">
        <v>139</v>
      </c>
      <c r="V12" s="49" t="b">
        <v>1</v>
      </c>
      <c r="W12" s="49" t="b">
        <v>0</v>
      </c>
      <c r="X12" s="49" t="b">
        <v>0</v>
      </c>
      <c r="Y12" s="50" t="b">
        <v>0</v>
      </c>
      <c r="Z12" s="50" t="b">
        <v>0</v>
      </c>
      <c r="AA12" s="50" t="b">
        <v>0</v>
      </c>
      <c r="AB12" s="50" t="b">
        <v>0</v>
      </c>
      <c r="AC12" s="52" t="b">
        <v>0</v>
      </c>
      <c r="AD12" s="50" t="b">
        <v>0</v>
      </c>
      <c r="AE12" s="171">
        <f t="shared" si="0"/>
        <v>1</v>
      </c>
      <c r="AF12" s="171" t="s">
        <v>3739</v>
      </c>
      <c r="AG12" s="47"/>
      <c r="AH12" s="170" t="s">
        <v>126</v>
      </c>
      <c r="AI12" s="171" t="s">
        <v>443</v>
      </c>
      <c r="AJ12" s="49" t="b">
        <v>0</v>
      </c>
      <c r="AK12" s="49" t="b">
        <v>0</v>
      </c>
      <c r="AL12" s="49" t="b">
        <v>0</v>
      </c>
      <c r="AM12" s="50" t="b">
        <v>0</v>
      </c>
      <c r="AN12" s="50" t="b">
        <v>0</v>
      </c>
      <c r="AO12" s="50" t="b">
        <v>0</v>
      </c>
      <c r="AP12" s="50" t="b">
        <v>0</v>
      </c>
      <c r="AQ12" s="52" t="b">
        <v>0</v>
      </c>
      <c r="AR12" s="50" t="b">
        <v>1</v>
      </c>
      <c r="AS12" s="172">
        <f t="shared" si="1"/>
        <v>0</v>
      </c>
      <c r="AT12" s="173">
        <f t="shared" si="2"/>
        <v>1</v>
      </c>
      <c r="AU12" s="170" t="s">
        <v>122</v>
      </c>
      <c r="AV12" s="171" t="s">
        <v>3740</v>
      </c>
      <c r="AW12" s="49"/>
      <c r="AX12" s="50" t="b">
        <v>1</v>
      </c>
      <c r="AY12" s="173">
        <f t="shared" si="5"/>
        <v>0</v>
      </c>
      <c r="AZ12" s="173">
        <f t="shared" si="6"/>
        <v>1</v>
      </c>
    </row>
    <row r="13" spans="1:52" ht="27">
      <c r="A13" s="158">
        <v>11</v>
      </c>
      <c r="B13" s="158" t="s">
        <v>3653</v>
      </c>
      <c r="C13" s="158" t="s">
        <v>2043</v>
      </c>
      <c r="D13" s="158" t="s">
        <v>3741</v>
      </c>
      <c r="E13" s="159">
        <v>2019</v>
      </c>
      <c r="F13" s="158" t="s">
        <v>3742</v>
      </c>
      <c r="G13" s="159">
        <v>25</v>
      </c>
      <c r="H13" s="158" t="s">
        <v>3743</v>
      </c>
      <c r="I13" s="177" t="s">
        <v>3744</v>
      </c>
      <c r="J13" s="286" t="s">
        <v>3745</v>
      </c>
      <c r="K13" s="287"/>
      <c r="L13" s="286" t="s">
        <v>3746</v>
      </c>
      <c r="M13" s="287"/>
      <c r="N13" s="158" t="s">
        <v>160</v>
      </c>
      <c r="O13" s="161">
        <v>43473</v>
      </c>
      <c r="P13" s="158"/>
      <c r="Q13" s="158" t="s">
        <v>119</v>
      </c>
      <c r="R13" s="158" t="s">
        <v>3669</v>
      </c>
      <c r="S13" s="158" t="s">
        <v>3747</v>
      </c>
      <c r="T13" s="162" t="s">
        <v>138</v>
      </c>
      <c r="U13" s="163" t="s">
        <v>139</v>
      </c>
      <c r="V13" s="49" t="b">
        <v>0</v>
      </c>
      <c r="W13" s="49" t="b">
        <v>0</v>
      </c>
      <c r="X13" s="49" t="b">
        <v>0</v>
      </c>
      <c r="Y13" s="50" t="b">
        <v>0</v>
      </c>
      <c r="Z13" s="50" t="b">
        <v>0</v>
      </c>
      <c r="AA13" s="50" t="b">
        <v>0</v>
      </c>
      <c r="AB13" s="50" t="b">
        <v>1</v>
      </c>
      <c r="AC13" s="52" t="b">
        <v>0</v>
      </c>
      <c r="AD13" s="50" t="b">
        <v>1</v>
      </c>
      <c r="AE13" s="163">
        <f t="shared" si="0"/>
        <v>0</v>
      </c>
      <c r="AF13" s="163"/>
      <c r="AG13" s="47"/>
      <c r="AH13" s="162" t="s">
        <v>126</v>
      </c>
      <c r="AI13" s="163" t="s">
        <v>443</v>
      </c>
      <c r="AJ13" s="49" t="b">
        <v>0</v>
      </c>
      <c r="AK13" s="49" t="b">
        <v>0</v>
      </c>
      <c r="AL13" s="49" t="b">
        <v>0</v>
      </c>
      <c r="AM13" s="50" t="b">
        <v>0</v>
      </c>
      <c r="AN13" s="50" t="b">
        <v>0</v>
      </c>
      <c r="AO13" s="50" t="b">
        <v>0</v>
      </c>
      <c r="AP13" s="50" t="b">
        <v>1</v>
      </c>
      <c r="AQ13" s="52" t="b">
        <v>0</v>
      </c>
      <c r="AR13" s="50" t="b">
        <v>1</v>
      </c>
      <c r="AS13" s="164">
        <f t="shared" si="1"/>
        <v>0</v>
      </c>
      <c r="AT13" s="165">
        <f t="shared" si="2"/>
        <v>0</v>
      </c>
      <c r="AU13" s="162"/>
      <c r="AV13" s="163"/>
      <c r="AW13" s="49" t="b">
        <f t="shared" ref="AW13:AW39" si="7">IF(AND(AE13,AS13,NOT(AT13)),TRUE,FALSE)</f>
        <v>0</v>
      </c>
      <c r="AX13" s="50" t="b">
        <f t="shared" ref="AX13:AX39" si="8">IF(AND(NOT(AE13),NOT(AS13)),TRUE,FALSE)</f>
        <v>1</v>
      </c>
      <c r="AY13" s="165">
        <f t="shared" si="5"/>
        <v>0</v>
      </c>
      <c r="AZ13" s="165">
        <f t="shared" si="6"/>
        <v>1</v>
      </c>
    </row>
    <row r="14" spans="1:52" ht="27">
      <c r="A14" s="166">
        <v>12</v>
      </c>
      <c r="B14" s="166" t="s">
        <v>3653</v>
      </c>
      <c r="C14" s="166" t="s">
        <v>2043</v>
      </c>
      <c r="D14" s="166" t="s">
        <v>3748</v>
      </c>
      <c r="E14" s="167">
        <v>2020</v>
      </c>
      <c r="F14" s="166" t="s">
        <v>2729</v>
      </c>
      <c r="G14" s="167">
        <v>21</v>
      </c>
      <c r="H14" s="166" t="s">
        <v>3749</v>
      </c>
      <c r="I14" s="168" t="s">
        <v>3750</v>
      </c>
      <c r="J14" s="166" t="s">
        <v>3751</v>
      </c>
      <c r="K14" s="166" t="s">
        <v>3752</v>
      </c>
      <c r="L14" s="284" t="s">
        <v>3753</v>
      </c>
      <c r="M14" s="285"/>
      <c r="N14" s="166" t="s">
        <v>562</v>
      </c>
      <c r="O14" s="169">
        <v>44122</v>
      </c>
      <c r="P14" s="166"/>
      <c r="Q14" s="166" t="s">
        <v>119</v>
      </c>
      <c r="R14" s="166" t="s">
        <v>3669</v>
      </c>
      <c r="S14" s="166" t="s">
        <v>3754</v>
      </c>
      <c r="T14" s="170" t="s">
        <v>138</v>
      </c>
      <c r="U14" s="171" t="s">
        <v>139</v>
      </c>
      <c r="V14" s="49" t="b">
        <v>0</v>
      </c>
      <c r="W14" s="49" t="b">
        <v>0</v>
      </c>
      <c r="X14" s="49" t="b">
        <v>0</v>
      </c>
      <c r="Y14" s="50" t="b">
        <v>0</v>
      </c>
      <c r="Z14" s="50" t="b">
        <v>0</v>
      </c>
      <c r="AA14" s="50" t="b">
        <v>0</v>
      </c>
      <c r="AB14" s="50" t="b">
        <v>1</v>
      </c>
      <c r="AC14" s="52" t="b">
        <v>0</v>
      </c>
      <c r="AD14" s="50" t="b">
        <v>0</v>
      </c>
      <c r="AE14" s="171">
        <f t="shared" si="0"/>
        <v>0</v>
      </c>
      <c r="AF14" s="171"/>
      <c r="AG14" s="47"/>
      <c r="AH14" s="170" t="s">
        <v>126</v>
      </c>
      <c r="AI14" s="171" t="s">
        <v>443</v>
      </c>
      <c r="AJ14" s="49" t="b">
        <v>0</v>
      </c>
      <c r="AK14" s="49" t="b">
        <v>0</v>
      </c>
      <c r="AL14" s="49" t="b">
        <v>0</v>
      </c>
      <c r="AM14" s="50" t="b">
        <v>0</v>
      </c>
      <c r="AN14" s="50" t="b">
        <v>0</v>
      </c>
      <c r="AO14" s="50" t="b">
        <v>0</v>
      </c>
      <c r="AP14" s="50" t="b">
        <v>1</v>
      </c>
      <c r="AQ14" s="52" t="b">
        <v>0</v>
      </c>
      <c r="AR14" s="50" t="b">
        <v>1</v>
      </c>
      <c r="AS14" s="172">
        <f t="shared" si="1"/>
        <v>0</v>
      </c>
      <c r="AT14" s="173">
        <f t="shared" si="2"/>
        <v>0</v>
      </c>
      <c r="AU14" s="170"/>
      <c r="AV14" s="171"/>
      <c r="AW14" s="49" t="b">
        <f t="shared" si="7"/>
        <v>0</v>
      </c>
      <c r="AX14" s="50" t="b">
        <f t="shared" si="8"/>
        <v>1</v>
      </c>
      <c r="AY14" s="173">
        <f t="shared" si="5"/>
        <v>0</v>
      </c>
      <c r="AZ14" s="173">
        <f t="shared" si="6"/>
        <v>1</v>
      </c>
    </row>
    <row r="15" spans="1:52" ht="27">
      <c r="A15" s="158">
        <v>13</v>
      </c>
      <c r="B15" s="158" t="s">
        <v>3653</v>
      </c>
      <c r="C15" s="158" t="s">
        <v>2043</v>
      </c>
      <c r="D15" s="158" t="s">
        <v>3755</v>
      </c>
      <c r="E15" s="159">
        <v>2020</v>
      </c>
      <c r="F15" s="158" t="s">
        <v>3756</v>
      </c>
      <c r="G15" s="159">
        <v>432</v>
      </c>
      <c r="H15" s="158" t="s">
        <v>3757</v>
      </c>
      <c r="I15" s="160" t="s">
        <v>3758</v>
      </c>
      <c r="J15" s="158" t="s">
        <v>3759</v>
      </c>
      <c r="K15" s="158" t="s">
        <v>3760</v>
      </c>
      <c r="L15" s="286" t="s">
        <v>3761</v>
      </c>
      <c r="M15" s="287"/>
      <c r="N15" s="158" t="s">
        <v>775</v>
      </c>
      <c r="O15" s="161">
        <v>44044</v>
      </c>
      <c r="P15" s="158"/>
      <c r="Q15" s="158" t="s">
        <v>119</v>
      </c>
      <c r="R15" s="158" t="s">
        <v>120</v>
      </c>
      <c r="S15" s="158" t="s">
        <v>3762</v>
      </c>
      <c r="T15" s="162" t="s">
        <v>138</v>
      </c>
      <c r="U15" s="163" t="s">
        <v>139</v>
      </c>
      <c r="V15" s="49" t="b">
        <v>1</v>
      </c>
      <c r="W15" s="49" t="b">
        <v>0</v>
      </c>
      <c r="X15" s="49" t="b">
        <v>0</v>
      </c>
      <c r="Y15" s="50" t="b">
        <v>0</v>
      </c>
      <c r="Z15" s="50" t="b">
        <v>0</v>
      </c>
      <c r="AA15" s="50" t="b">
        <v>0</v>
      </c>
      <c r="AB15" s="50" t="b">
        <v>0</v>
      </c>
      <c r="AC15" s="52" t="b">
        <v>0</v>
      </c>
      <c r="AD15" s="50" t="b">
        <v>0</v>
      </c>
      <c r="AE15" s="163">
        <f t="shared" si="0"/>
        <v>1</v>
      </c>
      <c r="AF15" s="163"/>
      <c r="AG15" s="47"/>
      <c r="AH15" s="162" t="s">
        <v>126</v>
      </c>
      <c r="AI15" s="163" t="s">
        <v>443</v>
      </c>
      <c r="AJ15" s="49" t="b">
        <v>1</v>
      </c>
      <c r="AK15" s="49" t="b">
        <v>0</v>
      </c>
      <c r="AL15" s="49" t="b">
        <v>0</v>
      </c>
      <c r="AM15" s="50" t="b">
        <v>0</v>
      </c>
      <c r="AN15" s="50" t="b">
        <v>0</v>
      </c>
      <c r="AO15" s="50" t="b">
        <v>0</v>
      </c>
      <c r="AP15" s="50" t="b">
        <v>0</v>
      </c>
      <c r="AQ15" s="52" t="b">
        <v>0</v>
      </c>
      <c r="AR15" s="50" t="b">
        <v>0</v>
      </c>
      <c r="AS15" s="164">
        <f t="shared" si="1"/>
        <v>1</v>
      </c>
      <c r="AT15" s="165">
        <f t="shared" si="2"/>
        <v>0</v>
      </c>
      <c r="AU15" s="162"/>
      <c r="AV15" s="163"/>
      <c r="AW15" s="49" t="b">
        <f t="shared" si="7"/>
        <v>1</v>
      </c>
      <c r="AX15" s="50" t="b">
        <f t="shared" si="8"/>
        <v>0</v>
      </c>
      <c r="AY15" s="165">
        <f t="shared" si="5"/>
        <v>0</v>
      </c>
      <c r="AZ15" s="165">
        <f t="shared" si="6"/>
        <v>1</v>
      </c>
    </row>
    <row r="16" spans="1:52" ht="27">
      <c r="A16" s="166">
        <v>14</v>
      </c>
      <c r="B16" s="166" t="s">
        <v>3653</v>
      </c>
      <c r="C16" s="166" t="s">
        <v>2043</v>
      </c>
      <c r="D16" s="166" t="s">
        <v>3764</v>
      </c>
      <c r="E16" s="167">
        <v>2021</v>
      </c>
      <c r="F16" s="166" t="s">
        <v>3765</v>
      </c>
      <c r="G16" s="167">
        <v>54</v>
      </c>
      <c r="H16" s="166" t="s">
        <v>3766</v>
      </c>
      <c r="I16" s="168" t="s">
        <v>3767</v>
      </c>
      <c r="J16" s="166" t="s">
        <v>3768</v>
      </c>
      <c r="K16" s="166" t="s">
        <v>3769</v>
      </c>
      <c r="L16" s="284" t="s">
        <v>3770</v>
      </c>
      <c r="M16" s="285"/>
      <c r="N16" s="166" t="s">
        <v>210</v>
      </c>
      <c r="O16" s="169">
        <v>44317</v>
      </c>
      <c r="P16" s="166"/>
      <c r="Q16" s="166" t="s">
        <v>119</v>
      </c>
      <c r="R16" s="166" t="s">
        <v>120</v>
      </c>
      <c r="S16" s="166" t="s">
        <v>3771</v>
      </c>
      <c r="T16" s="170" t="s">
        <v>138</v>
      </c>
      <c r="U16" s="171" t="s">
        <v>139</v>
      </c>
      <c r="V16" s="49" t="b">
        <v>0</v>
      </c>
      <c r="W16" s="49" t="b">
        <v>0</v>
      </c>
      <c r="X16" s="49" t="b">
        <v>0</v>
      </c>
      <c r="Y16" s="50" t="b">
        <v>0</v>
      </c>
      <c r="Z16" s="50" t="b">
        <v>0</v>
      </c>
      <c r="AA16" s="50" t="b">
        <v>0</v>
      </c>
      <c r="AB16" s="50" t="b">
        <v>0</v>
      </c>
      <c r="AC16" s="52" t="b">
        <v>1</v>
      </c>
      <c r="AD16" s="50" t="b">
        <v>1</v>
      </c>
      <c r="AE16" s="171">
        <f t="shared" si="0"/>
        <v>0</v>
      </c>
      <c r="AF16" s="171"/>
      <c r="AG16" s="47"/>
      <c r="AH16" s="170" t="s">
        <v>126</v>
      </c>
      <c r="AI16" s="171" t="s">
        <v>443</v>
      </c>
      <c r="AJ16" s="49" t="b">
        <v>0</v>
      </c>
      <c r="AK16" s="49" t="b">
        <v>0</v>
      </c>
      <c r="AL16" s="49" t="b">
        <v>0</v>
      </c>
      <c r="AM16" s="50" t="b">
        <v>0</v>
      </c>
      <c r="AN16" s="50" t="b">
        <v>0</v>
      </c>
      <c r="AO16" s="50" t="b">
        <v>0</v>
      </c>
      <c r="AP16" s="50" t="b">
        <v>1</v>
      </c>
      <c r="AQ16" s="52" t="b">
        <v>0</v>
      </c>
      <c r="AR16" s="50" t="b">
        <v>1</v>
      </c>
      <c r="AS16" s="172">
        <f t="shared" si="1"/>
        <v>0</v>
      </c>
      <c r="AT16" s="173">
        <f t="shared" si="2"/>
        <v>0</v>
      </c>
      <c r="AU16" s="170"/>
      <c r="AV16" s="171"/>
      <c r="AW16" s="49" t="b">
        <f t="shared" si="7"/>
        <v>0</v>
      </c>
      <c r="AX16" s="50" t="b">
        <f t="shared" si="8"/>
        <v>1</v>
      </c>
      <c r="AY16" s="173">
        <f t="shared" si="5"/>
        <v>0</v>
      </c>
      <c r="AZ16" s="173">
        <f t="shared" si="6"/>
        <v>1</v>
      </c>
    </row>
    <row r="17" spans="1:52" ht="27">
      <c r="A17" s="158">
        <v>15</v>
      </c>
      <c r="B17" s="158" t="s">
        <v>3653</v>
      </c>
      <c r="C17" s="158" t="s">
        <v>2043</v>
      </c>
      <c r="D17" s="158" t="s">
        <v>3772</v>
      </c>
      <c r="E17" s="159">
        <v>2020</v>
      </c>
      <c r="F17" s="158" t="s">
        <v>3773</v>
      </c>
      <c r="G17" s="159">
        <v>912</v>
      </c>
      <c r="H17" s="158" t="s">
        <v>3774</v>
      </c>
      <c r="I17" s="160" t="s">
        <v>3775</v>
      </c>
      <c r="J17" s="158" t="s">
        <v>3776</v>
      </c>
      <c r="K17" s="158" t="s">
        <v>3777</v>
      </c>
      <c r="L17" s="286" t="s">
        <v>3778</v>
      </c>
      <c r="M17" s="287"/>
      <c r="N17" s="158" t="s">
        <v>210</v>
      </c>
      <c r="O17" s="161">
        <v>43952</v>
      </c>
      <c r="P17" s="158"/>
      <c r="Q17" s="158" t="s">
        <v>119</v>
      </c>
      <c r="R17" s="158" t="s">
        <v>120</v>
      </c>
      <c r="S17" s="158" t="s">
        <v>3779</v>
      </c>
      <c r="T17" s="162" t="s">
        <v>138</v>
      </c>
      <c r="U17" s="163" t="s">
        <v>139</v>
      </c>
      <c r="V17" s="49" t="b">
        <v>1</v>
      </c>
      <c r="W17" s="49" t="b">
        <v>0</v>
      </c>
      <c r="X17" s="49" t="b">
        <v>0</v>
      </c>
      <c r="Y17" s="50" t="b">
        <v>0</v>
      </c>
      <c r="Z17" s="50" t="b">
        <v>0</v>
      </c>
      <c r="AA17" s="50" t="b">
        <v>0</v>
      </c>
      <c r="AB17" s="50" t="b">
        <v>0</v>
      </c>
      <c r="AC17" s="52" t="b">
        <v>0</v>
      </c>
      <c r="AD17" s="50" t="b">
        <v>0</v>
      </c>
      <c r="AE17" s="163">
        <f t="shared" si="0"/>
        <v>1</v>
      </c>
      <c r="AF17" s="163" t="s">
        <v>3780</v>
      </c>
      <c r="AG17" s="47"/>
      <c r="AH17" s="162" t="s">
        <v>126</v>
      </c>
      <c r="AI17" s="163" t="s">
        <v>443</v>
      </c>
      <c r="AJ17" s="49" t="b">
        <v>1</v>
      </c>
      <c r="AK17" s="49" t="b">
        <v>0</v>
      </c>
      <c r="AL17" s="49" t="b">
        <v>0</v>
      </c>
      <c r="AM17" s="50" t="b">
        <v>0</v>
      </c>
      <c r="AN17" s="50" t="b">
        <v>0</v>
      </c>
      <c r="AO17" s="50" t="b">
        <v>0</v>
      </c>
      <c r="AP17" s="50" t="b">
        <v>0</v>
      </c>
      <c r="AQ17" s="52" t="b">
        <v>0</v>
      </c>
      <c r="AR17" s="50" t="b">
        <v>0</v>
      </c>
      <c r="AS17" s="164">
        <f t="shared" si="1"/>
        <v>1</v>
      </c>
      <c r="AT17" s="165">
        <f t="shared" si="2"/>
        <v>0</v>
      </c>
      <c r="AU17" s="162"/>
      <c r="AV17" s="163"/>
      <c r="AW17" s="49" t="b">
        <f t="shared" si="7"/>
        <v>1</v>
      </c>
      <c r="AX17" s="50" t="b">
        <f t="shared" si="8"/>
        <v>0</v>
      </c>
      <c r="AY17" s="165">
        <f t="shared" si="5"/>
        <v>0</v>
      </c>
      <c r="AZ17" s="165">
        <f t="shared" si="6"/>
        <v>1</v>
      </c>
    </row>
    <row r="18" spans="1:52" ht="27">
      <c r="A18" s="166">
        <v>16</v>
      </c>
      <c r="B18" s="166" t="s">
        <v>3653</v>
      </c>
      <c r="C18" s="166" t="s">
        <v>2043</v>
      </c>
      <c r="D18" s="166" t="s">
        <v>3781</v>
      </c>
      <c r="E18" s="167">
        <v>2019</v>
      </c>
      <c r="F18" s="166" t="s">
        <v>3782</v>
      </c>
      <c r="G18" s="167">
        <v>213</v>
      </c>
      <c r="H18" s="166" t="s">
        <v>3783</v>
      </c>
      <c r="I18" s="168" t="s">
        <v>3784</v>
      </c>
      <c r="J18" s="166" t="s">
        <v>3785</v>
      </c>
      <c r="K18" s="166" t="s">
        <v>3786</v>
      </c>
      <c r="L18" s="284" t="s">
        <v>3787</v>
      </c>
      <c r="M18" s="285"/>
      <c r="N18" s="166" t="s">
        <v>210</v>
      </c>
      <c r="O18" s="169">
        <v>43770</v>
      </c>
      <c r="P18" s="166"/>
      <c r="Q18" s="166" t="s">
        <v>119</v>
      </c>
      <c r="R18" s="166" t="s">
        <v>120</v>
      </c>
      <c r="S18" s="166" t="s">
        <v>3788</v>
      </c>
      <c r="T18" s="170" t="s">
        <v>138</v>
      </c>
      <c r="U18" s="171" t="s">
        <v>139</v>
      </c>
      <c r="V18" s="49" t="b">
        <v>0</v>
      </c>
      <c r="W18" s="49" t="b">
        <v>0</v>
      </c>
      <c r="X18" s="49" t="b">
        <v>0</v>
      </c>
      <c r="Y18" s="50" t="b">
        <v>0</v>
      </c>
      <c r="Z18" s="50" t="b">
        <v>0</v>
      </c>
      <c r="AA18" s="50" t="b">
        <v>0</v>
      </c>
      <c r="AB18" s="50" t="b">
        <v>0</v>
      </c>
      <c r="AC18" s="52" t="b">
        <v>1</v>
      </c>
      <c r="AD18" s="50" t="b">
        <v>1</v>
      </c>
      <c r="AE18" s="171">
        <f t="shared" si="0"/>
        <v>0</v>
      </c>
      <c r="AF18" s="171"/>
      <c r="AG18" s="47"/>
      <c r="AH18" s="170" t="s">
        <v>126</v>
      </c>
      <c r="AI18" s="171" t="s">
        <v>443</v>
      </c>
      <c r="AJ18" s="49" t="b">
        <v>0</v>
      </c>
      <c r="AK18" s="49" t="b">
        <v>0</v>
      </c>
      <c r="AL18" s="49" t="b">
        <v>0</v>
      </c>
      <c r="AM18" s="50" t="b">
        <v>0</v>
      </c>
      <c r="AN18" s="50" t="b">
        <v>0</v>
      </c>
      <c r="AO18" s="50" t="b">
        <v>0</v>
      </c>
      <c r="AP18" s="50" t="b">
        <v>0</v>
      </c>
      <c r="AQ18" s="52" t="b">
        <v>0</v>
      </c>
      <c r="AR18" s="50" t="b">
        <v>1</v>
      </c>
      <c r="AS18" s="172">
        <f t="shared" si="1"/>
        <v>0</v>
      </c>
      <c r="AT18" s="173">
        <f t="shared" si="2"/>
        <v>0</v>
      </c>
      <c r="AU18" s="170"/>
      <c r="AV18" s="171"/>
      <c r="AW18" s="49" t="b">
        <f t="shared" si="7"/>
        <v>0</v>
      </c>
      <c r="AX18" s="50" t="b">
        <f t="shared" si="8"/>
        <v>1</v>
      </c>
      <c r="AY18" s="173">
        <f t="shared" si="5"/>
        <v>0</v>
      </c>
      <c r="AZ18" s="173">
        <f t="shared" si="6"/>
        <v>1</v>
      </c>
    </row>
    <row r="19" spans="1:52" ht="27">
      <c r="A19" s="158">
        <v>17</v>
      </c>
      <c r="B19" s="158" t="s">
        <v>3653</v>
      </c>
      <c r="C19" s="158" t="s">
        <v>2043</v>
      </c>
      <c r="D19" s="158" t="s">
        <v>3789</v>
      </c>
      <c r="E19" s="159">
        <v>2019</v>
      </c>
      <c r="F19" s="158" t="s">
        <v>3790</v>
      </c>
      <c r="G19" s="159">
        <v>160</v>
      </c>
      <c r="H19" s="158" t="s">
        <v>3791</v>
      </c>
      <c r="I19" s="160" t="s">
        <v>3792</v>
      </c>
      <c r="J19" s="158" t="s">
        <v>3793</v>
      </c>
      <c r="K19" s="158" t="s">
        <v>3794</v>
      </c>
      <c r="L19" s="286" t="s">
        <v>3795</v>
      </c>
      <c r="M19" s="287"/>
      <c r="N19" s="158" t="s">
        <v>775</v>
      </c>
      <c r="O19" s="161">
        <v>43800</v>
      </c>
      <c r="P19" s="158"/>
      <c r="Q19" s="158" t="s">
        <v>119</v>
      </c>
      <c r="R19" s="158" t="s">
        <v>120</v>
      </c>
      <c r="S19" s="158" t="s">
        <v>3796</v>
      </c>
      <c r="T19" s="162" t="s">
        <v>138</v>
      </c>
      <c r="U19" s="163" t="s">
        <v>139</v>
      </c>
      <c r="V19" s="49" t="b">
        <v>0</v>
      </c>
      <c r="W19" s="49" t="b">
        <v>0</v>
      </c>
      <c r="X19" s="49" t="b">
        <v>0</v>
      </c>
      <c r="Y19" s="50" t="b">
        <v>0</v>
      </c>
      <c r="Z19" s="50" t="b">
        <v>0</v>
      </c>
      <c r="AA19" s="50" t="b">
        <v>0</v>
      </c>
      <c r="AB19" s="50" t="b">
        <v>1</v>
      </c>
      <c r="AC19" s="52" t="b">
        <v>0</v>
      </c>
      <c r="AD19" s="50" t="b">
        <v>1</v>
      </c>
      <c r="AE19" s="163">
        <f t="shared" si="0"/>
        <v>0</v>
      </c>
      <c r="AF19" s="163"/>
      <c r="AG19" s="47"/>
      <c r="AH19" s="162" t="s">
        <v>126</v>
      </c>
      <c r="AI19" s="163" t="s">
        <v>443</v>
      </c>
      <c r="AJ19" s="49" t="b">
        <v>0</v>
      </c>
      <c r="AK19" s="49" t="b">
        <v>0</v>
      </c>
      <c r="AL19" s="49" t="b">
        <v>0</v>
      </c>
      <c r="AM19" s="50" t="b">
        <v>0</v>
      </c>
      <c r="AN19" s="50" t="b">
        <v>0</v>
      </c>
      <c r="AO19" s="50" t="b">
        <v>0</v>
      </c>
      <c r="AP19" s="50" t="b">
        <v>1</v>
      </c>
      <c r="AQ19" s="52" t="b">
        <v>0</v>
      </c>
      <c r="AR19" s="50" t="b">
        <v>1</v>
      </c>
      <c r="AS19" s="164">
        <f t="shared" si="1"/>
        <v>0</v>
      </c>
      <c r="AT19" s="165">
        <f t="shared" si="2"/>
        <v>0</v>
      </c>
      <c r="AU19" s="162"/>
      <c r="AV19" s="163"/>
      <c r="AW19" s="49" t="b">
        <f t="shared" si="7"/>
        <v>0</v>
      </c>
      <c r="AX19" s="50" t="b">
        <f t="shared" si="8"/>
        <v>1</v>
      </c>
      <c r="AY19" s="165">
        <f t="shared" si="5"/>
        <v>0</v>
      </c>
      <c r="AZ19" s="165">
        <f t="shared" si="6"/>
        <v>1</v>
      </c>
    </row>
    <row r="20" spans="1:52" ht="27">
      <c r="A20" s="166">
        <v>18</v>
      </c>
      <c r="B20" s="166" t="s">
        <v>3653</v>
      </c>
      <c r="C20" s="166" t="s">
        <v>2043</v>
      </c>
      <c r="D20" s="166" t="s">
        <v>3797</v>
      </c>
      <c r="E20" s="166"/>
      <c r="F20" s="166"/>
      <c r="G20" s="166"/>
      <c r="H20" s="175" t="s">
        <v>3798</v>
      </c>
      <c r="I20" s="175" t="s">
        <v>3799</v>
      </c>
      <c r="J20" s="166" t="s">
        <v>3800</v>
      </c>
      <c r="K20" s="166" t="s">
        <v>594</v>
      </c>
      <c r="L20" s="166" t="s">
        <v>594</v>
      </c>
      <c r="M20" s="166"/>
      <c r="N20" s="166"/>
      <c r="O20" s="166" t="s">
        <v>594</v>
      </c>
      <c r="P20" s="166"/>
      <c r="Q20" s="166"/>
      <c r="R20" s="166"/>
      <c r="S20" s="178">
        <v>85100000000</v>
      </c>
      <c r="T20" s="170" t="s">
        <v>122</v>
      </c>
      <c r="U20" s="171" t="s">
        <v>123</v>
      </c>
      <c r="V20" s="49" t="b">
        <v>0</v>
      </c>
      <c r="W20" s="49" t="b">
        <v>0</v>
      </c>
      <c r="X20" s="49" t="b">
        <v>0</v>
      </c>
      <c r="Y20" s="50" t="b">
        <v>0</v>
      </c>
      <c r="Z20" s="50" t="b">
        <v>0</v>
      </c>
      <c r="AA20" s="50" t="b">
        <v>0</v>
      </c>
      <c r="AB20" s="50" t="b">
        <v>0</v>
      </c>
      <c r="AC20" s="52" t="b">
        <v>0</v>
      </c>
      <c r="AD20" s="50" t="b">
        <v>1</v>
      </c>
      <c r="AE20" s="171">
        <f t="shared" si="0"/>
        <v>0</v>
      </c>
      <c r="AF20" s="171" t="s">
        <v>140</v>
      </c>
      <c r="AG20" s="47"/>
      <c r="AH20" s="170" t="s">
        <v>871</v>
      </c>
      <c r="AI20" s="171" t="s">
        <v>872</v>
      </c>
      <c r="AJ20" s="49" t="b">
        <v>0</v>
      </c>
      <c r="AK20" s="49" t="b">
        <v>0</v>
      </c>
      <c r="AL20" s="49" t="b">
        <v>0</v>
      </c>
      <c r="AM20" s="50" t="b">
        <v>0</v>
      </c>
      <c r="AN20" s="50" t="b">
        <v>0</v>
      </c>
      <c r="AO20" s="50" t="b">
        <v>0</v>
      </c>
      <c r="AP20" s="50" t="b">
        <v>0</v>
      </c>
      <c r="AQ20" s="52" t="b">
        <v>0</v>
      </c>
      <c r="AR20" s="50" t="b">
        <v>1</v>
      </c>
      <c r="AS20" s="172">
        <f t="shared" si="1"/>
        <v>0</v>
      </c>
      <c r="AT20" s="173">
        <f t="shared" si="2"/>
        <v>0</v>
      </c>
      <c r="AU20" s="170"/>
      <c r="AV20" s="171"/>
      <c r="AW20" s="49" t="b">
        <f t="shared" si="7"/>
        <v>0</v>
      </c>
      <c r="AX20" s="50" t="b">
        <f t="shared" si="8"/>
        <v>1</v>
      </c>
      <c r="AY20" s="173">
        <f t="shared" si="5"/>
        <v>0</v>
      </c>
      <c r="AZ20" s="173">
        <f t="shared" si="6"/>
        <v>1</v>
      </c>
    </row>
    <row r="21" spans="1:52" ht="27">
      <c r="A21" s="158">
        <v>19</v>
      </c>
      <c r="B21" s="158" t="s">
        <v>3653</v>
      </c>
      <c r="C21" s="158" t="s">
        <v>2043</v>
      </c>
      <c r="D21" s="158" t="s">
        <v>3801</v>
      </c>
      <c r="E21" s="159">
        <v>2019</v>
      </c>
      <c r="F21" s="158" t="s">
        <v>3802</v>
      </c>
      <c r="G21" s="159">
        <v>31</v>
      </c>
      <c r="H21" s="158" t="s">
        <v>3803</v>
      </c>
      <c r="I21" s="160" t="s">
        <v>3804</v>
      </c>
      <c r="J21" s="158" t="s">
        <v>3805</v>
      </c>
      <c r="K21" s="158" t="s">
        <v>3806</v>
      </c>
      <c r="L21" s="286" t="s">
        <v>3807</v>
      </c>
      <c r="M21" s="287"/>
      <c r="N21" s="158" t="s">
        <v>3808</v>
      </c>
      <c r="O21" s="161">
        <v>43617</v>
      </c>
      <c r="P21" s="158"/>
      <c r="Q21" s="158" t="s">
        <v>119</v>
      </c>
      <c r="R21" s="158" t="s">
        <v>120</v>
      </c>
      <c r="S21" s="158" t="s">
        <v>3809</v>
      </c>
      <c r="T21" s="162" t="s">
        <v>122</v>
      </c>
      <c r="U21" s="163" t="s">
        <v>123</v>
      </c>
      <c r="V21" s="49" t="b">
        <v>0</v>
      </c>
      <c r="W21" s="49" t="b">
        <v>0</v>
      </c>
      <c r="X21" s="49" t="b">
        <v>0</v>
      </c>
      <c r="Y21" s="50" t="b">
        <v>0</v>
      </c>
      <c r="Z21" s="50" t="b">
        <v>0</v>
      </c>
      <c r="AA21" s="50" t="b">
        <v>0</v>
      </c>
      <c r="AB21" s="50" t="b">
        <v>1</v>
      </c>
      <c r="AC21" s="52" t="b">
        <v>1</v>
      </c>
      <c r="AD21" s="50" t="b">
        <v>0</v>
      </c>
      <c r="AE21" s="163">
        <f t="shared" si="0"/>
        <v>0</v>
      </c>
      <c r="AF21" s="163"/>
      <c r="AG21" s="47"/>
      <c r="AH21" s="162" t="s">
        <v>871</v>
      </c>
      <c r="AI21" s="163" t="s">
        <v>872</v>
      </c>
      <c r="AJ21" s="49" t="b">
        <v>0</v>
      </c>
      <c r="AK21" s="49" t="b">
        <v>0</v>
      </c>
      <c r="AL21" s="49" t="b">
        <v>0</v>
      </c>
      <c r="AM21" s="50" t="b">
        <v>0</v>
      </c>
      <c r="AN21" s="50" t="b">
        <v>0</v>
      </c>
      <c r="AO21" s="50" t="b">
        <v>0</v>
      </c>
      <c r="AP21" s="50" t="b">
        <v>1</v>
      </c>
      <c r="AQ21" s="52" t="b">
        <v>0</v>
      </c>
      <c r="AR21" s="50" t="b">
        <v>0</v>
      </c>
      <c r="AS21" s="164">
        <f t="shared" si="1"/>
        <v>0</v>
      </c>
      <c r="AT21" s="165">
        <f t="shared" si="2"/>
        <v>0</v>
      </c>
      <c r="AU21" s="162"/>
      <c r="AV21" s="163"/>
      <c r="AW21" s="49" t="b">
        <f t="shared" si="7"/>
        <v>0</v>
      </c>
      <c r="AX21" s="50" t="b">
        <f t="shared" si="8"/>
        <v>1</v>
      </c>
      <c r="AY21" s="165">
        <f t="shared" si="5"/>
        <v>0</v>
      </c>
      <c r="AZ21" s="165">
        <f t="shared" si="6"/>
        <v>1</v>
      </c>
    </row>
    <row r="22" spans="1:52" ht="27">
      <c r="A22" s="166">
        <v>20</v>
      </c>
      <c r="B22" s="166" t="s">
        <v>3653</v>
      </c>
      <c r="C22" s="166" t="s">
        <v>2043</v>
      </c>
      <c r="D22" s="166" t="s">
        <v>3810</v>
      </c>
      <c r="E22" s="167">
        <v>2019</v>
      </c>
      <c r="F22" s="166" t="s">
        <v>3811</v>
      </c>
      <c r="G22" s="167">
        <v>1925</v>
      </c>
      <c r="H22" s="166" t="s">
        <v>3812</v>
      </c>
      <c r="I22" s="179" t="s">
        <v>3813</v>
      </c>
      <c r="J22" s="166" t="s">
        <v>3814</v>
      </c>
      <c r="K22" s="166" t="s">
        <v>3815</v>
      </c>
      <c r="L22" s="284" t="s">
        <v>3816</v>
      </c>
      <c r="M22" s="285"/>
      <c r="N22" s="166" t="s">
        <v>160</v>
      </c>
      <c r="O22" s="169">
        <v>43556</v>
      </c>
      <c r="P22" s="166"/>
      <c r="Q22" s="166" t="s">
        <v>119</v>
      </c>
      <c r="R22" s="166" t="s">
        <v>120</v>
      </c>
      <c r="S22" s="166" t="s">
        <v>3817</v>
      </c>
      <c r="T22" s="170" t="s">
        <v>122</v>
      </c>
      <c r="U22" s="171" t="s">
        <v>123</v>
      </c>
      <c r="V22" s="49" t="b">
        <v>0</v>
      </c>
      <c r="W22" s="49" t="b">
        <v>0</v>
      </c>
      <c r="X22" s="49" t="b">
        <v>0</v>
      </c>
      <c r="Y22" s="50" t="b">
        <v>0</v>
      </c>
      <c r="Z22" s="50" t="b">
        <v>0</v>
      </c>
      <c r="AA22" s="50" t="b">
        <v>0</v>
      </c>
      <c r="AB22" s="50" t="b">
        <v>0</v>
      </c>
      <c r="AC22" s="52" t="b">
        <v>1</v>
      </c>
      <c r="AD22" s="50" t="b">
        <v>0</v>
      </c>
      <c r="AE22" s="171">
        <f t="shared" si="0"/>
        <v>0</v>
      </c>
      <c r="AF22" s="171"/>
      <c r="AG22" s="47"/>
      <c r="AH22" s="170" t="s">
        <v>871</v>
      </c>
      <c r="AI22" s="171" t="s">
        <v>872</v>
      </c>
      <c r="AJ22" s="49" t="b">
        <v>0</v>
      </c>
      <c r="AK22" s="49" t="b">
        <v>0</v>
      </c>
      <c r="AL22" s="49" t="b">
        <v>0</v>
      </c>
      <c r="AM22" s="50" t="b">
        <v>0</v>
      </c>
      <c r="AN22" s="50" t="b">
        <v>0</v>
      </c>
      <c r="AO22" s="50" t="b">
        <v>0</v>
      </c>
      <c r="AP22" s="50" t="b">
        <v>0</v>
      </c>
      <c r="AQ22" s="52" t="b">
        <v>1</v>
      </c>
      <c r="AR22" s="50" t="b">
        <v>0</v>
      </c>
      <c r="AS22" s="172">
        <f t="shared" si="1"/>
        <v>0</v>
      </c>
      <c r="AT22" s="173">
        <f t="shared" si="2"/>
        <v>0</v>
      </c>
      <c r="AU22" s="170"/>
      <c r="AV22" s="171"/>
      <c r="AW22" s="49" t="b">
        <f t="shared" si="7"/>
        <v>0</v>
      </c>
      <c r="AX22" s="50" t="b">
        <f t="shared" si="8"/>
        <v>1</v>
      </c>
      <c r="AY22" s="173">
        <f t="shared" si="5"/>
        <v>0</v>
      </c>
      <c r="AZ22" s="173">
        <f t="shared" si="6"/>
        <v>1</v>
      </c>
    </row>
    <row r="23" spans="1:52" ht="27">
      <c r="A23" s="158">
        <v>21</v>
      </c>
      <c r="B23" s="158" t="s">
        <v>3653</v>
      </c>
      <c r="C23" s="158" t="s">
        <v>2043</v>
      </c>
      <c r="D23" s="158" t="s">
        <v>3818</v>
      </c>
      <c r="E23" s="159">
        <v>2020</v>
      </c>
      <c r="F23" s="158" t="s">
        <v>3819</v>
      </c>
      <c r="G23" s="159">
        <v>344</v>
      </c>
      <c r="H23" s="158" t="s">
        <v>3820</v>
      </c>
      <c r="I23" s="160" t="s">
        <v>3821</v>
      </c>
      <c r="J23" s="158" t="s">
        <v>3822</v>
      </c>
      <c r="K23" s="158" t="s">
        <v>3823</v>
      </c>
      <c r="L23" s="286" t="s">
        <v>3824</v>
      </c>
      <c r="M23" s="287"/>
      <c r="N23" s="158" t="s">
        <v>117</v>
      </c>
      <c r="O23" s="161">
        <v>44105</v>
      </c>
      <c r="P23" s="158"/>
      <c r="Q23" s="158" t="s">
        <v>119</v>
      </c>
      <c r="R23" s="158" t="s">
        <v>120</v>
      </c>
      <c r="S23" s="158" t="s">
        <v>3825</v>
      </c>
      <c r="T23" s="162" t="s">
        <v>122</v>
      </c>
      <c r="U23" s="163" t="s">
        <v>123</v>
      </c>
      <c r="V23" s="49" t="b">
        <v>1</v>
      </c>
      <c r="W23" s="49" t="b">
        <v>0</v>
      </c>
      <c r="X23" s="49" t="b">
        <v>0</v>
      </c>
      <c r="Y23" s="50" t="b">
        <v>0</v>
      </c>
      <c r="Z23" s="50" t="b">
        <v>0</v>
      </c>
      <c r="AA23" s="50" t="b">
        <v>0</v>
      </c>
      <c r="AB23" s="50" t="b">
        <v>0</v>
      </c>
      <c r="AC23" s="52" t="b">
        <v>0</v>
      </c>
      <c r="AD23" s="50" t="b">
        <v>0</v>
      </c>
      <c r="AE23" s="163">
        <f t="shared" si="0"/>
        <v>1</v>
      </c>
      <c r="AF23" s="163"/>
      <c r="AG23" s="47"/>
      <c r="AH23" s="162" t="s">
        <v>871</v>
      </c>
      <c r="AI23" s="163" t="s">
        <v>872</v>
      </c>
      <c r="AJ23" s="49" t="b">
        <v>1</v>
      </c>
      <c r="AK23" s="49" t="b">
        <v>0</v>
      </c>
      <c r="AL23" s="49" t="b">
        <v>0</v>
      </c>
      <c r="AM23" s="50" t="b">
        <v>0</v>
      </c>
      <c r="AN23" s="50" t="b">
        <v>0</v>
      </c>
      <c r="AO23" s="50" t="b">
        <v>0</v>
      </c>
      <c r="AP23" s="50" t="b">
        <v>0</v>
      </c>
      <c r="AQ23" s="52" t="b">
        <v>0</v>
      </c>
      <c r="AR23" s="50" t="b">
        <v>0</v>
      </c>
      <c r="AS23" s="164">
        <f t="shared" si="1"/>
        <v>1</v>
      </c>
      <c r="AT23" s="165">
        <f t="shared" si="2"/>
        <v>0</v>
      </c>
      <c r="AU23" s="162"/>
      <c r="AV23" s="163"/>
      <c r="AW23" s="49" t="b">
        <f t="shared" si="7"/>
        <v>1</v>
      </c>
      <c r="AX23" s="50" t="b">
        <f t="shared" si="8"/>
        <v>0</v>
      </c>
      <c r="AY23" s="165">
        <f t="shared" si="5"/>
        <v>0</v>
      </c>
      <c r="AZ23" s="165">
        <f t="shared" si="6"/>
        <v>1</v>
      </c>
    </row>
    <row r="24" spans="1:52" ht="27">
      <c r="A24" s="166">
        <v>22</v>
      </c>
      <c r="B24" s="166" t="s">
        <v>3653</v>
      </c>
      <c r="C24" s="166" t="s">
        <v>2043</v>
      </c>
      <c r="D24" s="166" t="s">
        <v>3826</v>
      </c>
      <c r="E24" s="167">
        <v>2020</v>
      </c>
      <c r="F24" s="166" t="s">
        <v>3827</v>
      </c>
      <c r="G24" s="167">
        <v>28</v>
      </c>
      <c r="H24" s="166" t="s">
        <v>3828</v>
      </c>
      <c r="I24" s="168" t="s">
        <v>3829</v>
      </c>
      <c r="J24" s="166" t="s">
        <v>3830</v>
      </c>
      <c r="K24" s="166" t="s">
        <v>3831</v>
      </c>
      <c r="L24" s="284" t="s">
        <v>3832</v>
      </c>
      <c r="M24" s="285"/>
      <c r="N24" s="166" t="s">
        <v>397</v>
      </c>
      <c r="O24" s="169">
        <v>44131</v>
      </c>
      <c r="P24" s="166"/>
      <c r="Q24" s="166" t="s">
        <v>119</v>
      </c>
      <c r="R24" s="166" t="s">
        <v>3669</v>
      </c>
      <c r="S24" s="166" t="s">
        <v>3833</v>
      </c>
      <c r="T24" s="170" t="s">
        <v>122</v>
      </c>
      <c r="U24" s="171" t="s">
        <v>123</v>
      </c>
      <c r="V24" s="49" t="b">
        <v>0</v>
      </c>
      <c r="W24" s="49" t="b">
        <v>0</v>
      </c>
      <c r="X24" s="49" t="b">
        <v>0</v>
      </c>
      <c r="Y24" s="50" t="b">
        <v>0</v>
      </c>
      <c r="Z24" s="50" t="b">
        <v>0</v>
      </c>
      <c r="AA24" s="50" t="b">
        <v>0</v>
      </c>
      <c r="AB24" s="50" t="b">
        <v>1</v>
      </c>
      <c r="AC24" s="52" t="b">
        <v>0</v>
      </c>
      <c r="AD24" s="50" t="b">
        <v>1</v>
      </c>
      <c r="AE24" s="171">
        <f t="shared" si="0"/>
        <v>0</v>
      </c>
      <c r="AF24" s="171" t="s">
        <v>140</v>
      </c>
      <c r="AG24" s="47"/>
      <c r="AH24" s="170" t="s">
        <v>871</v>
      </c>
      <c r="AI24" s="171" t="s">
        <v>872</v>
      </c>
      <c r="AJ24" s="49" t="b">
        <v>0</v>
      </c>
      <c r="AK24" s="49" t="b">
        <v>0</v>
      </c>
      <c r="AL24" s="49" t="b">
        <v>0</v>
      </c>
      <c r="AM24" s="50" t="b">
        <v>0</v>
      </c>
      <c r="AN24" s="50" t="b">
        <v>0</v>
      </c>
      <c r="AO24" s="50" t="b">
        <v>0</v>
      </c>
      <c r="AP24" s="50" t="b">
        <v>1</v>
      </c>
      <c r="AQ24" s="52" t="b">
        <v>0</v>
      </c>
      <c r="AR24" s="50" t="b">
        <v>0</v>
      </c>
      <c r="AS24" s="172">
        <f t="shared" si="1"/>
        <v>0</v>
      </c>
      <c r="AT24" s="173">
        <f t="shared" si="2"/>
        <v>0</v>
      </c>
      <c r="AU24" s="170"/>
      <c r="AV24" s="171"/>
      <c r="AW24" s="49" t="b">
        <f t="shared" si="7"/>
        <v>0</v>
      </c>
      <c r="AX24" s="50" t="b">
        <f t="shared" si="8"/>
        <v>1</v>
      </c>
      <c r="AY24" s="173">
        <f t="shared" si="5"/>
        <v>0</v>
      </c>
      <c r="AZ24" s="173">
        <f t="shared" si="6"/>
        <v>1</v>
      </c>
    </row>
    <row r="25" spans="1:52" ht="27">
      <c r="A25" s="158">
        <v>23</v>
      </c>
      <c r="B25" s="158" t="s">
        <v>3653</v>
      </c>
      <c r="C25" s="158" t="s">
        <v>2043</v>
      </c>
      <c r="D25" s="158" t="s">
        <v>3834</v>
      </c>
      <c r="E25" s="159">
        <v>2019</v>
      </c>
      <c r="F25" s="158" t="s">
        <v>3835</v>
      </c>
      <c r="G25" s="159">
        <v>2</v>
      </c>
      <c r="H25" s="158"/>
      <c r="I25" s="158"/>
      <c r="J25" s="158" t="s">
        <v>3836</v>
      </c>
      <c r="K25" s="158" t="s">
        <v>3837</v>
      </c>
      <c r="L25" s="286" t="s">
        <v>3838</v>
      </c>
      <c r="M25" s="287"/>
      <c r="N25" s="158" t="s">
        <v>3839</v>
      </c>
      <c r="O25" s="161">
        <v>43466</v>
      </c>
      <c r="P25" s="158"/>
      <c r="Q25" s="158" t="s">
        <v>119</v>
      </c>
      <c r="R25" s="158" t="s">
        <v>3669</v>
      </c>
      <c r="S25" s="158" t="s">
        <v>3840</v>
      </c>
      <c r="T25" s="162" t="s">
        <v>122</v>
      </c>
      <c r="U25" s="163" t="s">
        <v>123</v>
      </c>
      <c r="V25" s="49" t="b">
        <v>0</v>
      </c>
      <c r="W25" s="49" t="b">
        <v>0</v>
      </c>
      <c r="X25" s="49" t="b">
        <v>0</v>
      </c>
      <c r="Y25" s="50" t="b">
        <v>0</v>
      </c>
      <c r="Z25" s="50" t="b">
        <v>0</v>
      </c>
      <c r="AA25" s="50" t="b">
        <v>0</v>
      </c>
      <c r="AB25" s="50" t="b">
        <v>0</v>
      </c>
      <c r="AC25" s="52" t="b">
        <v>1</v>
      </c>
      <c r="AD25" s="50" t="b">
        <v>0</v>
      </c>
      <c r="AE25" s="163">
        <f t="shared" si="0"/>
        <v>0</v>
      </c>
      <c r="AF25" s="163"/>
      <c r="AG25" s="47"/>
      <c r="AH25" s="162" t="s">
        <v>871</v>
      </c>
      <c r="AI25" s="163" t="s">
        <v>872</v>
      </c>
      <c r="AJ25" s="49" t="b">
        <v>0</v>
      </c>
      <c r="AK25" s="49" t="b">
        <v>0</v>
      </c>
      <c r="AL25" s="49" t="b">
        <v>0</v>
      </c>
      <c r="AM25" s="50" t="b">
        <v>0</v>
      </c>
      <c r="AN25" s="50" t="b">
        <v>0</v>
      </c>
      <c r="AO25" s="50" t="b">
        <v>0</v>
      </c>
      <c r="AP25" s="50" t="b">
        <v>1</v>
      </c>
      <c r="AQ25" s="52" t="b">
        <v>0</v>
      </c>
      <c r="AR25" s="50" t="b">
        <v>0</v>
      </c>
      <c r="AS25" s="164">
        <f t="shared" si="1"/>
        <v>0</v>
      </c>
      <c r="AT25" s="165">
        <f t="shared" si="2"/>
        <v>0</v>
      </c>
      <c r="AU25" s="162"/>
      <c r="AV25" s="163"/>
      <c r="AW25" s="49" t="b">
        <f t="shared" si="7"/>
        <v>0</v>
      </c>
      <c r="AX25" s="50" t="b">
        <f t="shared" si="8"/>
        <v>1</v>
      </c>
      <c r="AY25" s="165">
        <f t="shared" si="5"/>
        <v>0</v>
      </c>
      <c r="AZ25" s="165">
        <f t="shared" si="6"/>
        <v>1</v>
      </c>
    </row>
    <row r="26" spans="1:52" ht="27">
      <c r="A26" s="166">
        <v>24</v>
      </c>
      <c r="B26" s="166" t="s">
        <v>3653</v>
      </c>
      <c r="C26" s="166" t="s">
        <v>2043</v>
      </c>
      <c r="D26" s="166" t="s">
        <v>3841</v>
      </c>
      <c r="E26" s="166"/>
      <c r="F26" s="166"/>
      <c r="G26" s="166"/>
      <c r="H26" s="175" t="s">
        <v>3842</v>
      </c>
      <c r="I26" s="175" t="s">
        <v>3843</v>
      </c>
      <c r="J26" s="166" t="s">
        <v>3844</v>
      </c>
      <c r="K26" s="166" t="s">
        <v>594</v>
      </c>
      <c r="L26" s="166" t="s">
        <v>594</v>
      </c>
      <c r="M26" s="166"/>
      <c r="N26" s="166"/>
      <c r="O26" s="166" t="s">
        <v>594</v>
      </c>
      <c r="P26" s="166"/>
      <c r="Q26" s="166"/>
      <c r="R26" s="166"/>
      <c r="S26" s="178">
        <v>85100000000</v>
      </c>
      <c r="T26" s="170" t="s">
        <v>122</v>
      </c>
      <c r="U26" s="171" t="s">
        <v>123</v>
      </c>
      <c r="V26" s="49" t="b">
        <v>0</v>
      </c>
      <c r="W26" s="49" t="b">
        <v>0</v>
      </c>
      <c r="X26" s="49" t="b">
        <v>0</v>
      </c>
      <c r="Y26" s="50" t="b">
        <v>0</v>
      </c>
      <c r="Z26" s="50" t="b">
        <v>0</v>
      </c>
      <c r="AA26" s="50" t="b">
        <v>0</v>
      </c>
      <c r="AB26" s="50" t="b">
        <v>0</v>
      </c>
      <c r="AC26" s="52" t="b">
        <v>1</v>
      </c>
      <c r="AD26" s="50" t="b">
        <v>0</v>
      </c>
      <c r="AE26" s="171">
        <f t="shared" si="0"/>
        <v>0</v>
      </c>
      <c r="AF26" s="171"/>
      <c r="AG26" s="47"/>
      <c r="AH26" s="170" t="s">
        <v>871</v>
      </c>
      <c r="AI26" s="171" t="s">
        <v>872</v>
      </c>
      <c r="AJ26" s="49" t="b">
        <v>0</v>
      </c>
      <c r="AK26" s="49" t="b">
        <v>0</v>
      </c>
      <c r="AL26" s="49" t="b">
        <v>0</v>
      </c>
      <c r="AM26" s="50" t="b">
        <v>0</v>
      </c>
      <c r="AN26" s="50" t="b">
        <v>0</v>
      </c>
      <c r="AO26" s="50" t="b">
        <v>0</v>
      </c>
      <c r="AP26" s="50" t="b">
        <v>0</v>
      </c>
      <c r="AQ26" s="52" t="b">
        <v>1</v>
      </c>
      <c r="AR26" s="50" t="b">
        <v>0</v>
      </c>
      <c r="AS26" s="172">
        <f t="shared" si="1"/>
        <v>0</v>
      </c>
      <c r="AT26" s="173">
        <f t="shared" si="2"/>
        <v>0</v>
      </c>
      <c r="AU26" s="170"/>
      <c r="AV26" s="171"/>
      <c r="AW26" s="49" t="b">
        <f t="shared" si="7"/>
        <v>0</v>
      </c>
      <c r="AX26" s="50" t="b">
        <f t="shared" si="8"/>
        <v>1</v>
      </c>
      <c r="AY26" s="173">
        <f t="shared" si="5"/>
        <v>0</v>
      </c>
      <c r="AZ26" s="173">
        <f t="shared" si="6"/>
        <v>1</v>
      </c>
    </row>
    <row r="27" spans="1:52" ht="27">
      <c r="A27" s="158">
        <v>25</v>
      </c>
      <c r="B27" s="158" t="s">
        <v>3653</v>
      </c>
      <c r="C27" s="158" t="s">
        <v>2043</v>
      </c>
      <c r="D27" s="158" t="s">
        <v>3845</v>
      </c>
      <c r="E27" s="159">
        <v>2021</v>
      </c>
      <c r="F27" s="158" t="s">
        <v>3846</v>
      </c>
      <c r="G27" s="159">
        <v>153</v>
      </c>
      <c r="H27" s="158" t="s">
        <v>3847</v>
      </c>
      <c r="I27" s="160" t="s">
        <v>3848</v>
      </c>
      <c r="J27" s="158" t="s">
        <v>3849</v>
      </c>
      <c r="K27" s="158" t="s">
        <v>3850</v>
      </c>
      <c r="L27" s="286" t="s">
        <v>3851</v>
      </c>
      <c r="M27" s="287"/>
      <c r="N27" s="158" t="s">
        <v>3852</v>
      </c>
      <c r="O27" s="161">
        <v>44531</v>
      </c>
      <c r="P27" s="158"/>
      <c r="Q27" s="158" t="s">
        <v>119</v>
      </c>
      <c r="R27" s="158" t="s">
        <v>120</v>
      </c>
      <c r="S27" s="158" t="s">
        <v>3853</v>
      </c>
      <c r="T27" s="162" t="s">
        <v>122</v>
      </c>
      <c r="U27" s="163" t="s">
        <v>123</v>
      </c>
      <c r="V27" s="49" t="b">
        <v>0</v>
      </c>
      <c r="W27" s="49" t="b">
        <v>0</v>
      </c>
      <c r="X27" s="49" t="b">
        <v>0</v>
      </c>
      <c r="Y27" s="50" t="b">
        <v>0</v>
      </c>
      <c r="Z27" s="50" t="b">
        <v>0</v>
      </c>
      <c r="AA27" s="50" t="b">
        <v>0</v>
      </c>
      <c r="AB27" s="50" t="b">
        <v>0</v>
      </c>
      <c r="AC27" s="52" t="b">
        <v>1</v>
      </c>
      <c r="AD27" s="50" t="b">
        <v>0</v>
      </c>
      <c r="AE27" s="163">
        <f t="shared" si="0"/>
        <v>0</v>
      </c>
      <c r="AF27" s="163"/>
      <c r="AG27" s="47"/>
      <c r="AH27" s="162" t="s">
        <v>871</v>
      </c>
      <c r="AI27" s="163" t="s">
        <v>872</v>
      </c>
      <c r="AJ27" s="49" t="b">
        <v>0</v>
      </c>
      <c r="AK27" s="49" t="b">
        <v>0</v>
      </c>
      <c r="AL27" s="49" t="b">
        <v>0</v>
      </c>
      <c r="AM27" s="50" t="b">
        <v>0</v>
      </c>
      <c r="AN27" s="50" t="b">
        <v>0</v>
      </c>
      <c r="AO27" s="50" t="b">
        <v>0</v>
      </c>
      <c r="AP27" s="50" t="b">
        <v>0</v>
      </c>
      <c r="AQ27" s="52" t="b">
        <v>1</v>
      </c>
      <c r="AR27" s="50" t="b">
        <v>0</v>
      </c>
      <c r="AS27" s="164">
        <f t="shared" si="1"/>
        <v>0</v>
      </c>
      <c r="AT27" s="165">
        <f t="shared" si="2"/>
        <v>0</v>
      </c>
      <c r="AU27" s="162"/>
      <c r="AV27" s="163"/>
      <c r="AW27" s="49" t="b">
        <f t="shared" si="7"/>
        <v>0</v>
      </c>
      <c r="AX27" s="50" t="b">
        <f t="shared" si="8"/>
        <v>1</v>
      </c>
      <c r="AY27" s="165">
        <f t="shared" si="5"/>
        <v>0</v>
      </c>
      <c r="AZ27" s="165">
        <f t="shared" si="6"/>
        <v>1</v>
      </c>
    </row>
    <row r="28" spans="1:52" ht="27">
      <c r="A28" s="166">
        <v>26</v>
      </c>
      <c r="B28" s="166" t="s">
        <v>3653</v>
      </c>
      <c r="C28" s="166" t="s">
        <v>2043</v>
      </c>
      <c r="D28" s="166" t="s">
        <v>3854</v>
      </c>
      <c r="E28" s="167">
        <v>2021</v>
      </c>
      <c r="F28" s="166" t="s">
        <v>3855</v>
      </c>
      <c r="G28" s="167">
        <v>14</v>
      </c>
      <c r="H28" s="166" t="s">
        <v>3856</v>
      </c>
      <c r="I28" s="168" t="s">
        <v>3857</v>
      </c>
      <c r="J28" s="166" t="s">
        <v>3858</v>
      </c>
      <c r="K28" s="166" t="s">
        <v>3859</v>
      </c>
      <c r="L28" s="284" t="s">
        <v>3860</v>
      </c>
      <c r="M28" s="285"/>
      <c r="N28" s="166" t="s">
        <v>3861</v>
      </c>
      <c r="O28" s="169">
        <v>44197</v>
      </c>
      <c r="P28" s="166"/>
      <c r="Q28" s="166" t="s">
        <v>119</v>
      </c>
      <c r="R28" s="166" t="s">
        <v>120</v>
      </c>
      <c r="S28" s="166" t="s">
        <v>3862</v>
      </c>
      <c r="T28" s="170" t="s">
        <v>122</v>
      </c>
      <c r="U28" s="171" t="s">
        <v>123</v>
      </c>
      <c r="V28" s="49" t="b">
        <v>0</v>
      </c>
      <c r="W28" s="49" t="b">
        <v>0</v>
      </c>
      <c r="X28" s="49" t="b">
        <v>0</v>
      </c>
      <c r="Y28" s="50" t="b">
        <v>0</v>
      </c>
      <c r="Z28" s="50" t="b">
        <v>0</v>
      </c>
      <c r="AA28" s="50" t="b">
        <v>0</v>
      </c>
      <c r="AB28" s="50" t="b">
        <v>1</v>
      </c>
      <c r="AC28" s="52" t="b">
        <v>0</v>
      </c>
      <c r="AD28" s="50" t="b">
        <v>0</v>
      </c>
      <c r="AE28" s="171">
        <f t="shared" si="0"/>
        <v>0</v>
      </c>
      <c r="AF28" s="171"/>
      <c r="AG28" s="47"/>
      <c r="AH28" s="170" t="s">
        <v>871</v>
      </c>
      <c r="AI28" s="171" t="s">
        <v>872</v>
      </c>
      <c r="AJ28" s="49" t="b">
        <v>0</v>
      </c>
      <c r="AK28" s="49" t="b">
        <v>0</v>
      </c>
      <c r="AL28" s="49" t="b">
        <v>0</v>
      </c>
      <c r="AM28" s="50" t="b">
        <v>0</v>
      </c>
      <c r="AN28" s="50" t="b">
        <v>0</v>
      </c>
      <c r="AO28" s="50" t="b">
        <v>0</v>
      </c>
      <c r="AP28" s="50" t="b">
        <v>1</v>
      </c>
      <c r="AQ28" s="52" t="b">
        <v>0</v>
      </c>
      <c r="AR28" s="50" t="b">
        <v>0</v>
      </c>
      <c r="AS28" s="172">
        <f t="shared" si="1"/>
        <v>0</v>
      </c>
      <c r="AT28" s="173">
        <f t="shared" si="2"/>
        <v>0</v>
      </c>
      <c r="AU28" s="170"/>
      <c r="AV28" s="171"/>
      <c r="AW28" s="49" t="b">
        <f t="shared" si="7"/>
        <v>0</v>
      </c>
      <c r="AX28" s="50" t="b">
        <f t="shared" si="8"/>
        <v>1</v>
      </c>
      <c r="AY28" s="173">
        <f t="shared" si="5"/>
        <v>0</v>
      </c>
      <c r="AZ28" s="173">
        <f t="shared" si="6"/>
        <v>1</v>
      </c>
    </row>
    <row r="29" spans="1:52" ht="27">
      <c r="A29" s="158">
        <v>27</v>
      </c>
      <c r="B29" s="158" t="s">
        <v>3653</v>
      </c>
      <c r="C29" s="158" t="s">
        <v>2043</v>
      </c>
      <c r="D29" s="158" t="s">
        <v>3863</v>
      </c>
      <c r="E29" s="159">
        <v>2021</v>
      </c>
      <c r="F29" s="158" t="s">
        <v>3864</v>
      </c>
      <c r="G29" s="159">
        <v>79</v>
      </c>
      <c r="H29" s="158" t="s">
        <v>3865</v>
      </c>
      <c r="I29" s="160" t="s">
        <v>3866</v>
      </c>
      <c r="J29" s="158" t="s">
        <v>3867</v>
      </c>
      <c r="K29" s="158" t="s">
        <v>3868</v>
      </c>
      <c r="L29" s="286" t="s">
        <v>3869</v>
      </c>
      <c r="M29" s="287"/>
      <c r="N29" s="158" t="s">
        <v>117</v>
      </c>
      <c r="O29" s="161">
        <v>44256</v>
      </c>
      <c r="P29" s="158"/>
      <c r="Q29" s="158" t="s">
        <v>119</v>
      </c>
      <c r="R29" s="158" t="s">
        <v>120</v>
      </c>
      <c r="S29" s="158" t="s">
        <v>3870</v>
      </c>
      <c r="T29" s="162" t="s">
        <v>122</v>
      </c>
      <c r="U29" s="163" t="s">
        <v>123</v>
      </c>
      <c r="V29" s="49" t="b">
        <v>0</v>
      </c>
      <c r="W29" s="49" t="b">
        <v>0</v>
      </c>
      <c r="X29" s="49" t="b">
        <v>0</v>
      </c>
      <c r="Y29" s="50" t="b">
        <v>0</v>
      </c>
      <c r="Z29" s="50" t="b">
        <v>0</v>
      </c>
      <c r="AA29" s="50" t="b">
        <v>0</v>
      </c>
      <c r="AB29" s="50" t="b">
        <v>1</v>
      </c>
      <c r="AC29" s="52" t="b">
        <v>0</v>
      </c>
      <c r="AD29" s="50" t="b">
        <v>0</v>
      </c>
      <c r="AE29" s="163">
        <f t="shared" si="0"/>
        <v>0</v>
      </c>
      <c r="AF29" s="163"/>
      <c r="AG29" s="47"/>
      <c r="AH29" s="162" t="s">
        <v>871</v>
      </c>
      <c r="AI29" s="163" t="s">
        <v>872</v>
      </c>
      <c r="AJ29" s="49" t="b">
        <v>0</v>
      </c>
      <c r="AK29" s="49" t="b">
        <v>0</v>
      </c>
      <c r="AL29" s="49" t="b">
        <v>0</v>
      </c>
      <c r="AM29" s="50" t="b">
        <v>0</v>
      </c>
      <c r="AN29" s="50" t="b">
        <v>0</v>
      </c>
      <c r="AO29" s="50" t="b">
        <v>0</v>
      </c>
      <c r="AP29" s="50" t="b">
        <v>0</v>
      </c>
      <c r="AQ29" s="52" t="b">
        <v>1</v>
      </c>
      <c r="AR29" s="50" t="b">
        <v>0</v>
      </c>
      <c r="AS29" s="164">
        <f t="shared" si="1"/>
        <v>0</v>
      </c>
      <c r="AT29" s="165">
        <f t="shared" si="2"/>
        <v>0</v>
      </c>
      <c r="AU29" s="162"/>
      <c r="AV29" s="163"/>
      <c r="AW29" s="49" t="b">
        <f t="shared" si="7"/>
        <v>0</v>
      </c>
      <c r="AX29" s="50" t="b">
        <f t="shared" si="8"/>
        <v>1</v>
      </c>
      <c r="AY29" s="165">
        <f t="shared" si="5"/>
        <v>0</v>
      </c>
      <c r="AZ29" s="165">
        <f t="shared" si="6"/>
        <v>1</v>
      </c>
    </row>
    <row r="30" spans="1:52" ht="27">
      <c r="A30" s="166">
        <v>28</v>
      </c>
      <c r="B30" s="166" t="s">
        <v>3653</v>
      </c>
      <c r="C30" s="166" t="s">
        <v>2043</v>
      </c>
      <c r="D30" s="166" t="s">
        <v>3871</v>
      </c>
      <c r="E30" s="167">
        <v>2020</v>
      </c>
      <c r="F30" s="166" t="s">
        <v>2729</v>
      </c>
      <c r="G30" s="167">
        <v>69</v>
      </c>
      <c r="H30" s="166" t="s">
        <v>3872</v>
      </c>
      <c r="I30" s="168" t="s">
        <v>3873</v>
      </c>
      <c r="J30" s="166" t="s">
        <v>3874</v>
      </c>
      <c r="K30" s="166" t="s">
        <v>3875</v>
      </c>
      <c r="L30" s="284" t="s">
        <v>3876</v>
      </c>
      <c r="M30" s="285"/>
      <c r="N30" s="166" t="s">
        <v>562</v>
      </c>
      <c r="O30" s="169">
        <v>44122</v>
      </c>
      <c r="P30" s="166"/>
      <c r="Q30" s="166" t="s">
        <v>119</v>
      </c>
      <c r="R30" s="166" t="s">
        <v>3669</v>
      </c>
      <c r="S30" s="166" t="s">
        <v>3877</v>
      </c>
      <c r="T30" s="170" t="s">
        <v>122</v>
      </c>
      <c r="U30" s="171" t="s">
        <v>123</v>
      </c>
      <c r="V30" s="49" t="b">
        <v>1</v>
      </c>
      <c r="W30" s="49" t="b">
        <v>0</v>
      </c>
      <c r="X30" s="49" t="b">
        <v>0</v>
      </c>
      <c r="Y30" s="50" t="b">
        <v>0</v>
      </c>
      <c r="Z30" s="50" t="b">
        <v>0</v>
      </c>
      <c r="AA30" s="50" t="b">
        <v>0</v>
      </c>
      <c r="AB30" s="50" t="b">
        <v>0</v>
      </c>
      <c r="AC30" s="52" t="b">
        <v>0</v>
      </c>
      <c r="AD30" s="50" t="b">
        <v>0</v>
      </c>
      <c r="AE30" s="171">
        <f t="shared" si="0"/>
        <v>1</v>
      </c>
      <c r="AF30" s="171"/>
      <c r="AG30" s="47"/>
      <c r="AH30" s="170" t="s">
        <v>871</v>
      </c>
      <c r="AI30" s="171" t="s">
        <v>872</v>
      </c>
      <c r="AJ30" s="49" t="b">
        <v>1</v>
      </c>
      <c r="AK30" s="49" t="b">
        <v>0</v>
      </c>
      <c r="AL30" s="49" t="b">
        <v>0</v>
      </c>
      <c r="AM30" s="50" t="b">
        <v>0</v>
      </c>
      <c r="AN30" s="50" t="b">
        <v>0</v>
      </c>
      <c r="AO30" s="50" t="b">
        <v>0</v>
      </c>
      <c r="AP30" s="50" t="b">
        <v>0</v>
      </c>
      <c r="AQ30" s="52" t="b">
        <v>0</v>
      </c>
      <c r="AR30" s="50" t="b">
        <v>0</v>
      </c>
      <c r="AS30" s="172">
        <f t="shared" si="1"/>
        <v>1</v>
      </c>
      <c r="AT30" s="173">
        <f t="shared" si="2"/>
        <v>0</v>
      </c>
      <c r="AU30" s="170"/>
      <c r="AV30" s="171"/>
      <c r="AW30" s="49" t="b">
        <f t="shared" si="7"/>
        <v>1</v>
      </c>
      <c r="AX30" s="50" t="b">
        <f t="shared" si="8"/>
        <v>0</v>
      </c>
      <c r="AY30" s="173">
        <f t="shared" si="5"/>
        <v>0</v>
      </c>
      <c r="AZ30" s="173">
        <f t="shared" si="6"/>
        <v>1</v>
      </c>
    </row>
    <row r="31" spans="1:52" ht="27">
      <c r="A31" s="158">
        <v>29</v>
      </c>
      <c r="B31" s="158" t="s">
        <v>3653</v>
      </c>
      <c r="C31" s="158" t="s">
        <v>2043</v>
      </c>
      <c r="D31" s="158" t="s">
        <v>3878</v>
      </c>
      <c r="E31" s="159">
        <v>2020</v>
      </c>
      <c r="F31" s="158" t="s">
        <v>3879</v>
      </c>
      <c r="G31" s="159">
        <v>95</v>
      </c>
      <c r="H31" s="158" t="s">
        <v>3880</v>
      </c>
      <c r="I31" s="160" t="s">
        <v>3881</v>
      </c>
      <c r="J31" s="158" t="s">
        <v>3882</v>
      </c>
      <c r="K31" s="158" t="s">
        <v>3883</v>
      </c>
      <c r="L31" s="286" t="s">
        <v>3884</v>
      </c>
      <c r="M31" s="287"/>
      <c r="N31" s="158" t="s">
        <v>775</v>
      </c>
      <c r="O31" s="161">
        <v>43831</v>
      </c>
      <c r="P31" s="158"/>
      <c r="Q31" s="158" t="s">
        <v>119</v>
      </c>
      <c r="R31" s="158" t="s">
        <v>120</v>
      </c>
      <c r="S31" s="158" t="s">
        <v>3885</v>
      </c>
      <c r="T31" s="162" t="s">
        <v>122</v>
      </c>
      <c r="U31" s="163" t="s">
        <v>123</v>
      </c>
      <c r="V31" s="49" t="b">
        <v>1</v>
      </c>
      <c r="W31" s="49" t="b">
        <v>0</v>
      </c>
      <c r="X31" s="49" t="b">
        <v>0</v>
      </c>
      <c r="Y31" s="50" t="b">
        <v>0</v>
      </c>
      <c r="Z31" s="50" t="b">
        <v>0</v>
      </c>
      <c r="AA31" s="50" t="b">
        <v>0</v>
      </c>
      <c r="AB31" s="50" t="b">
        <v>0</v>
      </c>
      <c r="AC31" s="52" t="b">
        <v>0</v>
      </c>
      <c r="AD31" s="50" t="b">
        <v>0</v>
      </c>
      <c r="AE31" s="163">
        <f t="shared" si="0"/>
        <v>1</v>
      </c>
      <c r="AF31" s="163"/>
      <c r="AG31" s="47"/>
      <c r="AH31" s="162" t="s">
        <v>871</v>
      </c>
      <c r="AI31" s="163" t="s">
        <v>872</v>
      </c>
      <c r="AJ31" s="49" t="b">
        <v>1</v>
      </c>
      <c r="AK31" s="49" t="b">
        <v>0</v>
      </c>
      <c r="AL31" s="49" t="b">
        <v>0</v>
      </c>
      <c r="AM31" s="50" t="b">
        <v>0</v>
      </c>
      <c r="AN31" s="50" t="b">
        <v>0</v>
      </c>
      <c r="AO31" s="50" t="b">
        <v>0</v>
      </c>
      <c r="AP31" s="50" t="b">
        <v>0</v>
      </c>
      <c r="AQ31" s="52" t="b">
        <v>0</v>
      </c>
      <c r="AR31" s="50" t="b">
        <v>0</v>
      </c>
      <c r="AS31" s="164">
        <f t="shared" si="1"/>
        <v>1</v>
      </c>
      <c r="AT31" s="165">
        <f t="shared" si="2"/>
        <v>0</v>
      </c>
      <c r="AU31" s="162"/>
      <c r="AV31" s="163"/>
      <c r="AW31" s="49" t="b">
        <f t="shared" si="7"/>
        <v>1</v>
      </c>
      <c r="AX31" s="50" t="b">
        <f t="shared" si="8"/>
        <v>0</v>
      </c>
      <c r="AY31" s="165">
        <f t="shared" si="5"/>
        <v>0</v>
      </c>
      <c r="AZ31" s="165">
        <f t="shared" si="6"/>
        <v>1</v>
      </c>
    </row>
    <row r="32" spans="1:52" ht="27">
      <c r="A32" s="166">
        <v>30</v>
      </c>
      <c r="B32" s="166" t="s">
        <v>3653</v>
      </c>
      <c r="C32" s="166" t="s">
        <v>2043</v>
      </c>
      <c r="D32" s="166" t="s">
        <v>3886</v>
      </c>
      <c r="E32" s="167">
        <v>2020</v>
      </c>
      <c r="F32" s="166" t="s">
        <v>3887</v>
      </c>
      <c r="G32" s="167">
        <v>18</v>
      </c>
      <c r="H32" s="166" t="s">
        <v>3888</v>
      </c>
      <c r="I32" s="168" t="s">
        <v>3889</v>
      </c>
      <c r="J32" s="166" t="s">
        <v>3890</v>
      </c>
      <c r="K32" s="166" t="s">
        <v>3891</v>
      </c>
      <c r="L32" s="284" t="s">
        <v>3892</v>
      </c>
      <c r="M32" s="285"/>
      <c r="N32" s="166" t="s">
        <v>117</v>
      </c>
      <c r="O32" s="169">
        <v>43989</v>
      </c>
      <c r="P32" s="166"/>
      <c r="Q32" s="166" t="s">
        <v>119</v>
      </c>
      <c r="R32" s="166" t="s">
        <v>3669</v>
      </c>
      <c r="S32" s="166" t="s">
        <v>3893</v>
      </c>
      <c r="T32" s="170" t="s">
        <v>122</v>
      </c>
      <c r="U32" s="171" t="s">
        <v>123</v>
      </c>
      <c r="V32" s="49" t="b">
        <v>0</v>
      </c>
      <c r="W32" s="49" t="b">
        <v>0</v>
      </c>
      <c r="X32" s="49" t="b">
        <v>0</v>
      </c>
      <c r="Y32" s="50" t="b">
        <v>0</v>
      </c>
      <c r="Z32" s="50" t="b">
        <v>0</v>
      </c>
      <c r="AA32" s="50" t="b">
        <v>0</v>
      </c>
      <c r="AB32" s="50" t="b">
        <v>0</v>
      </c>
      <c r="AC32" s="52" t="b">
        <v>0</v>
      </c>
      <c r="AD32" s="50" t="b">
        <v>1</v>
      </c>
      <c r="AE32" s="171">
        <f t="shared" si="0"/>
        <v>0</v>
      </c>
      <c r="AF32" s="171" t="s">
        <v>140</v>
      </c>
      <c r="AG32" s="47"/>
      <c r="AH32" s="170" t="s">
        <v>871</v>
      </c>
      <c r="AI32" s="171" t="s">
        <v>872</v>
      </c>
      <c r="AJ32" s="49" t="b">
        <v>0</v>
      </c>
      <c r="AK32" s="49" t="b">
        <v>0</v>
      </c>
      <c r="AL32" s="49" t="b">
        <v>0</v>
      </c>
      <c r="AM32" s="50" t="b">
        <v>0</v>
      </c>
      <c r="AN32" s="50" t="b">
        <v>0</v>
      </c>
      <c r="AO32" s="50" t="b">
        <v>0</v>
      </c>
      <c r="AP32" s="50" t="b">
        <v>1</v>
      </c>
      <c r="AQ32" s="52" t="b">
        <v>0</v>
      </c>
      <c r="AR32" s="50" t="b">
        <v>1</v>
      </c>
      <c r="AS32" s="172">
        <f t="shared" si="1"/>
        <v>0</v>
      </c>
      <c r="AT32" s="173">
        <f t="shared" si="2"/>
        <v>0</v>
      </c>
      <c r="AU32" s="170"/>
      <c r="AV32" s="171"/>
      <c r="AW32" s="49" t="b">
        <f t="shared" si="7"/>
        <v>0</v>
      </c>
      <c r="AX32" s="50" t="b">
        <f t="shared" si="8"/>
        <v>1</v>
      </c>
      <c r="AY32" s="173">
        <f t="shared" si="5"/>
        <v>0</v>
      </c>
      <c r="AZ32" s="173">
        <f t="shared" si="6"/>
        <v>1</v>
      </c>
    </row>
    <row r="33" spans="1:52" ht="27">
      <c r="A33" s="158">
        <v>31</v>
      </c>
      <c r="B33" s="158" t="s">
        <v>3653</v>
      </c>
      <c r="C33" s="158" t="s">
        <v>2043</v>
      </c>
      <c r="D33" s="158" t="s">
        <v>3894</v>
      </c>
      <c r="E33" s="159">
        <v>2020</v>
      </c>
      <c r="F33" s="158" t="s">
        <v>3895</v>
      </c>
      <c r="G33" s="159">
        <v>4</v>
      </c>
      <c r="H33" s="158" t="s">
        <v>3896</v>
      </c>
      <c r="I33" s="160" t="s">
        <v>3897</v>
      </c>
      <c r="J33" s="158" t="s">
        <v>3898</v>
      </c>
      <c r="K33" s="158" t="s">
        <v>3899</v>
      </c>
      <c r="L33" s="286" t="s">
        <v>3900</v>
      </c>
      <c r="M33" s="287"/>
      <c r="N33" s="158" t="s">
        <v>3901</v>
      </c>
      <c r="O33" s="161">
        <v>44111</v>
      </c>
      <c r="P33" s="158"/>
      <c r="Q33" s="158" t="s">
        <v>119</v>
      </c>
      <c r="R33" s="158" t="s">
        <v>3669</v>
      </c>
      <c r="S33" s="158" t="s">
        <v>3902</v>
      </c>
      <c r="T33" s="162" t="s">
        <v>122</v>
      </c>
      <c r="U33" s="163" t="s">
        <v>123</v>
      </c>
      <c r="V33" s="49" t="b">
        <v>0</v>
      </c>
      <c r="W33" s="49" t="b">
        <v>0</v>
      </c>
      <c r="X33" s="49" t="b">
        <v>0</v>
      </c>
      <c r="Y33" s="50" t="b">
        <v>0</v>
      </c>
      <c r="Z33" s="50" t="b">
        <v>0</v>
      </c>
      <c r="AA33" s="50" t="b">
        <v>0</v>
      </c>
      <c r="AB33" s="50" t="b">
        <v>0</v>
      </c>
      <c r="AC33" s="52" t="b">
        <v>1</v>
      </c>
      <c r="AD33" s="50" t="b">
        <v>0</v>
      </c>
      <c r="AE33" s="163">
        <f t="shared" si="0"/>
        <v>0</v>
      </c>
      <c r="AF33" s="163"/>
      <c r="AG33" s="47"/>
      <c r="AH33" s="162" t="s">
        <v>871</v>
      </c>
      <c r="AI33" s="163" t="s">
        <v>872</v>
      </c>
      <c r="AJ33" s="49" t="b">
        <v>0</v>
      </c>
      <c r="AK33" s="49" t="b">
        <v>0</v>
      </c>
      <c r="AL33" s="49" t="b">
        <v>0</v>
      </c>
      <c r="AM33" s="50" t="b">
        <v>0</v>
      </c>
      <c r="AN33" s="50" t="b">
        <v>0</v>
      </c>
      <c r="AO33" s="50" t="b">
        <v>0</v>
      </c>
      <c r="AP33" s="50" t="b">
        <v>0</v>
      </c>
      <c r="AQ33" s="52" t="b">
        <v>0</v>
      </c>
      <c r="AR33" s="50" t="b">
        <v>0</v>
      </c>
      <c r="AS33" s="164">
        <f t="shared" si="1"/>
        <v>0</v>
      </c>
      <c r="AT33" s="165">
        <f t="shared" si="2"/>
        <v>0</v>
      </c>
      <c r="AU33" s="162"/>
      <c r="AV33" s="163"/>
      <c r="AW33" s="49" t="b">
        <f t="shared" si="7"/>
        <v>0</v>
      </c>
      <c r="AX33" s="50" t="b">
        <f t="shared" si="8"/>
        <v>1</v>
      </c>
      <c r="AY33" s="165">
        <f t="shared" si="5"/>
        <v>0</v>
      </c>
      <c r="AZ33" s="165">
        <f t="shared" si="6"/>
        <v>1</v>
      </c>
    </row>
    <row r="34" spans="1:52" ht="27">
      <c r="A34" s="166">
        <v>32</v>
      </c>
      <c r="B34" s="166" t="s">
        <v>3653</v>
      </c>
      <c r="C34" s="166" t="s">
        <v>2043</v>
      </c>
      <c r="D34" s="166" t="s">
        <v>3903</v>
      </c>
      <c r="E34" s="167">
        <v>2020</v>
      </c>
      <c r="F34" s="166" t="s">
        <v>3904</v>
      </c>
      <c r="G34" s="167">
        <v>11</v>
      </c>
      <c r="H34" s="166" t="s">
        <v>3905</v>
      </c>
      <c r="I34" s="168" t="s">
        <v>3906</v>
      </c>
      <c r="J34" s="166" t="s">
        <v>3907</v>
      </c>
      <c r="K34" s="166" t="s">
        <v>3908</v>
      </c>
      <c r="L34" s="284" t="s">
        <v>3909</v>
      </c>
      <c r="M34" s="285"/>
      <c r="N34" s="166" t="s">
        <v>117</v>
      </c>
      <c r="O34" s="169">
        <v>44011</v>
      </c>
      <c r="P34" s="166"/>
      <c r="Q34" s="166" t="s">
        <v>119</v>
      </c>
      <c r="R34" s="166" t="s">
        <v>3669</v>
      </c>
      <c r="S34" s="166" t="s">
        <v>3910</v>
      </c>
      <c r="T34" s="170" t="s">
        <v>122</v>
      </c>
      <c r="U34" s="171" t="s">
        <v>123</v>
      </c>
      <c r="V34" s="49" t="b">
        <v>0</v>
      </c>
      <c r="W34" s="49" t="b">
        <v>0</v>
      </c>
      <c r="X34" s="49" t="b">
        <v>0</v>
      </c>
      <c r="Y34" s="50" t="b">
        <v>0</v>
      </c>
      <c r="Z34" s="50" t="b">
        <v>0</v>
      </c>
      <c r="AA34" s="50" t="b">
        <v>0</v>
      </c>
      <c r="AB34" s="50" t="b">
        <v>1</v>
      </c>
      <c r="AC34" s="52" t="b">
        <v>1</v>
      </c>
      <c r="AD34" s="50" t="b">
        <v>1</v>
      </c>
      <c r="AE34" s="171">
        <f t="shared" si="0"/>
        <v>0</v>
      </c>
      <c r="AF34" s="171" t="s">
        <v>140</v>
      </c>
      <c r="AG34" s="47"/>
      <c r="AH34" s="170" t="s">
        <v>871</v>
      </c>
      <c r="AI34" s="171" t="s">
        <v>872</v>
      </c>
      <c r="AJ34" s="49" t="b">
        <v>0</v>
      </c>
      <c r="AK34" s="49" t="b">
        <v>0</v>
      </c>
      <c r="AL34" s="49" t="b">
        <v>0</v>
      </c>
      <c r="AM34" s="50" t="b">
        <v>0</v>
      </c>
      <c r="AN34" s="50" t="b">
        <v>0</v>
      </c>
      <c r="AO34" s="50" t="b">
        <v>0</v>
      </c>
      <c r="AP34" s="50" t="b">
        <v>0</v>
      </c>
      <c r="AQ34" s="52" t="b">
        <v>0</v>
      </c>
      <c r="AR34" s="50" t="b">
        <v>1</v>
      </c>
      <c r="AS34" s="172">
        <f t="shared" si="1"/>
        <v>0</v>
      </c>
      <c r="AT34" s="173">
        <f t="shared" si="2"/>
        <v>0</v>
      </c>
      <c r="AU34" s="170"/>
      <c r="AV34" s="171"/>
      <c r="AW34" s="49" t="b">
        <f t="shared" si="7"/>
        <v>0</v>
      </c>
      <c r="AX34" s="50" t="b">
        <f t="shared" si="8"/>
        <v>1</v>
      </c>
      <c r="AY34" s="173">
        <f t="shared" si="5"/>
        <v>0</v>
      </c>
      <c r="AZ34" s="173">
        <f t="shared" si="6"/>
        <v>1</v>
      </c>
    </row>
    <row r="35" spans="1:52" ht="27">
      <c r="A35" s="158">
        <v>33</v>
      </c>
      <c r="B35" s="158" t="s">
        <v>3653</v>
      </c>
      <c r="C35" s="158" t="s">
        <v>2043</v>
      </c>
      <c r="D35" s="158" t="s">
        <v>3911</v>
      </c>
      <c r="E35" s="158"/>
      <c r="F35" s="158"/>
      <c r="G35" s="158"/>
      <c r="H35" s="177" t="s">
        <v>3912</v>
      </c>
      <c r="I35" s="177" t="s">
        <v>3913</v>
      </c>
      <c r="J35" s="158" t="s">
        <v>3914</v>
      </c>
      <c r="K35" s="158" t="s">
        <v>594</v>
      </c>
      <c r="L35" s="158" t="s">
        <v>594</v>
      </c>
      <c r="M35" s="158"/>
      <c r="N35" s="158"/>
      <c r="O35" s="158" t="s">
        <v>594</v>
      </c>
      <c r="P35" s="158"/>
      <c r="Q35" s="158"/>
      <c r="R35" s="158"/>
      <c r="S35" s="180">
        <v>85100000000</v>
      </c>
      <c r="T35" s="162" t="s">
        <v>122</v>
      </c>
      <c r="U35" s="163" t="s">
        <v>123</v>
      </c>
      <c r="V35" s="49" t="b">
        <v>0</v>
      </c>
      <c r="W35" s="49" t="b">
        <v>0</v>
      </c>
      <c r="X35" s="49" t="b">
        <v>0</v>
      </c>
      <c r="Y35" s="50" t="b">
        <v>0</v>
      </c>
      <c r="Z35" s="50" t="b">
        <v>0</v>
      </c>
      <c r="AA35" s="50" t="b">
        <v>0</v>
      </c>
      <c r="AB35" s="50" t="b">
        <v>0</v>
      </c>
      <c r="AC35" s="52" t="b">
        <v>1</v>
      </c>
      <c r="AD35" s="50" t="b">
        <v>1</v>
      </c>
      <c r="AE35" s="163">
        <f t="shared" si="0"/>
        <v>0</v>
      </c>
      <c r="AF35" s="163"/>
      <c r="AG35" s="47"/>
      <c r="AH35" s="162" t="s">
        <v>871</v>
      </c>
      <c r="AI35" s="163" t="s">
        <v>872</v>
      </c>
      <c r="AJ35" s="49" t="b">
        <v>0</v>
      </c>
      <c r="AK35" s="49" t="b">
        <v>0</v>
      </c>
      <c r="AL35" s="49" t="b">
        <v>0</v>
      </c>
      <c r="AM35" s="50" t="b">
        <v>0</v>
      </c>
      <c r="AN35" s="50" t="b">
        <v>0</v>
      </c>
      <c r="AO35" s="50" t="b">
        <v>0</v>
      </c>
      <c r="AP35" s="50" t="b">
        <v>0</v>
      </c>
      <c r="AQ35" s="52" t="b">
        <v>1</v>
      </c>
      <c r="AR35" s="50" t="b">
        <v>0</v>
      </c>
      <c r="AS35" s="164">
        <f t="shared" si="1"/>
        <v>0</v>
      </c>
      <c r="AT35" s="165">
        <f t="shared" ref="AT35:AT66" si="9">IF(AE35&lt;&gt;AS35, 1, 0)</f>
        <v>0</v>
      </c>
      <c r="AU35" s="162"/>
      <c r="AV35" s="163"/>
      <c r="AW35" s="49" t="b">
        <f t="shared" si="7"/>
        <v>0</v>
      </c>
      <c r="AX35" s="50" t="b">
        <f t="shared" si="8"/>
        <v>1</v>
      </c>
      <c r="AY35" s="165">
        <f t="shared" si="5"/>
        <v>0</v>
      </c>
      <c r="AZ35" s="165">
        <f t="shared" ref="AZ35:AZ66" si="10">IF(+COUNTA(COUNTA(AJ35),AJ35:AR35)&gt;0,1,0)</f>
        <v>1</v>
      </c>
    </row>
    <row r="36" spans="1:52" ht="27">
      <c r="A36" s="166">
        <v>34</v>
      </c>
      <c r="B36" s="166" t="s">
        <v>3653</v>
      </c>
      <c r="C36" s="166" t="s">
        <v>2043</v>
      </c>
      <c r="D36" s="166" t="s">
        <v>3915</v>
      </c>
      <c r="E36" s="167">
        <v>2019</v>
      </c>
      <c r="F36" s="166" t="s">
        <v>3916</v>
      </c>
      <c r="G36" s="167">
        <v>32</v>
      </c>
      <c r="H36" s="166" t="s">
        <v>3917</v>
      </c>
      <c r="I36" s="168" t="s">
        <v>3918</v>
      </c>
      <c r="J36" s="166" t="s">
        <v>3919</v>
      </c>
      <c r="K36" s="166" t="s">
        <v>3920</v>
      </c>
      <c r="L36" s="284" t="s">
        <v>3921</v>
      </c>
      <c r="M36" s="285"/>
      <c r="N36" s="166" t="s">
        <v>1010</v>
      </c>
      <c r="O36" s="169">
        <v>43801</v>
      </c>
      <c r="P36" s="166"/>
      <c r="Q36" s="166" t="s">
        <v>119</v>
      </c>
      <c r="R36" s="166" t="s">
        <v>120</v>
      </c>
      <c r="S36" s="166" t="s">
        <v>3922</v>
      </c>
      <c r="T36" s="170" t="s">
        <v>122</v>
      </c>
      <c r="U36" s="171" t="s">
        <v>123</v>
      </c>
      <c r="V36" s="49" t="b">
        <v>0</v>
      </c>
      <c r="W36" s="49" t="b">
        <v>0</v>
      </c>
      <c r="X36" s="49" t="b">
        <v>0</v>
      </c>
      <c r="Y36" s="50" t="b">
        <v>0</v>
      </c>
      <c r="Z36" s="50" t="b">
        <v>0</v>
      </c>
      <c r="AA36" s="50" t="b">
        <v>0</v>
      </c>
      <c r="AB36" s="50" t="b">
        <v>1</v>
      </c>
      <c r="AC36" s="52" t="b">
        <v>1</v>
      </c>
      <c r="AD36" s="50" t="b">
        <v>1</v>
      </c>
      <c r="AE36" s="171">
        <f t="shared" si="0"/>
        <v>0</v>
      </c>
      <c r="AF36" s="171"/>
      <c r="AG36" s="47"/>
      <c r="AH36" s="170" t="s">
        <v>871</v>
      </c>
      <c r="AI36" s="171" t="s">
        <v>872</v>
      </c>
      <c r="AJ36" s="49" t="b">
        <v>0</v>
      </c>
      <c r="AK36" s="49" t="b">
        <v>0</v>
      </c>
      <c r="AL36" s="49" t="b">
        <v>0</v>
      </c>
      <c r="AM36" s="50" t="b">
        <v>0</v>
      </c>
      <c r="AN36" s="50" t="b">
        <v>0</v>
      </c>
      <c r="AO36" s="50" t="b">
        <v>0</v>
      </c>
      <c r="AP36" s="50" t="b">
        <v>1</v>
      </c>
      <c r="AQ36" s="52" t="b">
        <v>0</v>
      </c>
      <c r="AR36" s="50" t="b">
        <v>0</v>
      </c>
      <c r="AS36" s="172">
        <f t="shared" si="1"/>
        <v>0</v>
      </c>
      <c r="AT36" s="173">
        <f t="shared" si="9"/>
        <v>0</v>
      </c>
      <c r="AU36" s="170"/>
      <c r="AV36" s="171"/>
      <c r="AW36" s="49" t="b">
        <f t="shared" si="7"/>
        <v>0</v>
      </c>
      <c r="AX36" s="50" t="b">
        <f t="shared" si="8"/>
        <v>1</v>
      </c>
      <c r="AY36" s="173">
        <f t="shared" si="5"/>
        <v>0</v>
      </c>
      <c r="AZ36" s="173">
        <f t="shared" si="10"/>
        <v>1</v>
      </c>
    </row>
    <row r="37" spans="1:52" ht="27">
      <c r="A37" s="158">
        <v>35</v>
      </c>
      <c r="B37" s="158" t="s">
        <v>3653</v>
      </c>
      <c r="C37" s="158" t="s">
        <v>1731</v>
      </c>
      <c r="D37" s="158" t="s">
        <v>3923</v>
      </c>
      <c r="E37" s="159">
        <v>2020</v>
      </c>
      <c r="F37" s="158" t="s">
        <v>3924</v>
      </c>
      <c r="G37" s="159">
        <v>27</v>
      </c>
      <c r="H37" s="158" t="s">
        <v>3925</v>
      </c>
      <c r="I37" s="181" t="s">
        <v>3926</v>
      </c>
      <c r="J37" s="158" t="s">
        <v>3927</v>
      </c>
      <c r="K37" s="158" t="s">
        <v>3928</v>
      </c>
      <c r="L37" s="286" t="s">
        <v>3929</v>
      </c>
      <c r="M37" s="287"/>
      <c r="N37" s="158" t="s">
        <v>3924</v>
      </c>
      <c r="O37" s="161">
        <v>43862</v>
      </c>
      <c r="P37" s="158"/>
      <c r="Q37" s="158" t="s">
        <v>119</v>
      </c>
      <c r="R37" s="158" t="s">
        <v>120</v>
      </c>
      <c r="S37" s="158" t="s">
        <v>3930</v>
      </c>
      <c r="T37" s="162" t="s">
        <v>122</v>
      </c>
      <c r="U37" s="163" t="s">
        <v>433</v>
      </c>
      <c r="V37" s="49" t="b">
        <v>0</v>
      </c>
      <c r="W37" s="49" t="b">
        <v>0</v>
      </c>
      <c r="X37" s="49" t="b">
        <v>0</v>
      </c>
      <c r="Y37" s="50" t="b">
        <v>0</v>
      </c>
      <c r="Z37" s="50" t="b">
        <v>0</v>
      </c>
      <c r="AA37" s="50" t="b">
        <v>0</v>
      </c>
      <c r="AB37" s="50" t="b">
        <v>1</v>
      </c>
      <c r="AC37" s="52" t="b">
        <v>0</v>
      </c>
      <c r="AD37" s="50" t="b">
        <v>0</v>
      </c>
      <c r="AE37" s="163">
        <f t="shared" si="0"/>
        <v>0</v>
      </c>
      <c r="AF37" s="163" t="s">
        <v>3931</v>
      </c>
      <c r="AG37" s="47"/>
      <c r="AH37" s="162" t="s">
        <v>138</v>
      </c>
      <c r="AI37" s="163" t="s">
        <v>139</v>
      </c>
      <c r="AJ37" s="49" t="b">
        <v>0</v>
      </c>
      <c r="AK37" s="49" t="b">
        <v>0</v>
      </c>
      <c r="AL37" s="49" t="b">
        <v>0</v>
      </c>
      <c r="AM37" s="50" t="b">
        <v>0</v>
      </c>
      <c r="AN37" s="50" t="b">
        <v>0</v>
      </c>
      <c r="AO37" s="50" t="b">
        <v>0</v>
      </c>
      <c r="AP37" s="50" t="b">
        <v>1</v>
      </c>
      <c r="AQ37" s="52" t="b">
        <v>0</v>
      </c>
      <c r="AR37" s="50" t="b">
        <v>0</v>
      </c>
      <c r="AS37" s="164">
        <f t="shared" si="1"/>
        <v>0</v>
      </c>
      <c r="AT37" s="165">
        <f t="shared" si="9"/>
        <v>0</v>
      </c>
      <c r="AU37" s="162"/>
      <c r="AV37" s="163"/>
      <c r="AW37" s="49" t="b">
        <f t="shared" si="7"/>
        <v>0</v>
      </c>
      <c r="AX37" s="50" t="b">
        <f t="shared" si="8"/>
        <v>1</v>
      </c>
      <c r="AY37" s="165">
        <f t="shared" si="5"/>
        <v>0</v>
      </c>
      <c r="AZ37" s="165">
        <f t="shared" si="10"/>
        <v>1</v>
      </c>
    </row>
    <row r="38" spans="1:52" ht="27">
      <c r="A38" s="166">
        <v>36</v>
      </c>
      <c r="B38" s="166" t="s">
        <v>3653</v>
      </c>
      <c r="C38" s="166" t="s">
        <v>1731</v>
      </c>
      <c r="D38" s="166" t="s">
        <v>3932</v>
      </c>
      <c r="E38" s="167">
        <v>2020</v>
      </c>
      <c r="F38" s="166" t="s">
        <v>3933</v>
      </c>
      <c r="G38" s="167">
        <v>193</v>
      </c>
      <c r="H38" s="166" t="s">
        <v>3934</v>
      </c>
      <c r="I38" s="168" t="s">
        <v>3935</v>
      </c>
      <c r="J38" s="166" t="s">
        <v>3936</v>
      </c>
      <c r="K38" s="166" t="s">
        <v>3937</v>
      </c>
      <c r="L38" s="284" t="s">
        <v>3938</v>
      </c>
      <c r="M38" s="285"/>
      <c r="N38" s="166" t="s">
        <v>775</v>
      </c>
      <c r="O38" s="169">
        <v>44075</v>
      </c>
      <c r="P38" s="167">
        <v>32748066</v>
      </c>
      <c r="Q38" s="166" t="s">
        <v>119</v>
      </c>
      <c r="R38" s="166" t="s">
        <v>120</v>
      </c>
      <c r="S38" s="166" t="s">
        <v>3939</v>
      </c>
      <c r="T38" s="170" t="s">
        <v>122</v>
      </c>
      <c r="U38" s="171" t="s">
        <v>433</v>
      </c>
      <c r="V38" s="49" t="b">
        <v>0</v>
      </c>
      <c r="W38" s="49" t="b">
        <v>0</v>
      </c>
      <c r="X38" s="49" t="b">
        <v>0</v>
      </c>
      <c r="Y38" s="50" t="b">
        <v>0</v>
      </c>
      <c r="Z38" s="50" t="b">
        <v>0</v>
      </c>
      <c r="AA38" s="50" t="b">
        <v>0</v>
      </c>
      <c r="AB38" s="50" t="b">
        <v>1</v>
      </c>
      <c r="AC38" s="52" t="b">
        <v>0</v>
      </c>
      <c r="AD38" s="50" t="b">
        <v>0</v>
      </c>
      <c r="AE38" s="171">
        <f t="shared" si="0"/>
        <v>0</v>
      </c>
      <c r="AF38" s="171" t="s">
        <v>3931</v>
      </c>
      <c r="AG38" s="47"/>
      <c r="AH38" s="170" t="s">
        <v>138</v>
      </c>
      <c r="AI38" s="171" t="s">
        <v>139</v>
      </c>
      <c r="AJ38" s="49" t="b">
        <v>0</v>
      </c>
      <c r="AK38" s="49" t="b">
        <v>0</v>
      </c>
      <c r="AL38" s="49" t="b">
        <v>0</v>
      </c>
      <c r="AM38" s="50" t="b">
        <v>0</v>
      </c>
      <c r="AN38" s="50" t="b">
        <v>0</v>
      </c>
      <c r="AO38" s="50" t="b">
        <v>0</v>
      </c>
      <c r="AP38" s="50" t="b">
        <v>1</v>
      </c>
      <c r="AQ38" s="52" t="b">
        <v>0</v>
      </c>
      <c r="AR38" s="50" t="b">
        <v>0</v>
      </c>
      <c r="AS38" s="172">
        <f t="shared" si="1"/>
        <v>0</v>
      </c>
      <c r="AT38" s="173">
        <f t="shared" si="9"/>
        <v>0</v>
      </c>
      <c r="AU38" s="170"/>
      <c r="AV38" s="171"/>
      <c r="AW38" s="49" t="b">
        <f t="shared" si="7"/>
        <v>0</v>
      </c>
      <c r="AX38" s="50" t="b">
        <f t="shared" si="8"/>
        <v>1</v>
      </c>
      <c r="AY38" s="173">
        <f t="shared" si="5"/>
        <v>0</v>
      </c>
      <c r="AZ38" s="173">
        <f t="shared" si="10"/>
        <v>1</v>
      </c>
    </row>
    <row r="39" spans="1:52" ht="27">
      <c r="A39" s="158">
        <v>37</v>
      </c>
      <c r="B39" s="158" t="s">
        <v>3731</v>
      </c>
      <c r="C39" s="158" t="s">
        <v>1731</v>
      </c>
      <c r="D39" s="158" t="s">
        <v>3940</v>
      </c>
      <c r="E39" s="159">
        <v>2023</v>
      </c>
      <c r="F39" s="158" t="s">
        <v>3941</v>
      </c>
      <c r="G39" s="159">
        <v>10</v>
      </c>
      <c r="H39" s="158" t="s">
        <v>3942</v>
      </c>
      <c r="I39" s="182" t="s">
        <v>3943</v>
      </c>
      <c r="J39" s="286" t="s">
        <v>3944</v>
      </c>
      <c r="K39" s="287"/>
      <c r="L39" s="286" t="s">
        <v>3945</v>
      </c>
      <c r="M39" s="287"/>
      <c r="N39" s="158" t="s">
        <v>210</v>
      </c>
      <c r="O39" s="183">
        <v>45200</v>
      </c>
      <c r="P39" s="158"/>
      <c r="Q39" s="158" t="s">
        <v>119</v>
      </c>
      <c r="R39" s="158" t="s">
        <v>120</v>
      </c>
      <c r="S39" s="158" t="s">
        <v>3946</v>
      </c>
      <c r="T39" s="162" t="s">
        <v>122</v>
      </c>
      <c r="U39" s="163" t="s">
        <v>433</v>
      </c>
      <c r="V39" s="49" t="b">
        <v>0</v>
      </c>
      <c r="W39" s="49" t="b">
        <v>0</v>
      </c>
      <c r="X39" s="49" t="b">
        <v>0</v>
      </c>
      <c r="Y39" s="50" t="b">
        <v>0</v>
      </c>
      <c r="Z39" s="50" t="b">
        <v>0</v>
      </c>
      <c r="AA39" s="50" t="b">
        <v>0</v>
      </c>
      <c r="AB39" s="50" t="b">
        <v>0</v>
      </c>
      <c r="AC39" s="52" t="b">
        <v>1</v>
      </c>
      <c r="AD39" s="50" t="b">
        <v>1</v>
      </c>
      <c r="AE39" s="163">
        <f t="shared" si="0"/>
        <v>0</v>
      </c>
      <c r="AF39" s="163"/>
      <c r="AG39" s="47"/>
      <c r="AH39" s="162" t="s">
        <v>138</v>
      </c>
      <c r="AI39" s="163" t="s">
        <v>139</v>
      </c>
      <c r="AJ39" s="49" t="b">
        <v>1</v>
      </c>
      <c r="AK39" s="49" t="b">
        <v>0</v>
      </c>
      <c r="AL39" s="49" t="b">
        <v>0</v>
      </c>
      <c r="AM39" s="50" t="b">
        <v>0</v>
      </c>
      <c r="AN39" s="50" t="b">
        <v>0</v>
      </c>
      <c r="AO39" s="50" t="b">
        <v>0</v>
      </c>
      <c r="AP39" s="50" t="b">
        <v>0</v>
      </c>
      <c r="AQ39" s="52" t="b">
        <v>1</v>
      </c>
      <c r="AR39" s="50" t="b">
        <v>0</v>
      </c>
      <c r="AS39" s="164">
        <f t="shared" si="1"/>
        <v>0</v>
      </c>
      <c r="AT39" s="165">
        <f t="shared" si="9"/>
        <v>0</v>
      </c>
      <c r="AU39" s="162"/>
      <c r="AV39" s="163"/>
      <c r="AW39" s="49" t="b">
        <f t="shared" si="7"/>
        <v>0</v>
      </c>
      <c r="AX39" s="50" t="b">
        <f t="shared" si="8"/>
        <v>1</v>
      </c>
      <c r="AY39" s="165">
        <f t="shared" si="5"/>
        <v>0</v>
      </c>
      <c r="AZ39" s="165">
        <f t="shared" si="10"/>
        <v>1</v>
      </c>
    </row>
    <row r="40" spans="1:52" ht="27">
      <c r="A40" s="166">
        <v>38</v>
      </c>
      <c r="B40" s="166" t="s">
        <v>3731</v>
      </c>
      <c r="C40" s="166" t="s">
        <v>1731</v>
      </c>
      <c r="D40" s="166" t="s">
        <v>3947</v>
      </c>
      <c r="E40" s="167">
        <v>2024</v>
      </c>
      <c r="F40" s="166" t="s">
        <v>3948</v>
      </c>
      <c r="G40" s="167">
        <v>5</v>
      </c>
      <c r="H40" s="166" t="s">
        <v>3949</v>
      </c>
      <c r="I40" s="184" t="s">
        <v>3950</v>
      </c>
      <c r="J40" s="166" t="s">
        <v>3951</v>
      </c>
      <c r="K40" s="166" t="s">
        <v>3952</v>
      </c>
      <c r="L40" s="284" t="s">
        <v>3953</v>
      </c>
      <c r="M40" s="285"/>
      <c r="N40" s="166" t="s">
        <v>186</v>
      </c>
      <c r="O40" s="176">
        <v>45383</v>
      </c>
      <c r="P40" s="166"/>
      <c r="Q40" s="166" t="s">
        <v>119</v>
      </c>
      <c r="R40" s="166" t="s">
        <v>120</v>
      </c>
      <c r="S40" s="166" t="s">
        <v>3954</v>
      </c>
      <c r="T40" s="170" t="s">
        <v>122</v>
      </c>
      <c r="U40" s="171" t="s">
        <v>433</v>
      </c>
      <c r="V40" s="49" t="b">
        <v>1</v>
      </c>
      <c r="W40" s="49" t="b">
        <v>0</v>
      </c>
      <c r="X40" s="49" t="b">
        <v>0</v>
      </c>
      <c r="Y40" s="50" t="b">
        <v>0</v>
      </c>
      <c r="Z40" s="50" t="b">
        <v>0</v>
      </c>
      <c r="AA40" s="50" t="b">
        <v>0</v>
      </c>
      <c r="AB40" s="50" t="b">
        <v>0</v>
      </c>
      <c r="AC40" s="52" t="b">
        <v>0</v>
      </c>
      <c r="AD40" s="50" t="b">
        <v>0</v>
      </c>
      <c r="AE40" s="171">
        <f t="shared" si="0"/>
        <v>1</v>
      </c>
      <c r="AF40" s="171" t="s">
        <v>3955</v>
      </c>
      <c r="AG40" s="47"/>
      <c r="AH40" s="170" t="s">
        <v>138</v>
      </c>
      <c r="AI40" s="171" t="s">
        <v>139</v>
      </c>
      <c r="AJ40" s="49" t="b">
        <v>1</v>
      </c>
      <c r="AK40" s="49" t="b">
        <v>0</v>
      </c>
      <c r="AL40" s="49" t="b">
        <v>0</v>
      </c>
      <c r="AM40" s="50" t="b">
        <v>0</v>
      </c>
      <c r="AN40" s="50" t="b">
        <v>0</v>
      </c>
      <c r="AO40" s="50" t="b">
        <v>0</v>
      </c>
      <c r="AP40" s="50" t="b">
        <v>0</v>
      </c>
      <c r="AQ40" s="52" t="b">
        <v>1</v>
      </c>
      <c r="AR40" s="50" t="b">
        <v>0</v>
      </c>
      <c r="AS40" s="172">
        <f t="shared" si="1"/>
        <v>0</v>
      </c>
      <c r="AT40" s="173">
        <f t="shared" si="9"/>
        <v>1</v>
      </c>
      <c r="AU40" s="170" t="s">
        <v>122</v>
      </c>
      <c r="AV40" s="171" t="s">
        <v>3740</v>
      </c>
      <c r="AW40" s="49"/>
      <c r="AX40" s="50" t="b">
        <v>1</v>
      </c>
      <c r="AY40" s="173">
        <f t="shared" si="5"/>
        <v>0</v>
      </c>
      <c r="AZ40" s="173">
        <f t="shared" si="10"/>
        <v>1</v>
      </c>
    </row>
    <row r="41" spans="1:52" ht="27">
      <c r="A41" s="158">
        <v>39</v>
      </c>
      <c r="B41" s="158" t="s">
        <v>3731</v>
      </c>
      <c r="C41" s="158" t="s">
        <v>1731</v>
      </c>
      <c r="D41" s="158" t="s">
        <v>3956</v>
      </c>
      <c r="E41" s="159">
        <v>2023</v>
      </c>
      <c r="F41" s="158" t="s">
        <v>177</v>
      </c>
      <c r="G41" s="159">
        <v>22</v>
      </c>
      <c r="H41" s="158" t="s">
        <v>3957</v>
      </c>
      <c r="I41" s="177" t="s">
        <v>3958</v>
      </c>
      <c r="J41" s="158" t="s">
        <v>3959</v>
      </c>
      <c r="K41" s="158" t="s">
        <v>3960</v>
      </c>
      <c r="L41" s="286" t="s">
        <v>3961</v>
      </c>
      <c r="M41" s="287"/>
      <c r="N41" s="158" t="s">
        <v>176</v>
      </c>
      <c r="O41" s="183">
        <v>45078</v>
      </c>
      <c r="P41" s="158"/>
      <c r="Q41" s="158" t="s">
        <v>119</v>
      </c>
      <c r="R41" s="158" t="s">
        <v>120</v>
      </c>
      <c r="S41" s="158" t="s">
        <v>3962</v>
      </c>
      <c r="T41" s="162" t="s">
        <v>122</v>
      </c>
      <c r="U41" s="163" t="s">
        <v>433</v>
      </c>
      <c r="V41" s="49" t="b">
        <v>0</v>
      </c>
      <c r="W41" s="49" t="b">
        <v>0</v>
      </c>
      <c r="X41" s="49" t="b">
        <v>0</v>
      </c>
      <c r="Y41" s="50" t="b">
        <v>0</v>
      </c>
      <c r="Z41" s="50" t="b">
        <v>0</v>
      </c>
      <c r="AA41" s="50" t="b">
        <v>0</v>
      </c>
      <c r="AB41" s="50" t="b">
        <v>0</v>
      </c>
      <c r="AC41" s="52" t="b">
        <v>1</v>
      </c>
      <c r="AD41" s="50" t="b">
        <v>0</v>
      </c>
      <c r="AE41" s="163">
        <f t="shared" si="0"/>
        <v>0</v>
      </c>
      <c r="AF41" s="163" t="s">
        <v>3955</v>
      </c>
      <c r="AG41" s="47"/>
      <c r="AH41" s="162" t="s">
        <v>138</v>
      </c>
      <c r="AI41" s="163" t="s">
        <v>139</v>
      </c>
      <c r="AJ41" s="49" t="b">
        <v>1</v>
      </c>
      <c r="AK41" s="49" t="b">
        <v>0</v>
      </c>
      <c r="AL41" s="49" t="b">
        <v>0</v>
      </c>
      <c r="AM41" s="50" t="b">
        <v>0</v>
      </c>
      <c r="AN41" s="50" t="b">
        <v>0</v>
      </c>
      <c r="AO41" s="50" t="b">
        <v>0</v>
      </c>
      <c r="AP41" s="50" t="b">
        <v>0</v>
      </c>
      <c r="AQ41" s="52" t="b">
        <v>1</v>
      </c>
      <c r="AR41" s="50" t="b">
        <v>0</v>
      </c>
      <c r="AS41" s="164">
        <f t="shared" si="1"/>
        <v>0</v>
      </c>
      <c r="AT41" s="165">
        <f t="shared" si="9"/>
        <v>0</v>
      </c>
      <c r="AU41" s="162"/>
      <c r="AV41" s="163"/>
      <c r="AW41" s="49" t="b">
        <f t="shared" ref="AW41:AW47" si="11">IF(AND(AE41,AS41,NOT(AT41)),TRUE,FALSE)</f>
        <v>0</v>
      </c>
      <c r="AX41" s="50" t="b">
        <f t="shared" ref="AX41:AX47" si="12">IF(AND(NOT(AE41),NOT(AS41)),TRUE,FALSE)</f>
        <v>1</v>
      </c>
      <c r="AY41" s="165">
        <f t="shared" si="5"/>
        <v>0</v>
      </c>
      <c r="AZ41" s="165">
        <f t="shared" si="10"/>
        <v>1</v>
      </c>
    </row>
    <row r="42" spans="1:52" ht="27">
      <c r="A42" s="166">
        <v>40</v>
      </c>
      <c r="B42" s="166" t="s">
        <v>3731</v>
      </c>
      <c r="C42" s="166" t="s">
        <v>1731</v>
      </c>
      <c r="D42" s="166" t="s">
        <v>3963</v>
      </c>
      <c r="E42" s="167">
        <v>2024</v>
      </c>
      <c r="F42" s="166" t="s">
        <v>3964</v>
      </c>
      <c r="G42" s="167">
        <v>8</v>
      </c>
      <c r="H42" s="166" t="s">
        <v>3965</v>
      </c>
      <c r="I42" s="175" t="s">
        <v>3966</v>
      </c>
      <c r="J42" s="166" t="s">
        <v>3967</v>
      </c>
      <c r="K42" s="166" t="s">
        <v>3968</v>
      </c>
      <c r="L42" s="284" t="s">
        <v>3969</v>
      </c>
      <c r="M42" s="285"/>
      <c r="N42" s="166" t="s">
        <v>3970</v>
      </c>
      <c r="O42" s="176">
        <v>45566</v>
      </c>
      <c r="P42" s="166"/>
      <c r="Q42" s="166" t="s">
        <v>119</v>
      </c>
      <c r="R42" s="166" t="s">
        <v>120</v>
      </c>
      <c r="S42" s="166" t="s">
        <v>3971</v>
      </c>
      <c r="T42" s="170" t="s">
        <v>122</v>
      </c>
      <c r="U42" s="171" t="s">
        <v>433</v>
      </c>
      <c r="V42" s="49" t="b">
        <v>0</v>
      </c>
      <c r="W42" s="49" t="b">
        <v>0</v>
      </c>
      <c r="X42" s="49" t="b">
        <v>0</v>
      </c>
      <c r="Y42" s="50" t="b">
        <v>0</v>
      </c>
      <c r="Z42" s="50" t="b">
        <v>0</v>
      </c>
      <c r="AA42" s="50" t="b">
        <v>0</v>
      </c>
      <c r="AB42" s="50" t="b">
        <v>0</v>
      </c>
      <c r="AC42" s="52" t="b">
        <v>0</v>
      </c>
      <c r="AD42" s="50" t="b">
        <v>1</v>
      </c>
      <c r="AE42" s="171">
        <f t="shared" si="0"/>
        <v>0</v>
      </c>
      <c r="AF42" s="171"/>
      <c r="AG42" s="47"/>
      <c r="AH42" s="170" t="s">
        <v>138</v>
      </c>
      <c r="AI42" s="171" t="s">
        <v>139</v>
      </c>
      <c r="AJ42" s="49" t="b">
        <v>1</v>
      </c>
      <c r="AK42" s="49" t="b">
        <v>0</v>
      </c>
      <c r="AL42" s="49" t="b">
        <v>0</v>
      </c>
      <c r="AM42" s="50" t="b">
        <v>0</v>
      </c>
      <c r="AN42" s="50" t="b">
        <v>0</v>
      </c>
      <c r="AO42" s="50" t="b">
        <v>0</v>
      </c>
      <c r="AP42" s="50" t="b">
        <v>0</v>
      </c>
      <c r="AQ42" s="52" t="b">
        <v>1</v>
      </c>
      <c r="AR42" s="50" t="b">
        <v>0</v>
      </c>
      <c r="AS42" s="172">
        <f t="shared" si="1"/>
        <v>0</v>
      </c>
      <c r="AT42" s="173">
        <f t="shared" si="9"/>
        <v>0</v>
      </c>
      <c r="AU42" s="170"/>
      <c r="AV42" s="171"/>
      <c r="AW42" s="49" t="b">
        <f t="shared" si="11"/>
        <v>0</v>
      </c>
      <c r="AX42" s="50" t="b">
        <f t="shared" si="12"/>
        <v>1</v>
      </c>
      <c r="AY42" s="173">
        <f t="shared" si="5"/>
        <v>0</v>
      </c>
      <c r="AZ42" s="173">
        <f t="shared" si="10"/>
        <v>1</v>
      </c>
    </row>
    <row r="43" spans="1:52" ht="27">
      <c r="A43" s="158">
        <v>41</v>
      </c>
      <c r="B43" s="158" t="s">
        <v>3731</v>
      </c>
      <c r="C43" s="158" t="s">
        <v>1731</v>
      </c>
      <c r="D43" s="158" t="s">
        <v>3972</v>
      </c>
      <c r="E43" s="159">
        <v>2024</v>
      </c>
      <c r="F43" s="158" t="s">
        <v>3973</v>
      </c>
      <c r="G43" s="159">
        <v>0</v>
      </c>
      <c r="H43" s="158" t="s">
        <v>3974</v>
      </c>
      <c r="I43" s="177" t="s">
        <v>3975</v>
      </c>
      <c r="J43" s="158" t="s">
        <v>3976</v>
      </c>
      <c r="K43" s="158" t="s">
        <v>3977</v>
      </c>
      <c r="L43" s="286" t="s">
        <v>3978</v>
      </c>
      <c r="M43" s="287"/>
      <c r="N43" s="158" t="s">
        <v>186</v>
      </c>
      <c r="O43" s="183">
        <v>45566</v>
      </c>
      <c r="P43" s="158"/>
      <c r="Q43" s="158" t="s">
        <v>119</v>
      </c>
      <c r="R43" s="158" t="s">
        <v>120</v>
      </c>
      <c r="S43" s="158" t="s">
        <v>3979</v>
      </c>
      <c r="T43" s="162" t="s">
        <v>122</v>
      </c>
      <c r="U43" s="163" t="s">
        <v>433</v>
      </c>
      <c r="V43" s="49" t="b">
        <v>0</v>
      </c>
      <c r="W43" s="49" t="b">
        <v>0</v>
      </c>
      <c r="X43" s="49" t="b">
        <v>0</v>
      </c>
      <c r="Y43" s="50" t="b">
        <v>0</v>
      </c>
      <c r="Z43" s="50" t="b">
        <v>0</v>
      </c>
      <c r="AA43" s="50" t="b">
        <v>0</v>
      </c>
      <c r="AB43" s="50" t="b">
        <v>0</v>
      </c>
      <c r="AC43" s="52" t="b">
        <v>1</v>
      </c>
      <c r="AD43" s="50" t="b">
        <v>1</v>
      </c>
      <c r="AE43" s="163">
        <f t="shared" si="0"/>
        <v>0</v>
      </c>
      <c r="AF43" s="163" t="s">
        <v>3980</v>
      </c>
      <c r="AG43" s="47"/>
      <c r="AH43" s="162" t="s">
        <v>138</v>
      </c>
      <c r="AI43" s="163" t="s">
        <v>139</v>
      </c>
      <c r="AJ43" s="49" t="b">
        <v>1</v>
      </c>
      <c r="AK43" s="49" t="b">
        <v>0</v>
      </c>
      <c r="AL43" s="49" t="b">
        <v>0</v>
      </c>
      <c r="AM43" s="50" t="b">
        <v>0</v>
      </c>
      <c r="AN43" s="50" t="b">
        <v>0</v>
      </c>
      <c r="AO43" s="50" t="b">
        <v>0</v>
      </c>
      <c r="AP43" s="50" t="b">
        <v>0</v>
      </c>
      <c r="AQ43" s="52" t="b">
        <v>1</v>
      </c>
      <c r="AR43" s="50" t="b">
        <v>0</v>
      </c>
      <c r="AS43" s="164">
        <f t="shared" si="1"/>
        <v>0</v>
      </c>
      <c r="AT43" s="165">
        <f t="shared" si="9"/>
        <v>0</v>
      </c>
      <c r="AU43" s="162"/>
      <c r="AV43" s="163"/>
      <c r="AW43" s="49" t="b">
        <f t="shared" si="11"/>
        <v>0</v>
      </c>
      <c r="AX43" s="50" t="b">
        <f t="shared" si="12"/>
        <v>1</v>
      </c>
      <c r="AY43" s="165">
        <f t="shared" si="5"/>
        <v>0</v>
      </c>
      <c r="AZ43" s="165">
        <f t="shared" si="10"/>
        <v>1</v>
      </c>
    </row>
    <row r="44" spans="1:52" ht="27">
      <c r="A44" s="166">
        <v>42</v>
      </c>
      <c r="B44" s="166" t="s">
        <v>3731</v>
      </c>
      <c r="C44" s="166" t="s">
        <v>1731</v>
      </c>
      <c r="D44" s="166" t="s">
        <v>3981</v>
      </c>
      <c r="E44" s="167">
        <v>2024</v>
      </c>
      <c r="F44" s="166" t="s">
        <v>3982</v>
      </c>
      <c r="G44" s="167">
        <v>3</v>
      </c>
      <c r="H44" s="166" t="s">
        <v>3983</v>
      </c>
      <c r="I44" s="175" t="s">
        <v>3984</v>
      </c>
      <c r="J44" s="166" t="s">
        <v>3985</v>
      </c>
      <c r="K44" s="166" t="s">
        <v>3986</v>
      </c>
      <c r="L44" s="284" t="s">
        <v>3987</v>
      </c>
      <c r="M44" s="285"/>
      <c r="N44" s="166" t="s">
        <v>1541</v>
      </c>
      <c r="O44" s="176">
        <v>45352</v>
      </c>
      <c r="P44" s="166"/>
      <c r="Q44" s="166" t="s">
        <v>119</v>
      </c>
      <c r="R44" s="166" t="s">
        <v>120</v>
      </c>
      <c r="S44" s="166" t="s">
        <v>3988</v>
      </c>
      <c r="T44" s="170" t="s">
        <v>122</v>
      </c>
      <c r="U44" s="171" t="s">
        <v>433</v>
      </c>
      <c r="V44" s="49" t="b">
        <v>0</v>
      </c>
      <c r="W44" s="49" t="b">
        <v>0</v>
      </c>
      <c r="X44" s="49" t="b">
        <v>0</v>
      </c>
      <c r="Y44" s="50" t="b">
        <v>0</v>
      </c>
      <c r="Z44" s="50" t="b">
        <v>0</v>
      </c>
      <c r="AA44" s="50" t="b">
        <v>0</v>
      </c>
      <c r="AB44" s="50" t="b">
        <v>0</v>
      </c>
      <c r="AC44" s="52" t="b">
        <v>1</v>
      </c>
      <c r="AD44" s="50" t="b">
        <v>1</v>
      </c>
      <c r="AE44" s="171">
        <f t="shared" si="0"/>
        <v>0</v>
      </c>
      <c r="AF44" s="171" t="s">
        <v>3980</v>
      </c>
      <c r="AG44" s="47"/>
      <c r="AH44" s="170" t="s">
        <v>138</v>
      </c>
      <c r="AI44" s="171" t="s">
        <v>139</v>
      </c>
      <c r="AJ44" s="49" t="b">
        <v>1</v>
      </c>
      <c r="AK44" s="49" t="b">
        <v>0</v>
      </c>
      <c r="AL44" s="49" t="b">
        <v>0</v>
      </c>
      <c r="AM44" s="50" t="b">
        <v>0</v>
      </c>
      <c r="AN44" s="50" t="b">
        <v>0</v>
      </c>
      <c r="AO44" s="50" t="b">
        <v>0</v>
      </c>
      <c r="AP44" s="50" t="b">
        <v>0</v>
      </c>
      <c r="AQ44" s="52" t="b">
        <v>1</v>
      </c>
      <c r="AR44" s="50" t="b">
        <v>0</v>
      </c>
      <c r="AS44" s="172">
        <f t="shared" si="1"/>
        <v>0</v>
      </c>
      <c r="AT44" s="173">
        <f t="shared" si="9"/>
        <v>0</v>
      </c>
      <c r="AU44" s="170"/>
      <c r="AV44" s="171"/>
      <c r="AW44" s="49" t="b">
        <f t="shared" si="11"/>
        <v>0</v>
      </c>
      <c r="AX44" s="50" t="b">
        <f t="shared" si="12"/>
        <v>1</v>
      </c>
      <c r="AY44" s="173">
        <f t="shared" si="5"/>
        <v>0</v>
      </c>
      <c r="AZ44" s="173">
        <f t="shared" si="10"/>
        <v>1</v>
      </c>
    </row>
    <row r="45" spans="1:52" ht="27">
      <c r="A45" s="158">
        <v>43</v>
      </c>
      <c r="B45" s="158" t="s">
        <v>3731</v>
      </c>
      <c r="C45" s="158" t="s">
        <v>1731</v>
      </c>
      <c r="D45" s="158" t="s">
        <v>3989</v>
      </c>
      <c r="E45" s="159">
        <v>2023</v>
      </c>
      <c r="F45" s="158" t="s">
        <v>3990</v>
      </c>
      <c r="G45" s="159">
        <v>22</v>
      </c>
      <c r="H45" s="158" t="s">
        <v>3991</v>
      </c>
      <c r="I45" s="177" t="s">
        <v>3992</v>
      </c>
      <c r="J45" s="158" t="s">
        <v>3993</v>
      </c>
      <c r="K45" s="158" t="s">
        <v>3994</v>
      </c>
      <c r="L45" s="286" t="s">
        <v>3995</v>
      </c>
      <c r="M45" s="287"/>
      <c r="N45" s="158" t="s">
        <v>210</v>
      </c>
      <c r="O45" s="183">
        <v>45153</v>
      </c>
      <c r="P45" s="158"/>
      <c r="Q45" s="158" t="s">
        <v>119</v>
      </c>
      <c r="R45" s="158" t="s">
        <v>120</v>
      </c>
      <c r="S45" s="158" t="s">
        <v>3996</v>
      </c>
      <c r="T45" s="162" t="s">
        <v>122</v>
      </c>
      <c r="U45" s="163" t="s">
        <v>433</v>
      </c>
      <c r="V45" s="49" t="b">
        <v>0</v>
      </c>
      <c r="W45" s="49" t="b">
        <v>0</v>
      </c>
      <c r="X45" s="49" t="b">
        <v>0</v>
      </c>
      <c r="Y45" s="50" t="b">
        <v>0</v>
      </c>
      <c r="Z45" s="50" t="b">
        <v>0</v>
      </c>
      <c r="AA45" s="50" t="b">
        <v>0</v>
      </c>
      <c r="AB45" s="50" t="b">
        <v>0</v>
      </c>
      <c r="AC45" s="52" t="b">
        <v>1</v>
      </c>
      <c r="AD45" s="50" t="b">
        <v>0</v>
      </c>
      <c r="AE45" s="163">
        <f t="shared" si="0"/>
        <v>0</v>
      </c>
      <c r="AF45" s="163" t="s">
        <v>3980</v>
      </c>
      <c r="AG45" s="47"/>
      <c r="AH45" s="162" t="s">
        <v>138</v>
      </c>
      <c r="AI45" s="163" t="s">
        <v>139</v>
      </c>
      <c r="AJ45" s="49" t="b">
        <v>1</v>
      </c>
      <c r="AK45" s="49" t="b">
        <v>0</v>
      </c>
      <c r="AL45" s="49" t="b">
        <v>0</v>
      </c>
      <c r="AM45" s="50" t="b">
        <v>0</v>
      </c>
      <c r="AN45" s="50" t="b">
        <v>0</v>
      </c>
      <c r="AO45" s="50" t="b">
        <v>0</v>
      </c>
      <c r="AP45" s="50" t="b">
        <v>0</v>
      </c>
      <c r="AQ45" s="52" t="b">
        <v>1</v>
      </c>
      <c r="AR45" s="50" t="b">
        <v>0</v>
      </c>
      <c r="AS45" s="164">
        <f t="shared" si="1"/>
        <v>0</v>
      </c>
      <c r="AT45" s="165">
        <f t="shared" si="9"/>
        <v>0</v>
      </c>
      <c r="AU45" s="162"/>
      <c r="AV45" s="163"/>
      <c r="AW45" s="49" t="b">
        <f t="shared" si="11"/>
        <v>0</v>
      </c>
      <c r="AX45" s="50" t="b">
        <f t="shared" si="12"/>
        <v>1</v>
      </c>
      <c r="AY45" s="165">
        <f t="shared" si="5"/>
        <v>0</v>
      </c>
      <c r="AZ45" s="165">
        <f t="shared" si="10"/>
        <v>1</v>
      </c>
    </row>
    <row r="46" spans="1:52" ht="27">
      <c r="A46" s="166">
        <v>44</v>
      </c>
      <c r="B46" s="166" t="s">
        <v>3731</v>
      </c>
      <c r="C46" s="166" t="s">
        <v>1731</v>
      </c>
      <c r="D46" s="166" t="s">
        <v>3997</v>
      </c>
      <c r="E46" s="167">
        <v>2024</v>
      </c>
      <c r="F46" s="166" t="s">
        <v>3998</v>
      </c>
      <c r="G46" s="167">
        <v>0</v>
      </c>
      <c r="H46" s="166" t="s">
        <v>3999</v>
      </c>
      <c r="I46" s="175" t="s">
        <v>4000</v>
      </c>
      <c r="J46" s="166" t="s">
        <v>4001</v>
      </c>
      <c r="K46" s="166" t="s">
        <v>4002</v>
      </c>
      <c r="L46" s="284" t="s">
        <v>4003</v>
      </c>
      <c r="M46" s="285"/>
      <c r="N46" s="166" t="s">
        <v>117</v>
      </c>
      <c r="O46" s="176">
        <v>45498</v>
      </c>
      <c r="P46" s="166"/>
      <c r="Q46" s="166" t="s">
        <v>119</v>
      </c>
      <c r="R46" s="166" t="s">
        <v>3669</v>
      </c>
      <c r="S46" s="166" t="s">
        <v>4004</v>
      </c>
      <c r="T46" s="170" t="s">
        <v>122</v>
      </c>
      <c r="U46" s="171" t="s">
        <v>433</v>
      </c>
      <c r="V46" s="49" t="b">
        <v>0</v>
      </c>
      <c r="W46" s="49" t="b">
        <v>0</v>
      </c>
      <c r="X46" s="49" t="b">
        <v>0</v>
      </c>
      <c r="Y46" s="50" t="b">
        <v>0</v>
      </c>
      <c r="Z46" s="50" t="b">
        <v>0</v>
      </c>
      <c r="AA46" s="50" t="b">
        <v>0</v>
      </c>
      <c r="AB46" s="50" t="b">
        <v>0</v>
      </c>
      <c r="AC46" s="52" t="b">
        <v>1</v>
      </c>
      <c r="AD46" s="50" t="b">
        <v>0</v>
      </c>
      <c r="AE46" s="171">
        <f t="shared" si="0"/>
        <v>0</v>
      </c>
      <c r="AF46" s="171" t="s">
        <v>3980</v>
      </c>
      <c r="AG46" s="47"/>
      <c r="AH46" s="170" t="s">
        <v>138</v>
      </c>
      <c r="AI46" s="171" t="s">
        <v>139</v>
      </c>
      <c r="AJ46" s="49" t="b">
        <v>1</v>
      </c>
      <c r="AK46" s="49" t="b">
        <v>0</v>
      </c>
      <c r="AL46" s="49" t="b">
        <v>0</v>
      </c>
      <c r="AM46" s="50" t="b">
        <v>0</v>
      </c>
      <c r="AN46" s="50" t="b">
        <v>0</v>
      </c>
      <c r="AO46" s="50" t="b">
        <v>0</v>
      </c>
      <c r="AP46" s="50" t="b">
        <v>0</v>
      </c>
      <c r="AQ46" s="52" t="b">
        <v>1</v>
      </c>
      <c r="AR46" s="50" t="b">
        <v>0</v>
      </c>
      <c r="AS46" s="172">
        <f t="shared" si="1"/>
        <v>0</v>
      </c>
      <c r="AT46" s="173">
        <f t="shared" si="9"/>
        <v>0</v>
      </c>
      <c r="AU46" s="170"/>
      <c r="AV46" s="171"/>
      <c r="AW46" s="49" t="b">
        <f t="shared" si="11"/>
        <v>0</v>
      </c>
      <c r="AX46" s="50" t="b">
        <f t="shared" si="12"/>
        <v>1</v>
      </c>
      <c r="AY46" s="173">
        <f t="shared" si="5"/>
        <v>0</v>
      </c>
      <c r="AZ46" s="173">
        <f t="shared" si="10"/>
        <v>1</v>
      </c>
    </row>
    <row r="47" spans="1:52" ht="27">
      <c r="A47" s="158">
        <v>45</v>
      </c>
      <c r="B47" s="158" t="s">
        <v>3731</v>
      </c>
      <c r="C47" s="158" t="s">
        <v>1731</v>
      </c>
      <c r="D47" s="158" t="s">
        <v>4005</v>
      </c>
      <c r="E47" s="159">
        <v>2022</v>
      </c>
      <c r="F47" s="158" t="s">
        <v>177</v>
      </c>
      <c r="G47" s="159">
        <v>107</v>
      </c>
      <c r="H47" s="158" t="s">
        <v>4006</v>
      </c>
      <c r="I47" s="177" t="s">
        <v>4007</v>
      </c>
      <c r="J47" s="158" t="s">
        <v>4008</v>
      </c>
      <c r="K47" s="158" t="s">
        <v>4009</v>
      </c>
      <c r="L47" s="286" t="s">
        <v>4010</v>
      </c>
      <c r="M47" s="287"/>
      <c r="N47" s="158" t="s">
        <v>176</v>
      </c>
      <c r="O47" s="183">
        <v>44835</v>
      </c>
      <c r="P47" s="158"/>
      <c r="Q47" s="158" t="s">
        <v>119</v>
      </c>
      <c r="R47" s="158" t="s">
        <v>120</v>
      </c>
      <c r="S47" s="158" t="s">
        <v>4011</v>
      </c>
      <c r="T47" s="162" t="s">
        <v>122</v>
      </c>
      <c r="U47" s="163" t="s">
        <v>433</v>
      </c>
      <c r="V47" s="49" t="b">
        <v>0</v>
      </c>
      <c r="W47" s="49" t="b">
        <v>0</v>
      </c>
      <c r="X47" s="49" t="b">
        <v>0</v>
      </c>
      <c r="Y47" s="50" t="b">
        <v>0</v>
      </c>
      <c r="Z47" s="50" t="b">
        <v>0</v>
      </c>
      <c r="AA47" s="50" t="b">
        <v>0</v>
      </c>
      <c r="AB47" s="50" t="b">
        <v>0</v>
      </c>
      <c r="AC47" s="52" t="b">
        <v>1</v>
      </c>
      <c r="AD47" s="50" t="b">
        <v>0</v>
      </c>
      <c r="AE47" s="163">
        <f t="shared" si="0"/>
        <v>0</v>
      </c>
      <c r="AF47" s="163"/>
      <c r="AG47" s="47"/>
      <c r="AH47" s="162" t="s">
        <v>138</v>
      </c>
      <c r="AI47" s="163" t="s">
        <v>139</v>
      </c>
      <c r="AJ47" s="49" t="b">
        <v>1</v>
      </c>
      <c r="AK47" s="49" t="b">
        <v>0</v>
      </c>
      <c r="AL47" s="49" t="b">
        <v>0</v>
      </c>
      <c r="AM47" s="50" t="b">
        <v>0</v>
      </c>
      <c r="AN47" s="50" t="b">
        <v>0</v>
      </c>
      <c r="AO47" s="50" t="b">
        <v>0</v>
      </c>
      <c r="AP47" s="50" t="b">
        <v>0</v>
      </c>
      <c r="AQ47" s="52" t="b">
        <v>1</v>
      </c>
      <c r="AR47" s="50" t="b">
        <v>0</v>
      </c>
      <c r="AS47" s="164">
        <f t="shared" si="1"/>
        <v>0</v>
      </c>
      <c r="AT47" s="165">
        <f t="shared" si="9"/>
        <v>0</v>
      </c>
      <c r="AU47" s="162"/>
      <c r="AV47" s="163"/>
      <c r="AW47" s="49" t="b">
        <f t="shared" si="11"/>
        <v>0</v>
      </c>
      <c r="AX47" s="50" t="b">
        <f t="shared" si="12"/>
        <v>1</v>
      </c>
      <c r="AY47" s="165">
        <f t="shared" si="5"/>
        <v>0</v>
      </c>
      <c r="AZ47" s="165">
        <f t="shared" si="10"/>
        <v>1</v>
      </c>
    </row>
    <row r="48" spans="1:52" ht="27">
      <c r="A48" s="166">
        <v>46</v>
      </c>
      <c r="B48" s="166" t="s">
        <v>3731</v>
      </c>
      <c r="C48" s="166" t="s">
        <v>1731</v>
      </c>
      <c r="D48" s="166" t="s">
        <v>4012</v>
      </c>
      <c r="E48" s="167">
        <v>2024</v>
      </c>
      <c r="F48" s="166" t="s">
        <v>4013</v>
      </c>
      <c r="G48" s="167">
        <v>6</v>
      </c>
      <c r="H48" s="166" t="s">
        <v>4014</v>
      </c>
      <c r="I48" s="175" t="s">
        <v>4015</v>
      </c>
      <c r="J48" s="284" t="s">
        <v>4016</v>
      </c>
      <c r="K48" s="285"/>
      <c r="L48" s="284" t="s">
        <v>4017</v>
      </c>
      <c r="M48" s="285"/>
      <c r="N48" s="166" t="s">
        <v>210</v>
      </c>
      <c r="O48" s="176">
        <v>45474</v>
      </c>
      <c r="P48" s="166"/>
      <c r="Q48" s="166" t="s">
        <v>119</v>
      </c>
      <c r="R48" s="166" t="s">
        <v>120</v>
      </c>
      <c r="S48" s="166" t="s">
        <v>4018</v>
      </c>
      <c r="T48" s="170" t="s">
        <v>122</v>
      </c>
      <c r="U48" s="171" t="s">
        <v>433</v>
      </c>
      <c r="V48" s="49" t="b">
        <v>1</v>
      </c>
      <c r="W48" s="49" t="b">
        <v>0</v>
      </c>
      <c r="X48" s="49" t="b">
        <v>0</v>
      </c>
      <c r="Y48" s="50" t="b">
        <v>0</v>
      </c>
      <c r="Z48" s="50" t="b">
        <v>0</v>
      </c>
      <c r="AA48" s="50" t="b">
        <v>0</v>
      </c>
      <c r="AB48" s="50" t="b">
        <v>0</v>
      </c>
      <c r="AC48" s="52" t="b">
        <v>0</v>
      </c>
      <c r="AD48" s="50" t="b">
        <v>0</v>
      </c>
      <c r="AE48" s="171">
        <f t="shared" si="0"/>
        <v>1</v>
      </c>
      <c r="AF48" s="171"/>
      <c r="AG48" s="47"/>
      <c r="AH48" s="170" t="s">
        <v>138</v>
      </c>
      <c r="AI48" s="171" t="s">
        <v>139</v>
      </c>
      <c r="AJ48" s="49" t="b">
        <v>1</v>
      </c>
      <c r="AK48" s="49" t="b">
        <v>0</v>
      </c>
      <c r="AL48" s="49" t="b">
        <v>0</v>
      </c>
      <c r="AM48" s="50" t="b">
        <v>0</v>
      </c>
      <c r="AN48" s="50" t="b">
        <v>0</v>
      </c>
      <c r="AO48" s="50" t="b">
        <v>0</v>
      </c>
      <c r="AP48" s="50" t="b">
        <v>0</v>
      </c>
      <c r="AQ48" s="52" t="b">
        <v>1</v>
      </c>
      <c r="AR48" s="50" t="b">
        <v>0</v>
      </c>
      <c r="AS48" s="172">
        <f t="shared" si="1"/>
        <v>0</v>
      </c>
      <c r="AT48" s="173">
        <f t="shared" si="9"/>
        <v>1</v>
      </c>
      <c r="AU48" s="170" t="s">
        <v>122</v>
      </c>
      <c r="AV48" s="171" t="s">
        <v>3740</v>
      </c>
      <c r="AW48" s="49"/>
      <c r="AX48" s="50" t="b">
        <v>1</v>
      </c>
      <c r="AY48" s="173">
        <f t="shared" si="5"/>
        <v>0</v>
      </c>
      <c r="AZ48" s="173">
        <f t="shared" si="10"/>
        <v>1</v>
      </c>
    </row>
    <row r="49" spans="1:52" ht="27">
      <c r="A49" s="158">
        <v>47</v>
      </c>
      <c r="B49" s="158" t="s">
        <v>3731</v>
      </c>
      <c r="C49" s="158" t="s">
        <v>1731</v>
      </c>
      <c r="D49" s="158" t="s">
        <v>4019</v>
      </c>
      <c r="E49" s="159">
        <v>2024</v>
      </c>
      <c r="F49" s="158" t="s">
        <v>177</v>
      </c>
      <c r="G49" s="159">
        <v>0</v>
      </c>
      <c r="H49" s="158" t="s">
        <v>4020</v>
      </c>
      <c r="I49" s="177" t="s">
        <v>4021</v>
      </c>
      <c r="J49" s="158" t="s">
        <v>4022</v>
      </c>
      <c r="K49" s="158" t="s">
        <v>4023</v>
      </c>
      <c r="L49" s="286" t="s">
        <v>4024</v>
      </c>
      <c r="M49" s="287"/>
      <c r="N49" s="158" t="s">
        <v>186</v>
      </c>
      <c r="O49" s="183">
        <v>45505</v>
      </c>
      <c r="P49" s="158"/>
      <c r="Q49" s="158" t="s">
        <v>119</v>
      </c>
      <c r="R49" s="158" t="s">
        <v>120</v>
      </c>
      <c r="S49" s="158" t="s">
        <v>4025</v>
      </c>
      <c r="T49" s="162" t="s">
        <v>122</v>
      </c>
      <c r="U49" s="163" t="s">
        <v>433</v>
      </c>
      <c r="V49" s="49" t="b">
        <v>0</v>
      </c>
      <c r="W49" s="49" t="b">
        <v>0</v>
      </c>
      <c r="X49" s="49" t="b">
        <v>0</v>
      </c>
      <c r="Y49" s="50" t="b">
        <v>0</v>
      </c>
      <c r="Z49" s="50" t="b">
        <v>0</v>
      </c>
      <c r="AA49" s="50" t="b">
        <v>0</v>
      </c>
      <c r="AB49" s="50" t="b">
        <v>0</v>
      </c>
      <c r="AC49" s="52" t="b">
        <v>1</v>
      </c>
      <c r="AD49" s="50" t="b">
        <v>0</v>
      </c>
      <c r="AE49" s="163">
        <f t="shared" si="0"/>
        <v>0</v>
      </c>
      <c r="AF49" s="163"/>
      <c r="AG49" s="47"/>
      <c r="AH49" s="162" t="s">
        <v>138</v>
      </c>
      <c r="AI49" s="163" t="s">
        <v>139</v>
      </c>
      <c r="AJ49" s="49" t="b">
        <v>1</v>
      </c>
      <c r="AK49" s="49" t="b">
        <v>0</v>
      </c>
      <c r="AL49" s="49" t="b">
        <v>0</v>
      </c>
      <c r="AM49" s="50" t="b">
        <v>0</v>
      </c>
      <c r="AN49" s="50" t="b">
        <v>0</v>
      </c>
      <c r="AO49" s="50" t="b">
        <v>0</v>
      </c>
      <c r="AP49" s="50" t="b">
        <v>0</v>
      </c>
      <c r="AQ49" s="52" t="b">
        <v>1</v>
      </c>
      <c r="AR49" s="50" t="b">
        <v>0</v>
      </c>
      <c r="AS49" s="164">
        <f t="shared" si="1"/>
        <v>0</v>
      </c>
      <c r="AT49" s="165">
        <f t="shared" si="9"/>
        <v>0</v>
      </c>
      <c r="AU49" s="162"/>
      <c r="AV49" s="163"/>
      <c r="AW49" s="49" t="b">
        <f>IF(AND(AE49,AS49,NOT(AT49)),TRUE,FALSE)</f>
        <v>0</v>
      </c>
      <c r="AX49" s="50" t="b">
        <f>IF(AND(NOT(AE49),NOT(AS49)),TRUE,FALSE)</f>
        <v>1</v>
      </c>
      <c r="AY49" s="165">
        <f t="shared" si="5"/>
        <v>0</v>
      </c>
      <c r="AZ49" s="165">
        <f t="shared" si="10"/>
        <v>1</v>
      </c>
    </row>
    <row r="50" spans="1:52" ht="27">
      <c r="A50" s="166">
        <v>48</v>
      </c>
      <c r="B50" s="166" t="s">
        <v>3731</v>
      </c>
      <c r="C50" s="166" t="s">
        <v>1731</v>
      </c>
      <c r="D50" s="166" t="s">
        <v>4026</v>
      </c>
      <c r="E50" s="167">
        <v>2025</v>
      </c>
      <c r="F50" s="166" t="s">
        <v>1777</v>
      </c>
      <c r="G50" s="167">
        <v>0</v>
      </c>
      <c r="H50" s="166" t="s">
        <v>4027</v>
      </c>
      <c r="I50" s="175" t="s">
        <v>4028</v>
      </c>
      <c r="J50" s="166" t="s">
        <v>4029</v>
      </c>
      <c r="K50" s="166" t="s">
        <v>4030</v>
      </c>
      <c r="L50" s="284" t="s">
        <v>4031</v>
      </c>
      <c r="M50" s="285"/>
      <c r="N50" s="166" t="s">
        <v>198</v>
      </c>
      <c r="O50" s="176">
        <v>45658</v>
      </c>
      <c r="P50" s="166"/>
      <c r="Q50" s="166" t="s">
        <v>119</v>
      </c>
      <c r="R50" s="166" t="s">
        <v>120</v>
      </c>
      <c r="S50" s="166" t="s">
        <v>4032</v>
      </c>
      <c r="T50" s="170" t="s">
        <v>122</v>
      </c>
      <c r="U50" s="171" t="s">
        <v>433</v>
      </c>
      <c r="V50" s="49" t="b">
        <v>0</v>
      </c>
      <c r="W50" s="49" t="b">
        <v>0</v>
      </c>
      <c r="X50" s="49" t="b">
        <v>0</v>
      </c>
      <c r="Y50" s="50" t="b">
        <v>0</v>
      </c>
      <c r="Z50" s="50" t="b">
        <v>0</v>
      </c>
      <c r="AA50" s="50" t="b">
        <v>0</v>
      </c>
      <c r="AB50" s="50" t="b">
        <v>0</v>
      </c>
      <c r="AC50" s="52" t="b">
        <v>1</v>
      </c>
      <c r="AD50" s="50" t="b">
        <v>0</v>
      </c>
      <c r="AE50" s="171">
        <f t="shared" si="0"/>
        <v>0</v>
      </c>
      <c r="AF50" s="171"/>
      <c r="AG50" s="47"/>
      <c r="AH50" s="170" t="s">
        <v>138</v>
      </c>
      <c r="AI50" s="171" t="s">
        <v>139</v>
      </c>
      <c r="AJ50" s="49" t="b">
        <v>1</v>
      </c>
      <c r="AK50" s="49" t="b">
        <v>0</v>
      </c>
      <c r="AL50" s="49" t="b">
        <v>0</v>
      </c>
      <c r="AM50" s="50" t="b">
        <v>0</v>
      </c>
      <c r="AN50" s="50" t="b">
        <v>0</v>
      </c>
      <c r="AO50" s="50" t="b">
        <v>0</v>
      </c>
      <c r="AP50" s="50" t="b">
        <v>0</v>
      </c>
      <c r="AQ50" s="52" t="b">
        <v>0</v>
      </c>
      <c r="AR50" s="50" t="b">
        <v>0</v>
      </c>
      <c r="AS50" s="172">
        <f t="shared" si="1"/>
        <v>1</v>
      </c>
      <c r="AT50" s="173">
        <f t="shared" si="9"/>
        <v>1</v>
      </c>
      <c r="AU50" s="170" t="s">
        <v>122</v>
      </c>
      <c r="AV50" s="171" t="s">
        <v>3740</v>
      </c>
      <c r="AW50" s="49"/>
      <c r="AX50" s="50" t="b">
        <v>1</v>
      </c>
      <c r="AY50" s="173">
        <f t="shared" si="5"/>
        <v>0</v>
      </c>
      <c r="AZ50" s="173">
        <f t="shared" si="10"/>
        <v>1</v>
      </c>
    </row>
    <row r="51" spans="1:52" ht="27">
      <c r="A51" s="158">
        <v>49</v>
      </c>
      <c r="B51" s="158" t="s">
        <v>3731</v>
      </c>
      <c r="C51" s="158" t="s">
        <v>1731</v>
      </c>
      <c r="D51" s="158" t="s">
        <v>4033</v>
      </c>
      <c r="E51" s="159">
        <v>2022</v>
      </c>
      <c r="F51" s="158" t="s">
        <v>177</v>
      </c>
      <c r="G51" s="159">
        <v>14</v>
      </c>
      <c r="H51" s="158" t="s">
        <v>4034</v>
      </c>
      <c r="I51" s="177" t="s">
        <v>4035</v>
      </c>
      <c r="J51" s="158" t="s">
        <v>4036</v>
      </c>
      <c r="K51" s="158" t="s">
        <v>4037</v>
      </c>
      <c r="L51" s="286" t="s">
        <v>4038</v>
      </c>
      <c r="M51" s="287"/>
      <c r="N51" s="158" t="s">
        <v>176</v>
      </c>
      <c r="O51" s="183">
        <v>44866</v>
      </c>
      <c r="P51" s="158"/>
      <c r="Q51" s="158" t="s">
        <v>119</v>
      </c>
      <c r="R51" s="158" t="s">
        <v>120</v>
      </c>
      <c r="S51" s="158" t="s">
        <v>4039</v>
      </c>
      <c r="T51" s="162" t="s">
        <v>122</v>
      </c>
      <c r="U51" s="163" t="s">
        <v>433</v>
      </c>
      <c r="V51" s="49" t="b">
        <v>0</v>
      </c>
      <c r="W51" s="49" t="b">
        <v>0</v>
      </c>
      <c r="X51" s="49" t="b">
        <v>0</v>
      </c>
      <c r="Y51" s="50" t="b">
        <v>0</v>
      </c>
      <c r="Z51" s="50" t="b">
        <v>0</v>
      </c>
      <c r="AA51" s="50" t="b">
        <v>0</v>
      </c>
      <c r="AB51" s="50" t="b">
        <v>0</v>
      </c>
      <c r="AC51" s="52" t="b">
        <v>1</v>
      </c>
      <c r="AD51" s="50" t="b">
        <v>0</v>
      </c>
      <c r="AE51" s="163">
        <f t="shared" si="0"/>
        <v>0</v>
      </c>
      <c r="AF51" s="163"/>
      <c r="AG51" s="47"/>
      <c r="AH51" s="162" t="s">
        <v>138</v>
      </c>
      <c r="AI51" s="163" t="s">
        <v>139</v>
      </c>
      <c r="AJ51" s="49" t="b">
        <v>0</v>
      </c>
      <c r="AK51" s="49" t="b">
        <v>0</v>
      </c>
      <c r="AL51" s="49" t="b">
        <v>0</v>
      </c>
      <c r="AM51" s="50" t="b">
        <v>0</v>
      </c>
      <c r="AN51" s="50" t="b">
        <v>0</v>
      </c>
      <c r="AO51" s="50" t="b">
        <v>0</v>
      </c>
      <c r="AP51" s="50" t="b">
        <v>0</v>
      </c>
      <c r="AQ51" s="52" t="b">
        <v>1</v>
      </c>
      <c r="AR51" s="50" t="b">
        <v>0</v>
      </c>
      <c r="AS51" s="164">
        <f t="shared" si="1"/>
        <v>0</v>
      </c>
      <c r="AT51" s="165">
        <f t="shared" si="9"/>
        <v>0</v>
      </c>
      <c r="AU51" s="162"/>
      <c r="AV51" s="163"/>
      <c r="AW51" s="49" t="b">
        <f t="shared" ref="AW51:AW76" si="13">IF(AND(AE51,AS51,NOT(AT51)),TRUE,FALSE)</f>
        <v>0</v>
      </c>
      <c r="AX51" s="50" t="b">
        <f t="shared" ref="AX51:AX76" si="14">IF(AND(NOT(AE51),NOT(AS51)),TRUE,FALSE)</f>
        <v>1</v>
      </c>
      <c r="AY51" s="165">
        <f t="shared" si="5"/>
        <v>0</v>
      </c>
      <c r="AZ51" s="165">
        <f t="shared" si="10"/>
        <v>1</v>
      </c>
    </row>
    <row r="52" spans="1:52" ht="27">
      <c r="A52" s="166">
        <v>50</v>
      </c>
      <c r="B52" s="166" t="s">
        <v>3731</v>
      </c>
      <c r="C52" s="166" t="s">
        <v>1731</v>
      </c>
      <c r="D52" s="166" t="s">
        <v>4040</v>
      </c>
      <c r="E52" s="167">
        <v>2024</v>
      </c>
      <c r="F52" s="166" t="s">
        <v>3990</v>
      </c>
      <c r="G52" s="167">
        <v>0</v>
      </c>
      <c r="H52" s="166" t="s">
        <v>4041</v>
      </c>
      <c r="I52" s="175" t="s">
        <v>4042</v>
      </c>
      <c r="J52" s="166" t="s">
        <v>4043</v>
      </c>
      <c r="K52" s="166" t="s">
        <v>4044</v>
      </c>
      <c r="L52" s="284" t="s">
        <v>4045</v>
      </c>
      <c r="M52" s="285"/>
      <c r="N52" s="166" t="s">
        <v>210</v>
      </c>
      <c r="O52" s="176">
        <v>45627</v>
      </c>
      <c r="P52" s="166"/>
      <c r="Q52" s="166" t="s">
        <v>119</v>
      </c>
      <c r="R52" s="166" t="s">
        <v>120</v>
      </c>
      <c r="S52" s="166" t="s">
        <v>4046</v>
      </c>
      <c r="T52" s="170" t="s">
        <v>122</v>
      </c>
      <c r="U52" s="171" t="s">
        <v>433</v>
      </c>
      <c r="V52" s="49" t="b">
        <v>0</v>
      </c>
      <c r="W52" s="49" t="b">
        <v>0</v>
      </c>
      <c r="X52" s="49" t="b">
        <v>0</v>
      </c>
      <c r="Y52" s="50" t="b">
        <v>0</v>
      </c>
      <c r="Z52" s="50" t="b">
        <v>0</v>
      </c>
      <c r="AA52" s="50" t="b">
        <v>0</v>
      </c>
      <c r="AB52" s="50" t="b">
        <v>0</v>
      </c>
      <c r="AC52" s="52" t="b">
        <v>1</v>
      </c>
      <c r="AD52" s="50" t="b">
        <v>0</v>
      </c>
      <c r="AE52" s="171">
        <f t="shared" si="0"/>
        <v>0</v>
      </c>
      <c r="AF52" s="171"/>
      <c r="AG52" s="47"/>
      <c r="AH52" s="170" t="s">
        <v>138</v>
      </c>
      <c r="AI52" s="171" t="s">
        <v>139</v>
      </c>
      <c r="AJ52" s="49" t="b">
        <v>1</v>
      </c>
      <c r="AK52" s="49" t="b">
        <v>0</v>
      </c>
      <c r="AL52" s="49" t="b">
        <v>0</v>
      </c>
      <c r="AM52" s="50" t="b">
        <v>0</v>
      </c>
      <c r="AN52" s="50" t="b">
        <v>0</v>
      </c>
      <c r="AO52" s="50" t="b">
        <v>0</v>
      </c>
      <c r="AP52" s="50" t="b">
        <v>0</v>
      </c>
      <c r="AQ52" s="52" t="b">
        <v>1</v>
      </c>
      <c r="AR52" s="50" t="b">
        <v>0</v>
      </c>
      <c r="AS52" s="172">
        <f t="shared" si="1"/>
        <v>0</v>
      </c>
      <c r="AT52" s="173">
        <f t="shared" si="9"/>
        <v>0</v>
      </c>
      <c r="AU52" s="170"/>
      <c r="AV52" s="171"/>
      <c r="AW52" s="49" t="b">
        <f t="shared" si="13"/>
        <v>0</v>
      </c>
      <c r="AX52" s="50" t="b">
        <f t="shared" si="14"/>
        <v>1</v>
      </c>
      <c r="AY52" s="173">
        <f t="shared" si="5"/>
        <v>0</v>
      </c>
      <c r="AZ52" s="173">
        <f t="shared" si="10"/>
        <v>1</v>
      </c>
    </row>
    <row r="53" spans="1:52" ht="27">
      <c r="A53" s="158">
        <v>51</v>
      </c>
      <c r="B53" s="158" t="s">
        <v>3731</v>
      </c>
      <c r="C53" s="158" t="s">
        <v>1731</v>
      </c>
      <c r="D53" s="158" t="s">
        <v>4047</v>
      </c>
      <c r="E53" s="159">
        <v>2023</v>
      </c>
      <c r="F53" s="158" t="s">
        <v>2502</v>
      </c>
      <c r="G53" s="159">
        <v>31</v>
      </c>
      <c r="H53" s="158" t="s">
        <v>4048</v>
      </c>
      <c r="I53" s="177" t="s">
        <v>4049</v>
      </c>
      <c r="J53" s="158" t="s">
        <v>4050</v>
      </c>
      <c r="K53" s="158" t="s">
        <v>4051</v>
      </c>
      <c r="L53" s="286" t="s">
        <v>4052</v>
      </c>
      <c r="M53" s="287"/>
      <c r="N53" s="158" t="s">
        <v>186</v>
      </c>
      <c r="O53" s="183">
        <v>45108</v>
      </c>
      <c r="P53" s="158"/>
      <c r="Q53" s="158" t="s">
        <v>119</v>
      </c>
      <c r="R53" s="158" t="s">
        <v>120</v>
      </c>
      <c r="S53" s="158" t="s">
        <v>4053</v>
      </c>
      <c r="T53" s="162" t="s">
        <v>122</v>
      </c>
      <c r="U53" s="163" t="s">
        <v>433</v>
      </c>
      <c r="V53" s="49" t="b">
        <v>0</v>
      </c>
      <c r="W53" s="49" t="b">
        <v>0</v>
      </c>
      <c r="X53" s="49" t="b">
        <v>0</v>
      </c>
      <c r="Y53" s="50" t="b">
        <v>0</v>
      </c>
      <c r="Z53" s="50" t="b">
        <v>0</v>
      </c>
      <c r="AA53" s="50" t="b">
        <v>0</v>
      </c>
      <c r="AB53" s="50" t="b">
        <v>0</v>
      </c>
      <c r="AC53" s="52" t="b">
        <v>1</v>
      </c>
      <c r="AD53" s="50" t="b">
        <v>0</v>
      </c>
      <c r="AE53" s="163">
        <f t="shared" si="0"/>
        <v>0</v>
      </c>
      <c r="AF53" s="163"/>
      <c r="AG53" s="47"/>
      <c r="AH53" s="162" t="s">
        <v>138</v>
      </c>
      <c r="AI53" s="163" t="s">
        <v>139</v>
      </c>
      <c r="AJ53" s="49" t="b">
        <v>1</v>
      </c>
      <c r="AK53" s="49" t="b">
        <v>0</v>
      </c>
      <c r="AL53" s="49" t="b">
        <v>0</v>
      </c>
      <c r="AM53" s="50" t="b">
        <v>0</v>
      </c>
      <c r="AN53" s="50" t="b">
        <v>0</v>
      </c>
      <c r="AO53" s="50" t="b">
        <v>0</v>
      </c>
      <c r="AP53" s="50" t="b">
        <v>0</v>
      </c>
      <c r="AQ53" s="52" t="b">
        <v>1</v>
      </c>
      <c r="AR53" s="50" t="b">
        <v>0</v>
      </c>
      <c r="AS53" s="164">
        <f t="shared" si="1"/>
        <v>0</v>
      </c>
      <c r="AT53" s="165">
        <f t="shared" si="9"/>
        <v>0</v>
      </c>
      <c r="AU53" s="162"/>
      <c r="AV53" s="163"/>
      <c r="AW53" s="49" t="b">
        <f t="shared" si="13"/>
        <v>0</v>
      </c>
      <c r="AX53" s="50" t="b">
        <f t="shared" si="14"/>
        <v>1</v>
      </c>
      <c r="AY53" s="165">
        <f t="shared" si="5"/>
        <v>0</v>
      </c>
      <c r="AZ53" s="165">
        <f t="shared" si="10"/>
        <v>1</v>
      </c>
    </row>
    <row r="54" spans="1:52" ht="27">
      <c r="A54" s="166">
        <v>52</v>
      </c>
      <c r="B54" s="166" t="s">
        <v>3653</v>
      </c>
      <c r="C54" s="166" t="s">
        <v>1470</v>
      </c>
      <c r="D54" s="166" t="s">
        <v>4054</v>
      </c>
      <c r="E54" s="167">
        <v>2021</v>
      </c>
      <c r="F54" s="166" t="s">
        <v>4055</v>
      </c>
      <c r="G54" s="167">
        <v>7</v>
      </c>
      <c r="H54" s="166" t="s">
        <v>4056</v>
      </c>
      <c r="I54" s="168" t="s">
        <v>4057</v>
      </c>
      <c r="J54" s="166" t="s">
        <v>4058</v>
      </c>
      <c r="K54" s="166" t="s">
        <v>4059</v>
      </c>
      <c r="L54" s="284" t="s">
        <v>4060</v>
      </c>
      <c r="M54" s="285"/>
      <c r="N54" s="166" t="s">
        <v>342</v>
      </c>
      <c r="O54" s="169">
        <v>44524</v>
      </c>
      <c r="P54" s="166"/>
      <c r="Q54" s="166" t="s">
        <v>119</v>
      </c>
      <c r="R54" s="166" t="s">
        <v>4061</v>
      </c>
      <c r="S54" s="166" t="s">
        <v>4062</v>
      </c>
      <c r="T54" s="170" t="s">
        <v>124</v>
      </c>
      <c r="U54" s="171" t="s">
        <v>173</v>
      </c>
      <c r="V54" s="49" t="b">
        <v>0</v>
      </c>
      <c r="W54" s="49" t="b">
        <v>0</v>
      </c>
      <c r="X54" s="49" t="b">
        <v>0</v>
      </c>
      <c r="Y54" s="50" t="b">
        <v>0</v>
      </c>
      <c r="Z54" s="50" t="b">
        <v>0</v>
      </c>
      <c r="AA54" s="50" t="b">
        <v>0</v>
      </c>
      <c r="AB54" s="50" t="b">
        <v>1</v>
      </c>
      <c r="AC54" s="52" t="b">
        <v>0</v>
      </c>
      <c r="AD54" s="50" t="b">
        <v>0</v>
      </c>
      <c r="AE54" s="171">
        <f t="shared" si="0"/>
        <v>0</v>
      </c>
      <c r="AF54" s="171"/>
      <c r="AG54" s="47"/>
      <c r="AH54" s="170" t="s">
        <v>122</v>
      </c>
      <c r="AI54" s="171" t="s">
        <v>123</v>
      </c>
      <c r="AJ54" s="49" t="b">
        <v>0</v>
      </c>
      <c r="AK54" s="49" t="b">
        <v>0</v>
      </c>
      <c r="AL54" s="49" t="b">
        <v>0</v>
      </c>
      <c r="AM54" s="50" t="b">
        <v>0</v>
      </c>
      <c r="AN54" s="50" t="b">
        <v>0</v>
      </c>
      <c r="AO54" s="50" t="b">
        <v>0</v>
      </c>
      <c r="AP54" s="50" t="b">
        <v>1</v>
      </c>
      <c r="AQ54" s="52" t="b">
        <v>0</v>
      </c>
      <c r="AR54" s="50" t="b">
        <v>0</v>
      </c>
      <c r="AS54" s="172">
        <f t="shared" si="1"/>
        <v>0</v>
      </c>
      <c r="AT54" s="173">
        <f t="shared" si="9"/>
        <v>0</v>
      </c>
      <c r="AU54" s="170"/>
      <c r="AV54" s="171"/>
      <c r="AW54" s="49" t="b">
        <f t="shared" si="13"/>
        <v>0</v>
      </c>
      <c r="AX54" s="50" t="b">
        <f t="shared" si="14"/>
        <v>1</v>
      </c>
      <c r="AY54" s="173">
        <f t="shared" si="5"/>
        <v>0</v>
      </c>
      <c r="AZ54" s="173">
        <f t="shared" si="10"/>
        <v>1</v>
      </c>
    </row>
    <row r="55" spans="1:52" ht="27">
      <c r="A55" s="158">
        <v>53</v>
      </c>
      <c r="B55" s="158" t="s">
        <v>3653</v>
      </c>
      <c r="C55" s="158" t="s">
        <v>1470</v>
      </c>
      <c r="D55" s="158" t="s">
        <v>4063</v>
      </c>
      <c r="E55" s="159">
        <v>2021</v>
      </c>
      <c r="F55" s="158" t="s">
        <v>2149</v>
      </c>
      <c r="G55" s="159">
        <v>54</v>
      </c>
      <c r="H55" s="158" t="s">
        <v>4064</v>
      </c>
      <c r="I55" s="160" t="s">
        <v>4065</v>
      </c>
      <c r="J55" s="158" t="s">
        <v>4066</v>
      </c>
      <c r="K55" s="158" t="s">
        <v>4067</v>
      </c>
      <c r="L55" s="286" t="s">
        <v>4068</v>
      </c>
      <c r="M55" s="287"/>
      <c r="N55" s="158" t="s">
        <v>176</v>
      </c>
      <c r="O55" s="161">
        <v>44470</v>
      </c>
      <c r="P55" s="158"/>
      <c r="Q55" s="158" t="s">
        <v>119</v>
      </c>
      <c r="R55" s="158" t="s">
        <v>120</v>
      </c>
      <c r="S55" s="158" t="s">
        <v>4069</v>
      </c>
      <c r="T55" s="162" t="s">
        <v>124</v>
      </c>
      <c r="U55" s="163" t="s">
        <v>173</v>
      </c>
      <c r="V55" s="49" t="b">
        <v>0</v>
      </c>
      <c r="W55" s="49" t="b">
        <v>0</v>
      </c>
      <c r="X55" s="49" t="b">
        <v>0</v>
      </c>
      <c r="Y55" s="50" t="b">
        <v>0</v>
      </c>
      <c r="Z55" s="50" t="b">
        <v>0</v>
      </c>
      <c r="AA55" s="50" t="b">
        <v>0</v>
      </c>
      <c r="AB55" s="50" t="b">
        <v>1</v>
      </c>
      <c r="AC55" s="52" t="b">
        <v>0</v>
      </c>
      <c r="AD55" s="50" t="b">
        <v>0</v>
      </c>
      <c r="AE55" s="163">
        <f t="shared" si="0"/>
        <v>0</v>
      </c>
      <c r="AF55" s="163"/>
      <c r="AG55" s="47"/>
      <c r="AH55" s="162" t="s">
        <v>122</v>
      </c>
      <c r="AI55" s="163" t="s">
        <v>123</v>
      </c>
      <c r="AJ55" s="49" t="b">
        <v>0</v>
      </c>
      <c r="AK55" s="49" t="b">
        <v>0</v>
      </c>
      <c r="AL55" s="49" t="b">
        <v>0</v>
      </c>
      <c r="AM55" s="50" t="b">
        <v>0</v>
      </c>
      <c r="AN55" s="50" t="b">
        <v>0</v>
      </c>
      <c r="AO55" s="50" t="b">
        <v>0</v>
      </c>
      <c r="AP55" s="50" t="b">
        <v>1</v>
      </c>
      <c r="AQ55" s="52" t="b">
        <v>0</v>
      </c>
      <c r="AR55" s="50" t="b">
        <v>0</v>
      </c>
      <c r="AS55" s="164">
        <f t="shared" si="1"/>
        <v>0</v>
      </c>
      <c r="AT55" s="165">
        <f t="shared" si="9"/>
        <v>0</v>
      </c>
      <c r="AU55" s="162"/>
      <c r="AV55" s="163"/>
      <c r="AW55" s="49" t="b">
        <f t="shared" si="13"/>
        <v>0</v>
      </c>
      <c r="AX55" s="50" t="b">
        <f t="shared" si="14"/>
        <v>1</v>
      </c>
      <c r="AY55" s="165">
        <f t="shared" si="5"/>
        <v>0</v>
      </c>
      <c r="AZ55" s="165">
        <f t="shared" si="10"/>
        <v>1</v>
      </c>
    </row>
    <row r="56" spans="1:52" ht="27">
      <c r="A56" s="166">
        <v>54</v>
      </c>
      <c r="B56" s="166" t="s">
        <v>3653</v>
      </c>
      <c r="C56" s="166" t="s">
        <v>1470</v>
      </c>
      <c r="D56" s="166" t="s">
        <v>4070</v>
      </c>
      <c r="E56" s="167">
        <v>2021</v>
      </c>
      <c r="F56" s="166" t="s">
        <v>3698</v>
      </c>
      <c r="G56" s="167">
        <v>55</v>
      </c>
      <c r="H56" s="166" t="s">
        <v>4071</v>
      </c>
      <c r="I56" s="168" t="s">
        <v>4072</v>
      </c>
      <c r="J56" s="166" t="s">
        <v>4073</v>
      </c>
      <c r="K56" s="166" t="s">
        <v>4074</v>
      </c>
      <c r="L56" s="284" t="s">
        <v>4075</v>
      </c>
      <c r="M56" s="285"/>
      <c r="N56" s="166" t="s">
        <v>1010</v>
      </c>
      <c r="O56" s="169">
        <v>44197</v>
      </c>
      <c r="P56" s="166"/>
      <c r="Q56" s="166" t="s">
        <v>119</v>
      </c>
      <c r="R56" s="166" t="s">
        <v>120</v>
      </c>
      <c r="S56" s="166" t="s">
        <v>4076</v>
      </c>
      <c r="T56" s="170" t="s">
        <v>124</v>
      </c>
      <c r="U56" s="171" t="s">
        <v>173</v>
      </c>
      <c r="V56" s="49" t="b">
        <v>0</v>
      </c>
      <c r="W56" s="49" t="b">
        <v>0</v>
      </c>
      <c r="X56" s="49" t="b">
        <v>0</v>
      </c>
      <c r="Y56" s="50" t="b">
        <v>0</v>
      </c>
      <c r="Z56" s="50" t="b">
        <v>0</v>
      </c>
      <c r="AA56" s="50" t="b">
        <v>0</v>
      </c>
      <c r="AB56" s="50" t="b">
        <v>1</v>
      </c>
      <c r="AC56" s="52" t="b">
        <v>0</v>
      </c>
      <c r="AD56" s="50" t="b">
        <v>0</v>
      </c>
      <c r="AE56" s="171">
        <f t="shared" si="0"/>
        <v>0</v>
      </c>
      <c r="AF56" s="171"/>
      <c r="AG56" s="47"/>
      <c r="AH56" s="170" t="s">
        <v>122</v>
      </c>
      <c r="AI56" s="171" t="s">
        <v>123</v>
      </c>
      <c r="AJ56" s="49" t="b">
        <v>0</v>
      </c>
      <c r="AK56" s="49" t="b">
        <v>0</v>
      </c>
      <c r="AL56" s="49" t="b">
        <v>0</v>
      </c>
      <c r="AM56" s="50" t="b">
        <v>0</v>
      </c>
      <c r="AN56" s="50" t="b">
        <v>0</v>
      </c>
      <c r="AO56" s="50" t="b">
        <v>0</v>
      </c>
      <c r="AP56" s="50" t="b">
        <v>1</v>
      </c>
      <c r="AQ56" s="52" t="b">
        <v>0</v>
      </c>
      <c r="AR56" s="50" t="b">
        <v>0</v>
      </c>
      <c r="AS56" s="172">
        <f t="shared" si="1"/>
        <v>0</v>
      </c>
      <c r="AT56" s="173">
        <f t="shared" si="9"/>
        <v>0</v>
      </c>
      <c r="AU56" s="170"/>
      <c r="AV56" s="171"/>
      <c r="AW56" s="49" t="b">
        <f t="shared" si="13"/>
        <v>0</v>
      </c>
      <c r="AX56" s="50" t="b">
        <f t="shared" si="14"/>
        <v>1</v>
      </c>
      <c r="AY56" s="173">
        <f t="shared" si="5"/>
        <v>0</v>
      </c>
      <c r="AZ56" s="173">
        <f t="shared" si="10"/>
        <v>1</v>
      </c>
    </row>
    <row r="57" spans="1:52" ht="27">
      <c r="A57" s="158">
        <v>55</v>
      </c>
      <c r="B57" s="158" t="s">
        <v>3653</v>
      </c>
      <c r="C57" s="158" t="s">
        <v>1470</v>
      </c>
      <c r="D57" s="158" t="s">
        <v>4077</v>
      </c>
      <c r="E57" s="159">
        <v>2021</v>
      </c>
      <c r="F57" s="158" t="s">
        <v>4078</v>
      </c>
      <c r="G57" s="159">
        <v>30</v>
      </c>
      <c r="H57" s="158" t="s">
        <v>4079</v>
      </c>
      <c r="I57" s="160" t="s">
        <v>4080</v>
      </c>
      <c r="J57" s="158" t="s">
        <v>4081</v>
      </c>
      <c r="K57" s="158" t="s">
        <v>4082</v>
      </c>
      <c r="L57" s="286" t="s">
        <v>4083</v>
      </c>
      <c r="M57" s="287"/>
      <c r="N57" s="158" t="s">
        <v>2520</v>
      </c>
      <c r="O57" s="161">
        <v>44540</v>
      </c>
      <c r="P57" s="158"/>
      <c r="Q57" s="158" t="s">
        <v>119</v>
      </c>
      <c r="R57" s="158" t="s">
        <v>120</v>
      </c>
      <c r="S57" s="158" t="s">
        <v>4084</v>
      </c>
      <c r="T57" s="162" t="s">
        <v>124</v>
      </c>
      <c r="U57" s="163" t="s">
        <v>173</v>
      </c>
      <c r="V57" s="49" t="b">
        <v>0</v>
      </c>
      <c r="W57" s="49" t="b">
        <v>0</v>
      </c>
      <c r="X57" s="49" t="b">
        <v>0</v>
      </c>
      <c r="Y57" s="50" t="b">
        <v>0</v>
      </c>
      <c r="Z57" s="50" t="b">
        <v>0</v>
      </c>
      <c r="AA57" s="50" t="b">
        <v>0</v>
      </c>
      <c r="AB57" s="50" t="b">
        <v>1</v>
      </c>
      <c r="AC57" s="52" t="b">
        <v>0</v>
      </c>
      <c r="AD57" s="50" t="b">
        <v>0</v>
      </c>
      <c r="AE57" s="163">
        <f t="shared" si="0"/>
        <v>0</v>
      </c>
      <c r="AF57" s="163"/>
      <c r="AG57" s="47"/>
      <c r="AH57" s="162" t="s">
        <v>122</v>
      </c>
      <c r="AI57" s="163" t="s">
        <v>123</v>
      </c>
      <c r="AJ57" s="49" t="b">
        <v>0</v>
      </c>
      <c r="AK57" s="49" t="b">
        <v>0</v>
      </c>
      <c r="AL57" s="49" t="b">
        <v>0</v>
      </c>
      <c r="AM57" s="50" t="b">
        <v>0</v>
      </c>
      <c r="AN57" s="50" t="b">
        <v>0</v>
      </c>
      <c r="AO57" s="50" t="b">
        <v>0</v>
      </c>
      <c r="AP57" s="50" t="b">
        <v>1</v>
      </c>
      <c r="AQ57" s="52" t="b">
        <v>0</v>
      </c>
      <c r="AR57" s="50" t="b">
        <v>0</v>
      </c>
      <c r="AS57" s="164">
        <f t="shared" si="1"/>
        <v>0</v>
      </c>
      <c r="AT57" s="165">
        <f t="shared" si="9"/>
        <v>0</v>
      </c>
      <c r="AU57" s="162"/>
      <c r="AV57" s="163"/>
      <c r="AW57" s="49" t="b">
        <f t="shared" si="13"/>
        <v>0</v>
      </c>
      <c r="AX57" s="50" t="b">
        <f t="shared" si="14"/>
        <v>1</v>
      </c>
      <c r="AY57" s="165">
        <f t="shared" si="5"/>
        <v>0</v>
      </c>
      <c r="AZ57" s="165">
        <f t="shared" si="10"/>
        <v>1</v>
      </c>
    </row>
    <row r="58" spans="1:52" ht="27">
      <c r="A58" s="166">
        <v>56</v>
      </c>
      <c r="B58" s="166" t="s">
        <v>3653</v>
      </c>
      <c r="C58" s="166" t="s">
        <v>1470</v>
      </c>
      <c r="D58" s="166" t="s">
        <v>4085</v>
      </c>
      <c r="E58" s="167">
        <v>2020</v>
      </c>
      <c r="F58" s="166" t="s">
        <v>3756</v>
      </c>
      <c r="G58" s="167">
        <v>199</v>
      </c>
      <c r="H58" s="166" t="s">
        <v>4086</v>
      </c>
      <c r="I58" s="168" t="s">
        <v>4087</v>
      </c>
      <c r="J58" s="166" t="s">
        <v>4088</v>
      </c>
      <c r="K58" s="166" t="s">
        <v>4089</v>
      </c>
      <c r="L58" s="284" t="s">
        <v>4090</v>
      </c>
      <c r="M58" s="285"/>
      <c r="N58" s="166" t="s">
        <v>775</v>
      </c>
      <c r="O58" s="169">
        <v>44044</v>
      </c>
      <c r="P58" s="166"/>
      <c r="Q58" s="166" t="s">
        <v>119</v>
      </c>
      <c r="R58" s="166" t="s">
        <v>120</v>
      </c>
      <c r="S58" s="166" t="s">
        <v>4091</v>
      </c>
      <c r="T58" s="170" t="s">
        <v>124</v>
      </c>
      <c r="U58" s="171" t="s">
        <v>173</v>
      </c>
      <c r="V58" s="49" t="b">
        <v>0</v>
      </c>
      <c r="W58" s="49" t="b">
        <v>0</v>
      </c>
      <c r="X58" s="49" t="b">
        <v>0</v>
      </c>
      <c r="Y58" s="50" t="b">
        <v>0</v>
      </c>
      <c r="Z58" s="50" t="b">
        <v>0</v>
      </c>
      <c r="AA58" s="50" t="b">
        <v>0</v>
      </c>
      <c r="AB58" s="50" t="b">
        <v>1</v>
      </c>
      <c r="AC58" s="52" t="b">
        <v>0</v>
      </c>
      <c r="AD58" s="50" t="b">
        <v>0</v>
      </c>
      <c r="AE58" s="171">
        <f t="shared" si="0"/>
        <v>0</v>
      </c>
      <c r="AF58" s="171"/>
      <c r="AG58" s="47"/>
      <c r="AH58" s="170" t="s">
        <v>122</v>
      </c>
      <c r="AI58" s="171" t="s">
        <v>123</v>
      </c>
      <c r="AJ58" s="49" t="b">
        <v>0</v>
      </c>
      <c r="AK58" s="49" t="b">
        <v>0</v>
      </c>
      <c r="AL58" s="49" t="b">
        <v>0</v>
      </c>
      <c r="AM58" s="50" t="b">
        <v>0</v>
      </c>
      <c r="AN58" s="50" t="b">
        <v>0</v>
      </c>
      <c r="AO58" s="50" t="b">
        <v>0</v>
      </c>
      <c r="AP58" s="50" t="b">
        <v>1</v>
      </c>
      <c r="AQ58" s="52" t="b">
        <v>0</v>
      </c>
      <c r="AR58" s="50" t="b">
        <v>0</v>
      </c>
      <c r="AS58" s="172">
        <f t="shared" si="1"/>
        <v>0</v>
      </c>
      <c r="AT58" s="173">
        <f t="shared" si="9"/>
        <v>0</v>
      </c>
      <c r="AU58" s="170"/>
      <c r="AV58" s="171"/>
      <c r="AW58" s="49" t="b">
        <f t="shared" si="13"/>
        <v>0</v>
      </c>
      <c r="AX58" s="50" t="b">
        <f t="shared" si="14"/>
        <v>1</v>
      </c>
      <c r="AY58" s="173">
        <f t="shared" si="5"/>
        <v>0</v>
      </c>
      <c r="AZ58" s="173">
        <f t="shared" si="10"/>
        <v>1</v>
      </c>
    </row>
    <row r="59" spans="1:52" ht="27">
      <c r="A59" s="158">
        <v>57</v>
      </c>
      <c r="B59" s="158" t="s">
        <v>3653</v>
      </c>
      <c r="C59" s="158" t="s">
        <v>1470</v>
      </c>
      <c r="D59" s="158" t="s">
        <v>4092</v>
      </c>
      <c r="E59" s="159">
        <v>2019</v>
      </c>
      <c r="F59" s="158" t="s">
        <v>108</v>
      </c>
      <c r="G59" s="159">
        <v>841</v>
      </c>
      <c r="H59" s="158" t="s">
        <v>4093</v>
      </c>
      <c r="I59" s="160" t="s">
        <v>4094</v>
      </c>
      <c r="J59" s="158" t="s">
        <v>4095</v>
      </c>
      <c r="K59" s="158" t="s">
        <v>4096</v>
      </c>
      <c r="L59" s="286" t="s">
        <v>4097</v>
      </c>
      <c r="M59" s="287"/>
      <c r="N59" s="158" t="s">
        <v>117</v>
      </c>
      <c r="O59" s="161">
        <v>43466</v>
      </c>
      <c r="P59" s="158"/>
      <c r="Q59" s="158" t="s">
        <v>119</v>
      </c>
      <c r="R59" s="158" t="s">
        <v>120</v>
      </c>
      <c r="S59" s="158" t="s">
        <v>4098</v>
      </c>
      <c r="T59" s="162" t="s">
        <v>124</v>
      </c>
      <c r="U59" s="163" t="s">
        <v>173</v>
      </c>
      <c r="V59" s="49" t="b">
        <v>1</v>
      </c>
      <c r="W59" s="49" t="b">
        <v>0</v>
      </c>
      <c r="X59" s="49" t="b">
        <v>0</v>
      </c>
      <c r="Y59" s="50" t="b">
        <v>0</v>
      </c>
      <c r="Z59" s="50" t="b">
        <v>0</v>
      </c>
      <c r="AA59" s="50" t="b">
        <v>0</v>
      </c>
      <c r="AB59" s="50" t="b">
        <v>0</v>
      </c>
      <c r="AC59" s="52" t="b">
        <v>0</v>
      </c>
      <c r="AD59" s="50" t="b">
        <v>0</v>
      </c>
      <c r="AE59" s="163">
        <f t="shared" si="0"/>
        <v>1</v>
      </c>
      <c r="AF59" s="163"/>
      <c r="AG59" s="47"/>
      <c r="AH59" s="162" t="s">
        <v>122</v>
      </c>
      <c r="AI59" s="163" t="s">
        <v>123</v>
      </c>
      <c r="AJ59" s="49" t="b">
        <v>1</v>
      </c>
      <c r="AK59" s="49" t="b">
        <v>0</v>
      </c>
      <c r="AL59" s="49" t="b">
        <v>0</v>
      </c>
      <c r="AM59" s="50" t="b">
        <v>0</v>
      </c>
      <c r="AN59" s="50" t="b">
        <v>0</v>
      </c>
      <c r="AO59" s="50" t="b">
        <v>0</v>
      </c>
      <c r="AP59" s="50" t="b">
        <v>0</v>
      </c>
      <c r="AQ59" s="52" t="b">
        <v>0</v>
      </c>
      <c r="AR59" s="50" t="b">
        <v>0</v>
      </c>
      <c r="AS59" s="164">
        <f t="shared" si="1"/>
        <v>1</v>
      </c>
      <c r="AT59" s="165">
        <f t="shared" si="9"/>
        <v>0</v>
      </c>
      <c r="AU59" s="162"/>
      <c r="AV59" s="163"/>
      <c r="AW59" s="49" t="b">
        <f t="shared" si="13"/>
        <v>1</v>
      </c>
      <c r="AX59" s="50" t="b">
        <f t="shared" si="14"/>
        <v>0</v>
      </c>
      <c r="AY59" s="165">
        <f t="shared" si="5"/>
        <v>0</v>
      </c>
      <c r="AZ59" s="165">
        <f t="shared" si="10"/>
        <v>1</v>
      </c>
    </row>
    <row r="60" spans="1:52" ht="27">
      <c r="A60" s="166">
        <v>58</v>
      </c>
      <c r="B60" s="166" t="s">
        <v>3653</v>
      </c>
      <c r="C60" s="166" t="s">
        <v>1470</v>
      </c>
      <c r="D60" s="166" t="s">
        <v>4099</v>
      </c>
      <c r="E60" s="167">
        <v>2021</v>
      </c>
      <c r="F60" s="166" t="s">
        <v>2149</v>
      </c>
      <c r="G60" s="167">
        <v>101</v>
      </c>
      <c r="H60" s="166" t="s">
        <v>4100</v>
      </c>
      <c r="I60" s="168" t="s">
        <v>4101</v>
      </c>
      <c r="J60" s="166" t="s">
        <v>4102</v>
      </c>
      <c r="K60" s="166" t="s">
        <v>4103</v>
      </c>
      <c r="L60" s="284" t="s">
        <v>4104</v>
      </c>
      <c r="M60" s="285"/>
      <c r="N60" s="166" t="s">
        <v>2190</v>
      </c>
      <c r="O60" s="169">
        <v>44317</v>
      </c>
      <c r="P60" s="166"/>
      <c r="Q60" s="166" t="s">
        <v>119</v>
      </c>
      <c r="R60" s="166" t="s">
        <v>120</v>
      </c>
      <c r="S60" s="166" t="s">
        <v>4105</v>
      </c>
      <c r="T60" s="170" t="s">
        <v>124</v>
      </c>
      <c r="U60" s="171" t="s">
        <v>173</v>
      </c>
      <c r="V60" s="49" t="b">
        <v>0</v>
      </c>
      <c r="W60" s="49" t="b">
        <v>0</v>
      </c>
      <c r="X60" s="49" t="b">
        <v>0</v>
      </c>
      <c r="Y60" s="50" t="b">
        <v>0</v>
      </c>
      <c r="Z60" s="50" t="b">
        <v>0</v>
      </c>
      <c r="AA60" s="50" t="b">
        <v>0</v>
      </c>
      <c r="AB60" s="50" t="b">
        <v>1</v>
      </c>
      <c r="AC60" s="52" t="b">
        <v>0</v>
      </c>
      <c r="AD60" s="50" t="b">
        <v>0</v>
      </c>
      <c r="AE60" s="171">
        <f t="shared" si="0"/>
        <v>0</v>
      </c>
      <c r="AF60" s="171"/>
      <c r="AG60" s="47"/>
      <c r="AH60" s="170" t="s">
        <v>122</v>
      </c>
      <c r="AI60" s="171" t="s">
        <v>123</v>
      </c>
      <c r="AJ60" s="49" t="b">
        <v>0</v>
      </c>
      <c r="AK60" s="49" t="b">
        <v>0</v>
      </c>
      <c r="AL60" s="49" t="b">
        <v>0</v>
      </c>
      <c r="AM60" s="50" t="b">
        <v>0</v>
      </c>
      <c r="AN60" s="50" t="b">
        <v>0</v>
      </c>
      <c r="AO60" s="50" t="b">
        <v>0</v>
      </c>
      <c r="AP60" s="50" t="b">
        <v>1</v>
      </c>
      <c r="AQ60" s="52" t="b">
        <v>0</v>
      </c>
      <c r="AR60" s="50" t="b">
        <v>0</v>
      </c>
      <c r="AS60" s="172">
        <f t="shared" si="1"/>
        <v>0</v>
      </c>
      <c r="AT60" s="173">
        <f t="shared" si="9"/>
        <v>0</v>
      </c>
      <c r="AU60" s="170"/>
      <c r="AV60" s="171"/>
      <c r="AW60" s="49" t="b">
        <f t="shared" si="13"/>
        <v>0</v>
      </c>
      <c r="AX60" s="50" t="b">
        <f t="shared" si="14"/>
        <v>1</v>
      </c>
      <c r="AY60" s="173">
        <f t="shared" si="5"/>
        <v>0</v>
      </c>
      <c r="AZ60" s="173">
        <f t="shared" si="10"/>
        <v>1</v>
      </c>
    </row>
    <row r="61" spans="1:52" ht="27">
      <c r="A61" s="158">
        <v>59</v>
      </c>
      <c r="B61" s="158" t="s">
        <v>3653</v>
      </c>
      <c r="C61" s="158" t="s">
        <v>1470</v>
      </c>
      <c r="D61" s="158" t="s">
        <v>4106</v>
      </c>
      <c r="E61" s="159">
        <v>2020</v>
      </c>
      <c r="F61" s="158" t="s">
        <v>4107</v>
      </c>
      <c r="G61" s="159">
        <v>11</v>
      </c>
      <c r="H61" s="158" t="s">
        <v>4108</v>
      </c>
      <c r="I61" s="160" t="s">
        <v>4109</v>
      </c>
      <c r="J61" s="158" t="s">
        <v>4110</v>
      </c>
      <c r="K61" s="158" t="s">
        <v>4111</v>
      </c>
      <c r="L61" s="286" t="s">
        <v>4112</v>
      </c>
      <c r="M61" s="287"/>
      <c r="N61" s="158" t="s">
        <v>342</v>
      </c>
      <c r="O61" s="161">
        <v>44105</v>
      </c>
      <c r="P61" s="158"/>
      <c r="Q61" s="158" t="s">
        <v>119</v>
      </c>
      <c r="R61" s="158" t="s">
        <v>4061</v>
      </c>
      <c r="S61" s="158" t="s">
        <v>4113</v>
      </c>
      <c r="T61" s="162" t="s">
        <v>124</v>
      </c>
      <c r="U61" s="163" t="s">
        <v>173</v>
      </c>
      <c r="V61" s="49" t="b">
        <v>0</v>
      </c>
      <c r="W61" s="49" t="b">
        <v>0</v>
      </c>
      <c r="X61" s="49" t="b">
        <v>0</v>
      </c>
      <c r="Y61" s="50" t="b">
        <v>0</v>
      </c>
      <c r="Z61" s="50" t="b">
        <v>0</v>
      </c>
      <c r="AA61" s="50" t="b">
        <v>0</v>
      </c>
      <c r="AB61" s="50" t="b">
        <v>1</v>
      </c>
      <c r="AC61" s="52" t="b">
        <v>0</v>
      </c>
      <c r="AD61" s="50" t="b">
        <v>0</v>
      </c>
      <c r="AE61" s="163">
        <f t="shared" si="0"/>
        <v>0</v>
      </c>
      <c r="AF61" s="163"/>
      <c r="AG61" s="47"/>
      <c r="AH61" s="162" t="s">
        <v>122</v>
      </c>
      <c r="AI61" s="163" t="s">
        <v>123</v>
      </c>
      <c r="AJ61" s="49" t="b">
        <v>0</v>
      </c>
      <c r="AK61" s="49" t="b">
        <v>0</v>
      </c>
      <c r="AL61" s="49" t="b">
        <v>0</v>
      </c>
      <c r="AM61" s="50" t="b">
        <v>0</v>
      </c>
      <c r="AN61" s="50" t="b">
        <v>0</v>
      </c>
      <c r="AO61" s="50" t="b">
        <v>0</v>
      </c>
      <c r="AP61" s="50" t="b">
        <v>1</v>
      </c>
      <c r="AQ61" s="52" t="b">
        <v>1</v>
      </c>
      <c r="AR61" s="50" t="b">
        <v>0</v>
      </c>
      <c r="AS61" s="164">
        <f t="shared" si="1"/>
        <v>0</v>
      </c>
      <c r="AT61" s="165">
        <f t="shared" si="9"/>
        <v>0</v>
      </c>
      <c r="AU61" s="162"/>
      <c r="AV61" s="163"/>
      <c r="AW61" s="49" t="b">
        <f t="shared" si="13"/>
        <v>0</v>
      </c>
      <c r="AX61" s="50" t="b">
        <f t="shared" si="14"/>
        <v>1</v>
      </c>
      <c r="AY61" s="165">
        <f t="shared" si="5"/>
        <v>0</v>
      </c>
      <c r="AZ61" s="165">
        <f t="shared" si="10"/>
        <v>1</v>
      </c>
    </row>
    <row r="62" spans="1:52" ht="27">
      <c r="A62" s="166">
        <v>60</v>
      </c>
      <c r="B62" s="166" t="s">
        <v>3653</v>
      </c>
      <c r="C62" s="166" t="s">
        <v>1470</v>
      </c>
      <c r="D62" s="166" t="s">
        <v>4114</v>
      </c>
      <c r="E62" s="167">
        <v>2019</v>
      </c>
      <c r="F62" s="166" t="s">
        <v>3698</v>
      </c>
      <c r="G62" s="167">
        <v>112</v>
      </c>
      <c r="H62" s="166" t="s">
        <v>4115</v>
      </c>
      <c r="I62" s="168" t="s">
        <v>4116</v>
      </c>
      <c r="J62" s="166" t="s">
        <v>4117</v>
      </c>
      <c r="K62" s="166" t="s">
        <v>4118</v>
      </c>
      <c r="L62" s="284" t="s">
        <v>4119</v>
      </c>
      <c r="M62" s="285"/>
      <c r="N62" s="166" t="s">
        <v>1010</v>
      </c>
      <c r="O62" s="169">
        <v>43589</v>
      </c>
      <c r="P62" s="166"/>
      <c r="Q62" s="166" t="s">
        <v>119</v>
      </c>
      <c r="R62" s="166" t="s">
        <v>120</v>
      </c>
      <c r="S62" s="166" t="s">
        <v>4120</v>
      </c>
      <c r="T62" s="170" t="s">
        <v>124</v>
      </c>
      <c r="U62" s="171" t="s">
        <v>173</v>
      </c>
      <c r="V62" s="49" t="b">
        <v>0</v>
      </c>
      <c r="W62" s="49" t="b">
        <v>0</v>
      </c>
      <c r="X62" s="49" t="b">
        <v>0</v>
      </c>
      <c r="Y62" s="50" t="b">
        <v>0</v>
      </c>
      <c r="Z62" s="50" t="b">
        <v>0</v>
      </c>
      <c r="AA62" s="50" t="b">
        <v>0</v>
      </c>
      <c r="AB62" s="50" t="b">
        <v>1</v>
      </c>
      <c r="AC62" s="52" t="b">
        <v>0</v>
      </c>
      <c r="AD62" s="50" t="b">
        <v>0</v>
      </c>
      <c r="AE62" s="171">
        <f t="shared" si="0"/>
        <v>0</v>
      </c>
      <c r="AF62" s="171"/>
      <c r="AG62" s="47"/>
      <c r="AH62" s="170" t="s">
        <v>122</v>
      </c>
      <c r="AI62" s="171" t="s">
        <v>123</v>
      </c>
      <c r="AJ62" s="49" t="b">
        <v>0</v>
      </c>
      <c r="AK62" s="49" t="b">
        <v>0</v>
      </c>
      <c r="AL62" s="49" t="b">
        <v>0</v>
      </c>
      <c r="AM62" s="50" t="b">
        <v>0</v>
      </c>
      <c r="AN62" s="50" t="b">
        <v>0</v>
      </c>
      <c r="AO62" s="50" t="b">
        <v>0</v>
      </c>
      <c r="AP62" s="50" t="b">
        <v>1</v>
      </c>
      <c r="AQ62" s="52" t="b">
        <v>0</v>
      </c>
      <c r="AR62" s="50" t="b">
        <v>0</v>
      </c>
      <c r="AS62" s="172">
        <f t="shared" si="1"/>
        <v>0</v>
      </c>
      <c r="AT62" s="173">
        <f t="shared" si="9"/>
        <v>0</v>
      </c>
      <c r="AU62" s="170"/>
      <c r="AV62" s="171"/>
      <c r="AW62" s="49" t="b">
        <f t="shared" si="13"/>
        <v>0</v>
      </c>
      <c r="AX62" s="50" t="b">
        <f t="shared" si="14"/>
        <v>1</v>
      </c>
      <c r="AY62" s="173">
        <f t="shared" si="5"/>
        <v>0</v>
      </c>
      <c r="AZ62" s="173">
        <f t="shared" si="10"/>
        <v>1</v>
      </c>
    </row>
    <row r="63" spans="1:52" ht="27">
      <c r="A63" s="158">
        <v>61</v>
      </c>
      <c r="B63" s="158" t="s">
        <v>3653</v>
      </c>
      <c r="C63" s="158" t="s">
        <v>1470</v>
      </c>
      <c r="D63" s="158" t="s">
        <v>4121</v>
      </c>
      <c r="E63" s="159">
        <v>2021</v>
      </c>
      <c r="F63" s="158" t="s">
        <v>4122</v>
      </c>
      <c r="G63" s="159">
        <v>3</v>
      </c>
      <c r="H63" s="158" t="s">
        <v>4123</v>
      </c>
      <c r="I63" s="160" t="s">
        <v>4124</v>
      </c>
      <c r="J63" s="158" t="s">
        <v>4125</v>
      </c>
      <c r="K63" s="158" t="s">
        <v>4126</v>
      </c>
      <c r="L63" s="286" t="s">
        <v>4127</v>
      </c>
      <c r="M63" s="287"/>
      <c r="N63" s="158" t="s">
        <v>397</v>
      </c>
      <c r="O63" s="161">
        <v>44342</v>
      </c>
      <c r="P63" s="158"/>
      <c r="Q63" s="158" t="s">
        <v>119</v>
      </c>
      <c r="R63" s="158" t="s">
        <v>3669</v>
      </c>
      <c r="S63" s="158" t="s">
        <v>4128</v>
      </c>
      <c r="T63" s="162" t="s">
        <v>124</v>
      </c>
      <c r="U63" s="163" t="s">
        <v>173</v>
      </c>
      <c r="V63" s="49" t="b">
        <v>0</v>
      </c>
      <c r="W63" s="49" t="b">
        <v>0</v>
      </c>
      <c r="X63" s="49" t="b">
        <v>0</v>
      </c>
      <c r="Y63" s="50" t="b">
        <v>0</v>
      </c>
      <c r="Z63" s="50" t="b">
        <v>0</v>
      </c>
      <c r="AA63" s="50" t="b">
        <v>0</v>
      </c>
      <c r="AB63" s="50" t="b">
        <v>1</v>
      </c>
      <c r="AC63" s="52" t="b">
        <v>0</v>
      </c>
      <c r="AD63" s="50" t="b">
        <v>0</v>
      </c>
      <c r="AE63" s="163">
        <f t="shared" si="0"/>
        <v>0</v>
      </c>
      <c r="AF63" s="163"/>
      <c r="AG63" s="47"/>
      <c r="AH63" s="162" t="s">
        <v>122</v>
      </c>
      <c r="AI63" s="163" t="s">
        <v>123</v>
      </c>
      <c r="AJ63" s="49" t="b">
        <v>0</v>
      </c>
      <c r="AK63" s="49" t="b">
        <v>0</v>
      </c>
      <c r="AL63" s="49" t="b">
        <v>0</v>
      </c>
      <c r="AM63" s="50" t="b">
        <v>0</v>
      </c>
      <c r="AN63" s="50" t="b">
        <v>0</v>
      </c>
      <c r="AO63" s="50" t="b">
        <v>0</v>
      </c>
      <c r="AP63" s="50" t="b">
        <v>1</v>
      </c>
      <c r="AQ63" s="52" t="b">
        <v>0</v>
      </c>
      <c r="AR63" s="50" t="b">
        <v>0</v>
      </c>
      <c r="AS63" s="164">
        <f t="shared" si="1"/>
        <v>0</v>
      </c>
      <c r="AT63" s="165">
        <f t="shared" si="9"/>
        <v>0</v>
      </c>
      <c r="AU63" s="162"/>
      <c r="AV63" s="163"/>
      <c r="AW63" s="49" t="b">
        <f t="shared" si="13"/>
        <v>0</v>
      </c>
      <c r="AX63" s="50" t="b">
        <f t="shared" si="14"/>
        <v>1</v>
      </c>
      <c r="AY63" s="165">
        <f t="shared" si="5"/>
        <v>0</v>
      </c>
      <c r="AZ63" s="165">
        <f t="shared" si="10"/>
        <v>1</v>
      </c>
    </row>
    <row r="64" spans="1:52" ht="27">
      <c r="A64" s="166">
        <v>62</v>
      </c>
      <c r="B64" s="166" t="s">
        <v>3653</v>
      </c>
      <c r="C64" s="166" t="s">
        <v>1470</v>
      </c>
      <c r="D64" s="166" t="s">
        <v>4129</v>
      </c>
      <c r="E64" s="167">
        <v>2023</v>
      </c>
      <c r="F64" s="166" t="s">
        <v>4130</v>
      </c>
      <c r="G64" s="167">
        <v>27</v>
      </c>
      <c r="H64" s="166" t="s">
        <v>4131</v>
      </c>
      <c r="I64" s="168" t="s">
        <v>4132</v>
      </c>
      <c r="J64" s="166" t="s">
        <v>4133</v>
      </c>
      <c r="K64" s="166" t="s">
        <v>4134</v>
      </c>
      <c r="L64" s="284" t="s">
        <v>4135</v>
      </c>
      <c r="M64" s="285"/>
      <c r="N64" s="166" t="s">
        <v>1010</v>
      </c>
      <c r="O64" s="169">
        <v>44927</v>
      </c>
      <c r="P64" s="166"/>
      <c r="Q64" s="166" t="s">
        <v>119</v>
      </c>
      <c r="R64" s="166" t="s">
        <v>120</v>
      </c>
      <c r="S64" s="166" t="s">
        <v>4136</v>
      </c>
      <c r="T64" s="170" t="s">
        <v>124</v>
      </c>
      <c r="U64" s="171" t="s">
        <v>173</v>
      </c>
      <c r="V64" s="49" t="b">
        <v>0</v>
      </c>
      <c r="W64" s="49" t="b">
        <v>0</v>
      </c>
      <c r="X64" s="49" t="b">
        <v>0</v>
      </c>
      <c r="Y64" s="50" t="b">
        <v>0</v>
      </c>
      <c r="Z64" s="50" t="b">
        <v>0</v>
      </c>
      <c r="AA64" s="50" t="b">
        <v>0</v>
      </c>
      <c r="AB64" s="50" t="b">
        <v>1</v>
      </c>
      <c r="AC64" s="52" t="b">
        <v>0</v>
      </c>
      <c r="AD64" s="50" t="b">
        <v>0</v>
      </c>
      <c r="AE64" s="171">
        <f t="shared" si="0"/>
        <v>0</v>
      </c>
      <c r="AF64" s="171"/>
      <c r="AG64" s="47"/>
      <c r="AH64" s="170" t="s">
        <v>122</v>
      </c>
      <c r="AI64" s="171" t="s">
        <v>123</v>
      </c>
      <c r="AJ64" s="49" t="b">
        <v>0</v>
      </c>
      <c r="AK64" s="49" t="b">
        <v>0</v>
      </c>
      <c r="AL64" s="49" t="b">
        <v>0</v>
      </c>
      <c r="AM64" s="50" t="b">
        <v>0</v>
      </c>
      <c r="AN64" s="50" t="b">
        <v>0</v>
      </c>
      <c r="AO64" s="50" t="b">
        <v>0</v>
      </c>
      <c r="AP64" s="50" t="b">
        <v>1</v>
      </c>
      <c r="AQ64" s="52" t="b">
        <v>1</v>
      </c>
      <c r="AR64" s="50" t="b">
        <v>0</v>
      </c>
      <c r="AS64" s="172">
        <f t="shared" si="1"/>
        <v>0</v>
      </c>
      <c r="AT64" s="173">
        <f t="shared" si="9"/>
        <v>0</v>
      </c>
      <c r="AU64" s="170"/>
      <c r="AV64" s="171"/>
      <c r="AW64" s="49" t="b">
        <f t="shared" si="13"/>
        <v>0</v>
      </c>
      <c r="AX64" s="50" t="b">
        <f t="shared" si="14"/>
        <v>1</v>
      </c>
      <c r="AY64" s="173">
        <f t="shared" si="5"/>
        <v>0</v>
      </c>
      <c r="AZ64" s="173">
        <f t="shared" si="10"/>
        <v>1</v>
      </c>
    </row>
    <row r="65" spans="1:52" ht="27">
      <c r="A65" s="158">
        <v>63</v>
      </c>
      <c r="B65" s="158" t="s">
        <v>3653</v>
      </c>
      <c r="C65" s="158" t="s">
        <v>1470</v>
      </c>
      <c r="D65" s="158" t="s">
        <v>4137</v>
      </c>
      <c r="E65" s="159">
        <v>2020</v>
      </c>
      <c r="F65" s="158" t="s">
        <v>4138</v>
      </c>
      <c r="G65" s="159">
        <v>9</v>
      </c>
      <c r="H65" s="158" t="s">
        <v>4139</v>
      </c>
      <c r="I65" s="181" t="s">
        <v>4140</v>
      </c>
      <c r="J65" s="158" t="s">
        <v>4141</v>
      </c>
      <c r="K65" s="158" t="s">
        <v>4142</v>
      </c>
      <c r="L65" s="286" t="s">
        <v>4143</v>
      </c>
      <c r="M65" s="287"/>
      <c r="N65" s="158" t="s">
        <v>3852</v>
      </c>
      <c r="O65" s="161">
        <v>43831</v>
      </c>
      <c r="P65" s="158"/>
      <c r="Q65" s="158" t="s">
        <v>119</v>
      </c>
      <c r="R65" s="158" t="s">
        <v>4061</v>
      </c>
      <c r="S65" s="158" t="s">
        <v>4144</v>
      </c>
      <c r="T65" s="162" t="s">
        <v>124</v>
      </c>
      <c r="U65" s="163" t="s">
        <v>173</v>
      </c>
      <c r="V65" s="49" t="b">
        <v>0</v>
      </c>
      <c r="W65" s="49" t="b">
        <v>0</v>
      </c>
      <c r="X65" s="49" t="b">
        <v>0</v>
      </c>
      <c r="Y65" s="50" t="b">
        <v>0</v>
      </c>
      <c r="Z65" s="50" t="b">
        <v>0</v>
      </c>
      <c r="AA65" s="50" t="b">
        <v>0</v>
      </c>
      <c r="AB65" s="50" t="b">
        <v>1</v>
      </c>
      <c r="AC65" s="52" t="b">
        <v>0</v>
      </c>
      <c r="AD65" s="50" t="b">
        <v>0</v>
      </c>
      <c r="AE65" s="163">
        <f t="shared" si="0"/>
        <v>0</v>
      </c>
      <c r="AF65" s="163"/>
      <c r="AG65" s="47"/>
      <c r="AH65" s="162" t="s">
        <v>122</v>
      </c>
      <c r="AI65" s="163" t="s">
        <v>123</v>
      </c>
      <c r="AJ65" s="49" t="b">
        <v>0</v>
      </c>
      <c r="AK65" s="49" t="b">
        <v>0</v>
      </c>
      <c r="AL65" s="49" t="b">
        <v>0</v>
      </c>
      <c r="AM65" s="50" t="b">
        <v>0</v>
      </c>
      <c r="AN65" s="50" t="b">
        <v>0</v>
      </c>
      <c r="AO65" s="50" t="b">
        <v>0</v>
      </c>
      <c r="AP65" s="50" t="b">
        <v>1</v>
      </c>
      <c r="AQ65" s="52" t="b">
        <v>1</v>
      </c>
      <c r="AR65" s="50" t="b">
        <v>0</v>
      </c>
      <c r="AS65" s="164">
        <f t="shared" si="1"/>
        <v>0</v>
      </c>
      <c r="AT65" s="165">
        <f t="shared" si="9"/>
        <v>0</v>
      </c>
      <c r="AU65" s="162"/>
      <c r="AV65" s="163"/>
      <c r="AW65" s="49" t="b">
        <f t="shared" si="13"/>
        <v>0</v>
      </c>
      <c r="AX65" s="50" t="b">
        <f t="shared" si="14"/>
        <v>1</v>
      </c>
      <c r="AY65" s="165">
        <f t="shared" si="5"/>
        <v>0</v>
      </c>
      <c r="AZ65" s="165">
        <f t="shared" si="10"/>
        <v>1</v>
      </c>
    </row>
    <row r="66" spans="1:52" ht="27">
      <c r="A66" s="166">
        <v>64</v>
      </c>
      <c r="B66" s="166" t="s">
        <v>3653</v>
      </c>
      <c r="C66" s="166" t="s">
        <v>1470</v>
      </c>
      <c r="D66" s="166" t="s">
        <v>4145</v>
      </c>
      <c r="E66" s="167">
        <v>2020</v>
      </c>
      <c r="F66" s="166" t="s">
        <v>4107</v>
      </c>
      <c r="G66" s="167">
        <v>8</v>
      </c>
      <c r="H66" s="166" t="s">
        <v>4146</v>
      </c>
      <c r="I66" s="168" t="s">
        <v>4147</v>
      </c>
      <c r="J66" s="284" t="s">
        <v>4148</v>
      </c>
      <c r="K66" s="285"/>
      <c r="L66" s="284" t="s">
        <v>4149</v>
      </c>
      <c r="M66" s="285"/>
      <c r="N66" s="166" t="s">
        <v>342</v>
      </c>
      <c r="O66" s="169">
        <v>44105</v>
      </c>
      <c r="P66" s="166"/>
      <c r="Q66" s="166" t="s">
        <v>119</v>
      </c>
      <c r="R66" s="166" t="s">
        <v>4061</v>
      </c>
      <c r="S66" s="166" t="s">
        <v>4150</v>
      </c>
      <c r="T66" s="170" t="s">
        <v>124</v>
      </c>
      <c r="U66" s="171" t="s">
        <v>173</v>
      </c>
      <c r="V66" s="49" t="b">
        <v>0</v>
      </c>
      <c r="W66" s="49" t="b">
        <v>0</v>
      </c>
      <c r="X66" s="49" t="b">
        <v>0</v>
      </c>
      <c r="Y66" s="50" t="b">
        <v>0</v>
      </c>
      <c r="Z66" s="50" t="b">
        <v>0</v>
      </c>
      <c r="AA66" s="50" t="b">
        <v>0</v>
      </c>
      <c r="AB66" s="50" t="b">
        <v>1</v>
      </c>
      <c r="AC66" s="52" t="b">
        <v>0</v>
      </c>
      <c r="AD66" s="50" t="b">
        <v>0</v>
      </c>
      <c r="AE66" s="171">
        <f t="shared" si="0"/>
        <v>0</v>
      </c>
      <c r="AF66" s="171"/>
      <c r="AG66" s="47"/>
      <c r="AH66" s="170" t="s">
        <v>122</v>
      </c>
      <c r="AI66" s="171" t="s">
        <v>123</v>
      </c>
      <c r="AJ66" s="49" t="b">
        <v>0</v>
      </c>
      <c r="AK66" s="49" t="b">
        <v>0</v>
      </c>
      <c r="AL66" s="49" t="b">
        <v>0</v>
      </c>
      <c r="AM66" s="50" t="b">
        <v>0</v>
      </c>
      <c r="AN66" s="50" t="b">
        <v>0</v>
      </c>
      <c r="AO66" s="50" t="b">
        <v>0</v>
      </c>
      <c r="AP66" s="50" t="b">
        <v>1</v>
      </c>
      <c r="AQ66" s="52" t="b">
        <v>0</v>
      </c>
      <c r="AR66" s="50" t="b">
        <v>0</v>
      </c>
      <c r="AS66" s="172">
        <f t="shared" si="1"/>
        <v>0</v>
      </c>
      <c r="AT66" s="173">
        <f t="shared" si="9"/>
        <v>0</v>
      </c>
      <c r="AU66" s="170"/>
      <c r="AV66" s="171"/>
      <c r="AW66" s="49" t="b">
        <f t="shared" si="13"/>
        <v>0</v>
      </c>
      <c r="AX66" s="50" t="b">
        <f t="shared" si="14"/>
        <v>1</v>
      </c>
      <c r="AY66" s="173">
        <f t="shared" si="5"/>
        <v>0</v>
      </c>
      <c r="AZ66" s="173">
        <f t="shared" si="10"/>
        <v>1</v>
      </c>
    </row>
    <row r="67" spans="1:52" ht="27">
      <c r="A67" s="158">
        <v>65</v>
      </c>
      <c r="B67" s="158" t="s">
        <v>3653</v>
      </c>
      <c r="C67" s="158" t="s">
        <v>1470</v>
      </c>
      <c r="D67" s="158" t="s">
        <v>4151</v>
      </c>
      <c r="E67" s="159">
        <v>2021</v>
      </c>
      <c r="F67" s="158" t="s">
        <v>4152</v>
      </c>
      <c r="G67" s="159">
        <v>72</v>
      </c>
      <c r="H67" s="158" t="s">
        <v>4153</v>
      </c>
      <c r="I67" s="160" t="s">
        <v>4154</v>
      </c>
      <c r="J67" s="158" t="s">
        <v>4155</v>
      </c>
      <c r="K67" s="158" t="s">
        <v>4156</v>
      </c>
      <c r="L67" s="286" t="s">
        <v>4157</v>
      </c>
      <c r="M67" s="287"/>
      <c r="N67" s="158" t="s">
        <v>198</v>
      </c>
      <c r="O67" s="161">
        <v>44531</v>
      </c>
      <c r="P67" s="158"/>
      <c r="Q67" s="158" t="s">
        <v>119</v>
      </c>
      <c r="R67" s="158" t="s">
        <v>120</v>
      </c>
      <c r="S67" s="158" t="s">
        <v>4158</v>
      </c>
      <c r="T67" s="162" t="s">
        <v>124</v>
      </c>
      <c r="U67" s="163" t="s">
        <v>173</v>
      </c>
      <c r="V67" s="49" t="b">
        <v>0</v>
      </c>
      <c r="W67" s="49" t="b">
        <v>0</v>
      </c>
      <c r="X67" s="49" t="b">
        <v>0</v>
      </c>
      <c r="Y67" s="50" t="b">
        <v>0</v>
      </c>
      <c r="Z67" s="50" t="b">
        <v>0</v>
      </c>
      <c r="AA67" s="50" t="b">
        <v>0</v>
      </c>
      <c r="AB67" s="50" t="b">
        <v>1</v>
      </c>
      <c r="AC67" s="52" t="b">
        <v>0</v>
      </c>
      <c r="AD67" s="50" t="b">
        <v>0</v>
      </c>
      <c r="AE67" s="163">
        <f t="shared" si="0"/>
        <v>0</v>
      </c>
      <c r="AF67" s="163"/>
      <c r="AG67" s="47"/>
      <c r="AH67" s="162" t="s">
        <v>122</v>
      </c>
      <c r="AI67" s="163" t="s">
        <v>123</v>
      </c>
      <c r="AJ67" s="49" t="b">
        <v>0</v>
      </c>
      <c r="AK67" s="49" t="b">
        <v>0</v>
      </c>
      <c r="AL67" s="49" t="b">
        <v>0</v>
      </c>
      <c r="AM67" s="50" t="b">
        <v>0</v>
      </c>
      <c r="AN67" s="50" t="b">
        <v>0</v>
      </c>
      <c r="AO67" s="50" t="b">
        <v>0</v>
      </c>
      <c r="AP67" s="50" t="b">
        <v>1</v>
      </c>
      <c r="AQ67" s="52" t="b">
        <v>0</v>
      </c>
      <c r="AR67" s="50" t="b">
        <v>0</v>
      </c>
      <c r="AS67" s="164">
        <f t="shared" si="1"/>
        <v>0</v>
      </c>
      <c r="AT67" s="165">
        <f t="shared" ref="AT67:AT98" si="15">IF(AE67&lt;&gt;AS67, 1, 0)</f>
        <v>0</v>
      </c>
      <c r="AU67" s="162"/>
      <c r="AV67" s="163"/>
      <c r="AW67" s="49" t="b">
        <f t="shared" si="13"/>
        <v>0</v>
      </c>
      <c r="AX67" s="50" t="b">
        <f t="shared" si="14"/>
        <v>1</v>
      </c>
      <c r="AY67" s="165">
        <f t="shared" si="5"/>
        <v>0</v>
      </c>
      <c r="AZ67" s="165">
        <f t="shared" ref="AZ67:AZ98" si="16">IF(+COUNTA(COUNTA(AJ67),AJ67:AR67)&gt;0,1,0)</f>
        <v>1</v>
      </c>
    </row>
    <row r="68" spans="1:52" ht="27">
      <c r="A68" s="166">
        <v>66</v>
      </c>
      <c r="B68" s="166" t="s">
        <v>3653</v>
      </c>
      <c r="C68" s="166" t="s">
        <v>1470</v>
      </c>
      <c r="D68" s="166" t="s">
        <v>4159</v>
      </c>
      <c r="E68" s="167">
        <v>2021</v>
      </c>
      <c r="F68" s="166" t="s">
        <v>203</v>
      </c>
      <c r="G68" s="167">
        <v>401</v>
      </c>
      <c r="H68" s="166" t="s">
        <v>4160</v>
      </c>
      <c r="I68" s="168" t="s">
        <v>4161</v>
      </c>
      <c r="J68" s="166" t="s">
        <v>4162</v>
      </c>
      <c r="K68" s="166" t="s">
        <v>4163</v>
      </c>
      <c r="L68" s="284" t="s">
        <v>4164</v>
      </c>
      <c r="M68" s="285"/>
      <c r="N68" s="166" t="s">
        <v>210</v>
      </c>
      <c r="O68" s="169">
        <v>44197</v>
      </c>
      <c r="P68" s="166"/>
      <c r="Q68" s="166" t="s">
        <v>119</v>
      </c>
      <c r="R68" s="166" t="s">
        <v>120</v>
      </c>
      <c r="S68" s="166" t="s">
        <v>4165</v>
      </c>
      <c r="T68" s="170" t="s">
        <v>124</v>
      </c>
      <c r="U68" s="171" t="s">
        <v>173</v>
      </c>
      <c r="V68" s="49" t="b">
        <v>0</v>
      </c>
      <c r="W68" s="49" t="b">
        <v>0</v>
      </c>
      <c r="X68" s="49" t="b">
        <v>0</v>
      </c>
      <c r="Y68" s="50" t="b">
        <v>0</v>
      </c>
      <c r="Z68" s="50" t="b">
        <v>0</v>
      </c>
      <c r="AA68" s="50" t="b">
        <v>0</v>
      </c>
      <c r="AB68" s="50" t="b">
        <v>1</v>
      </c>
      <c r="AC68" s="52" t="b">
        <v>0</v>
      </c>
      <c r="AD68" s="50" t="b">
        <v>0</v>
      </c>
      <c r="AE68" s="171">
        <f t="shared" si="0"/>
        <v>0</v>
      </c>
      <c r="AF68" s="171"/>
      <c r="AG68" s="47"/>
      <c r="AH68" s="170" t="s">
        <v>122</v>
      </c>
      <c r="AI68" s="171" t="s">
        <v>123</v>
      </c>
      <c r="AJ68" s="49" t="b">
        <v>0</v>
      </c>
      <c r="AK68" s="49" t="b">
        <v>0</v>
      </c>
      <c r="AL68" s="49" t="b">
        <v>0</v>
      </c>
      <c r="AM68" s="50" t="b">
        <v>0</v>
      </c>
      <c r="AN68" s="50" t="b">
        <v>0</v>
      </c>
      <c r="AO68" s="50" t="b">
        <v>0</v>
      </c>
      <c r="AP68" s="50" t="b">
        <v>1</v>
      </c>
      <c r="AQ68" s="52" t="b">
        <v>0</v>
      </c>
      <c r="AR68" s="50" t="b">
        <v>0</v>
      </c>
      <c r="AS68" s="172">
        <f t="shared" si="1"/>
        <v>0</v>
      </c>
      <c r="AT68" s="173">
        <f t="shared" si="15"/>
        <v>0</v>
      </c>
      <c r="AU68" s="170"/>
      <c r="AV68" s="171"/>
      <c r="AW68" s="49" t="b">
        <f t="shared" si="13"/>
        <v>0</v>
      </c>
      <c r="AX68" s="50" t="b">
        <f t="shared" si="14"/>
        <v>1</v>
      </c>
      <c r="AY68" s="173">
        <f t="shared" si="5"/>
        <v>0</v>
      </c>
      <c r="AZ68" s="173">
        <f t="shared" si="16"/>
        <v>1</v>
      </c>
    </row>
    <row r="69" spans="1:52" ht="27">
      <c r="A69" s="158">
        <v>67</v>
      </c>
      <c r="B69" s="158" t="s">
        <v>3653</v>
      </c>
      <c r="C69" s="158" t="s">
        <v>1470</v>
      </c>
      <c r="D69" s="158" t="s">
        <v>4166</v>
      </c>
      <c r="E69" s="159">
        <v>2021</v>
      </c>
      <c r="F69" s="158" t="s">
        <v>4167</v>
      </c>
      <c r="G69" s="159">
        <v>64</v>
      </c>
      <c r="H69" s="158" t="s">
        <v>4168</v>
      </c>
      <c r="I69" s="160" t="s">
        <v>4169</v>
      </c>
      <c r="J69" s="158" t="s">
        <v>4170</v>
      </c>
      <c r="K69" s="158" t="s">
        <v>4171</v>
      </c>
      <c r="L69" s="286" t="s">
        <v>4172</v>
      </c>
      <c r="M69" s="287"/>
      <c r="N69" s="158" t="s">
        <v>198</v>
      </c>
      <c r="O69" s="161">
        <v>44197</v>
      </c>
      <c r="P69" s="158"/>
      <c r="Q69" s="158" t="s">
        <v>119</v>
      </c>
      <c r="R69" s="158" t="s">
        <v>120</v>
      </c>
      <c r="S69" s="158" t="s">
        <v>4173</v>
      </c>
      <c r="T69" s="162" t="s">
        <v>124</v>
      </c>
      <c r="U69" s="163" t="s">
        <v>173</v>
      </c>
      <c r="V69" s="49" t="b">
        <v>0</v>
      </c>
      <c r="W69" s="49" t="b">
        <v>0</v>
      </c>
      <c r="X69" s="49" t="b">
        <v>0</v>
      </c>
      <c r="Y69" s="50" t="b">
        <v>0</v>
      </c>
      <c r="Z69" s="50" t="b">
        <v>0</v>
      </c>
      <c r="AA69" s="50" t="b">
        <v>0</v>
      </c>
      <c r="AB69" s="50" t="b">
        <v>1</v>
      </c>
      <c r="AC69" s="52" t="b">
        <v>0</v>
      </c>
      <c r="AD69" s="50" t="b">
        <v>0</v>
      </c>
      <c r="AE69" s="163">
        <f t="shared" si="0"/>
        <v>0</v>
      </c>
      <c r="AF69" s="163"/>
      <c r="AG69" s="47"/>
      <c r="AH69" s="162" t="s">
        <v>122</v>
      </c>
      <c r="AI69" s="163" t="s">
        <v>123</v>
      </c>
      <c r="AJ69" s="49" t="b">
        <v>0</v>
      </c>
      <c r="AK69" s="49" t="b">
        <v>0</v>
      </c>
      <c r="AL69" s="49" t="b">
        <v>0</v>
      </c>
      <c r="AM69" s="50" t="b">
        <v>0</v>
      </c>
      <c r="AN69" s="50" t="b">
        <v>0</v>
      </c>
      <c r="AO69" s="50" t="b">
        <v>0</v>
      </c>
      <c r="AP69" s="50" t="b">
        <v>1</v>
      </c>
      <c r="AQ69" s="52" t="b">
        <v>0</v>
      </c>
      <c r="AR69" s="50" t="b">
        <v>0</v>
      </c>
      <c r="AS69" s="164">
        <f t="shared" si="1"/>
        <v>0</v>
      </c>
      <c r="AT69" s="165">
        <f t="shared" si="15"/>
        <v>0</v>
      </c>
      <c r="AU69" s="162"/>
      <c r="AV69" s="163"/>
      <c r="AW69" s="49" t="b">
        <f t="shared" si="13"/>
        <v>0</v>
      </c>
      <c r="AX69" s="50" t="b">
        <f t="shared" si="14"/>
        <v>1</v>
      </c>
      <c r="AY69" s="165">
        <f t="shared" si="5"/>
        <v>0</v>
      </c>
      <c r="AZ69" s="165">
        <f t="shared" si="16"/>
        <v>1</v>
      </c>
    </row>
    <row r="70" spans="1:52" ht="27">
      <c r="A70" s="166">
        <v>68</v>
      </c>
      <c r="B70" s="166" t="s">
        <v>3653</v>
      </c>
      <c r="C70" s="166" t="s">
        <v>1470</v>
      </c>
      <c r="D70" s="166" t="s">
        <v>4174</v>
      </c>
      <c r="E70" s="167">
        <v>2021</v>
      </c>
      <c r="F70" s="166" t="s">
        <v>4175</v>
      </c>
      <c r="G70" s="167">
        <v>16</v>
      </c>
      <c r="H70" s="166" t="s">
        <v>4176</v>
      </c>
      <c r="I70" s="168" t="s">
        <v>4177</v>
      </c>
      <c r="J70" s="166" t="s">
        <v>4178</v>
      </c>
      <c r="K70" s="166" t="s">
        <v>4179</v>
      </c>
      <c r="L70" s="284" t="s">
        <v>4180</v>
      </c>
      <c r="M70" s="285"/>
      <c r="N70" s="166" t="s">
        <v>117</v>
      </c>
      <c r="O70" s="169">
        <v>44326</v>
      </c>
      <c r="P70" s="166"/>
      <c r="Q70" s="166" t="s">
        <v>119</v>
      </c>
      <c r="R70" s="166" t="s">
        <v>3669</v>
      </c>
      <c r="S70" s="166" t="s">
        <v>4181</v>
      </c>
      <c r="T70" s="170" t="s">
        <v>124</v>
      </c>
      <c r="U70" s="171" t="s">
        <v>173</v>
      </c>
      <c r="V70" s="49" t="b">
        <v>0</v>
      </c>
      <c r="W70" s="49" t="b">
        <v>0</v>
      </c>
      <c r="X70" s="49" t="b">
        <v>0</v>
      </c>
      <c r="Y70" s="50" t="b">
        <v>0</v>
      </c>
      <c r="Z70" s="50" t="b">
        <v>0</v>
      </c>
      <c r="AA70" s="50" t="b">
        <v>0</v>
      </c>
      <c r="AB70" s="50" t="b">
        <v>1</v>
      </c>
      <c r="AC70" s="52" t="b">
        <v>0</v>
      </c>
      <c r="AD70" s="50" t="b">
        <v>0</v>
      </c>
      <c r="AE70" s="171">
        <f t="shared" si="0"/>
        <v>0</v>
      </c>
      <c r="AF70" s="171"/>
      <c r="AG70" s="47"/>
      <c r="AH70" s="170" t="s">
        <v>122</v>
      </c>
      <c r="AI70" s="171" t="s">
        <v>123</v>
      </c>
      <c r="AJ70" s="49" t="b">
        <v>0</v>
      </c>
      <c r="AK70" s="49" t="b">
        <v>0</v>
      </c>
      <c r="AL70" s="49" t="b">
        <v>0</v>
      </c>
      <c r="AM70" s="50" t="b">
        <v>0</v>
      </c>
      <c r="AN70" s="50" t="b">
        <v>0</v>
      </c>
      <c r="AO70" s="50" t="b">
        <v>0</v>
      </c>
      <c r="AP70" s="50" t="b">
        <v>1</v>
      </c>
      <c r="AQ70" s="52" t="b">
        <v>0</v>
      </c>
      <c r="AR70" s="50" t="b">
        <v>0</v>
      </c>
      <c r="AS70" s="172">
        <f t="shared" si="1"/>
        <v>0</v>
      </c>
      <c r="AT70" s="173">
        <f t="shared" si="15"/>
        <v>0</v>
      </c>
      <c r="AU70" s="170"/>
      <c r="AV70" s="171"/>
      <c r="AW70" s="49" t="b">
        <f t="shared" si="13"/>
        <v>0</v>
      </c>
      <c r="AX70" s="50" t="b">
        <f t="shared" si="14"/>
        <v>1</v>
      </c>
      <c r="AY70" s="173">
        <f t="shared" si="5"/>
        <v>0</v>
      </c>
      <c r="AZ70" s="173">
        <f t="shared" si="16"/>
        <v>1</v>
      </c>
    </row>
    <row r="71" spans="1:52" ht="27">
      <c r="A71" s="158">
        <v>69</v>
      </c>
      <c r="B71" s="158" t="s">
        <v>3653</v>
      </c>
      <c r="C71" s="158" t="s">
        <v>1470</v>
      </c>
      <c r="D71" s="158" t="s">
        <v>4182</v>
      </c>
      <c r="E71" s="159">
        <v>2025</v>
      </c>
      <c r="F71" s="158" t="s">
        <v>4183</v>
      </c>
      <c r="G71" s="159">
        <v>0</v>
      </c>
      <c r="H71" s="158" t="s">
        <v>4184</v>
      </c>
      <c r="I71" s="160" t="s">
        <v>4185</v>
      </c>
      <c r="J71" s="158" t="s">
        <v>4186</v>
      </c>
      <c r="K71" s="158" t="s">
        <v>4187</v>
      </c>
      <c r="L71" s="286" t="s">
        <v>4188</v>
      </c>
      <c r="M71" s="287"/>
      <c r="N71" s="158" t="s">
        <v>2606</v>
      </c>
      <c r="O71" s="161">
        <v>45658</v>
      </c>
      <c r="P71" s="158"/>
      <c r="Q71" s="158" t="s">
        <v>119</v>
      </c>
      <c r="R71" s="158" t="s">
        <v>343</v>
      </c>
      <c r="S71" s="158" t="s">
        <v>4189</v>
      </c>
      <c r="T71" s="162" t="s">
        <v>400</v>
      </c>
      <c r="U71" s="163" t="s">
        <v>401</v>
      </c>
      <c r="V71" s="49" t="b">
        <v>0</v>
      </c>
      <c r="W71" s="49" t="b">
        <v>0</v>
      </c>
      <c r="X71" s="49" t="b">
        <v>0</v>
      </c>
      <c r="Y71" s="50" t="b">
        <v>0</v>
      </c>
      <c r="Z71" s="50" t="b">
        <v>0</v>
      </c>
      <c r="AA71" s="50" t="b">
        <v>0</v>
      </c>
      <c r="AB71" s="50" t="b">
        <v>0</v>
      </c>
      <c r="AC71" s="52" t="b">
        <v>0</v>
      </c>
      <c r="AD71" s="50" t="b">
        <v>0</v>
      </c>
      <c r="AE71" s="163">
        <f t="shared" si="0"/>
        <v>0</v>
      </c>
      <c r="AF71" s="165"/>
      <c r="AG71" s="47"/>
      <c r="AH71" s="162" t="s">
        <v>138</v>
      </c>
      <c r="AI71" s="163" t="s">
        <v>139</v>
      </c>
      <c r="AJ71" s="49" t="b">
        <v>0</v>
      </c>
      <c r="AK71" s="49" t="b">
        <v>0</v>
      </c>
      <c r="AL71" s="49" t="b">
        <v>0</v>
      </c>
      <c r="AM71" s="50" t="b">
        <v>0</v>
      </c>
      <c r="AN71" s="50" t="b">
        <v>0</v>
      </c>
      <c r="AO71" s="50" t="b">
        <v>0</v>
      </c>
      <c r="AP71" s="50" t="b">
        <v>0</v>
      </c>
      <c r="AQ71" s="52" t="b">
        <v>0</v>
      </c>
      <c r="AR71" s="50" t="b">
        <v>0</v>
      </c>
      <c r="AS71" s="164">
        <f t="shared" si="1"/>
        <v>0</v>
      </c>
      <c r="AT71" s="165">
        <f t="shared" si="15"/>
        <v>0</v>
      </c>
      <c r="AU71" s="162"/>
      <c r="AV71" s="163"/>
      <c r="AW71" s="49" t="b">
        <f t="shared" si="13"/>
        <v>0</v>
      </c>
      <c r="AX71" s="50" t="b">
        <f t="shared" si="14"/>
        <v>1</v>
      </c>
      <c r="AY71" s="165">
        <f t="shared" si="5"/>
        <v>0</v>
      </c>
      <c r="AZ71" s="165">
        <f t="shared" si="16"/>
        <v>1</v>
      </c>
    </row>
    <row r="72" spans="1:52" ht="27">
      <c r="A72" s="166">
        <v>70</v>
      </c>
      <c r="B72" s="166" t="s">
        <v>3653</v>
      </c>
      <c r="C72" s="166" t="s">
        <v>1470</v>
      </c>
      <c r="D72" s="166" t="s">
        <v>4190</v>
      </c>
      <c r="E72" s="167">
        <v>2020</v>
      </c>
      <c r="F72" s="166" t="s">
        <v>4107</v>
      </c>
      <c r="G72" s="167">
        <v>7</v>
      </c>
      <c r="H72" s="166" t="s">
        <v>4191</v>
      </c>
      <c r="I72" s="168" t="s">
        <v>4192</v>
      </c>
      <c r="J72" s="166" t="s">
        <v>4193</v>
      </c>
      <c r="K72" s="166" t="s">
        <v>4194</v>
      </c>
      <c r="L72" s="284" t="s">
        <v>4195</v>
      </c>
      <c r="M72" s="285"/>
      <c r="N72" s="166" t="s">
        <v>342</v>
      </c>
      <c r="O72" s="169">
        <v>44105</v>
      </c>
      <c r="P72" s="166"/>
      <c r="Q72" s="166" t="s">
        <v>119</v>
      </c>
      <c r="R72" s="166" t="s">
        <v>4061</v>
      </c>
      <c r="S72" s="166" t="s">
        <v>4196</v>
      </c>
      <c r="T72" s="170" t="s">
        <v>400</v>
      </c>
      <c r="U72" s="171" t="s">
        <v>401</v>
      </c>
      <c r="V72" s="49" t="b">
        <v>0</v>
      </c>
      <c r="W72" s="49" t="b">
        <v>0</v>
      </c>
      <c r="X72" s="49" t="b">
        <v>0</v>
      </c>
      <c r="Y72" s="50" t="b">
        <v>0</v>
      </c>
      <c r="Z72" s="50" t="b">
        <v>0</v>
      </c>
      <c r="AA72" s="50" t="b">
        <v>0</v>
      </c>
      <c r="AB72" s="50" t="b">
        <v>0</v>
      </c>
      <c r="AC72" s="52" t="b">
        <v>0</v>
      </c>
      <c r="AD72" s="50" t="b">
        <v>0</v>
      </c>
      <c r="AE72" s="171">
        <f t="shared" si="0"/>
        <v>0</v>
      </c>
      <c r="AF72" s="171"/>
      <c r="AG72" s="47"/>
      <c r="AH72" s="170" t="s">
        <v>138</v>
      </c>
      <c r="AI72" s="171" t="s">
        <v>139</v>
      </c>
      <c r="AJ72" s="49" t="b">
        <v>0</v>
      </c>
      <c r="AK72" s="49" t="b">
        <v>0</v>
      </c>
      <c r="AL72" s="49" t="b">
        <v>0</v>
      </c>
      <c r="AM72" s="50" t="b">
        <v>0</v>
      </c>
      <c r="AN72" s="50" t="b">
        <v>0</v>
      </c>
      <c r="AO72" s="50" t="b">
        <v>1</v>
      </c>
      <c r="AP72" s="50" t="b">
        <v>0</v>
      </c>
      <c r="AQ72" s="52" t="b">
        <v>0</v>
      </c>
      <c r="AR72" s="50" t="b">
        <v>0</v>
      </c>
      <c r="AS72" s="172">
        <f t="shared" si="1"/>
        <v>0</v>
      </c>
      <c r="AT72" s="173">
        <f t="shared" si="15"/>
        <v>0</v>
      </c>
      <c r="AU72" s="170"/>
      <c r="AV72" s="171"/>
      <c r="AW72" s="49" t="b">
        <f t="shared" si="13"/>
        <v>0</v>
      </c>
      <c r="AX72" s="50" t="b">
        <f t="shared" si="14"/>
        <v>1</v>
      </c>
      <c r="AY72" s="173">
        <f t="shared" si="5"/>
        <v>0</v>
      </c>
      <c r="AZ72" s="173">
        <f t="shared" si="16"/>
        <v>1</v>
      </c>
    </row>
    <row r="73" spans="1:52" ht="27">
      <c r="A73" s="158">
        <v>71</v>
      </c>
      <c r="B73" s="158" t="s">
        <v>3653</v>
      </c>
      <c r="C73" s="158" t="s">
        <v>1470</v>
      </c>
      <c r="D73" s="158" t="s">
        <v>4197</v>
      </c>
      <c r="E73" s="159">
        <v>2021</v>
      </c>
      <c r="F73" s="158" t="s">
        <v>3698</v>
      </c>
      <c r="G73" s="159">
        <v>26</v>
      </c>
      <c r="H73" s="158" t="s">
        <v>4198</v>
      </c>
      <c r="I73" s="160" t="s">
        <v>4199</v>
      </c>
      <c r="J73" s="158" t="s">
        <v>4200</v>
      </c>
      <c r="K73" s="158" t="s">
        <v>4201</v>
      </c>
      <c r="L73" s="286" t="s">
        <v>4202</v>
      </c>
      <c r="M73" s="287"/>
      <c r="N73" s="158" t="s">
        <v>1010</v>
      </c>
      <c r="O73" s="161">
        <v>44197</v>
      </c>
      <c r="P73" s="158"/>
      <c r="Q73" s="158" t="s">
        <v>119</v>
      </c>
      <c r="R73" s="158" t="s">
        <v>120</v>
      </c>
      <c r="S73" s="158" t="s">
        <v>4203</v>
      </c>
      <c r="T73" s="162" t="s">
        <v>400</v>
      </c>
      <c r="U73" s="163" t="s">
        <v>401</v>
      </c>
      <c r="V73" s="49" t="b">
        <v>0</v>
      </c>
      <c r="W73" s="49" t="b">
        <v>0</v>
      </c>
      <c r="X73" s="49" t="b">
        <v>0</v>
      </c>
      <c r="Y73" s="50" t="b">
        <v>0</v>
      </c>
      <c r="Z73" s="50" t="b">
        <v>0</v>
      </c>
      <c r="AA73" s="50" t="b">
        <v>0</v>
      </c>
      <c r="AB73" s="50" t="b">
        <v>0</v>
      </c>
      <c r="AC73" s="52" t="b">
        <v>0</v>
      </c>
      <c r="AD73" s="50" t="b">
        <v>0</v>
      </c>
      <c r="AE73" s="163">
        <f t="shared" si="0"/>
        <v>0</v>
      </c>
      <c r="AF73" s="163"/>
      <c r="AG73" s="47"/>
      <c r="AH73" s="162" t="s">
        <v>138</v>
      </c>
      <c r="AI73" s="163" t="s">
        <v>139</v>
      </c>
      <c r="AJ73" s="49" t="b">
        <v>0</v>
      </c>
      <c r="AK73" s="49" t="b">
        <v>0</v>
      </c>
      <c r="AL73" s="49" t="b">
        <v>0</v>
      </c>
      <c r="AM73" s="50" t="b">
        <v>0</v>
      </c>
      <c r="AN73" s="50" t="b">
        <v>0</v>
      </c>
      <c r="AO73" s="50" t="b">
        <v>1</v>
      </c>
      <c r="AP73" s="50" t="b">
        <v>0</v>
      </c>
      <c r="AQ73" s="52" t="b">
        <v>0</v>
      </c>
      <c r="AR73" s="50" t="b">
        <v>0</v>
      </c>
      <c r="AS73" s="164">
        <f t="shared" si="1"/>
        <v>0</v>
      </c>
      <c r="AT73" s="165">
        <f t="shared" si="15"/>
        <v>0</v>
      </c>
      <c r="AU73" s="162"/>
      <c r="AV73" s="163"/>
      <c r="AW73" s="49" t="b">
        <f t="shared" si="13"/>
        <v>0</v>
      </c>
      <c r="AX73" s="50" t="b">
        <f t="shared" si="14"/>
        <v>1</v>
      </c>
      <c r="AY73" s="165">
        <f t="shared" si="5"/>
        <v>0</v>
      </c>
      <c r="AZ73" s="165">
        <f t="shared" si="16"/>
        <v>1</v>
      </c>
    </row>
    <row r="74" spans="1:52" ht="27">
      <c r="A74" s="166">
        <v>72</v>
      </c>
      <c r="B74" s="166" t="s">
        <v>3653</v>
      </c>
      <c r="C74" s="166" t="s">
        <v>1470</v>
      </c>
      <c r="D74" s="166" t="s">
        <v>4204</v>
      </c>
      <c r="E74" s="167">
        <v>2019</v>
      </c>
      <c r="F74" s="166" t="s">
        <v>4205</v>
      </c>
      <c r="G74" s="167">
        <v>165</v>
      </c>
      <c r="H74" s="166" t="s">
        <v>4206</v>
      </c>
      <c r="I74" s="168" t="s">
        <v>4207</v>
      </c>
      <c r="J74" s="166" t="s">
        <v>4208</v>
      </c>
      <c r="K74" s="166" t="s">
        <v>4209</v>
      </c>
      <c r="L74" s="284" t="s">
        <v>4210</v>
      </c>
      <c r="M74" s="285"/>
      <c r="N74" s="166" t="s">
        <v>117</v>
      </c>
      <c r="O74" s="169">
        <v>43668</v>
      </c>
      <c r="P74" s="166"/>
      <c r="Q74" s="166" t="s">
        <v>119</v>
      </c>
      <c r="R74" s="166" t="s">
        <v>3669</v>
      </c>
      <c r="S74" s="166" t="s">
        <v>4211</v>
      </c>
      <c r="T74" s="170" t="s">
        <v>400</v>
      </c>
      <c r="U74" s="171" t="s">
        <v>401</v>
      </c>
      <c r="V74" s="49" t="b">
        <v>0</v>
      </c>
      <c r="W74" s="49" t="b">
        <v>0</v>
      </c>
      <c r="X74" s="49" t="b">
        <v>0</v>
      </c>
      <c r="Y74" s="50" t="b">
        <v>0</v>
      </c>
      <c r="Z74" s="50" t="b">
        <v>0</v>
      </c>
      <c r="AA74" s="50" t="b">
        <v>0</v>
      </c>
      <c r="AB74" s="50" t="b">
        <v>0</v>
      </c>
      <c r="AC74" s="52" t="b">
        <v>0</v>
      </c>
      <c r="AD74" s="50" t="b">
        <v>0</v>
      </c>
      <c r="AE74" s="171">
        <f t="shared" si="0"/>
        <v>0</v>
      </c>
      <c r="AF74" s="171"/>
      <c r="AG74" s="47"/>
      <c r="AH74" s="170" t="s">
        <v>138</v>
      </c>
      <c r="AI74" s="171" t="s">
        <v>139</v>
      </c>
      <c r="AJ74" s="49" t="b">
        <v>1</v>
      </c>
      <c r="AK74" s="49" t="b">
        <v>0</v>
      </c>
      <c r="AL74" s="49" t="b">
        <v>0</v>
      </c>
      <c r="AM74" s="50" t="b">
        <v>0</v>
      </c>
      <c r="AN74" s="50" t="b">
        <v>0</v>
      </c>
      <c r="AO74" s="50" t="b">
        <v>0</v>
      </c>
      <c r="AP74" s="50" t="b">
        <v>0</v>
      </c>
      <c r="AQ74" s="52" t="b">
        <v>1</v>
      </c>
      <c r="AR74" s="50" t="b">
        <v>0</v>
      </c>
      <c r="AS74" s="172">
        <f t="shared" si="1"/>
        <v>0</v>
      </c>
      <c r="AT74" s="173">
        <f t="shared" si="15"/>
        <v>0</v>
      </c>
      <c r="AU74" s="170"/>
      <c r="AV74" s="171"/>
      <c r="AW74" s="49" t="b">
        <f t="shared" si="13"/>
        <v>0</v>
      </c>
      <c r="AX74" s="50" t="b">
        <f t="shared" si="14"/>
        <v>1</v>
      </c>
      <c r="AY74" s="173">
        <f t="shared" si="5"/>
        <v>0</v>
      </c>
      <c r="AZ74" s="173">
        <f t="shared" si="16"/>
        <v>1</v>
      </c>
    </row>
    <row r="75" spans="1:52" ht="27">
      <c r="A75" s="158">
        <v>73</v>
      </c>
      <c r="B75" s="158" t="s">
        <v>3653</v>
      </c>
      <c r="C75" s="158" t="s">
        <v>1470</v>
      </c>
      <c r="D75" s="158" t="s">
        <v>4212</v>
      </c>
      <c r="E75" s="159">
        <v>2021</v>
      </c>
      <c r="F75" s="158" t="s">
        <v>4213</v>
      </c>
      <c r="G75" s="159">
        <v>23</v>
      </c>
      <c r="H75" s="158" t="s">
        <v>4214</v>
      </c>
      <c r="I75" s="160" t="s">
        <v>4215</v>
      </c>
      <c r="J75" s="158" t="s">
        <v>4216</v>
      </c>
      <c r="K75" s="158" t="s">
        <v>4217</v>
      </c>
      <c r="L75" s="286" t="s">
        <v>4218</v>
      </c>
      <c r="M75" s="287"/>
      <c r="N75" s="158" t="s">
        <v>198</v>
      </c>
      <c r="O75" s="161">
        <v>44354</v>
      </c>
      <c r="P75" s="158"/>
      <c r="Q75" s="158" t="s">
        <v>119</v>
      </c>
      <c r="R75" s="158" t="s">
        <v>3669</v>
      </c>
      <c r="S75" s="158" t="s">
        <v>4219</v>
      </c>
      <c r="T75" s="162" t="s">
        <v>400</v>
      </c>
      <c r="U75" s="163" t="s">
        <v>401</v>
      </c>
      <c r="V75" s="49" t="b">
        <v>0</v>
      </c>
      <c r="W75" s="49" t="b">
        <v>0</v>
      </c>
      <c r="X75" s="49" t="b">
        <v>0</v>
      </c>
      <c r="Y75" s="50" t="b">
        <v>0</v>
      </c>
      <c r="Z75" s="50" t="b">
        <v>0</v>
      </c>
      <c r="AA75" s="50" t="b">
        <v>0</v>
      </c>
      <c r="AB75" s="50" t="b">
        <v>0</v>
      </c>
      <c r="AC75" s="52" t="b">
        <v>0</v>
      </c>
      <c r="AD75" s="50" t="b">
        <v>0</v>
      </c>
      <c r="AE75" s="163">
        <f t="shared" si="0"/>
        <v>0</v>
      </c>
      <c r="AF75" s="163"/>
      <c r="AG75" s="47"/>
      <c r="AH75" s="162" t="s">
        <v>138</v>
      </c>
      <c r="AI75" s="163" t="s">
        <v>139</v>
      </c>
      <c r="AJ75" s="49" t="b">
        <v>0</v>
      </c>
      <c r="AK75" s="49" t="b">
        <v>0</v>
      </c>
      <c r="AL75" s="49" t="b">
        <v>0</v>
      </c>
      <c r="AM75" s="50" t="b">
        <v>0</v>
      </c>
      <c r="AN75" s="50" t="b">
        <v>0</v>
      </c>
      <c r="AO75" s="50" t="b">
        <v>1</v>
      </c>
      <c r="AP75" s="50" t="b">
        <v>0</v>
      </c>
      <c r="AQ75" s="52" t="b">
        <v>0</v>
      </c>
      <c r="AR75" s="50" t="b">
        <v>0</v>
      </c>
      <c r="AS75" s="164">
        <f t="shared" si="1"/>
        <v>0</v>
      </c>
      <c r="AT75" s="165">
        <f t="shared" si="15"/>
        <v>0</v>
      </c>
      <c r="AU75" s="162"/>
      <c r="AV75" s="163"/>
      <c r="AW75" s="49" t="b">
        <f t="shared" si="13"/>
        <v>0</v>
      </c>
      <c r="AX75" s="50" t="b">
        <f t="shared" si="14"/>
        <v>1</v>
      </c>
      <c r="AY75" s="165">
        <f t="shared" si="5"/>
        <v>0</v>
      </c>
      <c r="AZ75" s="165">
        <f t="shared" si="16"/>
        <v>1</v>
      </c>
    </row>
    <row r="76" spans="1:52" ht="27">
      <c r="A76" s="166">
        <v>74</v>
      </c>
      <c r="B76" s="166" t="s">
        <v>3653</v>
      </c>
      <c r="C76" s="166" t="s">
        <v>1470</v>
      </c>
      <c r="D76" s="166" t="s">
        <v>4220</v>
      </c>
      <c r="E76" s="167">
        <v>2020</v>
      </c>
      <c r="F76" s="166" t="s">
        <v>4221</v>
      </c>
      <c r="G76" s="167">
        <v>35</v>
      </c>
      <c r="H76" s="166" t="s">
        <v>4222</v>
      </c>
      <c r="I76" s="168" t="s">
        <v>4223</v>
      </c>
      <c r="J76" s="166" t="s">
        <v>4224</v>
      </c>
      <c r="K76" s="166" t="s">
        <v>4225</v>
      </c>
      <c r="L76" s="284" t="s">
        <v>4226</v>
      </c>
      <c r="M76" s="285"/>
      <c r="N76" s="166" t="s">
        <v>4227</v>
      </c>
      <c r="O76" s="169">
        <v>44007</v>
      </c>
      <c r="P76" s="166"/>
      <c r="Q76" s="166" t="s">
        <v>119</v>
      </c>
      <c r="R76" s="166" t="s">
        <v>120</v>
      </c>
      <c r="S76" s="166" t="s">
        <v>4228</v>
      </c>
      <c r="T76" s="170" t="s">
        <v>400</v>
      </c>
      <c r="U76" s="171" t="s">
        <v>401</v>
      </c>
      <c r="V76" s="49" t="b">
        <v>0</v>
      </c>
      <c r="W76" s="49" t="b">
        <v>0</v>
      </c>
      <c r="X76" s="49" t="b">
        <v>0</v>
      </c>
      <c r="Y76" s="50" t="b">
        <v>0</v>
      </c>
      <c r="Z76" s="50" t="b">
        <v>0</v>
      </c>
      <c r="AA76" s="50" t="b">
        <v>0</v>
      </c>
      <c r="AB76" s="50" t="b">
        <v>0</v>
      </c>
      <c r="AC76" s="52" t="b">
        <v>0</v>
      </c>
      <c r="AD76" s="50" t="b">
        <v>0</v>
      </c>
      <c r="AE76" s="171">
        <f t="shared" si="0"/>
        <v>0</v>
      </c>
      <c r="AF76" s="171"/>
      <c r="AG76" s="47"/>
      <c r="AH76" s="170" t="s">
        <v>138</v>
      </c>
      <c r="AI76" s="171" t="s">
        <v>139</v>
      </c>
      <c r="AJ76" s="49" t="b">
        <v>0</v>
      </c>
      <c r="AK76" s="49" t="b">
        <v>0</v>
      </c>
      <c r="AL76" s="49" t="b">
        <v>0</v>
      </c>
      <c r="AM76" s="50" t="b">
        <v>0</v>
      </c>
      <c r="AN76" s="50" t="b">
        <v>0</v>
      </c>
      <c r="AO76" s="50" t="b">
        <v>1</v>
      </c>
      <c r="AP76" s="50" t="b">
        <v>0</v>
      </c>
      <c r="AQ76" s="52" t="b">
        <v>0</v>
      </c>
      <c r="AR76" s="50" t="b">
        <v>0</v>
      </c>
      <c r="AS76" s="172">
        <f t="shared" si="1"/>
        <v>0</v>
      </c>
      <c r="AT76" s="173">
        <f t="shared" si="15"/>
        <v>0</v>
      </c>
      <c r="AU76" s="170"/>
      <c r="AV76" s="171"/>
      <c r="AW76" s="49" t="b">
        <f t="shared" si="13"/>
        <v>0</v>
      </c>
      <c r="AX76" s="50" t="b">
        <f t="shared" si="14"/>
        <v>1</v>
      </c>
      <c r="AY76" s="173">
        <f t="shared" si="5"/>
        <v>0</v>
      </c>
      <c r="AZ76" s="173">
        <f t="shared" si="16"/>
        <v>1</v>
      </c>
    </row>
    <row r="77" spans="1:52" ht="27">
      <c r="A77" s="158">
        <v>75</v>
      </c>
      <c r="B77" s="158" t="s">
        <v>3653</v>
      </c>
      <c r="C77" s="158" t="s">
        <v>1470</v>
      </c>
      <c r="D77" s="158" t="s">
        <v>4229</v>
      </c>
      <c r="E77" s="159">
        <v>2021</v>
      </c>
      <c r="F77" s="158" t="s">
        <v>1777</v>
      </c>
      <c r="G77" s="159">
        <v>460</v>
      </c>
      <c r="H77" s="158" t="s">
        <v>4230</v>
      </c>
      <c r="I77" s="181" t="s">
        <v>4231</v>
      </c>
      <c r="J77" s="158" t="s">
        <v>4232</v>
      </c>
      <c r="K77" s="158" t="s">
        <v>4233</v>
      </c>
      <c r="L77" s="286" t="s">
        <v>4234</v>
      </c>
      <c r="M77" s="287"/>
      <c r="N77" s="158" t="s">
        <v>198</v>
      </c>
      <c r="O77" s="161">
        <v>44440</v>
      </c>
      <c r="P77" s="158"/>
      <c r="Q77" s="158" t="s">
        <v>119</v>
      </c>
      <c r="R77" s="158" t="s">
        <v>120</v>
      </c>
      <c r="S77" s="158" t="s">
        <v>4235</v>
      </c>
      <c r="T77" s="162" t="s">
        <v>400</v>
      </c>
      <c r="U77" s="163" t="s">
        <v>401</v>
      </c>
      <c r="V77" s="49" t="b">
        <v>1</v>
      </c>
      <c r="W77" s="49" t="b">
        <v>0</v>
      </c>
      <c r="X77" s="49" t="b">
        <v>0</v>
      </c>
      <c r="Y77" s="50" t="b">
        <v>0</v>
      </c>
      <c r="Z77" s="50" t="b">
        <v>0</v>
      </c>
      <c r="AA77" s="50" t="b">
        <v>0</v>
      </c>
      <c r="AB77" s="50" t="b">
        <v>0</v>
      </c>
      <c r="AC77" s="52" t="b">
        <v>0</v>
      </c>
      <c r="AD77" s="50" t="b">
        <v>0</v>
      </c>
      <c r="AE77" s="163">
        <f t="shared" si="0"/>
        <v>1</v>
      </c>
      <c r="AF77" s="163"/>
      <c r="AG77" s="47"/>
      <c r="AH77" s="162" t="s">
        <v>138</v>
      </c>
      <c r="AI77" s="163" t="s">
        <v>139</v>
      </c>
      <c r="AJ77" s="49" t="b">
        <v>1</v>
      </c>
      <c r="AK77" s="49" t="b">
        <v>0</v>
      </c>
      <c r="AL77" s="49" t="b">
        <v>0</v>
      </c>
      <c r="AM77" s="50" t="b">
        <v>0</v>
      </c>
      <c r="AN77" s="50" t="b">
        <v>0</v>
      </c>
      <c r="AO77" s="50" t="b">
        <v>0</v>
      </c>
      <c r="AP77" s="50" t="b">
        <v>0</v>
      </c>
      <c r="AQ77" s="52" t="b">
        <v>1</v>
      </c>
      <c r="AR77" s="50" t="b">
        <v>0</v>
      </c>
      <c r="AS77" s="164">
        <f t="shared" si="1"/>
        <v>0</v>
      </c>
      <c r="AT77" s="165">
        <f t="shared" si="15"/>
        <v>1</v>
      </c>
      <c r="AU77" s="162"/>
      <c r="AV77" s="163"/>
      <c r="AW77" s="49" t="b">
        <v>0</v>
      </c>
      <c r="AX77" s="50" t="b">
        <v>1</v>
      </c>
      <c r="AY77" s="165">
        <f t="shared" si="5"/>
        <v>0</v>
      </c>
      <c r="AZ77" s="165">
        <f t="shared" si="16"/>
        <v>1</v>
      </c>
    </row>
    <row r="78" spans="1:52" ht="27">
      <c r="A78" s="166">
        <v>76</v>
      </c>
      <c r="B78" s="166" t="s">
        <v>3653</v>
      </c>
      <c r="C78" s="166" t="s">
        <v>1470</v>
      </c>
      <c r="D78" s="166" t="s">
        <v>4236</v>
      </c>
      <c r="E78" s="167">
        <v>2020</v>
      </c>
      <c r="F78" s="166" t="s">
        <v>108</v>
      </c>
      <c r="G78" s="167">
        <v>1251</v>
      </c>
      <c r="H78" s="166" t="s">
        <v>4237</v>
      </c>
      <c r="I78" s="168" t="s">
        <v>4238</v>
      </c>
      <c r="J78" s="166" t="s">
        <v>4239</v>
      </c>
      <c r="K78" s="166" t="s">
        <v>4240</v>
      </c>
      <c r="L78" s="284" t="s">
        <v>4241</v>
      </c>
      <c r="M78" s="285"/>
      <c r="N78" s="166" t="s">
        <v>117</v>
      </c>
      <c r="O78" s="169">
        <v>43831</v>
      </c>
      <c r="P78" s="166"/>
      <c r="Q78" s="166" t="s">
        <v>119</v>
      </c>
      <c r="R78" s="166" t="s">
        <v>120</v>
      </c>
      <c r="S78" s="166" t="s">
        <v>4242</v>
      </c>
      <c r="T78" s="170" t="s">
        <v>400</v>
      </c>
      <c r="U78" s="171" t="s">
        <v>401</v>
      </c>
      <c r="V78" s="49" t="b">
        <v>0</v>
      </c>
      <c r="W78" s="49" t="b">
        <v>0</v>
      </c>
      <c r="X78" s="49" t="b">
        <v>0</v>
      </c>
      <c r="Y78" s="50" t="b">
        <v>0</v>
      </c>
      <c r="Z78" s="50" t="b">
        <v>0</v>
      </c>
      <c r="AA78" s="50" t="b">
        <v>0</v>
      </c>
      <c r="AB78" s="50" t="b">
        <v>0</v>
      </c>
      <c r="AC78" s="52" t="b">
        <v>0</v>
      </c>
      <c r="AD78" s="50" t="b">
        <v>0</v>
      </c>
      <c r="AE78" s="171">
        <f t="shared" si="0"/>
        <v>0</v>
      </c>
      <c r="AF78" s="171"/>
      <c r="AG78" s="47"/>
      <c r="AH78" s="170" t="s">
        <v>138</v>
      </c>
      <c r="AI78" s="171" t="s">
        <v>139</v>
      </c>
      <c r="AJ78" s="49" t="b">
        <v>1</v>
      </c>
      <c r="AK78" s="49" t="b">
        <v>0</v>
      </c>
      <c r="AL78" s="49" t="b">
        <v>0</v>
      </c>
      <c r="AM78" s="50" t="b">
        <v>0</v>
      </c>
      <c r="AN78" s="50" t="b">
        <v>0</v>
      </c>
      <c r="AO78" s="50" t="b">
        <v>0</v>
      </c>
      <c r="AP78" s="50" t="b">
        <v>0</v>
      </c>
      <c r="AQ78" s="52" t="b">
        <v>1</v>
      </c>
      <c r="AR78" s="50" t="b">
        <v>0</v>
      </c>
      <c r="AS78" s="172">
        <f t="shared" si="1"/>
        <v>0</v>
      </c>
      <c r="AT78" s="173">
        <f t="shared" si="15"/>
        <v>0</v>
      </c>
      <c r="AU78" s="170"/>
      <c r="AV78" s="171"/>
      <c r="AW78" s="49" t="b">
        <f>IF(AND(AE78,AS78,NOT(AT78)),TRUE,FALSE)</f>
        <v>0</v>
      </c>
      <c r="AX78" s="50" t="b">
        <f>IF(AND(NOT(AE78),NOT(AS78)),TRUE,FALSE)</f>
        <v>1</v>
      </c>
      <c r="AY78" s="173">
        <f t="shared" si="5"/>
        <v>0</v>
      </c>
      <c r="AZ78" s="173">
        <f t="shared" si="16"/>
        <v>1</v>
      </c>
    </row>
    <row r="79" spans="1:52" ht="27">
      <c r="A79" s="158">
        <v>77</v>
      </c>
      <c r="B79" s="158" t="s">
        <v>3653</v>
      </c>
      <c r="C79" s="158" t="s">
        <v>1470</v>
      </c>
      <c r="D79" s="158" t="s">
        <v>4243</v>
      </c>
      <c r="E79" s="159">
        <v>2020</v>
      </c>
      <c r="F79" s="158" t="s">
        <v>108</v>
      </c>
      <c r="G79" s="159">
        <v>986</v>
      </c>
      <c r="H79" s="158" t="s">
        <v>4244</v>
      </c>
      <c r="I79" s="160" t="s">
        <v>4245</v>
      </c>
      <c r="J79" s="158" t="s">
        <v>4246</v>
      </c>
      <c r="K79" s="158" t="s">
        <v>4247</v>
      </c>
      <c r="L79" s="286" t="s">
        <v>4248</v>
      </c>
      <c r="M79" s="289"/>
      <c r="N79" s="289"/>
      <c r="O79" s="289"/>
      <c r="P79" s="289"/>
      <c r="Q79" s="289"/>
      <c r="R79" s="289"/>
      <c r="S79" s="287"/>
      <c r="T79" s="162" t="s">
        <v>400</v>
      </c>
      <c r="U79" s="163" t="s">
        <v>401</v>
      </c>
      <c r="V79" s="49" t="b">
        <v>1</v>
      </c>
      <c r="W79" s="49" t="b">
        <v>0</v>
      </c>
      <c r="X79" s="49" t="b">
        <v>0</v>
      </c>
      <c r="Y79" s="50" t="b">
        <v>0</v>
      </c>
      <c r="Z79" s="50" t="b">
        <v>0</v>
      </c>
      <c r="AA79" s="50" t="b">
        <v>0</v>
      </c>
      <c r="AB79" s="50" t="b">
        <v>0</v>
      </c>
      <c r="AC79" s="52" t="b">
        <v>0</v>
      </c>
      <c r="AD79" s="50" t="b">
        <v>0</v>
      </c>
      <c r="AE79" s="163">
        <f t="shared" si="0"/>
        <v>1</v>
      </c>
      <c r="AF79" s="163"/>
      <c r="AG79" s="47"/>
      <c r="AH79" s="162" t="s">
        <v>138</v>
      </c>
      <c r="AI79" s="163" t="s">
        <v>139</v>
      </c>
      <c r="AJ79" s="49" t="b">
        <v>1</v>
      </c>
      <c r="AK79" s="49" t="b">
        <v>0</v>
      </c>
      <c r="AL79" s="49" t="b">
        <v>0</v>
      </c>
      <c r="AM79" s="50" t="b">
        <v>0</v>
      </c>
      <c r="AN79" s="50" t="b">
        <v>0</v>
      </c>
      <c r="AO79" s="50" t="b">
        <v>0</v>
      </c>
      <c r="AP79" s="50" t="b">
        <v>0</v>
      </c>
      <c r="AQ79" s="52" t="b">
        <v>1</v>
      </c>
      <c r="AR79" s="50" t="b">
        <v>0</v>
      </c>
      <c r="AS79" s="164">
        <f t="shared" si="1"/>
        <v>0</v>
      </c>
      <c r="AT79" s="165">
        <f t="shared" si="15"/>
        <v>1</v>
      </c>
      <c r="AU79" s="162"/>
      <c r="AV79" s="163"/>
      <c r="AW79" s="49" t="b">
        <v>0</v>
      </c>
      <c r="AX79" s="50" t="b">
        <v>1</v>
      </c>
      <c r="AY79" s="165">
        <f t="shared" si="5"/>
        <v>0</v>
      </c>
      <c r="AZ79" s="165">
        <f t="shared" si="16"/>
        <v>1</v>
      </c>
    </row>
    <row r="80" spans="1:52" ht="27">
      <c r="A80" s="166">
        <v>78</v>
      </c>
      <c r="B80" s="166" t="s">
        <v>3653</v>
      </c>
      <c r="C80" s="166" t="s">
        <v>1470</v>
      </c>
      <c r="D80" s="166" t="s">
        <v>4249</v>
      </c>
      <c r="E80" s="167">
        <v>2021</v>
      </c>
      <c r="F80" s="166" t="s">
        <v>4167</v>
      </c>
      <c r="G80" s="167">
        <v>228</v>
      </c>
      <c r="H80" s="166" t="s">
        <v>4250</v>
      </c>
      <c r="I80" s="168" t="s">
        <v>4251</v>
      </c>
      <c r="J80" s="166" t="s">
        <v>4252</v>
      </c>
      <c r="K80" s="166" t="s">
        <v>4253</v>
      </c>
      <c r="L80" s="284" t="s">
        <v>4254</v>
      </c>
      <c r="M80" s="285"/>
      <c r="N80" s="166" t="s">
        <v>198</v>
      </c>
      <c r="O80" s="169">
        <v>44197</v>
      </c>
      <c r="P80" s="166"/>
      <c r="Q80" s="166" t="s">
        <v>119</v>
      </c>
      <c r="R80" s="166" t="s">
        <v>120</v>
      </c>
      <c r="S80" s="166" t="s">
        <v>4255</v>
      </c>
      <c r="T80" s="170" t="s">
        <v>400</v>
      </c>
      <c r="U80" s="171" t="s">
        <v>401</v>
      </c>
      <c r="V80" s="49" t="b">
        <v>0</v>
      </c>
      <c r="W80" s="49" t="b">
        <v>0</v>
      </c>
      <c r="X80" s="49" t="b">
        <v>0</v>
      </c>
      <c r="Y80" s="50" t="b">
        <v>0</v>
      </c>
      <c r="Z80" s="50" t="b">
        <v>0</v>
      </c>
      <c r="AA80" s="50" t="b">
        <v>0</v>
      </c>
      <c r="AB80" s="50" t="b">
        <v>0</v>
      </c>
      <c r="AC80" s="52" t="b">
        <v>0</v>
      </c>
      <c r="AD80" s="50" t="b">
        <v>0</v>
      </c>
      <c r="AE80" s="171">
        <f t="shared" si="0"/>
        <v>0</v>
      </c>
      <c r="AF80" s="171"/>
      <c r="AG80" s="47"/>
      <c r="AH80" s="170" t="s">
        <v>138</v>
      </c>
      <c r="AI80" s="171" t="s">
        <v>139</v>
      </c>
      <c r="AJ80" s="49" t="b">
        <v>0</v>
      </c>
      <c r="AK80" s="49" t="b">
        <v>0</v>
      </c>
      <c r="AL80" s="49" t="b">
        <v>0</v>
      </c>
      <c r="AM80" s="50" t="b">
        <v>0</v>
      </c>
      <c r="AN80" s="50" t="b">
        <v>0</v>
      </c>
      <c r="AO80" s="50" t="b">
        <v>1</v>
      </c>
      <c r="AP80" s="50" t="b">
        <v>0</v>
      </c>
      <c r="AQ80" s="52" t="b">
        <v>0</v>
      </c>
      <c r="AR80" s="50" t="b">
        <v>0</v>
      </c>
      <c r="AS80" s="172">
        <f t="shared" si="1"/>
        <v>0</v>
      </c>
      <c r="AT80" s="173">
        <f t="shared" si="15"/>
        <v>0</v>
      </c>
      <c r="AU80" s="170"/>
      <c r="AV80" s="171"/>
      <c r="AW80" s="49" t="b">
        <f t="shared" ref="AW80:AW117" si="17">IF(AND(AE80,AS80,NOT(AT80)),TRUE,FALSE)</f>
        <v>0</v>
      </c>
      <c r="AX80" s="50" t="b">
        <f t="shared" ref="AX80:AX117" si="18">IF(AND(NOT(AE80),NOT(AS80)),TRUE,FALSE)</f>
        <v>1</v>
      </c>
      <c r="AY80" s="173">
        <f t="shared" si="5"/>
        <v>0</v>
      </c>
      <c r="AZ80" s="173">
        <f t="shared" si="16"/>
        <v>1</v>
      </c>
    </row>
    <row r="81" spans="1:52" ht="27">
      <c r="A81" s="158">
        <v>79</v>
      </c>
      <c r="B81" s="158" t="s">
        <v>3653</v>
      </c>
      <c r="C81" s="158" t="s">
        <v>1470</v>
      </c>
      <c r="D81" s="158" t="s">
        <v>4256</v>
      </c>
      <c r="E81" s="159">
        <v>2020</v>
      </c>
      <c r="F81" s="158" t="s">
        <v>2631</v>
      </c>
      <c r="G81" s="159">
        <v>11</v>
      </c>
      <c r="H81" s="158" t="s">
        <v>4257</v>
      </c>
      <c r="I81" s="160" t="s">
        <v>4258</v>
      </c>
      <c r="J81" s="158" t="s">
        <v>4259</v>
      </c>
      <c r="K81" s="158" t="s">
        <v>4260</v>
      </c>
      <c r="L81" s="286" t="s">
        <v>4261</v>
      </c>
      <c r="M81" s="287"/>
      <c r="N81" s="158" t="s">
        <v>160</v>
      </c>
      <c r="O81" s="161">
        <v>44179</v>
      </c>
      <c r="P81" s="158"/>
      <c r="Q81" s="158" t="s">
        <v>119</v>
      </c>
      <c r="R81" s="158" t="s">
        <v>3669</v>
      </c>
      <c r="S81" s="158" t="s">
        <v>4262</v>
      </c>
      <c r="T81" s="162" t="s">
        <v>400</v>
      </c>
      <c r="U81" s="163" t="s">
        <v>401</v>
      </c>
      <c r="V81" s="49" t="b">
        <v>0</v>
      </c>
      <c r="W81" s="49" t="b">
        <v>0</v>
      </c>
      <c r="X81" s="49" t="b">
        <v>0</v>
      </c>
      <c r="Y81" s="50" t="b">
        <v>0</v>
      </c>
      <c r="Z81" s="50" t="b">
        <v>0</v>
      </c>
      <c r="AA81" s="50" t="b">
        <v>0</v>
      </c>
      <c r="AB81" s="50" t="b">
        <v>0</v>
      </c>
      <c r="AC81" s="52" t="b">
        <v>0</v>
      </c>
      <c r="AD81" s="50" t="b">
        <v>0</v>
      </c>
      <c r="AE81" s="163">
        <f t="shared" si="0"/>
        <v>0</v>
      </c>
      <c r="AF81" s="163"/>
      <c r="AG81" s="47"/>
      <c r="AH81" s="162" t="s">
        <v>138</v>
      </c>
      <c r="AI81" s="163" t="s">
        <v>139</v>
      </c>
      <c r="AJ81" s="49" t="b">
        <v>0</v>
      </c>
      <c r="AK81" s="49" t="b">
        <v>0</v>
      </c>
      <c r="AL81" s="49" t="b">
        <v>0</v>
      </c>
      <c r="AM81" s="50" t="b">
        <v>0</v>
      </c>
      <c r="AN81" s="50" t="b">
        <v>0</v>
      </c>
      <c r="AO81" s="50" t="b">
        <v>1</v>
      </c>
      <c r="AP81" s="50" t="b">
        <v>0</v>
      </c>
      <c r="AQ81" s="52" t="b">
        <v>0</v>
      </c>
      <c r="AR81" s="50" t="b">
        <v>0</v>
      </c>
      <c r="AS81" s="164">
        <f t="shared" si="1"/>
        <v>0</v>
      </c>
      <c r="AT81" s="165">
        <f t="shared" si="15"/>
        <v>0</v>
      </c>
      <c r="AU81" s="162"/>
      <c r="AV81" s="163"/>
      <c r="AW81" s="49" t="b">
        <f t="shared" si="17"/>
        <v>0</v>
      </c>
      <c r="AX81" s="50" t="b">
        <f t="shared" si="18"/>
        <v>1</v>
      </c>
      <c r="AY81" s="165">
        <f t="shared" si="5"/>
        <v>0</v>
      </c>
      <c r="AZ81" s="165">
        <f t="shared" si="16"/>
        <v>1</v>
      </c>
    </row>
    <row r="82" spans="1:52" ht="27">
      <c r="A82" s="166">
        <v>80</v>
      </c>
      <c r="B82" s="166" t="s">
        <v>3653</v>
      </c>
      <c r="C82" s="166" t="s">
        <v>1470</v>
      </c>
      <c r="D82" s="166" t="s">
        <v>4263</v>
      </c>
      <c r="E82" s="167">
        <v>2020</v>
      </c>
      <c r="F82" s="166" t="s">
        <v>4264</v>
      </c>
      <c r="G82" s="167">
        <v>18</v>
      </c>
      <c r="H82" s="166" t="s">
        <v>4265</v>
      </c>
      <c r="I82" s="168" t="s">
        <v>4266</v>
      </c>
      <c r="J82" s="166" t="s">
        <v>4267</v>
      </c>
      <c r="K82" s="166" t="s">
        <v>4268</v>
      </c>
      <c r="L82" s="284" t="s">
        <v>4269</v>
      </c>
      <c r="M82" s="285"/>
      <c r="N82" s="166" t="s">
        <v>4270</v>
      </c>
      <c r="O82" s="169">
        <v>43831</v>
      </c>
      <c r="P82" s="166"/>
      <c r="Q82" s="166" t="s">
        <v>119</v>
      </c>
      <c r="R82" s="166" t="s">
        <v>120</v>
      </c>
      <c r="S82" s="166" t="s">
        <v>4271</v>
      </c>
      <c r="T82" s="170" t="s">
        <v>400</v>
      </c>
      <c r="U82" s="171" t="s">
        <v>401</v>
      </c>
      <c r="V82" s="49" t="b">
        <v>0</v>
      </c>
      <c r="W82" s="49" t="b">
        <v>0</v>
      </c>
      <c r="X82" s="49" t="b">
        <v>0</v>
      </c>
      <c r="Y82" s="50" t="b">
        <v>0</v>
      </c>
      <c r="Z82" s="50" t="b">
        <v>0</v>
      </c>
      <c r="AA82" s="50" t="b">
        <v>0</v>
      </c>
      <c r="AB82" s="50" t="b">
        <v>0</v>
      </c>
      <c r="AC82" s="52" t="b">
        <v>0</v>
      </c>
      <c r="AD82" s="50" t="b">
        <v>0</v>
      </c>
      <c r="AE82" s="171">
        <f t="shared" si="0"/>
        <v>0</v>
      </c>
      <c r="AF82" s="171"/>
      <c r="AG82" s="47"/>
      <c r="AH82" s="170" t="s">
        <v>138</v>
      </c>
      <c r="AI82" s="171" t="s">
        <v>139</v>
      </c>
      <c r="AJ82" s="49" t="b">
        <v>0</v>
      </c>
      <c r="AK82" s="49" t="b">
        <v>1</v>
      </c>
      <c r="AL82" s="49" t="b">
        <v>0</v>
      </c>
      <c r="AM82" s="50" t="b">
        <v>0</v>
      </c>
      <c r="AN82" s="50" t="b">
        <v>0</v>
      </c>
      <c r="AO82" s="50" t="b">
        <v>1</v>
      </c>
      <c r="AP82" s="50" t="b">
        <v>0</v>
      </c>
      <c r="AQ82" s="52" t="b">
        <v>0</v>
      </c>
      <c r="AR82" s="50" t="b">
        <v>0</v>
      </c>
      <c r="AS82" s="172">
        <f t="shared" si="1"/>
        <v>0</v>
      </c>
      <c r="AT82" s="173">
        <f t="shared" si="15"/>
        <v>0</v>
      </c>
      <c r="AU82" s="170"/>
      <c r="AV82" s="171"/>
      <c r="AW82" s="49" t="b">
        <f t="shared" si="17"/>
        <v>0</v>
      </c>
      <c r="AX82" s="50" t="b">
        <f t="shared" si="18"/>
        <v>1</v>
      </c>
      <c r="AY82" s="173">
        <f t="shared" si="5"/>
        <v>0</v>
      </c>
      <c r="AZ82" s="173">
        <f t="shared" si="16"/>
        <v>1</v>
      </c>
    </row>
    <row r="83" spans="1:52" ht="27">
      <c r="A83" s="158">
        <v>81</v>
      </c>
      <c r="B83" s="158" t="s">
        <v>3653</v>
      </c>
      <c r="C83" s="158" t="s">
        <v>1470</v>
      </c>
      <c r="D83" s="158" t="s">
        <v>4272</v>
      </c>
      <c r="E83" s="159">
        <v>2021</v>
      </c>
      <c r="F83" s="158" t="s">
        <v>4273</v>
      </c>
      <c r="G83" s="159">
        <v>6</v>
      </c>
      <c r="H83" s="158" t="s">
        <v>4274</v>
      </c>
      <c r="I83" s="160" t="s">
        <v>4275</v>
      </c>
      <c r="J83" s="158" t="s">
        <v>4276</v>
      </c>
      <c r="K83" s="158" t="s">
        <v>4277</v>
      </c>
      <c r="L83" s="286" t="s">
        <v>4278</v>
      </c>
      <c r="M83" s="287"/>
      <c r="N83" s="158" t="s">
        <v>4279</v>
      </c>
      <c r="O83" s="161">
        <v>44368</v>
      </c>
      <c r="P83" s="158"/>
      <c r="Q83" s="158" t="s">
        <v>119</v>
      </c>
      <c r="R83" s="158" t="s">
        <v>3669</v>
      </c>
      <c r="S83" s="158" t="s">
        <v>4280</v>
      </c>
      <c r="T83" s="162" t="s">
        <v>400</v>
      </c>
      <c r="U83" s="163" t="s">
        <v>401</v>
      </c>
      <c r="V83" s="49" t="b">
        <v>0</v>
      </c>
      <c r="W83" s="49" t="b">
        <v>0</v>
      </c>
      <c r="X83" s="49" t="b">
        <v>0</v>
      </c>
      <c r="Y83" s="50" t="b">
        <v>0</v>
      </c>
      <c r="Z83" s="50" t="b">
        <v>0</v>
      </c>
      <c r="AA83" s="50" t="b">
        <v>0</v>
      </c>
      <c r="AB83" s="50" t="b">
        <v>0</v>
      </c>
      <c r="AC83" s="52" t="b">
        <v>0</v>
      </c>
      <c r="AD83" s="50" t="b">
        <v>0</v>
      </c>
      <c r="AE83" s="163">
        <f t="shared" si="0"/>
        <v>0</v>
      </c>
      <c r="AF83" s="163"/>
      <c r="AG83" s="47"/>
      <c r="AH83" s="162" t="s">
        <v>138</v>
      </c>
      <c r="AI83" s="163" t="s">
        <v>139</v>
      </c>
      <c r="AJ83" s="49" t="b">
        <v>0</v>
      </c>
      <c r="AK83" s="49" t="b">
        <v>0</v>
      </c>
      <c r="AL83" s="49" t="b">
        <v>0</v>
      </c>
      <c r="AM83" s="50" t="b">
        <v>0</v>
      </c>
      <c r="AN83" s="50" t="b">
        <v>0</v>
      </c>
      <c r="AO83" s="50" t="b">
        <v>1</v>
      </c>
      <c r="AP83" s="50" t="b">
        <v>0</v>
      </c>
      <c r="AQ83" s="52" t="b">
        <v>0</v>
      </c>
      <c r="AR83" s="50" t="b">
        <v>0</v>
      </c>
      <c r="AS83" s="164">
        <f t="shared" si="1"/>
        <v>0</v>
      </c>
      <c r="AT83" s="165">
        <f t="shared" si="15"/>
        <v>0</v>
      </c>
      <c r="AU83" s="162"/>
      <c r="AV83" s="163"/>
      <c r="AW83" s="49" t="b">
        <f t="shared" si="17"/>
        <v>0</v>
      </c>
      <c r="AX83" s="50" t="b">
        <f t="shared" si="18"/>
        <v>1</v>
      </c>
      <c r="AY83" s="165">
        <f t="shared" si="5"/>
        <v>0</v>
      </c>
      <c r="AZ83" s="165">
        <f t="shared" si="16"/>
        <v>1</v>
      </c>
    </row>
    <row r="84" spans="1:52" ht="27">
      <c r="A84" s="166">
        <v>82</v>
      </c>
      <c r="B84" s="166" t="s">
        <v>3653</v>
      </c>
      <c r="C84" s="166" t="s">
        <v>1470</v>
      </c>
      <c r="D84" s="166" t="s">
        <v>4281</v>
      </c>
      <c r="E84" s="167">
        <v>2020</v>
      </c>
      <c r="F84" s="166" t="s">
        <v>2149</v>
      </c>
      <c r="G84" s="167">
        <v>88</v>
      </c>
      <c r="H84" s="166" t="s">
        <v>4282</v>
      </c>
      <c r="I84" s="168" t="s">
        <v>4283</v>
      </c>
      <c r="J84" s="166" t="s">
        <v>4284</v>
      </c>
      <c r="K84" s="166" t="s">
        <v>4285</v>
      </c>
      <c r="L84" s="284" t="s">
        <v>4286</v>
      </c>
      <c r="M84" s="285"/>
      <c r="N84" s="166" t="s">
        <v>2190</v>
      </c>
      <c r="O84" s="169">
        <v>44167</v>
      </c>
      <c r="P84" s="166"/>
      <c r="Q84" s="166" t="s">
        <v>119</v>
      </c>
      <c r="R84" s="166" t="s">
        <v>120</v>
      </c>
      <c r="S84" s="166" t="s">
        <v>4287</v>
      </c>
      <c r="T84" s="170" t="s">
        <v>400</v>
      </c>
      <c r="U84" s="171" t="s">
        <v>401</v>
      </c>
      <c r="V84" s="49" t="b">
        <v>0</v>
      </c>
      <c r="W84" s="49" t="b">
        <v>0</v>
      </c>
      <c r="X84" s="49" t="b">
        <v>0</v>
      </c>
      <c r="Y84" s="50" t="b">
        <v>0</v>
      </c>
      <c r="Z84" s="50" t="b">
        <v>0</v>
      </c>
      <c r="AA84" s="50" t="b">
        <v>0</v>
      </c>
      <c r="AB84" s="50" t="b">
        <v>0</v>
      </c>
      <c r="AC84" s="52" t="b">
        <v>0</v>
      </c>
      <c r="AD84" s="50" t="b">
        <v>0</v>
      </c>
      <c r="AE84" s="171">
        <f t="shared" si="0"/>
        <v>0</v>
      </c>
      <c r="AF84" s="171"/>
      <c r="AG84" s="47"/>
      <c r="AH84" s="170" t="s">
        <v>138</v>
      </c>
      <c r="AI84" s="171" t="s">
        <v>139</v>
      </c>
      <c r="AJ84" s="49" t="b">
        <v>0</v>
      </c>
      <c r="AK84" s="49" t="b">
        <v>0</v>
      </c>
      <c r="AL84" s="49" t="b">
        <v>0</v>
      </c>
      <c r="AM84" s="50" t="b">
        <v>0</v>
      </c>
      <c r="AN84" s="50" t="b">
        <v>0</v>
      </c>
      <c r="AO84" s="50" t="b">
        <v>1</v>
      </c>
      <c r="AP84" s="50" t="b">
        <v>0</v>
      </c>
      <c r="AQ84" s="52" t="b">
        <v>0</v>
      </c>
      <c r="AR84" s="50" t="b">
        <v>0</v>
      </c>
      <c r="AS84" s="172">
        <f t="shared" si="1"/>
        <v>0</v>
      </c>
      <c r="AT84" s="173">
        <f t="shared" si="15"/>
        <v>0</v>
      </c>
      <c r="AU84" s="170"/>
      <c r="AV84" s="171"/>
      <c r="AW84" s="49" t="b">
        <f t="shared" si="17"/>
        <v>0</v>
      </c>
      <c r="AX84" s="50" t="b">
        <f t="shared" si="18"/>
        <v>1</v>
      </c>
      <c r="AY84" s="173">
        <f t="shared" si="5"/>
        <v>0</v>
      </c>
      <c r="AZ84" s="173">
        <f t="shared" si="16"/>
        <v>1</v>
      </c>
    </row>
    <row r="85" spans="1:52" ht="27">
      <c r="A85" s="158">
        <v>83</v>
      </c>
      <c r="B85" s="158" t="s">
        <v>3653</v>
      </c>
      <c r="C85" s="158" t="s">
        <v>1470</v>
      </c>
      <c r="D85" s="158" t="s">
        <v>4288</v>
      </c>
      <c r="E85" s="159">
        <v>2021</v>
      </c>
      <c r="F85" s="158" t="s">
        <v>3782</v>
      </c>
      <c r="G85" s="159">
        <v>95</v>
      </c>
      <c r="H85" s="158" t="s">
        <v>4289</v>
      </c>
      <c r="I85" s="160" t="s">
        <v>4290</v>
      </c>
      <c r="J85" s="158" t="s">
        <v>4291</v>
      </c>
      <c r="K85" s="158" t="s">
        <v>4292</v>
      </c>
      <c r="L85" s="286" t="s">
        <v>4293</v>
      </c>
      <c r="M85" s="287"/>
      <c r="N85" s="158" t="s">
        <v>210</v>
      </c>
      <c r="O85" s="161">
        <v>44348</v>
      </c>
      <c r="P85" s="158"/>
      <c r="Q85" s="158" t="s">
        <v>119</v>
      </c>
      <c r="R85" s="158" t="s">
        <v>120</v>
      </c>
      <c r="S85" s="158" t="s">
        <v>4294</v>
      </c>
      <c r="T85" s="162" t="s">
        <v>400</v>
      </c>
      <c r="U85" s="163" t="s">
        <v>401</v>
      </c>
      <c r="V85" s="49" t="b">
        <v>0</v>
      </c>
      <c r="W85" s="49" t="b">
        <v>0</v>
      </c>
      <c r="X85" s="49" t="b">
        <v>0</v>
      </c>
      <c r="Y85" s="50" t="b">
        <v>0</v>
      </c>
      <c r="Z85" s="50" t="b">
        <v>0</v>
      </c>
      <c r="AA85" s="50" t="b">
        <v>0</v>
      </c>
      <c r="AB85" s="50" t="b">
        <v>0</v>
      </c>
      <c r="AC85" s="52" t="b">
        <v>0</v>
      </c>
      <c r="AD85" s="50" t="b">
        <v>0</v>
      </c>
      <c r="AE85" s="163">
        <f t="shared" si="0"/>
        <v>0</v>
      </c>
      <c r="AF85" s="163"/>
      <c r="AG85" s="47"/>
      <c r="AH85" s="162" t="s">
        <v>138</v>
      </c>
      <c r="AI85" s="163" t="s">
        <v>139</v>
      </c>
      <c r="AJ85" s="49" t="b">
        <v>1</v>
      </c>
      <c r="AK85" s="49" t="b">
        <v>0</v>
      </c>
      <c r="AL85" s="49" t="b">
        <v>0</v>
      </c>
      <c r="AM85" s="50" t="b">
        <v>0</v>
      </c>
      <c r="AN85" s="50" t="b">
        <v>0</v>
      </c>
      <c r="AO85" s="50" t="b">
        <v>0</v>
      </c>
      <c r="AP85" s="50" t="b">
        <v>0</v>
      </c>
      <c r="AQ85" s="52" t="b">
        <v>1</v>
      </c>
      <c r="AR85" s="50" t="b">
        <v>0</v>
      </c>
      <c r="AS85" s="164">
        <f t="shared" si="1"/>
        <v>0</v>
      </c>
      <c r="AT85" s="165">
        <f t="shared" si="15"/>
        <v>0</v>
      </c>
      <c r="AU85" s="162"/>
      <c r="AV85" s="163"/>
      <c r="AW85" s="49" t="b">
        <f t="shared" si="17"/>
        <v>0</v>
      </c>
      <c r="AX85" s="50" t="b">
        <f t="shared" si="18"/>
        <v>1</v>
      </c>
      <c r="AY85" s="165">
        <f t="shared" si="5"/>
        <v>0</v>
      </c>
      <c r="AZ85" s="165">
        <f t="shared" si="16"/>
        <v>1</v>
      </c>
    </row>
    <row r="86" spans="1:52" ht="27">
      <c r="A86" s="166">
        <v>84</v>
      </c>
      <c r="B86" s="166" t="s">
        <v>3653</v>
      </c>
      <c r="C86" s="166" t="s">
        <v>1470</v>
      </c>
      <c r="D86" s="166" t="s">
        <v>4295</v>
      </c>
      <c r="E86" s="167">
        <v>2022</v>
      </c>
      <c r="F86" s="166" t="s">
        <v>4296</v>
      </c>
      <c r="G86" s="167">
        <v>7</v>
      </c>
      <c r="H86" s="166" t="s">
        <v>4297</v>
      </c>
      <c r="I86" s="168" t="s">
        <v>4298</v>
      </c>
      <c r="J86" s="166" t="s">
        <v>4299</v>
      </c>
      <c r="K86" s="166" t="s">
        <v>4300</v>
      </c>
      <c r="L86" s="284" t="s">
        <v>4301</v>
      </c>
      <c r="M86" s="285"/>
      <c r="N86" s="166" t="s">
        <v>160</v>
      </c>
      <c r="O86" s="169">
        <v>44562</v>
      </c>
      <c r="P86" s="166"/>
      <c r="Q86" s="166" t="s">
        <v>119</v>
      </c>
      <c r="R86" s="166" t="s">
        <v>120</v>
      </c>
      <c r="S86" s="166" t="s">
        <v>4302</v>
      </c>
      <c r="T86" s="170" t="s">
        <v>400</v>
      </c>
      <c r="U86" s="171" t="s">
        <v>401</v>
      </c>
      <c r="V86" s="49" t="b">
        <v>0</v>
      </c>
      <c r="W86" s="49" t="b">
        <v>0</v>
      </c>
      <c r="X86" s="49" t="b">
        <v>0</v>
      </c>
      <c r="Y86" s="50" t="b">
        <v>0</v>
      </c>
      <c r="Z86" s="50" t="b">
        <v>0</v>
      </c>
      <c r="AA86" s="50" t="b">
        <v>0</v>
      </c>
      <c r="AB86" s="50" t="b">
        <v>0</v>
      </c>
      <c r="AC86" s="52" t="b">
        <v>0</v>
      </c>
      <c r="AD86" s="50" t="b">
        <v>0</v>
      </c>
      <c r="AE86" s="171">
        <f t="shared" si="0"/>
        <v>0</v>
      </c>
      <c r="AF86" s="171"/>
      <c r="AG86" s="47"/>
      <c r="AH86" s="170" t="s">
        <v>138</v>
      </c>
      <c r="AI86" s="171" t="s">
        <v>139</v>
      </c>
      <c r="AJ86" s="49" t="b">
        <v>0</v>
      </c>
      <c r="AK86" s="49" t="b">
        <v>0</v>
      </c>
      <c r="AL86" s="49" t="b">
        <v>0</v>
      </c>
      <c r="AM86" s="50" t="b">
        <v>0</v>
      </c>
      <c r="AN86" s="50" t="b">
        <v>0</v>
      </c>
      <c r="AO86" s="50" t="b">
        <v>1</v>
      </c>
      <c r="AP86" s="50" t="b">
        <v>0</v>
      </c>
      <c r="AQ86" s="52" t="b">
        <v>0</v>
      </c>
      <c r="AR86" s="50" t="b">
        <v>0</v>
      </c>
      <c r="AS86" s="172">
        <f t="shared" si="1"/>
        <v>0</v>
      </c>
      <c r="AT86" s="173">
        <f t="shared" si="15"/>
        <v>0</v>
      </c>
      <c r="AU86" s="170"/>
      <c r="AV86" s="171"/>
      <c r="AW86" s="49" t="b">
        <f t="shared" si="17"/>
        <v>0</v>
      </c>
      <c r="AX86" s="50" t="b">
        <f t="shared" si="18"/>
        <v>1</v>
      </c>
      <c r="AY86" s="173">
        <f t="shared" si="5"/>
        <v>0</v>
      </c>
      <c r="AZ86" s="173">
        <f t="shared" si="16"/>
        <v>1</v>
      </c>
    </row>
    <row r="87" spans="1:52" ht="27">
      <c r="A87" s="158">
        <v>85</v>
      </c>
      <c r="B87" s="158" t="s">
        <v>3653</v>
      </c>
      <c r="C87" s="158" t="s">
        <v>1470</v>
      </c>
      <c r="D87" s="158" t="s">
        <v>4303</v>
      </c>
      <c r="E87" s="159">
        <v>2019</v>
      </c>
      <c r="F87" s="158" t="s">
        <v>4304</v>
      </c>
      <c r="G87" s="159">
        <v>285</v>
      </c>
      <c r="H87" s="158" t="s">
        <v>4305</v>
      </c>
      <c r="I87" s="160" t="s">
        <v>4306</v>
      </c>
      <c r="J87" s="158" t="s">
        <v>4307</v>
      </c>
      <c r="K87" s="158" t="s">
        <v>4308</v>
      </c>
      <c r="L87" s="286" t="s">
        <v>4309</v>
      </c>
      <c r="M87" s="287"/>
      <c r="N87" s="158" t="s">
        <v>210</v>
      </c>
      <c r="O87" s="161">
        <v>43800</v>
      </c>
      <c r="P87" s="158"/>
      <c r="Q87" s="158" t="s">
        <v>119</v>
      </c>
      <c r="R87" s="158" t="s">
        <v>120</v>
      </c>
      <c r="S87" s="158" t="s">
        <v>4310</v>
      </c>
      <c r="T87" s="162" t="s">
        <v>400</v>
      </c>
      <c r="U87" s="163" t="s">
        <v>401</v>
      </c>
      <c r="V87" s="49" t="b">
        <v>0</v>
      </c>
      <c r="W87" s="49" t="b">
        <v>0</v>
      </c>
      <c r="X87" s="49" t="b">
        <v>0</v>
      </c>
      <c r="Y87" s="50" t="b">
        <v>0</v>
      </c>
      <c r="Z87" s="50" t="b">
        <v>0</v>
      </c>
      <c r="AA87" s="50" t="b">
        <v>0</v>
      </c>
      <c r="AB87" s="50" t="b">
        <v>0</v>
      </c>
      <c r="AC87" s="52" t="b">
        <v>0</v>
      </c>
      <c r="AD87" s="50" t="b">
        <v>0</v>
      </c>
      <c r="AE87" s="163">
        <f t="shared" si="0"/>
        <v>0</v>
      </c>
      <c r="AF87" s="163"/>
      <c r="AG87" s="47"/>
      <c r="AH87" s="162" t="s">
        <v>138</v>
      </c>
      <c r="AI87" s="163" t="s">
        <v>139</v>
      </c>
      <c r="AJ87" s="49" t="b">
        <v>0</v>
      </c>
      <c r="AK87" s="49" t="b">
        <v>0</v>
      </c>
      <c r="AL87" s="49" t="b">
        <v>0</v>
      </c>
      <c r="AM87" s="50" t="b">
        <v>0</v>
      </c>
      <c r="AN87" s="50" t="b">
        <v>0</v>
      </c>
      <c r="AO87" s="50" t="b">
        <v>1</v>
      </c>
      <c r="AP87" s="50" t="b">
        <v>0</v>
      </c>
      <c r="AQ87" s="52" t="b">
        <v>0</v>
      </c>
      <c r="AR87" s="50" t="b">
        <v>0</v>
      </c>
      <c r="AS87" s="164">
        <f t="shared" si="1"/>
        <v>0</v>
      </c>
      <c r="AT87" s="165">
        <f t="shared" si="15"/>
        <v>0</v>
      </c>
      <c r="AU87" s="162"/>
      <c r="AV87" s="163"/>
      <c r="AW87" s="49" t="b">
        <f t="shared" si="17"/>
        <v>0</v>
      </c>
      <c r="AX87" s="50" t="b">
        <f t="shared" si="18"/>
        <v>1</v>
      </c>
      <c r="AY87" s="165">
        <f t="shared" si="5"/>
        <v>0</v>
      </c>
      <c r="AZ87" s="165">
        <f t="shared" si="16"/>
        <v>1</v>
      </c>
    </row>
    <row r="88" spans="1:52" ht="27">
      <c r="A88" s="166">
        <v>86</v>
      </c>
      <c r="B88" s="166" t="s">
        <v>3653</v>
      </c>
      <c r="C88" s="166" t="s">
        <v>1470</v>
      </c>
      <c r="D88" s="166" t="s">
        <v>4311</v>
      </c>
      <c r="E88" s="167">
        <v>2020</v>
      </c>
      <c r="F88" s="166" t="s">
        <v>4312</v>
      </c>
      <c r="G88" s="167">
        <v>56</v>
      </c>
      <c r="H88" s="166" t="s">
        <v>4313</v>
      </c>
      <c r="I88" s="168" t="s">
        <v>4314</v>
      </c>
      <c r="J88" s="166" t="s">
        <v>4315</v>
      </c>
      <c r="K88" s="166" t="s">
        <v>4316</v>
      </c>
      <c r="L88" s="284" t="s">
        <v>4317</v>
      </c>
      <c r="M88" s="285"/>
      <c r="N88" s="166" t="s">
        <v>775</v>
      </c>
      <c r="O88" s="169">
        <v>43990</v>
      </c>
      <c r="P88" s="166"/>
      <c r="Q88" s="166" t="s">
        <v>119</v>
      </c>
      <c r="R88" s="166" t="s">
        <v>4061</v>
      </c>
      <c r="S88" s="166" t="s">
        <v>4318</v>
      </c>
      <c r="T88" s="170" t="s">
        <v>126</v>
      </c>
      <c r="U88" s="171" t="s">
        <v>443</v>
      </c>
      <c r="V88" s="49" t="b">
        <v>1</v>
      </c>
      <c r="W88" s="49" t="b">
        <v>0</v>
      </c>
      <c r="X88" s="49" t="b">
        <v>0</v>
      </c>
      <c r="Y88" s="50" t="b">
        <v>0</v>
      </c>
      <c r="Z88" s="50" t="b">
        <v>0</v>
      </c>
      <c r="AA88" s="50" t="b">
        <v>0</v>
      </c>
      <c r="AB88" s="50" t="b">
        <v>1</v>
      </c>
      <c r="AC88" s="52" t="b">
        <v>0</v>
      </c>
      <c r="AD88" s="50" t="b">
        <v>0</v>
      </c>
      <c r="AE88" s="171">
        <f t="shared" si="0"/>
        <v>0</v>
      </c>
      <c r="AF88" s="171" t="s">
        <v>1067</v>
      </c>
      <c r="AG88" s="47"/>
      <c r="AH88" s="170" t="s">
        <v>122</v>
      </c>
      <c r="AI88" s="171" t="s">
        <v>433</v>
      </c>
      <c r="AJ88" s="49" t="b">
        <v>0</v>
      </c>
      <c r="AK88" s="49" t="b">
        <v>0</v>
      </c>
      <c r="AL88" s="49" t="b">
        <v>0</v>
      </c>
      <c r="AM88" s="50" t="b">
        <v>0</v>
      </c>
      <c r="AN88" s="50" t="b">
        <v>0</v>
      </c>
      <c r="AO88" s="50" t="b">
        <v>0</v>
      </c>
      <c r="AP88" s="50" t="b">
        <v>1</v>
      </c>
      <c r="AQ88" s="52" t="b">
        <v>0</v>
      </c>
      <c r="AR88" s="50" t="b">
        <v>0</v>
      </c>
      <c r="AS88" s="172">
        <f t="shared" si="1"/>
        <v>0</v>
      </c>
      <c r="AT88" s="173">
        <f t="shared" si="15"/>
        <v>0</v>
      </c>
      <c r="AU88" s="170"/>
      <c r="AV88" s="171"/>
      <c r="AW88" s="49" t="b">
        <f t="shared" si="17"/>
        <v>0</v>
      </c>
      <c r="AX88" s="50" t="b">
        <f t="shared" si="18"/>
        <v>1</v>
      </c>
      <c r="AY88" s="173">
        <f t="shared" si="5"/>
        <v>0</v>
      </c>
      <c r="AZ88" s="173">
        <f t="shared" si="16"/>
        <v>1</v>
      </c>
    </row>
    <row r="89" spans="1:52" ht="27">
      <c r="A89" s="158">
        <v>87</v>
      </c>
      <c r="B89" s="158" t="s">
        <v>3653</v>
      </c>
      <c r="C89" s="158" t="s">
        <v>1470</v>
      </c>
      <c r="D89" s="158" t="s">
        <v>4319</v>
      </c>
      <c r="E89" s="159">
        <v>2022</v>
      </c>
      <c r="F89" s="158" t="s">
        <v>4320</v>
      </c>
      <c r="G89" s="159">
        <v>40</v>
      </c>
      <c r="H89" s="158" t="s">
        <v>4321</v>
      </c>
      <c r="I89" s="160" t="s">
        <v>4322</v>
      </c>
      <c r="J89" s="286" t="s">
        <v>4323</v>
      </c>
      <c r="K89" s="287"/>
      <c r="L89" s="286" t="s">
        <v>4324</v>
      </c>
      <c r="M89" s="287"/>
      <c r="N89" s="158" t="s">
        <v>117</v>
      </c>
      <c r="O89" s="161">
        <v>44781</v>
      </c>
      <c r="P89" s="158"/>
      <c r="Q89" s="158" t="s">
        <v>119</v>
      </c>
      <c r="R89" s="158" t="s">
        <v>120</v>
      </c>
      <c r="S89" s="158" t="s">
        <v>4325</v>
      </c>
      <c r="T89" s="162" t="s">
        <v>126</v>
      </c>
      <c r="U89" s="163" t="s">
        <v>443</v>
      </c>
      <c r="V89" s="49" t="b">
        <v>1</v>
      </c>
      <c r="W89" s="49" t="b">
        <v>0</v>
      </c>
      <c r="X89" s="49" t="b">
        <v>0</v>
      </c>
      <c r="Y89" s="50" t="b">
        <v>0</v>
      </c>
      <c r="Z89" s="50" t="b">
        <v>0</v>
      </c>
      <c r="AA89" s="50" t="b">
        <v>0</v>
      </c>
      <c r="AB89" s="50" t="b">
        <v>1</v>
      </c>
      <c r="AC89" s="52" t="b">
        <v>0</v>
      </c>
      <c r="AD89" s="50" t="b">
        <v>0</v>
      </c>
      <c r="AE89" s="163">
        <f t="shared" si="0"/>
        <v>0</v>
      </c>
      <c r="AF89" s="163" t="s">
        <v>1067</v>
      </c>
      <c r="AG89" s="47"/>
      <c r="AH89" s="162" t="s">
        <v>122</v>
      </c>
      <c r="AI89" s="163" t="s">
        <v>433</v>
      </c>
      <c r="AJ89" s="49" t="b">
        <v>0</v>
      </c>
      <c r="AK89" s="49" t="b">
        <v>0</v>
      </c>
      <c r="AL89" s="49" t="b">
        <v>0</v>
      </c>
      <c r="AM89" s="50" t="b">
        <v>0</v>
      </c>
      <c r="AN89" s="50" t="b">
        <v>0</v>
      </c>
      <c r="AO89" s="50" t="b">
        <v>0</v>
      </c>
      <c r="AP89" s="50" t="b">
        <v>1</v>
      </c>
      <c r="AQ89" s="52" t="b">
        <v>0</v>
      </c>
      <c r="AR89" s="50" t="b">
        <v>0</v>
      </c>
      <c r="AS89" s="164">
        <f t="shared" si="1"/>
        <v>0</v>
      </c>
      <c r="AT89" s="165">
        <f t="shared" si="15"/>
        <v>0</v>
      </c>
      <c r="AU89" s="162"/>
      <c r="AV89" s="163"/>
      <c r="AW89" s="49" t="b">
        <f t="shared" si="17"/>
        <v>0</v>
      </c>
      <c r="AX89" s="50" t="b">
        <f t="shared" si="18"/>
        <v>1</v>
      </c>
      <c r="AY89" s="165">
        <f t="shared" si="5"/>
        <v>0</v>
      </c>
      <c r="AZ89" s="165">
        <f t="shared" si="16"/>
        <v>1</v>
      </c>
    </row>
    <row r="90" spans="1:52" ht="27">
      <c r="A90" s="166">
        <v>88</v>
      </c>
      <c r="B90" s="166" t="s">
        <v>3653</v>
      </c>
      <c r="C90" s="166" t="s">
        <v>1470</v>
      </c>
      <c r="D90" s="166" t="s">
        <v>4326</v>
      </c>
      <c r="E90" s="167">
        <v>2021</v>
      </c>
      <c r="F90" s="166" t="s">
        <v>4327</v>
      </c>
      <c r="G90" s="167">
        <v>28</v>
      </c>
      <c r="H90" s="166" t="s">
        <v>4328</v>
      </c>
      <c r="I90" s="168" t="s">
        <v>4329</v>
      </c>
      <c r="J90" s="166" t="s">
        <v>4330</v>
      </c>
      <c r="K90" s="166" t="s">
        <v>4331</v>
      </c>
      <c r="L90" s="284" t="s">
        <v>4332</v>
      </c>
      <c r="M90" s="285"/>
      <c r="N90" s="166" t="s">
        <v>342</v>
      </c>
      <c r="O90" s="169">
        <v>44440</v>
      </c>
      <c r="P90" s="166"/>
      <c r="Q90" s="166" t="s">
        <v>119</v>
      </c>
      <c r="R90" s="166" t="s">
        <v>120</v>
      </c>
      <c r="S90" s="166" t="s">
        <v>4333</v>
      </c>
      <c r="T90" s="170" t="s">
        <v>126</v>
      </c>
      <c r="U90" s="171" t="s">
        <v>443</v>
      </c>
      <c r="V90" s="49" t="b">
        <v>1</v>
      </c>
      <c r="W90" s="49" t="b">
        <v>0</v>
      </c>
      <c r="X90" s="49" t="b">
        <v>0</v>
      </c>
      <c r="Y90" s="50" t="b">
        <v>0</v>
      </c>
      <c r="Z90" s="50" t="b">
        <v>0</v>
      </c>
      <c r="AA90" s="50" t="b">
        <v>0</v>
      </c>
      <c r="AB90" s="50" t="b">
        <v>1</v>
      </c>
      <c r="AC90" s="52" t="b">
        <v>0</v>
      </c>
      <c r="AD90" s="50" t="b">
        <v>0</v>
      </c>
      <c r="AE90" s="171">
        <f t="shared" si="0"/>
        <v>0</v>
      </c>
      <c r="AF90" s="171" t="s">
        <v>4334</v>
      </c>
      <c r="AG90" s="47"/>
      <c r="AH90" s="170" t="s">
        <v>122</v>
      </c>
      <c r="AI90" s="171" t="s">
        <v>433</v>
      </c>
      <c r="AJ90" s="49" t="b">
        <v>1</v>
      </c>
      <c r="AK90" s="49" t="b">
        <v>0</v>
      </c>
      <c r="AL90" s="49" t="b">
        <v>0</v>
      </c>
      <c r="AM90" s="50" t="b">
        <v>0</v>
      </c>
      <c r="AN90" s="50" t="b">
        <v>0</v>
      </c>
      <c r="AO90" s="50" t="b">
        <v>0</v>
      </c>
      <c r="AP90" s="50" t="b">
        <v>1</v>
      </c>
      <c r="AQ90" s="52" t="b">
        <v>0</v>
      </c>
      <c r="AR90" s="50" t="b">
        <v>0</v>
      </c>
      <c r="AS90" s="172">
        <f t="shared" si="1"/>
        <v>0</v>
      </c>
      <c r="AT90" s="173">
        <f t="shared" si="15"/>
        <v>0</v>
      </c>
      <c r="AU90" s="170"/>
      <c r="AV90" s="171"/>
      <c r="AW90" s="49" t="b">
        <f t="shared" si="17"/>
        <v>0</v>
      </c>
      <c r="AX90" s="50" t="b">
        <f t="shared" si="18"/>
        <v>1</v>
      </c>
      <c r="AY90" s="173">
        <f t="shared" si="5"/>
        <v>0</v>
      </c>
      <c r="AZ90" s="173">
        <f t="shared" si="16"/>
        <v>1</v>
      </c>
    </row>
    <row r="91" spans="1:52" ht="27">
      <c r="A91" s="158">
        <v>89</v>
      </c>
      <c r="B91" s="158" t="s">
        <v>3653</v>
      </c>
      <c r="C91" s="158" t="s">
        <v>1470</v>
      </c>
      <c r="D91" s="158" t="s">
        <v>4335</v>
      </c>
      <c r="E91" s="159">
        <v>2021</v>
      </c>
      <c r="F91" s="158" t="s">
        <v>2149</v>
      </c>
      <c r="G91" s="159">
        <v>24</v>
      </c>
      <c r="H91" s="158" t="s">
        <v>4336</v>
      </c>
      <c r="I91" s="160" t="s">
        <v>4337</v>
      </c>
      <c r="J91" s="158" t="s">
        <v>4338</v>
      </c>
      <c r="K91" s="158" t="s">
        <v>4339</v>
      </c>
      <c r="L91" s="286" t="s">
        <v>4340</v>
      </c>
      <c r="M91" s="287"/>
      <c r="N91" s="158" t="s">
        <v>2190</v>
      </c>
      <c r="O91" s="161">
        <v>44349</v>
      </c>
      <c r="P91" s="158"/>
      <c r="Q91" s="158" t="s">
        <v>119</v>
      </c>
      <c r="R91" s="158" t="s">
        <v>120</v>
      </c>
      <c r="S91" s="158" t="s">
        <v>4341</v>
      </c>
      <c r="T91" s="162" t="s">
        <v>126</v>
      </c>
      <c r="U91" s="163" t="s">
        <v>443</v>
      </c>
      <c r="V91" s="49" t="b">
        <v>1</v>
      </c>
      <c r="W91" s="49" t="b">
        <v>0</v>
      </c>
      <c r="X91" s="49" t="b">
        <v>0</v>
      </c>
      <c r="Y91" s="50" t="b">
        <v>0</v>
      </c>
      <c r="Z91" s="50" t="b">
        <v>0</v>
      </c>
      <c r="AA91" s="50" t="b">
        <v>0</v>
      </c>
      <c r="AB91" s="50" t="b">
        <v>1</v>
      </c>
      <c r="AC91" s="52" t="b">
        <v>0</v>
      </c>
      <c r="AD91" s="50" t="b">
        <v>0</v>
      </c>
      <c r="AE91" s="163">
        <f t="shared" si="0"/>
        <v>0</v>
      </c>
      <c r="AF91" s="163" t="s">
        <v>4342</v>
      </c>
      <c r="AG91" s="47"/>
      <c r="AH91" s="162" t="s">
        <v>122</v>
      </c>
      <c r="AI91" s="163" t="s">
        <v>433</v>
      </c>
      <c r="AJ91" s="49" t="b">
        <v>0</v>
      </c>
      <c r="AK91" s="49" t="b">
        <v>0</v>
      </c>
      <c r="AL91" s="49" t="b">
        <v>0</v>
      </c>
      <c r="AM91" s="50" t="b">
        <v>0</v>
      </c>
      <c r="AN91" s="50" t="b">
        <v>0</v>
      </c>
      <c r="AO91" s="50" t="b">
        <v>0</v>
      </c>
      <c r="AP91" s="50" t="b">
        <v>1</v>
      </c>
      <c r="AQ91" s="52" t="b">
        <v>0</v>
      </c>
      <c r="AR91" s="50" t="b">
        <v>0</v>
      </c>
      <c r="AS91" s="164">
        <f t="shared" si="1"/>
        <v>0</v>
      </c>
      <c r="AT91" s="165">
        <f t="shared" si="15"/>
        <v>0</v>
      </c>
      <c r="AU91" s="162"/>
      <c r="AV91" s="163"/>
      <c r="AW91" s="49" t="b">
        <f t="shared" si="17"/>
        <v>0</v>
      </c>
      <c r="AX91" s="50" t="b">
        <f t="shared" si="18"/>
        <v>1</v>
      </c>
      <c r="AY91" s="165">
        <f t="shared" si="5"/>
        <v>0</v>
      </c>
      <c r="AZ91" s="165">
        <f t="shared" si="16"/>
        <v>1</v>
      </c>
    </row>
    <row r="92" spans="1:52" ht="27">
      <c r="A92" s="166">
        <v>90</v>
      </c>
      <c r="B92" s="166" t="s">
        <v>3653</v>
      </c>
      <c r="C92" s="166" t="s">
        <v>1470</v>
      </c>
      <c r="D92" s="166" t="s">
        <v>4343</v>
      </c>
      <c r="E92" s="167">
        <v>2019</v>
      </c>
      <c r="F92" s="166" t="s">
        <v>4344</v>
      </c>
      <c r="G92" s="167">
        <v>35</v>
      </c>
      <c r="H92" s="166" t="s">
        <v>4345</v>
      </c>
      <c r="I92" s="168" t="s">
        <v>4346</v>
      </c>
      <c r="J92" s="166" t="s">
        <v>4347</v>
      </c>
      <c r="K92" s="166" t="s">
        <v>4348</v>
      </c>
      <c r="L92" s="284" t="s">
        <v>4349</v>
      </c>
      <c r="M92" s="285"/>
      <c r="N92" s="166" t="s">
        <v>117</v>
      </c>
      <c r="O92" s="169">
        <v>43759</v>
      </c>
      <c r="P92" s="166"/>
      <c r="Q92" s="166" t="s">
        <v>119</v>
      </c>
      <c r="R92" s="166" t="s">
        <v>3669</v>
      </c>
      <c r="S92" s="166" t="s">
        <v>4350</v>
      </c>
      <c r="T92" s="170" t="s">
        <v>126</v>
      </c>
      <c r="U92" s="171" t="s">
        <v>443</v>
      </c>
      <c r="V92" s="49" t="b">
        <v>0</v>
      </c>
      <c r="W92" s="49" t="b">
        <v>0</v>
      </c>
      <c r="X92" s="49" t="b">
        <v>0</v>
      </c>
      <c r="Y92" s="50" t="b">
        <v>0</v>
      </c>
      <c r="Z92" s="50" t="b">
        <v>0</v>
      </c>
      <c r="AA92" s="50" t="b">
        <v>0</v>
      </c>
      <c r="AB92" s="50" t="b">
        <v>1</v>
      </c>
      <c r="AC92" s="52" t="b">
        <v>0</v>
      </c>
      <c r="AD92" s="50" t="b">
        <v>0</v>
      </c>
      <c r="AE92" s="171">
        <f t="shared" si="0"/>
        <v>0</v>
      </c>
      <c r="AF92" s="171" t="s">
        <v>1067</v>
      </c>
      <c r="AG92" s="47"/>
      <c r="AH92" s="170" t="s">
        <v>122</v>
      </c>
      <c r="AI92" s="171" t="s">
        <v>433</v>
      </c>
      <c r="AJ92" s="49" t="b">
        <v>0</v>
      </c>
      <c r="AK92" s="49" t="b">
        <v>0</v>
      </c>
      <c r="AL92" s="49" t="b">
        <v>0</v>
      </c>
      <c r="AM92" s="50" t="b">
        <v>0</v>
      </c>
      <c r="AN92" s="50" t="b">
        <v>0</v>
      </c>
      <c r="AO92" s="50" t="b">
        <v>0</v>
      </c>
      <c r="AP92" s="50" t="b">
        <v>1</v>
      </c>
      <c r="AQ92" s="52" t="b">
        <v>0</v>
      </c>
      <c r="AR92" s="50" t="b">
        <v>0</v>
      </c>
      <c r="AS92" s="172">
        <f t="shared" si="1"/>
        <v>0</v>
      </c>
      <c r="AT92" s="173">
        <f t="shared" si="15"/>
        <v>0</v>
      </c>
      <c r="AU92" s="170"/>
      <c r="AV92" s="171"/>
      <c r="AW92" s="49" t="b">
        <f t="shared" si="17"/>
        <v>0</v>
      </c>
      <c r="AX92" s="50" t="b">
        <f t="shared" si="18"/>
        <v>1</v>
      </c>
      <c r="AY92" s="173">
        <f t="shared" si="5"/>
        <v>0</v>
      </c>
      <c r="AZ92" s="173">
        <f t="shared" si="16"/>
        <v>1</v>
      </c>
    </row>
    <row r="93" spans="1:52" ht="27">
      <c r="A93" s="158">
        <v>91</v>
      </c>
      <c r="B93" s="158" t="s">
        <v>3653</v>
      </c>
      <c r="C93" s="158" t="s">
        <v>1470</v>
      </c>
      <c r="D93" s="158" t="s">
        <v>4351</v>
      </c>
      <c r="E93" s="159">
        <v>2021</v>
      </c>
      <c r="F93" s="158" t="s">
        <v>4352</v>
      </c>
      <c r="G93" s="159">
        <v>5</v>
      </c>
      <c r="H93" s="158" t="s">
        <v>4353</v>
      </c>
      <c r="I93" s="160" t="s">
        <v>4354</v>
      </c>
      <c r="J93" s="158" t="s">
        <v>4355</v>
      </c>
      <c r="K93" s="158" t="s">
        <v>4356</v>
      </c>
      <c r="L93" s="286" t="s">
        <v>4357</v>
      </c>
      <c r="M93" s="287"/>
      <c r="N93" s="158" t="s">
        <v>117</v>
      </c>
      <c r="O93" s="161">
        <v>44228</v>
      </c>
      <c r="P93" s="158"/>
      <c r="Q93" s="158" t="s">
        <v>119</v>
      </c>
      <c r="R93" s="158" t="s">
        <v>3669</v>
      </c>
      <c r="S93" s="158" t="s">
        <v>4358</v>
      </c>
      <c r="T93" s="162" t="s">
        <v>126</v>
      </c>
      <c r="U93" s="163" t="s">
        <v>443</v>
      </c>
      <c r="V93" s="49" t="b">
        <v>1</v>
      </c>
      <c r="W93" s="49" t="b">
        <v>0</v>
      </c>
      <c r="X93" s="49" t="b">
        <v>0</v>
      </c>
      <c r="Y93" s="50" t="b">
        <v>0</v>
      </c>
      <c r="Z93" s="50" t="b">
        <v>0</v>
      </c>
      <c r="AA93" s="50" t="b">
        <v>0</v>
      </c>
      <c r="AB93" s="50" t="b">
        <v>1</v>
      </c>
      <c r="AC93" s="52" t="b">
        <v>0</v>
      </c>
      <c r="AD93" s="50" t="b">
        <v>0</v>
      </c>
      <c r="AE93" s="163">
        <f t="shared" si="0"/>
        <v>0</v>
      </c>
      <c r="AF93" s="163" t="s">
        <v>4342</v>
      </c>
      <c r="AG93" s="47"/>
      <c r="AH93" s="162" t="s">
        <v>122</v>
      </c>
      <c r="AI93" s="163" t="s">
        <v>433</v>
      </c>
      <c r="AJ93" s="49" t="b">
        <v>1</v>
      </c>
      <c r="AK93" s="49" t="b">
        <v>0</v>
      </c>
      <c r="AL93" s="49" t="b">
        <v>0</v>
      </c>
      <c r="AM93" s="50" t="b">
        <v>0</v>
      </c>
      <c r="AN93" s="50" t="b">
        <v>0</v>
      </c>
      <c r="AO93" s="50" t="b">
        <v>0</v>
      </c>
      <c r="AP93" s="50" t="b">
        <v>1</v>
      </c>
      <c r="AQ93" s="52" t="b">
        <v>0</v>
      </c>
      <c r="AR93" s="50" t="b">
        <v>0</v>
      </c>
      <c r="AS93" s="164">
        <f t="shared" si="1"/>
        <v>0</v>
      </c>
      <c r="AT93" s="165">
        <f t="shared" si="15"/>
        <v>0</v>
      </c>
      <c r="AU93" s="162"/>
      <c r="AV93" s="163"/>
      <c r="AW93" s="49" t="b">
        <f t="shared" si="17"/>
        <v>0</v>
      </c>
      <c r="AX93" s="50" t="b">
        <f t="shared" si="18"/>
        <v>1</v>
      </c>
      <c r="AY93" s="165">
        <f t="shared" si="5"/>
        <v>0</v>
      </c>
      <c r="AZ93" s="165">
        <f t="shared" si="16"/>
        <v>1</v>
      </c>
    </row>
    <row r="94" spans="1:52" ht="27">
      <c r="A94" s="166">
        <v>92</v>
      </c>
      <c r="B94" s="166" t="s">
        <v>3653</v>
      </c>
      <c r="C94" s="166" t="s">
        <v>1470</v>
      </c>
      <c r="D94" s="166" t="s">
        <v>4359</v>
      </c>
      <c r="E94" s="167">
        <v>2020</v>
      </c>
      <c r="F94" s="166" t="s">
        <v>108</v>
      </c>
      <c r="G94" s="167">
        <v>161</v>
      </c>
      <c r="H94" s="166" t="s">
        <v>4360</v>
      </c>
      <c r="I94" s="168" t="s">
        <v>4361</v>
      </c>
      <c r="J94" s="166" t="s">
        <v>4362</v>
      </c>
      <c r="K94" s="166" t="s">
        <v>4363</v>
      </c>
      <c r="L94" s="284" t="s">
        <v>4364</v>
      </c>
      <c r="M94" s="285"/>
      <c r="N94" s="166" t="s">
        <v>117</v>
      </c>
      <c r="O94" s="169">
        <v>43831</v>
      </c>
      <c r="P94" s="166"/>
      <c r="Q94" s="166" t="s">
        <v>119</v>
      </c>
      <c r="R94" s="166" t="s">
        <v>120</v>
      </c>
      <c r="S94" s="166" t="s">
        <v>4365</v>
      </c>
      <c r="T94" s="170" t="s">
        <v>126</v>
      </c>
      <c r="U94" s="171" t="s">
        <v>443</v>
      </c>
      <c r="V94" s="49" t="b">
        <v>0</v>
      </c>
      <c r="W94" s="49" t="b">
        <v>0</v>
      </c>
      <c r="X94" s="49" t="b">
        <v>0</v>
      </c>
      <c r="Y94" s="50" t="b">
        <v>0</v>
      </c>
      <c r="Z94" s="50" t="b">
        <v>0</v>
      </c>
      <c r="AA94" s="50" t="b">
        <v>0</v>
      </c>
      <c r="AB94" s="50" t="b">
        <v>1</v>
      </c>
      <c r="AC94" s="52" t="b">
        <v>0</v>
      </c>
      <c r="AD94" s="50" t="b">
        <v>1</v>
      </c>
      <c r="AE94" s="171">
        <f t="shared" si="0"/>
        <v>0</v>
      </c>
      <c r="AF94" s="171" t="s">
        <v>4366</v>
      </c>
      <c r="AG94" s="47"/>
      <c r="AH94" s="170" t="s">
        <v>122</v>
      </c>
      <c r="AI94" s="171" t="s">
        <v>433</v>
      </c>
      <c r="AJ94" s="49" t="b">
        <v>0</v>
      </c>
      <c r="AK94" s="49" t="b">
        <v>0</v>
      </c>
      <c r="AL94" s="49" t="b">
        <v>0</v>
      </c>
      <c r="AM94" s="50" t="b">
        <v>0</v>
      </c>
      <c r="AN94" s="50" t="b">
        <v>0</v>
      </c>
      <c r="AO94" s="50" t="b">
        <v>0</v>
      </c>
      <c r="AP94" s="50" t="b">
        <v>0</v>
      </c>
      <c r="AQ94" s="52" t="b">
        <v>0</v>
      </c>
      <c r="AR94" s="50" t="b">
        <v>1</v>
      </c>
      <c r="AS94" s="172">
        <f t="shared" si="1"/>
        <v>0</v>
      </c>
      <c r="AT94" s="173">
        <f t="shared" si="15"/>
        <v>0</v>
      </c>
      <c r="AU94" s="170"/>
      <c r="AV94" s="171"/>
      <c r="AW94" s="49" t="b">
        <f t="shared" si="17"/>
        <v>0</v>
      </c>
      <c r="AX94" s="50" t="b">
        <f t="shared" si="18"/>
        <v>1</v>
      </c>
      <c r="AY94" s="173">
        <f t="shared" si="5"/>
        <v>0</v>
      </c>
      <c r="AZ94" s="173">
        <f t="shared" si="16"/>
        <v>1</v>
      </c>
    </row>
    <row r="95" spans="1:52" ht="27">
      <c r="A95" s="158">
        <v>93</v>
      </c>
      <c r="B95" s="158" t="s">
        <v>3653</v>
      </c>
      <c r="C95" s="158" t="s">
        <v>1470</v>
      </c>
      <c r="D95" s="158" t="s">
        <v>4367</v>
      </c>
      <c r="E95" s="159">
        <v>2021</v>
      </c>
      <c r="F95" s="158" t="s">
        <v>108</v>
      </c>
      <c r="G95" s="159">
        <v>267</v>
      </c>
      <c r="H95" s="158" t="s">
        <v>4368</v>
      </c>
      <c r="I95" s="160" t="s">
        <v>4369</v>
      </c>
      <c r="J95" s="158" t="s">
        <v>4370</v>
      </c>
      <c r="K95" s="158" t="s">
        <v>4371</v>
      </c>
      <c r="L95" s="286" t="s">
        <v>4372</v>
      </c>
      <c r="M95" s="287"/>
      <c r="N95" s="158" t="s">
        <v>117</v>
      </c>
      <c r="O95" s="161">
        <v>44197</v>
      </c>
      <c r="P95" s="158"/>
      <c r="Q95" s="158" t="s">
        <v>119</v>
      </c>
      <c r="R95" s="158" t="s">
        <v>120</v>
      </c>
      <c r="S95" s="158" t="s">
        <v>4373</v>
      </c>
      <c r="T95" s="162" t="s">
        <v>126</v>
      </c>
      <c r="U95" s="163" t="s">
        <v>443</v>
      </c>
      <c r="V95" s="49" t="b">
        <v>1</v>
      </c>
      <c r="W95" s="49" t="b">
        <v>0</v>
      </c>
      <c r="X95" s="49" t="b">
        <v>0</v>
      </c>
      <c r="Y95" s="50" t="b">
        <v>0</v>
      </c>
      <c r="Z95" s="50" t="b">
        <v>0</v>
      </c>
      <c r="AA95" s="50" t="b">
        <v>0</v>
      </c>
      <c r="AB95" s="50" t="b">
        <v>0</v>
      </c>
      <c r="AC95" s="52" t="b">
        <v>0</v>
      </c>
      <c r="AD95" s="50" t="b">
        <v>0</v>
      </c>
      <c r="AE95" s="163">
        <f t="shared" si="0"/>
        <v>1</v>
      </c>
      <c r="AF95" s="163" t="s">
        <v>4374</v>
      </c>
      <c r="AG95" s="47"/>
      <c r="AH95" s="162" t="s">
        <v>122</v>
      </c>
      <c r="AI95" s="163" t="s">
        <v>433</v>
      </c>
      <c r="AJ95" s="49" t="b">
        <v>1</v>
      </c>
      <c r="AK95" s="49" t="b">
        <v>0</v>
      </c>
      <c r="AL95" s="49" t="b">
        <v>0</v>
      </c>
      <c r="AM95" s="50" t="b">
        <v>0</v>
      </c>
      <c r="AN95" s="50" t="b">
        <v>0</v>
      </c>
      <c r="AO95" s="50" t="b">
        <v>0</v>
      </c>
      <c r="AP95" s="50" t="b">
        <v>0</v>
      </c>
      <c r="AQ95" s="52" t="b">
        <v>0</v>
      </c>
      <c r="AR95" s="50" t="b">
        <v>0</v>
      </c>
      <c r="AS95" s="164">
        <f t="shared" si="1"/>
        <v>1</v>
      </c>
      <c r="AT95" s="165">
        <f t="shared" si="15"/>
        <v>0</v>
      </c>
      <c r="AU95" s="162"/>
      <c r="AV95" s="163"/>
      <c r="AW95" s="49" t="b">
        <f t="shared" si="17"/>
        <v>1</v>
      </c>
      <c r="AX95" s="50" t="b">
        <f t="shared" si="18"/>
        <v>0</v>
      </c>
      <c r="AY95" s="165">
        <f t="shared" si="5"/>
        <v>0</v>
      </c>
      <c r="AZ95" s="165">
        <f t="shared" si="16"/>
        <v>1</v>
      </c>
    </row>
    <row r="96" spans="1:52" ht="27">
      <c r="A96" s="166">
        <v>94</v>
      </c>
      <c r="B96" s="166" t="s">
        <v>3653</v>
      </c>
      <c r="C96" s="166" t="s">
        <v>1470</v>
      </c>
      <c r="D96" s="166" t="s">
        <v>4375</v>
      </c>
      <c r="E96" s="167">
        <v>2019</v>
      </c>
      <c r="F96" s="166" t="s">
        <v>4376</v>
      </c>
      <c r="G96" s="167">
        <v>19</v>
      </c>
      <c r="H96" s="166" t="s">
        <v>4377</v>
      </c>
      <c r="I96" s="168" t="s">
        <v>4378</v>
      </c>
      <c r="J96" s="166" t="s">
        <v>4379</v>
      </c>
      <c r="K96" s="166" t="s">
        <v>4380</v>
      </c>
      <c r="L96" s="284" t="s">
        <v>4381</v>
      </c>
      <c r="M96" s="285"/>
      <c r="N96" s="166" t="s">
        <v>117</v>
      </c>
      <c r="O96" s="169">
        <v>43786</v>
      </c>
      <c r="P96" s="166"/>
      <c r="Q96" s="166" t="s">
        <v>119</v>
      </c>
      <c r="R96" s="166" t="s">
        <v>3669</v>
      </c>
      <c r="S96" s="166" t="s">
        <v>4382</v>
      </c>
      <c r="T96" s="170" t="s">
        <v>126</v>
      </c>
      <c r="U96" s="171" t="s">
        <v>443</v>
      </c>
      <c r="V96" s="49" t="b">
        <v>1</v>
      </c>
      <c r="W96" s="49" t="b">
        <v>0</v>
      </c>
      <c r="X96" s="49" t="b">
        <v>0</v>
      </c>
      <c r="Y96" s="50" t="b">
        <v>0</v>
      </c>
      <c r="Z96" s="50" t="b">
        <v>0</v>
      </c>
      <c r="AA96" s="50" t="b">
        <v>0</v>
      </c>
      <c r="AB96" s="50" t="b">
        <v>1</v>
      </c>
      <c r="AC96" s="52" t="b">
        <v>0</v>
      </c>
      <c r="AD96" s="50" t="b">
        <v>0</v>
      </c>
      <c r="AE96" s="171">
        <f t="shared" si="0"/>
        <v>0</v>
      </c>
      <c r="AF96" s="171" t="s">
        <v>1067</v>
      </c>
      <c r="AG96" s="47"/>
      <c r="AH96" s="170" t="s">
        <v>122</v>
      </c>
      <c r="AI96" s="171" t="s">
        <v>433</v>
      </c>
      <c r="AJ96" s="49" t="b">
        <v>1</v>
      </c>
      <c r="AK96" s="49" t="b">
        <v>0</v>
      </c>
      <c r="AL96" s="49" t="b">
        <v>0</v>
      </c>
      <c r="AM96" s="50" t="b">
        <v>0</v>
      </c>
      <c r="AN96" s="50" t="b">
        <v>0</v>
      </c>
      <c r="AO96" s="50" t="b">
        <v>0</v>
      </c>
      <c r="AP96" s="50" t="b">
        <v>1</v>
      </c>
      <c r="AQ96" s="52" t="b">
        <v>0</v>
      </c>
      <c r="AR96" s="50" t="b">
        <v>0</v>
      </c>
      <c r="AS96" s="172">
        <f t="shared" si="1"/>
        <v>0</v>
      </c>
      <c r="AT96" s="173">
        <f t="shared" si="15"/>
        <v>0</v>
      </c>
      <c r="AU96" s="170"/>
      <c r="AV96" s="171"/>
      <c r="AW96" s="49" t="b">
        <f t="shared" si="17"/>
        <v>0</v>
      </c>
      <c r="AX96" s="50" t="b">
        <f t="shared" si="18"/>
        <v>1</v>
      </c>
      <c r="AY96" s="173">
        <f t="shared" si="5"/>
        <v>0</v>
      </c>
      <c r="AZ96" s="173">
        <f t="shared" si="16"/>
        <v>1</v>
      </c>
    </row>
    <row r="97" spans="1:52" ht="27">
      <c r="A97" s="158">
        <v>95</v>
      </c>
      <c r="B97" s="158" t="s">
        <v>3653</v>
      </c>
      <c r="C97" s="158" t="s">
        <v>1470</v>
      </c>
      <c r="D97" s="158" t="s">
        <v>4383</v>
      </c>
      <c r="E97" s="159">
        <v>2022</v>
      </c>
      <c r="F97" s="158" t="s">
        <v>3811</v>
      </c>
      <c r="G97" s="159">
        <v>74</v>
      </c>
      <c r="H97" s="158" t="s">
        <v>4384</v>
      </c>
      <c r="I97" s="160" t="s">
        <v>4385</v>
      </c>
      <c r="J97" s="158" t="s">
        <v>4386</v>
      </c>
      <c r="K97" s="158" t="s">
        <v>4387</v>
      </c>
      <c r="L97" s="286" t="s">
        <v>4388</v>
      </c>
      <c r="M97" s="287"/>
      <c r="N97" s="158" t="s">
        <v>160</v>
      </c>
      <c r="O97" s="161">
        <v>44621</v>
      </c>
      <c r="P97" s="158"/>
      <c r="Q97" s="158" t="s">
        <v>119</v>
      </c>
      <c r="R97" s="158" t="s">
        <v>120</v>
      </c>
      <c r="S97" s="158" t="s">
        <v>4389</v>
      </c>
      <c r="T97" s="162" t="s">
        <v>126</v>
      </c>
      <c r="U97" s="163" t="s">
        <v>443</v>
      </c>
      <c r="V97" s="49" t="b">
        <v>1</v>
      </c>
      <c r="W97" s="49" t="b">
        <v>0</v>
      </c>
      <c r="X97" s="49" t="b">
        <v>0</v>
      </c>
      <c r="Y97" s="50" t="b">
        <v>0</v>
      </c>
      <c r="Z97" s="50" t="b">
        <v>0</v>
      </c>
      <c r="AA97" s="50" t="b">
        <v>0</v>
      </c>
      <c r="AB97" s="50" t="b">
        <v>1</v>
      </c>
      <c r="AC97" s="52" t="b">
        <v>0</v>
      </c>
      <c r="AD97" s="50" t="b">
        <v>0</v>
      </c>
      <c r="AE97" s="163">
        <f t="shared" si="0"/>
        <v>0</v>
      </c>
      <c r="AF97" s="163" t="s">
        <v>1067</v>
      </c>
      <c r="AG97" s="47"/>
      <c r="AH97" s="162" t="s">
        <v>122</v>
      </c>
      <c r="AI97" s="163" t="s">
        <v>433</v>
      </c>
      <c r="AJ97" s="49" t="b">
        <v>1</v>
      </c>
      <c r="AK97" s="49" t="b">
        <v>0</v>
      </c>
      <c r="AL97" s="49" t="b">
        <v>0</v>
      </c>
      <c r="AM97" s="50" t="b">
        <v>0</v>
      </c>
      <c r="AN97" s="50" t="b">
        <v>0</v>
      </c>
      <c r="AO97" s="50" t="b">
        <v>0</v>
      </c>
      <c r="AP97" s="50" t="b">
        <v>1</v>
      </c>
      <c r="AQ97" s="52" t="b">
        <v>0</v>
      </c>
      <c r="AR97" s="50" t="b">
        <v>0</v>
      </c>
      <c r="AS97" s="164">
        <f t="shared" si="1"/>
        <v>0</v>
      </c>
      <c r="AT97" s="165">
        <f t="shared" si="15"/>
        <v>0</v>
      </c>
      <c r="AU97" s="162"/>
      <c r="AV97" s="163"/>
      <c r="AW97" s="49" t="b">
        <f t="shared" si="17"/>
        <v>0</v>
      </c>
      <c r="AX97" s="50" t="b">
        <f t="shared" si="18"/>
        <v>1</v>
      </c>
      <c r="AY97" s="165">
        <f t="shared" si="5"/>
        <v>0</v>
      </c>
      <c r="AZ97" s="165">
        <f t="shared" si="16"/>
        <v>1</v>
      </c>
    </row>
    <row r="98" spans="1:52" ht="27">
      <c r="A98" s="166">
        <v>96</v>
      </c>
      <c r="B98" s="166" t="s">
        <v>3653</v>
      </c>
      <c r="C98" s="166" t="s">
        <v>1470</v>
      </c>
      <c r="D98" s="166" t="s">
        <v>4390</v>
      </c>
      <c r="E98" s="167">
        <v>2020</v>
      </c>
      <c r="F98" s="166" t="s">
        <v>4391</v>
      </c>
      <c r="G98" s="167">
        <v>33</v>
      </c>
      <c r="H98" s="166" t="s">
        <v>4392</v>
      </c>
      <c r="I98" s="168" t="s">
        <v>4393</v>
      </c>
      <c r="J98" s="166" t="s">
        <v>4394</v>
      </c>
      <c r="K98" s="166" t="s">
        <v>4395</v>
      </c>
      <c r="L98" s="284" t="s">
        <v>4396</v>
      </c>
      <c r="M98" s="285"/>
      <c r="N98" s="166" t="s">
        <v>342</v>
      </c>
      <c r="O98" s="169">
        <v>44138</v>
      </c>
      <c r="P98" s="166"/>
      <c r="Q98" s="166" t="s">
        <v>119</v>
      </c>
      <c r="R98" s="166" t="s">
        <v>4061</v>
      </c>
      <c r="S98" s="166" t="s">
        <v>4397</v>
      </c>
      <c r="T98" s="170" t="s">
        <v>126</v>
      </c>
      <c r="U98" s="171" t="s">
        <v>443</v>
      </c>
      <c r="V98" s="49" t="b">
        <v>1</v>
      </c>
      <c r="W98" s="49" t="b">
        <v>0</v>
      </c>
      <c r="X98" s="49" t="b">
        <v>0</v>
      </c>
      <c r="Y98" s="50" t="b">
        <v>0</v>
      </c>
      <c r="Z98" s="50" t="b">
        <v>0</v>
      </c>
      <c r="AA98" s="50" t="b">
        <v>0</v>
      </c>
      <c r="AB98" s="50" t="b">
        <v>1</v>
      </c>
      <c r="AC98" s="52" t="b">
        <v>0</v>
      </c>
      <c r="AD98" s="50" t="b">
        <v>0</v>
      </c>
      <c r="AE98" s="171">
        <f t="shared" si="0"/>
        <v>0</v>
      </c>
      <c r="AF98" s="171" t="s">
        <v>1067</v>
      </c>
      <c r="AG98" s="47"/>
      <c r="AH98" s="170" t="s">
        <v>122</v>
      </c>
      <c r="AI98" s="171" t="s">
        <v>433</v>
      </c>
      <c r="AJ98" s="49" t="b">
        <v>1</v>
      </c>
      <c r="AK98" s="49" t="b">
        <v>0</v>
      </c>
      <c r="AL98" s="49" t="b">
        <v>0</v>
      </c>
      <c r="AM98" s="50" t="b">
        <v>0</v>
      </c>
      <c r="AN98" s="50" t="b">
        <v>0</v>
      </c>
      <c r="AO98" s="50" t="b">
        <v>0</v>
      </c>
      <c r="AP98" s="50" t="b">
        <v>1</v>
      </c>
      <c r="AQ98" s="52" t="b">
        <v>0</v>
      </c>
      <c r="AR98" s="50" t="b">
        <v>0</v>
      </c>
      <c r="AS98" s="172">
        <f t="shared" si="1"/>
        <v>0</v>
      </c>
      <c r="AT98" s="173">
        <f t="shared" si="15"/>
        <v>0</v>
      </c>
      <c r="AU98" s="170"/>
      <c r="AV98" s="171"/>
      <c r="AW98" s="49" t="b">
        <f t="shared" si="17"/>
        <v>0</v>
      </c>
      <c r="AX98" s="50" t="b">
        <f t="shared" si="18"/>
        <v>1</v>
      </c>
      <c r="AY98" s="173">
        <f t="shared" si="5"/>
        <v>0</v>
      </c>
      <c r="AZ98" s="173">
        <f t="shared" si="16"/>
        <v>1</v>
      </c>
    </row>
    <row r="99" spans="1:52" ht="27">
      <c r="A99" s="158">
        <v>97</v>
      </c>
      <c r="B99" s="158" t="s">
        <v>3653</v>
      </c>
      <c r="C99" s="158" t="s">
        <v>1470</v>
      </c>
      <c r="D99" s="158" t="s">
        <v>4398</v>
      </c>
      <c r="E99" s="159">
        <v>2021</v>
      </c>
      <c r="F99" s="158" t="s">
        <v>4175</v>
      </c>
      <c r="G99" s="159">
        <v>11</v>
      </c>
      <c r="H99" s="158" t="s">
        <v>4399</v>
      </c>
      <c r="I99" s="160" t="s">
        <v>4400</v>
      </c>
      <c r="J99" s="158" t="s">
        <v>4401</v>
      </c>
      <c r="K99" s="158" t="s">
        <v>4402</v>
      </c>
      <c r="L99" s="286" t="s">
        <v>4403</v>
      </c>
      <c r="M99" s="287"/>
      <c r="N99" s="158" t="s">
        <v>117</v>
      </c>
      <c r="O99" s="161">
        <v>44326</v>
      </c>
      <c r="P99" s="158"/>
      <c r="Q99" s="158" t="s">
        <v>119</v>
      </c>
      <c r="R99" s="158" t="s">
        <v>3669</v>
      </c>
      <c r="S99" s="158" t="s">
        <v>4404</v>
      </c>
      <c r="T99" s="162" t="s">
        <v>126</v>
      </c>
      <c r="U99" s="163" t="s">
        <v>443</v>
      </c>
      <c r="V99" s="49" t="b">
        <v>0</v>
      </c>
      <c r="W99" s="49" t="b">
        <v>0</v>
      </c>
      <c r="X99" s="49" t="b">
        <v>0</v>
      </c>
      <c r="Y99" s="50" t="b">
        <v>0</v>
      </c>
      <c r="Z99" s="50" t="b">
        <v>0</v>
      </c>
      <c r="AA99" s="50" t="b">
        <v>0</v>
      </c>
      <c r="AB99" s="50" t="b">
        <v>1</v>
      </c>
      <c r="AC99" s="52" t="b">
        <v>0</v>
      </c>
      <c r="AD99" s="50" t="b">
        <v>1</v>
      </c>
      <c r="AE99" s="163">
        <f t="shared" si="0"/>
        <v>0</v>
      </c>
      <c r="AF99" s="163" t="s">
        <v>4366</v>
      </c>
      <c r="AG99" s="47"/>
      <c r="AH99" s="162" t="s">
        <v>122</v>
      </c>
      <c r="AI99" s="163" t="s">
        <v>433</v>
      </c>
      <c r="AJ99" s="49" t="b">
        <v>0</v>
      </c>
      <c r="AK99" s="49" t="b">
        <v>0</v>
      </c>
      <c r="AL99" s="49" t="b">
        <v>0</v>
      </c>
      <c r="AM99" s="50" t="b">
        <v>0</v>
      </c>
      <c r="AN99" s="50" t="b">
        <v>0</v>
      </c>
      <c r="AO99" s="50" t="b">
        <v>0</v>
      </c>
      <c r="AP99" s="50" t="b">
        <v>1</v>
      </c>
      <c r="AQ99" s="52" t="b">
        <v>0</v>
      </c>
      <c r="AR99" s="50" t="b">
        <v>0</v>
      </c>
      <c r="AS99" s="164">
        <f t="shared" si="1"/>
        <v>0</v>
      </c>
      <c r="AT99" s="165">
        <f t="shared" ref="AT99:AT130" si="19">IF(AE99&lt;&gt;AS99, 1, 0)</f>
        <v>0</v>
      </c>
      <c r="AU99" s="162"/>
      <c r="AV99" s="163"/>
      <c r="AW99" s="49" t="b">
        <f t="shared" si="17"/>
        <v>0</v>
      </c>
      <c r="AX99" s="50" t="b">
        <f t="shared" si="18"/>
        <v>1</v>
      </c>
      <c r="AY99" s="165">
        <f t="shared" si="5"/>
        <v>0</v>
      </c>
      <c r="AZ99" s="165">
        <f t="shared" ref="AZ99:AZ130" si="20">IF(+COUNTA(COUNTA(AJ99),AJ99:AR99)&gt;0,1,0)</f>
        <v>1</v>
      </c>
    </row>
    <row r="100" spans="1:52" ht="27">
      <c r="A100" s="166">
        <v>98</v>
      </c>
      <c r="B100" s="166" t="s">
        <v>3653</v>
      </c>
      <c r="C100" s="166" t="s">
        <v>1470</v>
      </c>
      <c r="D100" s="166" t="s">
        <v>4405</v>
      </c>
      <c r="E100" s="167">
        <v>2021</v>
      </c>
      <c r="F100" s="166" t="s">
        <v>3811</v>
      </c>
      <c r="G100" s="167">
        <v>35</v>
      </c>
      <c r="H100" s="166" t="s">
        <v>4406</v>
      </c>
      <c r="I100" s="168" t="s">
        <v>4407</v>
      </c>
      <c r="J100" s="166" t="s">
        <v>4408</v>
      </c>
      <c r="K100" s="166" t="s">
        <v>4409</v>
      </c>
      <c r="L100" s="284" t="s">
        <v>4410</v>
      </c>
      <c r="M100" s="285"/>
      <c r="N100" s="166" t="s">
        <v>160</v>
      </c>
      <c r="O100" s="169">
        <v>44317</v>
      </c>
      <c r="P100" s="166"/>
      <c r="Q100" s="166" t="s">
        <v>119</v>
      </c>
      <c r="R100" s="166" t="s">
        <v>120</v>
      </c>
      <c r="S100" s="166" t="s">
        <v>4411</v>
      </c>
      <c r="T100" s="170" t="s">
        <v>126</v>
      </c>
      <c r="U100" s="171" t="s">
        <v>443</v>
      </c>
      <c r="V100" s="49" t="b">
        <v>1</v>
      </c>
      <c r="W100" s="49" t="b">
        <v>0</v>
      </c>
      <c r="X100" s="49" t="b">
        <v>0</v>
      </c>
      <c r="Y100" s="50" t="b">
        <v>0</v>
      </c>
      <c r="Z100" s="50" t="b">
        <v>0</v>
      </c>
      <c r="AA100" s="50" t="b">
        <v>0</v>
      </c>
      <c r="AB100" s="50" t="b">
        <v>1</v>
      </c>
      <c r="AC100" s="52" t="b">
        <v>0</v>
      </c>
      <c r="AD100" s="50" t="b">
        <v>0</v>
      </c>
      <c r="AE100" s="171">
        <f t="shared" si="0"/>
        <v>0</v>
      </c>
      <c r="AF100" s="171" t="s">
        <v>1067</v>
      </c>
      <c r="AG100" s="47"/>
      <c r="AH100" s="170" t="s">
        <v>122</v>
      </c>
      <c r="AI100" s="171" t="s">
        <v>433</v>
      </c>
      <c r="AJ100" s="49" t="b">
        <v>0</v>
      </c>
      <c r="AK100" s="49" t="b">
        <v>0</v>
      </c>
      <c r="AL100" s="49" t="b">
        <v>0</v>
      </c>
      <c r="AM100" s="50" t="b">
        <v>0</v>
      </c>
      <c r="AN100" s="50" t="b">
        <v>0</v>
      </c>
      <c r="AO100" s="50" t="b">
        <v>0</v>
      </c>
      <c r="AP100" s="50" t="b">
        <v>1</v>
      </c>
      <c r="AQ100" s="52" t="b">
        <v>0</v>
      </c>
      <c r="AR100" s="50" t="b">
        <v>0</v>
      </c>
      <c r="AS100" s="172">
        <f t="shared" si="1"/>
        <v>0</v>
      </c>
      <c r="AT100" s="173">
        <f t="shared" si="19"/>
        <v>0</v>
      </c>
      <c r="AU100" s="170"/>
      <c r="AV100" s="171"/>
      <c r="AW100" s="49" t="b">
        <f t="shared" si="17"/>
        <v>0</v>
      </c>
      <c r="AX100" s="50" t="b">
        <f t="shared" si="18"/>
        <v>1</v>
      </c>
      <c r="AY100" s="173">
        <f t="shared" si="5"/>
        <v>0</v>
      </c>
      <c r="AZ100" s="173">
        <f t="shared" si="20"/>
        <v>1</v>
      </c>
    </row>
    <row r="101" spans="1:52" ht="27">
      <c r="A101" s="158">
        <v>99</v>
      </c>
      <c r="B101" s="158" t="s">
        <v>3653</v>
      </c>
      <c r="C101" s="158" t="s">
        <v>1470</v>
      </c>
      <c r="D101" s="158" t="s">
        <v>4412</v>
      </c>
      <c r="E101" s="159">
        <v>2021</v>
      </c>
      <c r="F101" s="158" t="s">
        <v>1570</v>
      </c>
      <c r="G101" s="159">
        <v>20</v>
      </c>
      <c r="H101" s="158" t="s">
        <v>4413</v>
      </c>
      <c r="I101" s="160" t="s">
        <v>4414</v>
      </c>
      <c r="J101" s="158" t="s">
        <v>4415</v>
      </c>
      <c r="K101" s="158" t="s">
        <v>4416</v>
      </c>
      <c r="L101" s="286" t="s">
        <v>4417</v>
      </c>
      <c r="M101" s="287"/>
      <c r="N101" s="158" t="s">
        <v>176</v>
      </c>
      <c r="O101" s="161">
        <v>44531</v>
      </c>
      <c r="P101" s="159">
        <v>34960288</v>
      </c>
      <c r="Q101" s="158" t="s">
        <v>119</v>
      </c>
      <c r="R101" s="158" t="s">
        <v>120</v>
      </c>
      <c r="S101" s="158" t="s">
        <v>4418</v>
      </c>
      <c r="T101" s="162" t="s">
        <v>126</v>
      </c>
      <c r="U101" s="163" t="s">
        <v>443</v>
      </c>
      <c r="V101" s="49" t="b">
        <v>0</v>
      </c>
      <c r="W101" s="49" t="b">
        <v>0</v>
      </c>
      <c r="X101" s="49" t="b">
        <v>0</v>
      </c>
      <c r="Y101" s="50" t="b">
        <v>0</v>
      </c>
      <c r="Z101" s="50" t="b">
        <v>0</v>
      </c>
      <c r="AA101" s="50" t="b">
        <v>0</v>
      </c>
      <c r="AB101" s="50" t="b">
        <v>1</v>
      </c>
      <c r="AC101" s="52" t="b">
        <v>0</v>
      </c>
      <c r="AD101" s="50" t="b">
        <v>0</v>
      </c>
      <c r="AE101" s="163">
        <f t="shared" si="0"/>
        <v>0</v>
      </c>
      <c r="AF101" s="163" t="s">
        <v>1067</v>
      </c>
      <c r="AG101" s="47"/>
      <c r="AH101" s="162" t="s">
        <v>122</v>
      </c>
      <c r="AI101" s="163" t="s">
        <v>433</v>
      </c>
      <c r="AJ101" s="49" t="b">
        <v>0</v>
      </c>
      <c r="AK101" s="49" t="b">
        <v>0</v>
      </c>
      <c r="AL101" s="49" t="b">
        <v>0</v>
      </c>
      <c r="AM101" s="50" t="b">
        <v>0</v>
      </c>
      <c r="AN101" s="50" t="b">
        <v>0</v>
      </c>
      <c r="AO101" s="50" t="b">
        <v>0</v>
      </c>
      <c r="AP101" s="50" t="b">
        <v>1</v>
      </c>
      <c r="AQ101" s="52" t="b">
        <v>0</v>
      </c>
      <c r="AR101" s="50" t="b">
        <v>0</v>
      </c>
      <c r="AS101" s="164">
        <f t="shared" si="1"/>
        <v>0</v>
      </c>
      <c r="AT101" s="165">
        <f t="shared" si="19"/>
        <v>0</v>
      </c>
      <c r="AU101" s="162"/>
      <c r="AV101" s="163"/>
      <c r="AW101" s="49" t="b">
        <f t="shared" si="17"/>
        <v>0</v>
      </c>
      <c r="AX101" s="50" t="b">
        <f t="shared" si="18"/>
        <v>1</v>
      </c>
      <c r="AY101" s="165">
        <f t="shared" si="5"/>
        <v>0</v>
      </c>
      <c r="AZ101" s="165">
        <f t="shared" si="20"/>
        <v>1</v>
      </c>
    </row>
    <row r="102" spans="1:52" ht="27">
      <c r="A102" s="166">
        <v>100</v>
      </c>
      <c r="B102" s="166" t="s">
        <v>3731</v>
      </c>
      <c r="C102" s="166" t="s">
        <v>1470</v>
      </c>
      <c r="D102" s="166" t="s">
        <v>4419</v>
      </c>
      <c r="E102" s="167">
        <v>2023</v>
      </c>
      <c r="F102" s="166" t="s">
        <v>4420</v>
      </c>
      <c r="G102" s="167">
        <v>3</v>
      </c>
      <c r="H102" s="166" t="s">
        <v>4421</v>
      </c>
      <c r="I102" s="175" t="s">
        <v>4422</v>
      </c>
      <c r="J102" s="166" t="s">
        <v>4423</v>
      </c>
      <c r="K102" s="166" t="s">
        <v>4424</v>
      </c>
      <c r="L102" s="284" t="s">
        <v>4425</v>
      </c>
      <c r="M102" s="285"/>
      <c r="N102" s="166" t="s">
        <v>117</v>
      </c>
      <c r="O102" s="176">
        <v>45175</v>
      </c>
      <c r="P102" s="166"/>
      <c r="Q102" s="166" t="s">
        <v>119</v>
      </c>
      <c r="R102" s="166" t="s">
        <v>3669</v>
      </c>
      <c r="S102" s="166" t="s">
        <v>4426</v>
      </c>
      <c r="T102" s="170" t="s">
        <v>126</v>
      </c>
      <c r="U102" s="171" t="s">
        <v>443</v>
      </c>
      <c r="V102" s="49" t="b">
        <v>1</v>
      </c>
      <c r="W102" s="49" t="b">
        <v>0</v>
      </c>
      <c r="X102" s="49" t="b">
        <v>0</v>
      </c>
      <c r="Y102" s="50" t="b">
        <v>0</v>
      </c>
      <c r="Z102" s="50" t="b">
        <v>0</v>
      </c>
      <c r="AA102" s="50" t="b">
        <v>0</v>
      </c>
      <c r="AB102" s="50" t="b">
        <v>0</v>
      </c>
      <c r="AC102" s="52" t="b">
        <v>0</v>
      </c>
      <c r="AD102" s="50" t="b">
        <v>0</v>
      </c>
      <c r="AE102" s="171">
        <f t="shared" si="0"/>
        <v>1</v>
      </c>
      <c r="AF102" s="171" t="s">
        <v>3763</v>
      </c>
      <c r="AG102" s="47"/>
      <c r="AH102" s="170" t="s">
        <v>122</v>
      </c>
      <c r="AI102" s="171" t="s">
        <v>433</v>
      </c>
      <c r="AJ102" s="49" t="b">
        <v>1</v>
      </c>
      <c r="AK102" s="49" t="b">
        <v>0</v>
      </c>
      <c r="AL102" s="49" t="b">
        <v>0</v>
      </c>
      <c r="AM102" s="50" t="b">
        <v>0</v>
      </c>
      <c r="AN102" s="50" t="b">
        <v>0</v>
      </c>
      <c r="AO102" s="50" t="b">
        <v>0</v>
      </c>
      <c r="AP102" s="50" t="b">
        <v>0</v>
      </c>
      <c r="AQ102" s="52" t="b">
        <v>0</v>
      </c>
      <c r="AR102" s="50" t="b">
        <v>0</v>
      </c>
      <c r="AS102" s="172">
        <f t="shared" si="1"/>
        <v>1</v>
      </c>
      <c r="AT102" s="173">
        <f t="shared" si="19"/>
        <v>0</v>
      </c>
      <c r="AU102" s="170"/>
      <c r="AV102" s="171"/>
      <c r="AW102" s="49" t="b">
        <f t="shared" si="17"/>
        <v>1</v>
      </c>
      <c r="AX102" s="50" t="b">
        <f t="shared" si="18"/>
        <v>0</v>
      </c>
      <c r="AY102" s="173">
        <f t="shared" si="5"/>
        <v>0</v>
      </c>
      <c r="AZ102" s="173">
        <f t="shared" si="20"/>
        <v>1</v>
      </c>
    </row>
    <row r="103" spans="1:52" ht="27">
      <c r="A103" s="158">
        <v>101</v>
      </c>
      <c r="B103" s="158" t="s">
        <v>3731</v>
      </c>
      <c r="C103" s="158" t="s">
        <v>1470</v>
      </c>
      <c r="D103" s="158" t="s">
        <v>4427</v>
      </c>
      <c r="E103" s="159">
        <v>2024</v>
      </c>
      <c r="F103" s="158" t="s">
        <v>1570</v>
      </c>
      <c r="G103" s="159">
        <v>0</v>
      </c>
      <c r="H103" s="158" t="s">
        <v>4428</v>
      </c>
      <c r="I103" s="177" t="s">
        <v>4429</v>
      </c>
      <c r="J103" s="158" t="s">
        <v>4430</v>
      </c>
      <c r="K103" s="158" t="s">
        <v>4431</v>
      </c>
      <c r="L103" s="286" t="s">
        <v>4432</v>
      </c>
      <c r="M103" s="287"/>
      <c r="N103" s="158" t="s">
        <v>186</v>
      </c>
      <c r="O103" s="183">
        <v>45536</v>
      </c>
      <c r="P103" s="159">
        <v>39338814</v>
      </c>
      <c r="Q103" s="158" t="s">
        <v>119</v>
      </c>
      <c r="R103" s="158" t="s">
        <v>120</v>
      </c>
      <c r="S103" s="158" t="s">
        <v>4433</v>
      </c>
      <c r="T103" s="162" t="s">
        <v>126</v>
      </c>
      <c r="U103" s="163" t="s">
        <v>443</v>
      </c>
      <c r="V103" s="49" t="b">
        <v>1</v>
      </c>
      <c r="W103" s="49" t="b">
        <v>0</v>
      </c>
      <c r="X103" s="49" t="b">
        <v>0</v>
      </c>
      <c r="Y103" s="50" t="b">
        <v>0</v>
      </c>
      <c r="Z103" s="50" t="b">
        <v>0</v>
      </c>
      <c r="AA103" s="50" t="b">
        <v>0</v>
      </c>
      <c r="AB103" s="50" t="b">
        <v>0</v>
      </c>
      <c r="AC103" s="52" t="b">
        <v>0</v>
      </c>
      <c r="AD103" s="50" t="b">
        <v>0</v>
      </c>
      <c r="AE103" s="163">
        <f t="shared" si="0"/>
        <v>1</v>
      </c>
      <c r="AF103" s="163" t="s">
        <v>4434</v>
      </c>
      <c r="AG103" s="47"/>
      <c r="AH103" s="162" t="s">
        <v>122</v>
      </c>
      <c r="AI103" s="163" t="s">
        <v>433</v>
      </c>
      <c r="AJ103" s="49" t="b">
        <v>1</v>
      </c>
      <c r="AK103" s="49" t="b">
        <v>0</v>
      </c>
      <c r="AL103" s="49" t="b">
        <v>0</v>
      </c>
      <c r="AM103" s="50" t="b">
        <v>0</v>
      </c>
      <c r="AN103" s="50" t="b">
        <v>0</v>
      </c>
      <c r="AO103" s="50" t="b">
        <v>0</v>
      </c>
      <c r="AP103" s="50" t="b">
        <v>0</v>
      </c>
      <c r="AQ103" s="52" t="b">
        <v>0</v>
      </c>
      <c r="AR103" s="50" t="b">
        <v>0</v>
      </c>
      <c r="AS103" s="164">
        <f t="shared" si="1"/>
        <v>1</v>
      </c>
      <c r="AT103" s="165">
        <f t="shared" si="19"/>
        <v>0</v>
      </c>
      <c r="AU103" s="162"/>
      <c r="AV103" s="163"/>
      <c r="AW103" s="49" t="b">
        <f t="shared" si="17"/>
        <v>1</v>
      </c>
      <c r="AX103" s="50" t="b">
        <f t="shared" si="18"/>
        <v>0</v>
      </c>
      <c r="AY103" s="165">
        <f t="shared" si="5"/>
        <v>0</v>
      </c>
      <c r="AZ103" s="165">
        <f t="shared" si="20"/>
        <v>1</v>
      </c>
    </row>
    <row r="104" spans="1:52" ht="27">
      <c r="A104" s="166">
        <v>102</v>
      </c>
      <c r="B104" s="166" t="s">
        <v>3731</v>
      </c>
      <c r="C104" s="166" t="s">
        <v>1470</v>
      </c>
      <c r="D104" s="166" t="s">
        <v>4435</v>
      </c>
      <c r="E104" s="167">
        <v>2024</v>
      </c>
      <c r="F104" s="166" t="s">
        <v>2149</v>
      </c>
      <c r="G104" s="167">
        <v>4</v>
      </c>
      <c r="H104" s="166" t="s">
        <v>4436</v>
      </c>
      <c r="I104" s="175" t="s">
        <v>4437</v>
      </c>
      <c r="J104" s="166" t="s">
        <v>4438</v>
      </c>
      <c r="K104" s="166" t="s">
        <v>4439</v>
      </c>
      <c r="L104" s="284" t="s">
        <v>4440</v>
      </c>
      <c r="M104" s="285"/>
      <c r="N104" s="166" t="s">
        <v>186</v>
      </c>
      <c r="O104" s="176">
        <v>45323</v>
      </c>
      <c r="P104" s="166"/>
      <c r="Q104" s="166" t="s">
        <v>119</v>
      </c>
      <c r="R104" s="166" t="s">
        <v>120</v>
      </c>
      <c r="S104" s="166" t="s">
        <v>4441</v>
      </c>
      <c r="T104" s="170" t="s">
        <v>126</v>
      </c>
      <c r="U104" s="171" t="s">
        <v>443</v>
      </c>
      <c r="V104" s="49" t="b">
        <v>1</v>
      </c>
      <c r="W104" s="49" t="b">
        <v>0</v>
      </c>
      <c r="X104" s="49" t="b">
        <v>0</v>
      </c>
      <c r="Y104" s="50" t="b">
        <v>0</v>
      </c>
      <c r="Z104" s="50" t="b">
        <v>0</v>
      </c>
      <c r="AA104" s="50" t="b">
        <v>0</v>
      </c>
      <c r="AB104" s="50" t="b">
        <v>0</v>
      </c>
      <c r="AC104" s="52" t="b">
        <v>0</v>
      </c>
      <c r="AD104" s="50" t="b">
        <v>0</v>
      </c>
      <c r="AE104" s="171">
        <f t="shared" si="0"/>
        <v>1</v>
      </c>
      <c r="AF104" s="171" t="s">
        <v>3763</v>
      </c>
      <c r="AG104" s="47"/>
      <c r="AH104" s="170" t="s">
        <v>122</v>
      </c>
      <c r="AI104" s="171" t="s">
        <v>433</v>
      </c>
      <c r="AJ104" s="49" t="b">
        <v>1</v>
      </c>
      <c r="AK104" s="49" t="b">
        <v>0</v>
      </c>
      <c r="AL104" s="49" t="b">
        <v>0</v>
      </c>
      <c r="AM104" s="50" t="b">
        <v>0</v>
      </c>
      <c r="AN104" s="50" t="b">
        <v>0</v>
      </c>
      <c r="AO104" s="50" t="b">
        <v>0</v>
      </c>
      <c r="AP104" s="50" t="b">
        <v>0</v>
      </c>
      <c r="AQ104" s="52" t="b">
        <v>0</v>
      </c>
      <c r="AR104" s="50" t="b">
        <v>0</v>
      </c>
      <c r="AS104" s="172">
        <f t="shared" si="1"/>
        <v>1</v>
      </c>
      <c r="AT104" s="173">
        <f t="shared" si="19"/>
        <v>0</v>
      </c>
      <c r="AU104" s="170"/>
      <c r="AV104" s="171"/>
      <c r="AW104" s="49" t="b">
        <f t="shared" si="17"/>
        <v>1</v>
      </c>
      <c r="AX104" s="50" t="b">
        <f t="shared" si="18"/>
        <v>0</v>
      </c>
      <c r="AY104" s="173">
        <f t="shared" si="5"/>
        <v>0</v>
      </c>
      <c r="AZ104" s="173">
        <f t="shared" si="20"/>
        <v>1</v>
      </c>
    </row>
    <row r="105" spans="1:52" ht="27">
      <c r="A105" s="158">
        <v>103</v>
      </c>
      <c r="B105" s="158" t="s">
        <v>3731</v>
      </c>
      <c r="C105" s="158" t="s">
        <v>1470</v>
      </c>
      <c r="D105" s="158" t="s">
        <v>4442</v>
      </c>
      <c r="E105" s="158"/>
      <c r="F105" s="158"/>
      <c r="G105" s="158"/>
      <c r="H105" s="158" t="s">
        <v>4443</v>
      </c>
      <c r="I105" s="177" t="s">
        <v>4444</v>
      </c>
      <c r="J105" s="158"/>
      <c r="K105" s="158" t="s">
        <v>594</v>
      </c>
      <c r="L105" s="158" t="s">
        <v>594</v>
      </c>
      <c r="M105" s="158"/>
      <c r="N105" s="158"/>
      <c r="O105" s="158" t="s">
        <v>594</v>
      </c>
      <c r="P105" s="158"/>
      <c r="Q105" s="158"/>
      <c r="R105" s="158"/>
      <c r="S105" s="158"/>
      <c r="T105" s="162" t="s">
        <v>477</v>
      </c>
      <c r="U105" s="163" t="s">
        <v>478</v>
      </c>
      <c r="V105" s="49" t="b">
        <v>0</v>
      </c>
      <c r="W105" s="49" t="b">
        <v>0</v>
      </c>
      <c r="X105" s="49" t="b">
        <v>0</v>
      </c>
      <c r="Y105" s="50" t="b">
        <v>0</v>
      </c>
      <c r="Z105" s="50" t="b">
        <v>0</v>
      </c>
      <c r="AA105" s="50" t="b">
        <v>0</v>
      </c>
      <c r="AB105" s="50" t="b">
        <v>0</v>
      </c>
      <c r="AC105" s="52" t="b">
        <v>1</v>
      </c>
      <c r="AD105" s="50" t="b">
        <v>0</v>
      </c>
      <c r="AE105" s="163">
        <f t="shared" si="0"/>
        <v>0</v>
      </c>
      <c r="AF105" s="163" t="s">
        <v>4445</v>
      </c>
      <c r="AG105" s="47"/>
      <c r="AH105" s="162" t="s">
        <v>122</v>
      </c>
      <c r="AI105" s="163" t="s">
        <v>123</v>
      </c>
      <c r="AJ105" s="49" t="b">
        <v>0</v>
      </c>
      <c r="AK105" s="49" t="b">
        <v>0</v>
      </c>
      <c r="AL105" s="49" t="b">
        <v>0</v>
      </c>
      <c r="AM105" s="50" t="b">
        <v>0</v>
      </c>
      <c r="AN105" s="50" t="b">
        <v>0</v>
      </c>
      <c r="AO105" s="50" t="b">
        <v>0</v>
      </c>
      <c r="AP105" s="50" t="b">
        <v>0</v>
      </c>
      <c r="AQ105" s="52" t="b">
        <v>1</v>
      </c>
      <c r="AR105" s="50" t="b">
        <v>0</v>
      </c>
      <c r="AS105" s="164">
        <f t="shared" si="1"/>
        <v>0</v>
      </c>
      <c r="AT105" s="165">
        <f t="shared" si="19"/>
        <v>0</v>
      </c>
      <c r="AU105" s="162"/>
      <c r="AV105" s="163"/>
      <c r="AW105" s="49" t="b">
        <f t="shared" si="17"/>
        <v>0</v>
      </c>
      <c r="AX105" s="50" t="b">
        <f t="shared" si="18"/>
        <v>1</v>
      </c>
      <c r="AY105" s="165">
        <f t="shared" si="5"/>
        <v>0</v>
      </c>
      <c r="AZ105" s="165">
        <f t="shared" si="20"/>
        <v>1</v>
      </c>
    </row>
    <row r="106" spans="1:52" ht="27">
      <c r="A106" s="166">
        <v>104</v>
      </c>
      <c r="B106" s="166" t="s">
        <v>3731</v>
      </c>
      <c r="C106" s="166" t="s">
        <v>1470</v>
      </c>
      <c r="D106" s="166" t="s">
        <v>4446</v>
      </c>
      <c r="E106" s="167">
        <v>2023</v>
      </c>
      <c r="F106" s="166" t="s">
        <v>4447</v>
      </c>
      <c r="G106" s="167">
        <v>41</v>
      </c>
      <c r="H106" s="166" t="s">
        <v>4448</v>
      </c>
      <c r="I106" s="175" t="s">
        <v>4449</v>
      </c>
      <c r="J106" s="166" t="s">
        <v>4450</v>
      </c>
      <c r="K106" s="166" t="s">
        <v>4451</v>
      </c>
      <c r="L106" s="284" t="s">
        <v>4452</v>
      </c>
      <c r="M106" s="285"/>
      <c r="N106" s="166" t="s">
        <v>775</v>
      </c>
      <c r="O106" s="176">
        <v>45261</v>
      </c>
      <c r="P106" s="166"/>
      <c r="Q106" s="166" t="s">
        <v>119</v>
      </c>
      <c r="R106" s="166" t="s">
        <v>120</v>
      </c>
      <c r="S106" s="166" t="s">
        <v>4453</v>
      </c>
      <c r="T106" s="170" t="s">
        <v>477</v>
      </c>
      <c r="U106" s="171" t="s">
        <v>478</v>
      </c>
      <c r="V106" s="49" t="b">
        <v>0</v>
      </c>
      <c r="W106" s="49" t="b">
        <v>0</v>
      </c>
      <c r="X106" s="49" t="b">
        <v>0</v>
      </c>
      <c r="Y106" s="50" t="b">
        <v>0</v>
      </c>
      <c r="Z106" s="50" t="b">
        <v>0</v>
      </c>
      <c r="AA106" s="50" t="b">
        <v>0</v>
      </c>
      <c r="AB106" s="50" t="b">
        <v>0</v>
      </c>
      <c r="AC106" s="52" t="b">
        <v>1</v>
      </c>
      <c r="AD106" s="50" t="b">
        <v>0</v>
      </c>
      <c r="AE106" s="171">
        <f t="shared" si="0"/>
        <v>0</v>
      </c>
      <c r="AF106" s="171"/>
      <c r="AG106" s="47"/>
      <c r="AH106" s="170" t="s">
        <v>122</v>
      </c>
      <c r="AI106" s="171" t="s">
        <v>123</v>
      </c>
      <c r="AJ106" s="49" t="b">
        <v>0</v>
      </c>
      <c r="AK106" s="49" t="b">
        <v>0</v>
      </c>
      <c r="AL106" s="49" t="b">
        <v>0</v>
      </c>
      <c r="AM106" s="50" t="b">
        <v>0</v>
      </c>
      <c r="AN106" s="50" t="b">
        <v>0</v>
      </c>
      <c r="AO106" s="50" t="b">
        <v>0</v>
      </c>
      <c r="AP106" s="50" t="b">
        <v>0</v>
      </c>
      <c r="AQ106" s="52" t="b">
        <v>1</v>
      </c>
      <c r="AR106" s="50" t="b">
        <v>0</v>
      </c>
      <c r="AS106" s="172">
        <f t="shared" si="1"/>
        <v>0</v>
      </c>
      <c r="AT106" s="173">
        <f t="shared" si="19"/>
        <v>0</v>
      </c>
      <c r="AU106" s="170"/>
      <c r="AV106" s="171"/>
      <c r="AW106" s="49" t="b">
        <f t="shared" si="17"/>
        <v>0</v>
      </c>
      <c r="AX106" s="50" t="b">
        <f t="shared" si="18"/>
        <v>1</v>
      </c>
      <c r="AY106" s="173">
        <f t="shared" si="5"/>
        <v>0</v>
      </c>
      <c r="AZ106" s="173">
        <f t="shared" si="20"/>
        <v>1</v>
      </c>
    </row>
    <row r="107" spans="1:52" ht="27">
      <c r="A107" s="158">
        <v>105</v>
      </c>
      <c r="B107" s="158" t="s">
        <v>3731</v>
      </c>
      <c r="C107" s="158" t="s">
        <v>1470</v>
      </c>
      <c r="D107" s="158" t="s">
        <v>4454</v>
      </c>
      <c r="E107" s="159">
        <v>2024</v>
      </c>
      <c r="F107" s="158" t="s">
        <v>4455</v>
      </c>
      <c r="G107" s="159">
        <v>1</v>
      </c>
      <c r="H107" s="158" t="s">
        <v>4456</v>
      </c>
      <c r="I107" s="177" t="s">
        <v>4457</v>
      </c>
      <c r="J107" s="158" t="s">
        <v>4458</v>
      </c>
      <c r="K107" s="158" t="s">
        <v>4459</v>
      </c>
      <c r="L107" s="286" t="s">
        <v>4460</v>
      </c>
      <c r="M107" s="287"/>
      <c r="N107" s="158" t="s">
        <v>4461</v>
      </c>
      <c r="O107" s="183">
        <v>45413</v>
      </c>
      <c r="P107" s="158"/>
      <c r="Q107" s="158" t="s">
        <v>119</v>
      </c>
      <c r="R107" s="158" t="s">
        <v>120</v>
      </c>
      <c r="S107" s="158" t="s">
        <v>4462</v>
      </c>
      <c r="T107" s="162" t="s">
        <v>477</v>
      </c>
      <c r="U107" s="163" t="s">
        <v>478</v>
      </c>
      <c r="V107" s="49" t="b">
        <v>0</v>
      </c>
      <c r="W107" s="49" t="b">
        <v>0</v>
      </c>
      <c r="X107" s="49" t="b">
        <v>0</v>
      </c>
      <c r="Y107" s="50" t="b">
        <v>0</v>
      </c>
      <c r="Z107" s="50" t="b">
        <v>0</v>
      </c>
      <c r="AA107" s="50" t="b">
        <v>0</v>
      </c>
      <c r="AB107" s="50" t="b">
        <v>0</v>
      </c>
      <c r="AC107" s="52" t="b">
        <v>1</v>
      </c>
      <c r="AD107" s="50" t="b">
        <v>0</v>
      </c>
      <c r="AE107" s="163">
        <f t="shared" si="0"/>
        <v>0</v>
      </c>
      <c r="AF107" s="163" t="s">
        <v>4463</v>
      </c>
      <c r="AG107" s="47"/>
      <c r="AH107" s="162" t="s">
        <v>122</v>
      </c>
      <c r="AI107" s="163" t="s">
        <v>123</v>
      </c>
      <c r="AJ107" s="49" t="b">
        <v>0</v>
      </c>
      <c r="AK107" s="49" t="b">
        <v>0</v>
      </c>
      <c r="AL107" s="49" t="b">
        <v>0</v>
      </c>
      <c r="AM107" s="50" t="b">
        <v>0</v>
      </c>
      <c r="AN107" s="50" t="b">
        <v>0</v>
      </c>
      <c r="AO107" s="50" t="b">
        <v>0</v>
      </c>
      <c r="AP107" s="50" t="b">
        <v>0</v>
      </c>
      <c r="AQ107" s="52" t="b">
        <v>1</v>
      </c>
      <c r="AR107" s="50" t="b">
        <v>0</v>
      </c>
      <c r="AS107" s="164">
        <f t="shared" si="1"/>
        <v>0</v>
      </c>
      <c r="AT107" s="165">
        <f t="shared" si="19"/>
        <v>0</v>
      </c>
      <c r="AU107" s="162"/>
      <c r="AV107" s="163"/>
      <c r="AW107" s="49" t="b">
        <f t="shared" si="17"/>
        <v>0</v>
      </c>
      <c r="AX107" s="50" t="b">
        <f t="shared" si="18"/>
        <v>1</v>
      </c>
      <c r="AY107" s="165">
        <f t="shared" si="5"/>
        <v>0</v>
      </c>
      <c r="AZ107" s="165">
        <f t="shared" si="20"/>
        <v>1</v>
      </c>
    </row>
    <row r="108" spans="1:52" ht="27">
      <c r="A108" s="166">
        <v>106</v>
      </c>
      <c r="B108" s="166" t="s">
        <v>3731</v>
      </c>
      <c r="C108" s="166" t="s">
        <v>1470</v>
      </c>
      <c r="D108" s="166" t="s">
        <v>4464</v>
      </c>
      <c r="E108" s="167">
        <v>2022</v>
      </c>
      <c r="F108" s="166" t="s">
        <v>108</v>
      </c>
      <c r="G108" s="167">
        <v>5</v>
      </c>
      <c r="H108" s="166" t="s">
        <v>4465</v>
      </c>
      <c r="I108" s="175" t="s">
        <v>4466</v>
      </c>
      <c r="J108" s="166" t="s">
        <v>4467</v>
      </c>
      <c r="K108" s="166" t="s">
        <v>4468</v>
      </c>
      <c r="L108" s="284" t="s">
        <v>4469</v>
      </c>
      <c r="M108" s="285"/>
      <c r="N108" s="166" t="s">
        <v>117</v>
      </c>
      <c r="O108" s="176">
        <v>44562</v>
      </c>
      <c r="P108" s="166"/>
      <c r="Q108" s="166" t="s">
        <v>119</v>
      </c>
      <c r="R108" s="166" t="s">
        <v>120</v>
      </c>
      <c r="S108" s="166" t="s">
        <v>4470</v>
      </c>
      <c r="T108" s="170" t="s">
        <v>477</v>
      </c>
      <c r="U108" s="171" t="s">
        <v>478</v>
      </c>
      <c r="V108" s="49" t="b">
        <v>0</v>
      </c>
      <c r="W108" s="49" t="b">
        <v>0</v>
      </c>
      <c r="X108" s="49" t="b">
        <v>0</v>
      </c>
      <c r="Y108" s="50" t="b">
        <v>0</v>
      </c>
      <c r="Z108" s="50" t="b">
        <v>0</v>
      </c>
      <c r="AA108" s="50" t="b">
        <v>0</v>
      </c>
      <c r="AB108" s="50" t="b">
        <v>0</v>
      </c>
      <c r="AC108" s="52" t="b">
        <v>0</v>
      </c>
      <c r="AD108" s="50" t="b">
        <v>1</v>
      </c>
      <c r="AE108" s="171">
        <f t="shared" si="0"/>
        <v>0</v>
      </c>
      <c r="AF108" s="171" t="s">
        <v>4471</v>
      </c>
      <c r="AG108" s="47"/>
      <c r="AH108" s="170" t="s">
        <v>122</v>
      </c>
      <c r="AI108" s="171" t="s">
        <v>123</v>
      </c>
      <c r="AJ108" s="49" t="b">
        <v>0</v>
      </c>
      <c r="AK108" s="49" t="b">
        <v>0</v>
      </c>
      <c r="AL108" s="49" t="b">
        <v>0</v>
      </c>
      <c r="AM108" s="50" t="b">
        <v>0</v>
      </c>
      <c r="AN108" s="50" t="b">
        <v>0</v>
      </c>
      <c r="AO108" s="50" t="b">
        <v>0</v>
      </c>
      <c r="AP108" s="50" t="b">
        <v>0</v>
      </c>
      <c r="AQ108" s="52" t="b">
        <v>1</v>
      </c>
      <c r="AR108" s="50" t="b">
        <v>0</v>
      </c>
      <c r="AS108" s="172">
        <f t="shared" si="1"/>
        <v>0</v>
      </c>
      <c r="AT108" s="173">
        <f t="shared" si="19"/>
        <v>0</v>
      </c>
      <c r="AU108" s="170"/>
      <c r="AV108" s="171"/>
      <c r="AW108" s="49" t="b">
        <f t="shared" si="17"/>
        <v>0</v>
      </c>
      <c r="AX108" s="50" t="b">
        <f t="shared" si="18"/>
        <v>1</v>
      </c>
      <c r="AY108" s="173">
        <f t="shared" si="5"/>
        <v>0</v>
      </c>
      <c r="AZ108" s="173">
        <f t="shared" si="20"/>
        <v>1</v>
      </c>
    </row>
    <row r="109" spans="1:52" ht="27">
      <c r="A109" s="158">
        <v>107</v>
      </c>
      <c r="B109" s="158" t="s">
        <v>3731</v>
      </c>
      <c r="C109" s="158" t="s">
        <v>2812</v>
      </c>
      <c r="D109" s="158" t="s">
        <v>4472</v>
      </c>
      <c r="E109" s="159">
        <v>2022</v>
      </c>
      <c r="F109" s="158" t="s">
        <v>4473</v>
      </c>
      <c r="G109" s="159">
        <v>8</v>
      </c>
      <c r="H109" s="158" t="s">
        <v>4474</v>
      </c>
      <c r="I109" s="177" t="s">
        <v>4475</v>
      </c>
      <c r="J109" s="158" t="s">
        <v>4476</v>
      </c>
      <c r="K109" s="158" t="s">
        <v>4477</v>
      </c>
      <c r="L109" s="286" t="s">
        <v>4478</v>
      </c>
      <c r="M109" s="287"/>
      <c r="N109" s="158" t="s">
        <v>117</v>
      </c>
      <c r="O109" s="183">
        <v>44713</v>
      </c>
      <c r="P109" s="158"/>
      <c r="Q109" s="158" t="s">
        <v>119</v>
      </c>
      <c r="R109" s="158" t="s">
        <v>120</v>
      </c>
      <c r="S109" s="158" t="s">
        <v>4479</v>
      </c>
      <c r="T109" s="162" t="s">
        <v>477</v>
      </c>
      <c r="U109" s="163" t="s">
        <v>478</v>
      </c>
      <c r="V109" s="49" t="b">
        <v>0</v>
      </c>
      <c r="W109" s="49" t="b">
        <v>0</v>
      </c>
      <c r="X109" s="49" t="b">
        <v>0</v>
      </c>
      <c r="Y109" s="50" t="b">
        <v>0</v>
      </c>
      <c r="Z109" s="50" t="b">
        <v>0</v>
      </c>
      <c r="AA109" s="50" t="b">
        <v>0</v>
      </c>
      <c r="AB109" s="50" t="b">
        <v>0</v>
      </c>
      <c r="AC109" s="52" t="b">
        <v>1</v>
      </c>
      <c r="AD109" s="50" t="b">
        <v>1</v>
      </c>
      <c r="AE109" s="163">
        <f t="shared" si="0"/>
        <v>0</v>
      </c>
      <c r="AF109" s="163" t="s">
        <v>4480</v>
      </c>
      <c r="AG109" s="47"/>
      <c r="AH109" s="162" t="s">
        <v>122</v>
      </c>
      <c r="AI109" s="163" t="s">
        <v>123</v>
      </c>
      <c r="AJ109" s="49" t="b">
        <v>0</v>
      </c>
      <c r="AK109" s="49" t="b">
        <v>0</v>
      </c>
      <c r="AL109" s="49" t="b">
        <v>0</v>
      </c>
      <c r="AM109" s="50" t="b">
        <v>0</v>
      </c>
      <c r="AN109" s="50" t="b">
        <v>0</v>
      </c>
      <c r="AO109" s="50" t="b">
        <v>0</v>
      </c>
      <c r="AP109" s="50" t="b">
        <v>0</v>
      </c>
      <c r="AQ109" s="52" t="b">
        <v>0</v>
      </c>
      <c r="AR109" s="50" t="b">
        <v>1</v>
      </c>
      <c r="AS109" s="164">
        <f t="shared" si="1"/>
        <v>0</v>
      </c>
      <c r="AT109" s="165">
        <f t="shared" si="19"/>
        <v>0</v>
      </c>
      <c r="AU109" s="162"/>
      <c r="AV109" s="163"/>
      <c r="AW109" s="49" t="b">
        <f t="shared" si="17"/>
        <v>0</v>
      </c>
      <c r="AX109" s="50" t="b">
        <f t="shared" si="18"/>
        <v>1</v>
      </c>
      <c r="AY109" s="165">
        <f t="shared" si="5"/>
        <v>0</v>
      </c>
      <c r="AZ109" s="165">
        <f t="shared" si="20"/>
        <v>1</v>
      </c>
    </row>
    <row r="110" spans="1:52" ht="27">
      <c r="A110" s="166">
        <v>108</v>
      </c>
      <c r="B110" s="166" t="s">
        <v>3731</v>
      </c>
      <c r="C110" s="166" t="s">
        <v>2812</v>
      </c>
      <c r="D110" s="166" t="s">
        <v>4481</v>
      </c>
      <c r="E110" s="167">
        <v>2023</v>
      </c>
      <c r="F110" s="166" t="s">
        <v>4482</v>
      </c>
      <c r="G110" s="167">
        <v>18</v>
      </c>
      <c r="H110" s="166" t="s">
        <v>4483</v>
      </c>
      <c r="I110" s="175" t="s">
        <v>4484</v>
      </c>
      <c r="J110" s="166" t="s">
        <v>4485</v>
      </c>
      <c r="K110" s="166" t="s">
        <v>4486</v>
      </c>
      <c r="L110" s="284" t="s">
        <v>4487</v>
      </c>
      <c r="M110" s="285"/>
      <c r="N110" s="166" t="s">
        <v>210</v>
      </c>
      <c r="O110" s="176">
        <v>45092</v>
      </c>
      <c r="P110" s="166"/>
      <c r="Q110" s="166" t="s">
        <v>119</v>
      </c>
      <c r="R110" s="166" t="s">
        <v>120</v>
      </c>
      <c r="S110" s="166" t="s">
        <v>4488</v>
      </c>
      <c r="T110" s="170" t="s">
        <v>477</v>
      </c>
      <c r="U110" s="171" t="s">
        <v>478</v>
      </c>
      <c r="V110" s="49" t="b">
        <v>0</v>
      </c>
      <c r="W110" s="49" t="b">
        <v>0</v>
      </c>
      <c r="X110" s="49" t="b">
        <v>0</v>
      </c>
      <c r="Y110" s="50" t="b">
        <v>0</v>
      </c>
      <c r="Z110" s="50" t="b">
        <v>0</v>
      </c>
      <c r="AA110" s="50" t="b">
        <v>0</v>
      </c>
      <c r="AB110" s="50" t="b">
        <v>0</v>
      </c>
      <c r="AC110" s="52" t="b">
        <v>1</v>
      </c>
      <c r="AD110" s="50" t="b">
        <v>1</v>
      </c>
      <c r="AE110" s="171">
        <f t="shared" si="0"/>
        <v>0</v>
      </c>
      <c r="AF110" s="171" t="s">
        <v>4489</v>
      </c>
      <c r="AG110" s="47"/>
      <c r="AH110" s="170" t="s">
        <v>122</v>
      </c>
      <c r="AI110" s="171" t="s">
        <v>123</v>
      </c>
      <c r="AJ110" s="49" t="b">
        <v>0</v>
      </c>
      <c r="AK110" s="49" t="b">
        <v>0</v>
      </c>
      <c r="AL110" s="49" t="b">
        <v>0</v>
      </c>
      <c r="AM110" s="50" t="b">
        <v>0</v>
      </c>
      <c r="AN110" s="50" t="b">
        <v>0</v>
      </c>
      <c r="AO110" s="50" t="b">
        <v>0</v>
      </c>
      <c r="AP110" s="50" t="b">
        <v>0</v>
      </c>
      <c r="AQ110" s="52" t="b">
        <v>1</v>
      </c>
      <c r="AR110" s="50" t="b">
        <v>0</v>
      </c>
      <c r="AS110" s="172">
        <f t="shared" si="1"/>
        <v>0</v>
      </c>
      <c r="AT110" s="173">
        <f t="shared" si="19"/>
        <v>0</v>
      </c>
      <c r="AU110" s="170"/>
      <c r="AV110" s="171"/>
      <c r="AW110" s="49" t="b">
        <f t="shared" si="17"/>
        <v>0</v>
      </c>
      <c r="AX110" s="50" t="b">
        <f t="shared" si="18"/>
        <v>1</v>
      </c>
      <c r="AY110" s="173">
        <f t="shared" si="5"/>
        <v>0</v>
      </c>
      <c r="AZ110" s="173">
        <f t="shared" si="20"/>
        <v>1</v>
      </c>
    </row>
    <row r="111" spans="1:52" ht="27">
      <c r="A111" s="158">
        <v>109</v>
      </c>
      <c r="B111" s="158" t="s">
        <v>3731</v>
      </c>
      <c r="C111" s="158" t="s">
        <v>2812</v>
      </c>
      <c r="D111" s="158" t="s">
        <v>4490</v>
      </c>
      <c r="E111" s="159">
        <v>2022</v>
      </c>
      <c r="F111" s="158" t="s">
        <v>4491</v>
      </c>
      <c r="G111" s="159">
        <v>94</v>
      </c>
      <c r="H111" s="158" t="s">
        <v>4492</v>
      </c>
      <c r="I111" s="177" t="s">
        <v>4493</v>
      </c>
      <c r="J111" s="158" t="s">
        <v>4494</v>
      </c>
      <c r="K111" s="158" t="s">
        <v>4495</v>
      </c>
      <c r="L111" s="286" t="s">
        <v>4496</v>
      </c>
      <c r="M111" s="287"/>
      <c r="N111" s="158" t="s">
        <v>210</v>
      </c>
      <c r="O111" s="183">
        <v>44866</v>
      </c>
      <c r="P111" s="158"/>
      <c r="Q111" s="158" t="s">
        <v>119</v>
      </c>
      <c r="R111" s="158" t="s">
        <v>120</v>
      </c>
      <c r="S111" s="158" t="s">
        <v>4497</v>
      </c>
      <c r="T111" s="162" t="s">
        <v>477</v>
      </c>
      <c r="U111" s="163" t="s">
        <v>478</v>
      </c>
      <c r="V111" s="49" t="b">
        <v>0</v>
      </c>
      <c r="W111" s="49" t="b">
        <v>0</v>
      </c>
      <c r="X111" s="49" t="b">
        <v>0</v>
      </c>
      <c r="Y111" s="50" t="b">
        <v>0</v>
      </c>
      <c r="Z111" s="50" t="b">
        <v>0</v>
      </c>
      <c r="AA111" s="50" t="b">
        <v>0</v>
      </c>
      <c r="AB111" s="50" t="b">
        <v>1</v>
      </c>
      <c r="AC111" s="52" t="b">
        <v>1</v>
      </c>
      <c r="AD111" s="50" t="b">
        <v>0</v>
      </c>
      <c r="AE111" s="163">
        <f t="shared" si="0"/>
        <v>0</v>
      </c>
      <c r="AF111" s="163" t="s">
        <v>4498</v>
      </c>
      <c r="AG111" s="47"/>
      <c r="AH111" s="162" t="s">
        <v>122</v>
      </c>
      <c r="AI111" s="163" t="s">
        <v>123</v>
      </c>
      <c r="AJ111" s="49" t="b">
        <v>0</v>
      </c>
      <c r="AK111" s="49" t="b">
        <v>0</v>
      </c>
      <c r="AL111" s="49" t="b">
        <v>0</v>
      </c>
      <c r="AM111" s="50" t="b">
        <v>0</v>
      </c>
      <c r="AN111" s="50" t="b">
        <v>0</v>
      </c>
      <c r="AO111" s="50" t="b">
        <v>0</v>
      </c>
      <c r="AP111" s="50" t="b">
        <v>1</v>
      </c>
      <c r="AQ111" s="52" t="b">
        <v>1</v>
      </c>
      <c r="AR111" s="50" t="b">
        <v>0</v>
      </c>
      <c r="AS111" s="164">
        <f t="shared" si="1"/>
        <v>0</v>
      </c>
      <c r="AT111" s="165">
        <f t="shared" si="19"/>
        <v>0</v>
      </c>
      <c r="AU111" s="162"/>
      <c r="AV111" s="163"/>
      <c r="AW111" s="49" t="b">
        <f t="shared" si="17"/>
        <v>0</v>
      </c>
      <c r="AX111" s="50" t="b">
        <f t="shared" si="18"/>
        <v>1</v>
      </c>
      <c r="AY111" s="165">
        <f t="shared" si="5"/>
        <v>0</v>
      </c>
      <c r="AZ111" s="165">
        <f t="shared" si="20"/>
        <v>1</v>
      </c>
    </row>
    <row r="112" spans="1:52" ht="27">
      <c r="A112" s="166">
        <v>110</v>
      </c>
      <c r="B112" s="166" t="s">
        <v>3653</v>
      </c>
      <c r="C112" s="166" t="s">
        <v>175</v>
      </c>
      <c r="D112" s="166" t="s">
        <v>4499</v>
      </c>
      <c r="E112" s="166"/>
      <c r="F112" s="166"/>
      <c r="G112" s="166"/>
      <c r="H112" s="175" t="s">
        <v>4500</v>
      </c>
      <c r="I112" s="175" t="s">
        <v>4501</v>
      </c>
      <c r="J112" s="166"/>
      <c r="K112" s="166" t="s">
        <v>594</v>
      </c>
      <c r="L112" s="166" t="s">
        <v>594</v>
      </c>
      <c r="M112" s="166"/>
      <c r="N112" s="166"/>
      <c r="O112" s="166" t="s">
        <v>594</v>
      </c>
      <c r="P112" s="166"/>
      <c r="Q112" s="166"/>
      <c r="R112" s="166"/>
      <c r="S112" s="178">
        <v>85200000000</v>
      </c>
      <c r="T112" s="170" t="s">
        <v>477</v>
      </c>
      <c r="U112" s="171" t="s">
        <v>478</v>
      </c>
      <c r="V112" s="49" t="b">
        <v>0</v>
      </c>
      <c r="W112" s="49" t="b">
        <v>0</v>
      </c>
      <c r="X112" s="49" t="b">
        <v>0</v>
      </c>
      <c r="Y112" s="50" t="b">
        <v>1</v>
      </c>
      <c r="Z112" s="50" t="b">
        <v>0</v>
      </c>
      <c r="AA112" s="50" t="b">
        <v>0</v>
      </c>
      <c r="AB112" s="50" t="b">
        <v>0</v>
      </c>
      <c r="AC112" s="52" t="b">
        <v>0</v>
      </c>
      <c r="AD112" s="50" t="b">
        <v>0</v>
      </c>
      <c r="AE112" s="171">
        <f t="shared" si="0"/>
        <v>0</v>
      </c>
      <c r="AF112" s="171" t="s">
        <v>4502</v>
      </c>
      <c r="AG112" s="47"/>
      <c r="AH112" s="170" t="s">
        <v>122</v>
      </c>
      <c r="AI112" s="171" t="s">
        <v>123</v>
      </c>
      <c r="AJ112" s="49" t="b">
        <v>0</v>
      </c>
      <c r="AK112" s="49" t="b">
        <v>0</v>
      </c>
      <c r="AL112" s="49" t="b">
        <v>0</v>
      </c>
      <c r="AM112" s="50" t="b">
        <v>0</v>
      </c>
      <c r="AN112" s="50" t="b">
        <v>0</v>
      </c>
      <c r="AO112" s="50" t="b">
        <v>0</v>
      </c>
      <c r="AP112" s="50" t="b">
        <v>1</v>
      </c>
      <c r="AQ112" s="52" t="b">
        <v>1</v>
      </c>
      <c r="AR112" s="50" t="b">
        <v>0</v>
      </c>
      <c r="AS112" s="172">
        <f t="shared" si="1"/>
        <v>0</v>
      </c>
      <c r="AT112" s="173">
        <f t="shared" si="19"/>
        <v>0</v>
      </c>
      <c r="AU112" s="170"/>
      <c r="AV112" s="171"/>
      <c r="AW112" s="49" t="b">
        <f t="shared" si="17"/>
        <v>0</v>
      </c>
      <c r="AX112" s="50" t="b">
        <f t="shared" si="18"/>
        <v>1</v>
      </c>
      <c r="AY112" s="173">
        <f t="shared" si="5"/>
        <v>0</v>
      </c>
      <c r="AZ112" s="173">
        <f t="shared" si="20"/>
        <v>1</v>
      </c>
    </row>
    <row r="113" spans="1:52" ht="27">
      <c r="A113" s="158">
        <v>111</v>
      </c>
      <c r="B113" s="158" t="s">
        <v>3653</v>
      </c>
      <c r="C113" s="158" t="s">
        <v>175</v>
      </c>
      <c r="D113" s="158" t="s">
        <v>4503</v>
      </c>
      <c r="E113" s="158"/>
      <c r="F113" s="158"/>
      <c r="G113" s="158"/>
      <c r="H113" s="177" t="s">
        <v>4504</v>
      </c>
      <c r="I113" s="177" t="s">
        <v>4505</v>
      </c>
      <c r="J113" s="158"/>
      <c r="K113" s="158" t="s">
        <v>594</v>
      </c>
      <c r="L113" s="158" t="s">
        <v>594</v>
      </c>
      <c r="M113" s="158"/>
      <c r="N113" s="158"/>
      <c r="O113" s="158" t="s">
        <v>594</v>
      </c>
      <c r="P113" s="158"/>
      <c r="Q113" s="158"/>
      <c r="R113" s="158"/>
      <c r="S113" s="180">
        <v>85100000000</v>
      </c>
      <c r="T113" s="162" t="s">
        <v>477</v>
      </c>
      <c r="U113" s="163" t="s">
        <v>478</v>
      </c>
      <c r="V113" s="49" t="b">
        <v>0</v>
      </c>
      <c r="W113" s="49" t="b">
        <v>0</v>
      </c>
      <c r="X113" s="49" t="b">
        <v>0</v>
      </c>
      <c r="Y113" s="50" t="b">
        <v>0</v>
      </c>
      <c r="Z113" s="50" t="b">
        <v>0</v>
      </c>
      <c r="AA113" s="50" t="b">
        <v>0</v>
      </c>
      <c r="AB113" s="50" t="b">
        <v>1</v>
      </c>
      <c r="AC113" s="52" t="b">
        <v>0</v>
      </c>
      <c r="AD113" s="50" t="b">
        <v>1</v>
      </c>
      <c r="AE113" s="163">
        <f t="shared" si="0"/>
        <v>0</v>
      </c>
      <c r="AF113" s="163" t="s">
        <v>4506</v>
      </c>
      <c r="AG113" s="47"/>
      <c r="AH113" s="162" t="s">
        <v>122</v>
      </c>
      <c r="AI113" s="163" t="s">
        <v>123</v>
      </c>
      <c r="AJ113" s="49" t="b">
        <v>0</v>
      </c>
      <c r="AK113" s="49" t="b">
        <v>0</v>
      </c>
      <c r="AL113" s="49" t="b">
        <v>0</v>
      </c>
      <c r="AM113" s="50" t="b">
        <v>0</v>
      </c>
      <c r="AN113" s="50" t="b">
        <v>0</v>
      </c>
      <c r="AO113" s="50" t="b">
        <v>0</v>
      </c>
      <c r="AP113" s="50" t="b">
        <v>1</v>
      </c>
      <c r="AQ113" s="52" t="b">
        <v>0</v>
      </c>
      <c r="AR113" s="50" t="b">
        <v>0</v>
      </c>
      <c r="AS113" s="164">
        <f t="shared" si="1"/>
        <v>0</v>
      </c>
      <c r="AT113" s="165">
        <f t="shared" si="19"/>
        <v>0</v>
      </c>
      <c r="AU113" s="162"/>
      <c r="AV113" s="163"/>
      <c r="AW113" s="49" t="b">
        <f t="shared" si="17"/>
        <v>0</v>
      </c>
      <c r="AX113" s="50" t="b">
        <f t="shared" si="18"/>
        <v>1</v>
      </c>
      <c r="AY113" s="165">
        <f t="shared" si="5"/>
        <v>0</v>
      </c>
      <c r="AZ113" s="165">
        <f t="shared" si="20"/>
        <v>1</v>
      </c>
    </row>
    <row r="114" spans="1:52" ht="27">
      <c r="A114" s="166">
        <v>112</v>
      </c>
      <c r="B114" s="166" t="s">
        <v>3653</v>
      </c>
      <c r="C114" s="166" t="s">
        <v>175</v>
      </c>
      <c r="D114" s="166" t="s">
        <v>4507</v>
      </c>
      <c r="E114" s="166"/>
      <c r="F114" s="166"/>
      <c r="G114" s="166"/>
      <c r="H114" s="175" t="s">
        <v>4508</v>
      </c>
      <c r="I114" s="175" t="s">
        <v>4509</v>
      </c>
      <c r="J114" s="166"/>
      <c r="K114" s="166" t="s">
        <v>594</v>
      </c>
      <c r="L114" s="166" t="s">
        <v>594</v>
      </c>
      <c r="M114" s="166"/>
      <c r="N114" s="166"/>
      <c r="O114" s="166" t="s">
        <v>594</v>
      </c>
      <c r="P114" s="166"/>
      <c r="Q114" s="166"/>
      <c r="R114" s="166"/>
      <c r="S114" s="178">
        <v>85200000000</v>
      </c>
      <c r="T114" s="170" t="s">
        <v>477</v>
      </c>
      <c r="U114" s="171" t="s">
        <v>478</v>
      </c>
      <c r="V114" s="49" t="b">
        <v>0</v>
      </c>
      <c r="W114" s="49" t="b">
        <v>0</v>
      </c>
      <c r="X114" s="49" t="b">
        <v>0</v>
      </c>
      <c r="Y114" s="50" t="b">
        <v>0</v>
      </c>
      <c r="Z114" s="50" t="b">
        <v>0</v>
      </c>
      <c r="AA114" s="50" t="b">
        <v>0</v>
      </c>
      <c r="AB114" s="50" t="b">
        <v>1</v>
      </c>
      <c r="AC114" s="52" t="b">
        <v>0</v>
      </c>
      <c r="AD114" s="50" t="b">
        <v>0</v>
      </c>
      <c r="AE114" s="171">
        <f t="shared" si="0"/>
        <v>0</v>
      </c>
      <c r="AF114" s="171" t="s">
        <v>4510</v>
      </c>
      <c r="AG114" s="47"/>
      <c r="AH114" s="170" t="s">
        <v>122</v>
      </c>
      <c r="AI114" s="171" t="s">
        <v>123</v>
      </c>
      <c r="AJ114" s="49" t="b">
        <v>0</v>
      </c>
      <c r="AK114" s="49" t="b">
        <v>0</v>
      </c>
      <c r="AL114" s="49" t="b">
        <v>0</v>
      </c>
      <c r="AM114" s="50" t="b">
        <v>0</v>
      </c>
      <c r="AN114" s="50" t="b">
        <v>0</v>
      </c>
      <c r="AO114" s="50" t="b">
        <v>0</v>
      </c>
      <c r="AP114" s="50" t="b">
        <v>1</v>
      </c>
      <c r="AQ114" s="52" t="b">
        <v>0</v>
      </c>
      <c r="AR114" s="50" t="b">
        <v>0</v>
      </c>
      <c r="AS114" s="172">
        <f t="shared" si="1"/>
        <v>0</v>
      </c>
      <c r="AT114" s="173">
        <f t="shared" si="19"/>
        <v>0</v>
      </c>
      <c r="AU114" s="170"/>
      <c r="AV114" s="171"/>
      <c r="AW114" s="49" t="b">
        <f t="shared" si="17"/>
        <v>0</v>
      </c>
      <c r="AX114" s="50" t="b">
        <f t="shared" si="18"/>
        <v>1</v>
      </c>
      <c r="AY114" s="173">
        <f t="shared" si="5"/>
        <v>0</v>
      </c>
      <c r="AZ114" s="173">
        <f t="shared" si="20"/>
        <v>1</v>
      </c>
    </row>
    <row r="115" spans="1:52" ht="27">
      <c r="A115" s="158">
        <v>113</v>
      </c>
      <c r="B115" s="158" t="s">
        <v>3653</v>
      </c>
      <c r="C115" s="158" t="s">
        <v>4511</v>
      </c>
      <c r="D115" s="158" t="s">
        <v>4512</v>
      </c>
      <c r="E115" s="159">
        <v>2019</v>
      </c>
      <c r="F115" s="158" t="s">
        <v>2502</v>
      </c>
      <c r="G115" s="159">
        <v>155</v>
      </c>
      <c r="H115" s="158" t="s">
        <v>4513</v>
      </c>
      <c r="I115" s="160" t="s">
        <v>4514</v>
      </c>
      <c r="J115" s="158" t="s">
        <v>4515</v>
      </c>
      <c r="K115" s="158" t="s">
        <v>4516</v>
      </c>
      <c r="L115" s="286" t="s">
        <v>4517</v>
      </c>
      <c r="M115" s="287"/>
      <c r="N115" s="158" t="s">
        <v>176</v>
      </c>
      <c r="O115" s="161">
        <v>43466</v>
      </c>
      <c r="P115" s="158"/>
      <c r="Q115" s="158" t="s">
        <v>119</v>
      </c>
      <c r="R115" s="158" t="s">
        <v>120</v>
      </c>
      <c r="S115" s="158" t="s">
        <v>4518</v>
      </c>
      <c r="T115" s="162" t="s">
        <v>477</v>
      </c>
      <c r="U115" s="163" t="s">
        <v>478</v>
      </c>
      <c r="V115" s="49" t="b">
        <v>0</v>
      </c>
      <c r="W115" s="49" t="b">
        <v>0</v>
      </c>
      <c r="X115" s="49" t="b">
        <v>0</v>
      </c>
      <c r="Y115" s="50" t="b">
        <v>1</v>
      </c>
      <c r="Z115" s="50" t="b">
        <v>0</v>
      </c>
      <c r="AA115" s="50" t="b">
        <v>0</v>
      </c>
      <c r="AB115" s="50" t="b">
        <v>0</v>
      </c>
      <c r="AC115" s="52" t="b">
        <v>0</v>
      </c>
      <c r="AD115" s="50" t="b">
        <v>0</v>
      </c>
      <c r="AE115" s="163">
        <f t="shared" si="0"/>
        <v>0</v>
      </c>
      <c r="AF115" s="163" t="s">
        <v>4502</v>
      </c>
      <c r="AG115" s="47"/>
      <c r="AH115" s="162" t="s">
        <v>122</v>
      </c>
      <c r="AI115" s="163" t="s">
        <v>123</v>
      </c>
      <c r="AJ115" s="49" t="b">
        <v>0</v>
      </c>
      <c r="AK115" s="49" t="b">
        <v>0</v>
      </c>
      <c r="AL115" s="49" t="b">
        <v>0</v>
      </c>
      <c r="AM115" s="50" t="b">
        <v>0</v>
      </c>
      <c r="AN115" s="50" t="b">
        <v>0</v>
      </c>
      <c r="AO115" s="50" t="b">
        <v>0</v>
      </c>
      <c r="AP115" s="50" t="b">
        <v>1</v>
      </c>
      <c r="AQ115" s="52" t="b">
        <v>0</v>
      </c>
      <c r="AR115" s="50" t="b">
        <v>0</v>
      </c>
      <c r="AS115" s="164">
        <f t="shared" si="1"/>
        <v>0</v>
      </c>
      <c r="AT115" s="165">
        <f t="shared" si="19"/>
        <v>0</v>
      </c>
      <c r="AU115" s="162"/>
      <c r="AV115" s="163"/>
      <c r="AW115" s="49" t="b">
        <f t="shared" si="17"/>
        <v>0</v>
      </c>
      <c r="AX115" s="50" t="b">
        <f t="shared" si="18"/>
        <v>1</v>
      </c>
      <c r="AY115" s="165">
        <f t="shared" si="5"/>
        <v>0</v>
      </c>
      <c r="AZ115" s="165">
        <f t="shared" si="20"/>
        <v>1</v>
      </c>
    </row>
    <row r="116" spans="1:52" ht="27">
      <c r="A116" s="166">
        <v>114</v>
      </c>
      <c r="B116" s="166" t="s">
        <v>3653</v>
      </c>
      <c r="C116" s="166" t="s">
        <v>4511</v>
      </c>
      <c r="D116" s="166" t="s">
        <v>4519</v>
      </c>
      <c r="E116" s="167">
        <v>2023</v>
      </c>
      <c r="F116" s="166" t="s">
        <v>4520</v>
      </c>
      <c r="G116" s="167">
        <v>43</v>
      </c>
      <c r="H116" s="166" t="s">
        <v>4521</v>
      </c>
      <c r="I116" s="168" t="s">
        <v>4522</v>
      </c>
      <c r="J116" s="166" t="s">
        <v>4523</v>
      </c>
      <c r="K116" s="166" t="s">
        <v>4524</v>
      </c>
      <c r="L116" s="166" t="s">
        <v>4525</v>
      </c>
      <c r="M116" s="166"/>
      <c r="N116" s="166" t="s">
        <v>4526</v>
      </c>
      <c r="O116" s="169">
        <v>44986</v>
      </c>
      <c r="P116" s="166"/>
      <c r="Q116" s="166" t="s">
        <v>119</v>
      </c>
      <c r="R116" s="166" t="s">
        <v>120</v>
      </c>
      <c r="S116" s="166" t="s">
        <v>4527</v>
      </c>
      <c r="T116" s="170" t="s">
        <v>477</v>
      </c>
      <c r="U116" s="171" t="s">
        <v>478</v>
      </c>
      <c r="V116" s="49" t="b">
        <v>0</v>
      </c>
      <c r="W116" s="49" t="b">
        <v>0</v>
      </c>
      <c r="X116" s="49" t="b">
        <v>0</v>
      </c>
      <c r="Y116" s="50" t="b">
        <v>0</v>
      </c>
      <c r="Z116" s="50" t="b">
        <v>0</v>
      </c>
      <c r="AA116" s="50" t="b">
        <v>0</v>
      </c>
      <c r="AB116" s="50" t="b">
        <v>0</v>
      </c>
      <c r="AC116" s="52" t="b">
        <v>0</v>
      </c>
      <c r="AD116" s="50" t="b">
        <v>1</v>
      </c>
      <c r="AE116" s="171">
        <f t="shared" si="0"/>
        <v>0</v>
      </c>
      <c r="AF116" s="171" t="s">
        <v>4528</v>
      </c>
      <c r="AG116" s="47"/>
      <c r="AH116" s="170" t="s">
        <v>122</v>
      </c>
      <c r="AI116" s="171" t="s">
        <v>123</v>
      </c>
      <c r="AJ116" s="49" t="b">
        <v>0</v>
      </c>
      <c r="AK116" s="49" t="b">
        <v>0</v>
      </c>
      <c r="AL116" s="49" t="b">
        <v>0</v>
      </c>
      <c r="AM116" s="50" t="b">
        <v>0</v>
      </c>
      <c r="AN116" s="50" t="b">
        <v>0</v>
      </c>
      <c r="AO116" s="50" t="b">
        <v>0</v>
      </c>
      <c r="AP116" s="50" t="b">
        <v>0</v>
      </c>
      <c r="AQ116" s="52" t="b">
        <v>0</v>
      </c>
      <c r="AR116" s="50" t="b">
        <v>1</v>
      </c>
      <c r="AS116" s="172">
        <f t="shared" si="1"/>
        <v>0</v>
      </c>
      <c r="AT116" s="173">
        <f t="shared" si="19"/>
        <v>0</v>
      </c>
      <c r="AU116" s="170"/>
      <c r="AV116" s="171"/>
      <c r="AW116" s="49" t="b">
        <f t="shared" si="17"/>
        <v>0</v>
      </c>
      <c r="AX116" s="50" t="b">
        <f t="shared" si="18"/>
        <v>1</v>
      </c>
      <c r="AY116" s="173">
        <f t="shared" si="5"/>
        <v>0</v>
      </c>
      <c r="AZ116" s="173">
        <f t="shared" si="20"/>
        <v>1</v>
      </c>
    </row>
    <row r="117" spans="1:52" ht="27">
      <c r="A117" s="158">
        <v>115</v>
      </c>
      <c r="B117" s="158" t="s">
        <v>3653</v>
      </c>
      <c r="C117" s="158" t="s">
        <v>4511</v>
      </c>
      <c r="D117" s="158" t="s">
        <v>4529</v>
      </c>
      <c r="E117" s="159">
        <v>2022</v>
      </c>
      <c r="F117" s="158" t="s">
        <v>4530</v>
      </c>
      <c r="G117" s="159">
        <v>47</v>
      </c>
      <c r="H117" s="158" t="s">
        <v>4531</v>
      </c>
      <c r="I117" s="160" t="s">
        <v>4532</v>
      </c>
      <c r="J117" s="158" t="s">
        <v>4533</v>
      </c>
      <c r="K117" s="158" t="s">
        <v>4534</v>
      </c>
      <c r="L117" s="286" t="s">
        <v>4535</v>
      </c>
      <c r="M117" s="287"/>
      <c r="N117" s="158" t="s">
        <v>1056</v>
      </c>
      <c r="O117" s="161">
        <v>44835</v>
      </c>
      <c r="P117" s="158"/>
      <c r="Q117" s="158" t="s">
        <v>119</v>
      </c>
      <c r="R117" s="158" t="s">
        <v>120</v>
      </c>
      <c r="S117" s="158" t="s">
        <v>4536</v>
      </c>
      <c r="T117" s="162" t="s">
        <v>477</v>
      </c>
      <c r="U117" s="163" t="s">
        <v>478</v>
      </c>
      <c r="V117" s="49" t="b">
        <v>0</v>
      </c>
      <c r="W117" s="49" t="b">
        <v>0</v>
      </c>
      <c r="X117" s="49" t="b">
        <v>0</v>
      </c>
      <c r="Y117" s="50" t="b">
        <v>0</v>
      </c>
      <c r="Z117" s="50" t="b">
        <v>0</v>
      </c>
      <c r="AA117" s="50" t="b">
        <v>0</v>
      </c>
      <c r="AB117" s="50" t="b">
        <v>0</v>
      </c>
      <c r="AC117" s="52" t="b">
        <v>1</v>
      </c>
      <c r="AD117" s="50" t="b">
        <v>1</v>
      </c>
      <c r="AE117" s="163">
        <f t="shared" si="0"/>
        <v>0</v>
      </c>
      <c r="AF117" s="163" t="s">
        <v>4537</v>
      </c>
      <c r="AG117" s="47"/>
      <c r="AH117" s="162" t="s">
        <v>122</v>
      </c>
      <c r="AI117" s="163" t="s">
        <v>123</v>
      </c>
      <c r="AJ117" s="49" t="b">
        <v>0</v>
      </c>
      <c r="AK117" s="49" t="b">
        <v>0</v>
      </c>
      <c r="AL117" s="49" t="b">
        <v>0</v>
      </c>
      <c r="AM117" s="50" t="b">
        <v>0</v>
      </c>
      <c r="AN117" s="50" t="b">
        <v>0</v>
      </c>
      <c r="AO117" s="50" t="b">
        <v>0</v>
      </c>
      <c r="AP117" s="50" t="b">
        <v>0</v>
      </c>
      <c r="AQ117" s="52" t="b">
        <v>0</v>
      </c>
      <c r="AR117" s="50" t="b">
        <v>1</v>
      </c>
      <c r="AS117" s="164">
        <f t="shared" si="1"/>
        <v>0</v>
      </c>
      <c r="AT117" s="165">
        <f t="shared" si="19"/>
        <v>0</v>
      </c>
      <c r="AU117" s="162"/>
      <c r="AV117" s="163"/>
      <c r="AW117" s="49" t="b">
        <f t="shared" si="17"/>
        <v>0</v>
      </c>
      <c r="AX117" s="50" t="b">
        <f t="shared" si="18"/>
        <v>1</v>
      </c>
      <c r="AY117" s="165">
        <f t="shared" si="5"/>
        <v>0</v>
      </c>
      <c r="AZ117" s="165">
        <f t="shared" si="20"/>
        <v>1</v>
      </c>
    </row>
    <row r="118" spans="1:52" ht="27">
      <c r="A118" s="166">
        <v>116</v>
      </c>
      <c r="B118" s="166" t="s">
        <v>3653</v>
      </c>
      <c r="C118" s="166" t="s">
        <v>4511</v>
      </c>
      <c r="D118" s="166" t="s">
        <v>4538</v>
      </c>
      <c r="E118" s="167">
        <v>2021</v>
      </c>
      <c r="F118" s="166" t="s">
        <v>4539</v>
      </c>
      <c r="G118" s="167">
        <v>45</v>
      </c>
      <c r="H118" s="166" t="s">
        <v>4540</v>
      </c>
      <c r="I118" s="168" t="s">
        <v>4541</v>
      </c>
      <c r="J118" s="166" t="s">
        <v>4542</v>
      </c>
      <c r="K118" s="166" t="s">
        <v>4543</v>
      </c>
      <c r="L118" s="284" t="s">
        <v>4544</v>
      </c>
      <c r="M118" s="285"/>
      <c r="N118" s="166" t="s">
        <v>2520</v>
      </c>
      <c r="O118" s="169">
        <v>44368</v>
      </c>
      <c r="P118" s="166"/>
      <c r="Q118" s="166" t="s">
        <v>119</v>
      </c>
      <c r="R118" s="166" t="s">
        <v>120</v>
      </c>
      <c r="S118" s="166" t="s">
        <v>4545</v>
      </c>
      <c r="T118" s="170" t="s">
        <v>477</v>
      </c>
      <c r="U118" s="171" t="s">
        <v>478</v>
      </c>
      <c r="V118" s="49" t="b">
        <v>0</v>
      </c>
      <c r="W118" s="49" t="b">
        <v>0</v>
      </c>
      <c r="X118" s="49" t="b">
        <v>0</v>
      </c>
      <c r="Y118" s="50" t="b">
        <v>0</v>
      </c>
      <c r="Z118" s="50" t="b">
        <v>0</v>
      </c>
      <c r="AA118" s="50" t="b">
        <v>0</v>
      </c>
      <c r="AB118" s="50" t="b">
        <v>0</v>
      </c>
      <c r="AC118" s="52" t="b">
        <v>0</v>
      </c>
      <c r="AD118" s="50" t="b">
        <v>1</v>
      </c>
      <c r="AE118" s="171">
        <f t="shared" si="0"/>
        <v>0</v>
      </c>
      <c r="AF118" s="171" t="s">
        <v>4546</v>
      </c>
      <c r="AG118" s="47"/>
      <c r="AH118" s="170" t="s">
        <v>122</v>
      </c>
      <c r="AI118" s="171" t="s">
        <v>123</v>
      </c>
      <c r="AJ118" s="49" t="b">
        <v>1</v>
      </c>
      <c r="AK118" s="49" t="b">
        <v>0</v>
      </c>
      <c r="AL118" s="49" t="b">
        <v>0</v>
      </c>
      <c r="AM118" s="50" t="b">
        <v>0</v>
      </c>
      <c r="AN118" s="50" t="b">
        <v>0</v>
      </c>
      <c r="AO118" s="50" t="b">
        <v>0</v>
      </c>
      <c r="AP118" s="50" t="b">
        <v>0</v>
      </c>
      <c r="AQ118" s="52" t="b">
        <v>0</v>
      </c>
      <c r="AR118" s="50" t="b">
        <v>0</v>
      </c>
      <c r="AS118" s="172">
        <f t="shared" si="1"/>
        <v>1</v>
      </c>
      <c r="AT118" s="173">
        <f t="shared" si="19"/>
        <v>1</v>
      </c>
      <c r="AU118" s="170" t="s">
        <v>122</v>
      </c>
      <c r="AV118" s="171" t="s">
        <v>3740</v>
      </c>
      <c r="AW118" s="49"/>
      <c r="AX118" s="50" t="b">
        <v>1</v>
      </c>
      <c r="AY118" s="173">
        <f t="shared" si="5"/>
        <v>0</v>
      </c>
      <c r="AZ118" s="173">
        <f t="shared" si="20"/>
        <v>1</v>
      </c>
    </row>
    <row r="119" spans="1:52" ht="27">
      <c r="A119" s="158">
        <v>117</v>
      </c>
      <c r="B119" s="158" t="s">
        <v>3653</v>
      </c>
      <c r="C119" s="158" t="s">
        <v>4511</v>
      </c>
      <c r="D119" s="158" t="s">
        <v>4547</v>
      </c>
      <c r="E119" s="159">
        <v>2019</v>
      </c>
      <c r="F119" s="158" t="s">
        <v>2502</v>
      </c>
      <c r="G119" s="159">
        <v>28</v>
      </c>
      <c r="H119" s="158" t="s">
        <v>4548</v>
      </c>
      <c r="I119" s="160" t="s">
        <v>4549</v>
      </c>
      <c r="J119" s="158" t="s">
        <v>4550</v>
      </c>
      <c r="K119" s="158" t="s">
        <v>4551</v>
      </c>
      <c r="L119" s="286" t="s">
        <v>4552</v>
      </c>
      <c r="M119" s="287"/>
      <c r="N119" s="158" t="s">
        <v>176</v>
      </c>
      <c r="O119" s="161">
        <v>43800</v>
      </c>
      <c r="P119" s="158"/>
      <c r="Q119" s="158" t="s">
        <v>119</v>
      </c>
      <c r="R119" s="158" t="s">
        <v>120</v>
      </c>
      <c r="S119" s="158" t="s">
        <v>4553</v>
      </c>
      <c r="T119" s="162" t="s">
        <v>477</v>
      </c>
      <c r="U119" s="163" t="s">
        <v>478</v>
      </c>
      <c r="V119" s="49" t="b">
        <v>0</v>
      </c>
      <c r="W119" s="49" t="b">
        <v>0</v>
      </c>
      <c r="X119" s="49" t="b">
        <v>0</v>
      </c>
      <c r="Y119" s="50" t="b">
        <v>1</v>
      </c>
      <c r="Z119" s="50" t="b">
        <v>0</v>
      </c>
      <c r="AA119" s="50" t="b">
        <v>0</v>
      </c>
      <c r="AB119" s="50" t="b">
        <v>0</v>
      </c>
      <c r="AC119" s="52" t="b">
        <v>0</v>
      </c>
      <c r="AD119" s="50" t="b">
        <v>0</v>
      </c>
      <c r="AE119" s="163">
        <f t="shared" si="0"/>
        <v>0</v>
      </c>
      <c r="AF119" s="163" t="s">
        <v>4502</v>
      </c>
      <c r="AG119" s="47"/>
      <c r="AH119" s="162" t="s">
        <v>122</v>
      </c>
      <c r="AI119" s="163" t="s">
        <v>123</v>
      </c>
      <c r="AJ119" s="49" t="b">
        <v>0</v>
      </c>
      <c r="AK119" s="49" t="b">
        <v>0</v>
      </c>
      <c r="AL119" s="49" t="b">
        <v>0</v>
      </c>
      <c r="AM119" s="50" t="b">
        <v>0</v>
      </c>
      <c r="AN119" s="50" t="b">
        <v>0</v>
      </c>
      <c r="AO119" s="50" t="b">
        <v>0</v>
      </c>
      <c r="AP119" s="50" t="b">
        <v>0</v>
      </c>
      <c r="AQ119" s="52" t="b">
        <v>0</v>
      </c>
      <c r="AR119" s="50" t="b">
        <v>1</v>
      </c>
      <c r="AS119" s="164">
        <f t="shared" si="1"/>
        <v>0</v>
      </c>
      <c r="AT119" s="165">
        <f t="shared" si="19"/>
        <v>0</v>
      </c>
      <c r="AU119" s="162"/>
      <c r="AV119" s="163"/>
      <c r="AW119" s="49" t="b">
        <f t="shared" ref="AW119:AW141" si="21">IF(AND(AE119,AS119,NOT(AT119)),TRUE,FALSE)</f>
        <v>0</v>
      </c>
      <c r="AX119" s="50" t="b">
        <f t="shared" ref="AX119:AX141" si="22">IF(AND(NOT(AE119),NOT(AS119)),TRUE,FALSE)</f>
        <v>1</v>
      </c>
      <c r="AY119" s="165">
        <f t="shared" si="5"/>
        <v>0</v>
      </c>
      <c r="AZ119" s="165">
        <f t="shared" si="20"/>
        <v>1</v>
      </c>
    </row>
    <row r="120" spans="1:52" ht="27">
      <c r="A120" s="166">
        <v>118</v>
      </c>
      <c r="B120" s="166" t="s">
        <v>3653</v>
      </c>
      <c r="C120" s="166" t="s">
        <v>4511</v>
      </c>
      <c r="D120" s="166" t="s">
        <v>4554</v>
      </c>
      <c r="E120" s="167">
        <v>2020</v>
      </c>
      <c r="F120" s="166" t="s">
        <v>4555</v>
      </c>
      <c r="G120" s="167">
        <v>383</v>
      </c>
      <c r="H120" s="166" t="s">
        <v>4556</v>
      </c>
      <c r="I120" s="168" t="s">
        <v>4557</v>
      </c>
      <c r="J120" s="166" t="s">
        <v>4558</v>
      </c>
      <c r="K120" s="166" t="s">
        <v>4559</v>
      </c>
      <c r="L120" s="284" t="s">
        <v>4560</v>
      </c>
      <c r="M120" s="285"/>
      <c r="N120" s="166" t="s">
        <v>3407</v>
      </c>
      <c r="O120" s="169">
        <v>44186</v>
      </c>
      <c r="P120" s="167">
        <v>32128588</v>
      </c>
      <c r="Q120" s="166" t="s">
        <v>119</v>
      </c>
      <c r="R120" s="166" t="s">
        <v>120</v>
      </c>
      <c r="S120" s="166" t="s">
        <v>4561</v>
      </c>
      <c r="T120" s="170" t="s">
        <v>477</v>
      </c>
      <c r="U120" s="171" t="s">
        <v>478</v>
      </c>
      <c r="V120" s="49" t="b">
        <v>1</v>
      </c>
      <c r="W120" s="49" t="b">
        <v>0</v>
      </c>
      <c r="X120" s="49" t="b">
        <v>0</v>
      </c>
      <c r="Y120" s="50" t="b">
        <v>0</v>
      </c>
      <c r="Z120" s="50" t="b">
        <v>0</v>
      </c>
      <c r="AA120" s="50" t="b">
        <v>0</v>
      </c>
      <c r="AB120" s="50" t="b">
        <v>0</v>
      </c>
      <c r="AC120" s="52" t="b">
        <v>0</v>
      </c>
      <c r="AD120" s="50" t="b">
        <v>0</v>
      </c>
      <c r="AE120" s="171">
        <f t="shared" si="0"/>
        <v>1</v>
      </c>
      <c r="AF120" s="171"/>
      <c r="AG120" s="47"/>
      <c r="AH120" s="170" t="s">
        <v>122</v>
      </c>
      <c r="AI120" s="171" t="s">
        <v>123</v>
      </c>
      <c r="AJ120" s="49" t="b">
        <v>1</v>
      </c>
      <c r="AK120" s="49" t="b">
        <v>0</v>
      </c>
      <c r="AL120" s="49" t="b">
        <v>0</v>
      </c>
      <c r="AM120" s="50" t="b">
        <v>0</v>
      </c>
      <c r="AN120" s="50" t="b">
        <v>0</v>
      </c>
      <c r="AO120" s="50" t="b">
        <v>0</v>
      </c>
      <c r="AP120" s="50" t="b">
        <v>0</v>
      </c>
      <c r="AQ120" s="52" t="b">
        <v>0</v>
      </c>
      <c r="AR120" s="50" t="b">
        <v>0</v>
      </c>
      <c r="AS120" s="172">
        <f t="shared" si="1"/>
        <v>1</v>
      </c>
      <c r="AT120" s="173">
        <f t="shared" si="19"/>
        <v>0</v>
      </c>
      <c r="AU120" s="170"/>
      <c r="AV120" s="171"/>
      <c r="AW120" s="49" t="b">
        <f t="shared" si="21"/>
        <v>1</v>
      </c>
      <c r="AX120" s="50" t="b">
        <f t="shared" si="22"/>
        <v>0</v>
      </c>
      <c r="AY120" s="173">
        <f t="shared" si="5"/>
        <v>0</v>
      </c>
      <c r="AZ120" s="173">
        <f t="shared" si="20"/>
        <v>1</v>
      </c>
    </row>
    <row r="121" spans="1:52" ht="27">
      <c r="A121" s="158">
        <v>119</v>
      </c>
      <c r="B121" s="158" t="s">
        <v>3653</v>
      </c>
      <c r="C121" s="158" t="s">
        <v>4562</v>
      </c>
      <c r="D121" s="158" t="s">
        <v>4563</v>
      </c>
      <c r="E121" s="159">
        <v>2019</v>
      </c>
      <c r="F121" s="158" t="s">
        <v>4564</v>
      </c>
      <c r="G121" s="159">
        <v>3</v>
      </c>
      <c r="H121" s="158" t="s">
        <v>4565</v>
      </c>
      <c r="I121" s="160" t="s">
        <v>4566</v>
      </c>
      <c r="J121" s="158" t="s">
        <v>4567</v>
      </c>
      <c r="K121" s="158" t="s">
        <v>4568</v>
      </c>
      <c r="L121" s="286" t="s">
        <v>4569</v>
      </c>
      <c r="M121" s="287"/>
      <c r="N121" s="158" t="s">
        <v>775</v>
      </c>
      <c r="O121" s="161">
        <v>43767</v>
      </c>
      <c r="P121" s="158"/>
      <c r="Q121" s="158" t="s">
        <v>119</v>
      </c>
      <c r="R121" s="158" t="s">
        <v>4061</v>
      </c>
      <c r="S121" s="158" t="s">
        <v>4570</v>
      </c>
      <c r="T121" s="162" t="s">
        <v>477</v>
      </c>
      <c r="U121" s="163" t="s">
        <v>478</v>
      </c>
      <c r="V121" s="49" t="b">
        <v>0</v>
      </c>
      <c r="W121" s="49" t="b">
        <v>0</v>
      </c>
      <c r="X121" s="49" t="b">
        <v>0</v>
      </c>
      <c r="Y121" s="50" t="b">
        <v>0</v>
      </c>
      <c r="Z121" s="50" t="b">
        <v>0</v>
      </c>
      <c r="AA121" s="50" t="b">
        <v>0</v>
      </c>
      <c r="AB121" s="50" t="b">
        <v>1</v>
      </c>
      <c r="AC121" s="52" t="b">
        <v>0</v>
      </c>
      <c r="AD121" s="50" t="b">
        <v>0</v>
      </c>
      <c r="AE121" s="163">
        <f t="shared" si="0"/>
        <v>0</v>
      </c>
      <c r="AF121" s="163"/>
      <c r="AG121" s="47"/>
      <c r="AH121" s="162" t="s">
        <v>122</v>
      </c>
      <c r="AI121" s="163" t="s">
        <v>123</v>
      </c>
      <c r="AJ121" s="49" t="b">
        <v>0</v>
      </c>
      <c r="AK121" s="49" t="b">
        <v>0</v>
      </c>
      <c r="AL121" s="49" t="b">
        <v>0</v>
      </c>
      <c r="AM121" s="50" t="b">
        <v>0</v>
      </c>
      <c r="AN121" s="50" t="b">
        <v>0</v>
      </c>
      <c r="AO121" s="50" t="b">
        <v>0</v>
      </c>
      <c r="AP121" s="50" t="b">
        <v>0</v>
      </c>
      <c r="AQ121" s="52" t="b">
        <v>0</v>
      </c>
      <c r="AR121" s="50" t="b">
        <v>1</v>
      </c>
      <c r="AS121" s="164">
        <f t="shared" si="1"/>
        <v>0</v>
      </c>
      <c r="AT121" s="165">
        <f t="shared" si="19"/>
        <v>0</v>
      </c>
      <c r="AU121" s="162"/>
      <c r="AV121" s="163"/>
      <c r="AW121" s="49" t="b">
        <f t="shared" si="21"/>
        <v>0</v>
      </c>
      <c r="AX121" s="50" t="b">
        <f t="shared" si="22"/>
        <v>1</v>
      </c>
      <c r="AY121" s="165">
        <f t="shared" si="5"/>
        <v>0</v>
      </c>
      <c r="AZ121" s="165">
        <f t="shared" si="20"/>
        <v>1</v>
      </c>
    </row>
    <row r="122" spans="1:52" ht="27">
      <c r="A122" s="166">
        <v>120</v>
      </c>
      <c r="B122" s="166" t="s">
        <v>3653</v>
      </c>
      <c r="C122" s="166" t="s">
        <v>4562</v>
      </c>
      <c r="D122" s="166" t="s">
        <v>4571</v>
      </c>
      <c r="E122" s="167">
        <v>2022</v>
      </c>
      <c r="F122" s="166" t="s">
        <v>390</v>
      </c>
      <c r="G122" s="167">
        <v>45</v>
      </c>
      <c r="H122" s="166" t="s">
        <v>4572</v>
      </c>
      <c r="I122" s="168" t="s">
        <v>4573</v>
      </c>
      <c r="J122" s="166" t="s">
        <v>4574</v>
      </c>
      <c r="K122" s="166" t="s">
        <v>4575</v>
      </c>
      <c r="L122" s="284" t="s">
        <v>4576</v>
      </c>
      <c r="M122" s="285"/>
      <c r="N122" s="166" t="s">
        <v>397</v>
      </c>
      <c r="O122" s="169">
        <v>44834</v>
      </c>
      <c r="P122" s="166"/>
      <c r="Q122" s="166" t="s">
        <v>119</v>
      </c>
      <c r="R122" s="166" t="s">
        <v>120</v>
      </c>
      <c r="S122" s="166" t="s">
        <v>4577</v>
      </c>
      <c r="T122" s="170" t="s">
        <v>871</v>
      </c>
      <c r="U122" s="171" t="s">
        <v>872</v>
      </c>
      <c r="V122" s="49" t="b">
        <v>0</v>
      </c>
      <c r="W122" s="49" t="b">
        <v>0</v>
      </c>
      <c r="X122" s="49" t="b">
        <v>0</v>
      </c>
      <c r="Y122" s="50" t="b">
        <v>0</v>
      </c>
      <c r="Z122" s="50" t="b">
        <v>0</v>
      </c>
      <c r="AA122" s="50" t="b">
        <v>0</v>
      </c>
      <c r="AB122" s="50" t="b">
        <v>0</v>
      </c>
      <c r="AC122" s="52" t="b">
        <v>1</v>
      </c>
      <c r="AD122" s="50" t="b">
        <v>0</v>
      </c>
      <c r="AE122" s="171">
        <f t="shared" si="0"/>
        <v>0</v>
      </c>
      <c r="AF122" s="185" t="s">
        <v>4578</v>
      </c>
      <c r="AG122" s="47"/>
      <c r="AH122" s="170" t="s">
        <v>122</v>
      </c>
      <c r="AI122" s="171" t="s">
        <v>670</v>
      </c>
      <c r="AJ122" s="49" t="b">
        <v>0</v>
      </c>
      <c r="AK122" s="49" t="b">
        <v>0</v>
      </c>
      <c r="AL122" s="49" t="b">
        <v>0</v>
      </c>
      <c r="AM122" s="50" t="b">
        <v>0</v>
      </c>
      <c r="AN122" s="50" t="b">
        <v>0</v>
      </c>
      <c r="AO122" s="50" t="b">
        <v>0</v>
      </c>
      <c r="AP122" s="50" t="b">
        <v>0</v>
      </c>
      <c r="AQ122" s="52" t="b">
        <v>1</v>
      </c>
      <c r="AR122" s="50" t="b">
        <v>0</v>
      </c>
      <c r="AS122" s="172">
        <f t="shared" si="1"/>
        <v>0</v>
      </c>
      <c r="AT122" s="173">
        <f t="shared" si="19"/>
        <v>0</v>
      </c>
      <c r="AU122" s="170"/>
      <c r="AV122" s="171"/>
      <c r="AW122" s="49" t="b">
        <f t="shared" si="21"/>
        <v>0</v>
      </c>
      <c r="AX122" s="50" t="b">
        <f t="shared" si="22"/>
        <v>1</v>
      </c>
      <c r="AY122" s="173">
        <f t="shared" si="5"/>
        <v>0</v>
      </c>
      <c r="AZ122" s="173">
        <f t="shared" si="20"/>
        <v>1</v>
      </c>
    </row>
    <row r="123" spans="1:52" ht="27">
      <c r="A123" s="158">
        <v>121</v>
      </c>
      <c r="B123" s="158" t="s">
        <v>3653</v>
      </c>
      <c r="C123" s="158" t="s">
        <v>4562</v>
      </c>
      <c r="D123" s="158" t="s">
        <v>4579</v>
      </c>
      <c r="E123" s="159">
        <v>2020</v>
      </c>
      <c r="F123" s="158" t="s">
        <v>4580</v>
      </c>
      <c r="G123" s="159">
        <v>26</v>
      </c>
      <c r="H123" s="158" t="s">
        <v>4581</v>
      </c>
      <c r="I123" s="160" t="s">
        <v>4582</v>
      </c>
      <c r="J123" s="158" t="s">
        <v>4583</v>
      </c>
      <c r="K123" s="158" t="s">
        <v>4584</v>
      </c>
      <c r="L123" s="286" t="s">
        <v>4585</v>
      </c>
      <c r="M123" s="287"/>
      <c r="N123" s="158" t="s">
        <v>4586</v>
      </c>
      <c r="O123" s="161">
        <v>44136</v>
      </c>
      <c r="P123" s="158"/>
      <c r="Q123" s="158" t="s">
        <v>119</v>
      </c>
      <c r="R123" s="158" t="s">
        <v>120</v>
      </c>
      <c r="S123" s="158" t="s">
        <v>4587</v>
      </c>
      <c r="T123" s="162" t="s">
        <v>871</v>
      </c>
      <c r="U123" s="163" t="s">
        <v>872</v>
      </c>
      <c r="V123" s="49" t="b">
        <v>0</v>
      </c>
      <c r="W123" s="49" t="b">
        <v>0</v>
      </c>
      <c r="X123" s="49" t="b">
        <v>0</v>
      </c>
      <c r="Y123" s="50" t="b">
        <v>0</v>
      </c>
      <c r="Z123" s="50" t="b">
        <v>0</v>
      </c>
      <c r="AA123" s="50" t="b">
        <v>0</v>
      </c>
      <c r="AB123" s="50" t="b">
        <v>0</v>
      </c>
      <c r="AC123" s="52" t="b">
        <v>0</v>
      </c>
      <c r="AD123" s="50" t="b">
        <v>1</v>
      </c>
      <c r="AE123" s="163">
        <f t="shared" si="0"/>
        <v>0</v>
      </c>
      <c r="AF123" s="59" t="s">
        <v>4588</v>
      </c>
      <c r="AG123" s="47"/>
      <c r="AH123" s="162" t="s">
        <v>122</v>
      </c>
      <c r="AI123" s="163" t="s">
        <v>670</v>
      </c>
      <c r="AJ123" s="49" t="b">
        <v>0</v>
      </c>
      <c r="AK123" s="49" t="b">
        <v>0</v>
      </c>
      <c r="AL123" s="49" t="b">
        <v>0</v>
      </c>
      <c r="AM123" s="50" t="b">
        <v>0</v>
      </c>
      <c r="AN123" s="50" t="b">
        <v>0</v>
      </c>
      <c r="AO123" s="50" t="b">
        <v>0</v>
      </c>
      <c r="AP123" s="50" t="b">
        <v>0</v>
      </c>
      <c r="AQ123" s="52" t="b">
        <v>0</v>
      </c>
      <c r="AR123" s="50" t="b">
        <v>1</v>
      </c>
      <c r="AS123" s="164">
        <f t="shared" si="1"/>
        <v>0</v>
      </c>
      <c r="AT123" s="165">
        <f t="shared" si="19"/>
        <v>0</v>
      </c>
      <c r="AU123" s="162"/>
      <c r="AV123" s="163"/>
      <c r="AW123" s="49" t="b">
        <f t="shared" si="21"/>
        <v>0</v>
      </c>
      <c r="AX123" s="50" t="b">
        <f t="shared" si="22"/>
        <v>1</v>
      </c>
      <c r="AY123" s="165">
        <f t="shared" si="5"/>
        <v>0</v>
      </c>
      <c r="AZ123" s="165">
        <f t="shared" si="20"/>
        <v>1</v>
      </c>
    </row>
    <row r="124" spans="1:52" ht="27">
      <c r="A124" s="166">
        <v>122</v>
      </c>
      <c r="B124" s="166" t="s">
        <v>3653</v>
      </c>
      <c r="C124" s="166" t="s">
        <v>4562</v>
      </c>
      <c r="D124" s="166" t="s">
        <v>4589</v>
      </c>
      <c r="E124" s="167">
        <v>2023</v>
      </c>
      <c r="F124" s="166" t="s">
        <v>4590</v>
      </c>
      <c r="G124" s="167">
        <v>2</v>
      </c>
      <c r="H124" s="166" t="s">
        <v>4591</v>
      </c>
      <c r="I124" s="168" t="s">
        <v>4592</v>
      </c>
      <c r="J124" s="166" t="s">
        <v>4593</v>
      </c>
      <c r="K124" s="166" t="s">
        <v>4594</v>
      </c>
      <c r="L124" s="284" t="s">
        <v>4595</v>
      </c>
      <c r="M124" s="285"/>
      <c r="N124" s="166" t="s">
        <v>117</v>
      </c>
      <c r="O124" s="169">
        <v>45193</v>
      </c>
      <c r="P124" s="166"/>
      <c r="Q124" s="166" t="s">
        <v>119</v>
      </c>
      <c r="R124" s="166" t="s">
        <v>3669</v>
      </c>
      <c r="S124" s="166" t="s">
        <v>4596</v>
      </c>
      <c r="T124" s="170" t="s">
        <v>871</v>
      </c>
      <c r="U124" s="171" t="s">
        <v>872</v>
      </c>
      <c r="V124" s="49" t="b">
        <v>0</v>
      </c>
      <c r="W124" s="49" t="b">
        <v>0</v>
      </c>
      <c r="X124" s="49" t="b">
        <v>0</v>
      </c>
      <c r="Y124" s="50" t="b">
        <v>0</v>
      </c>
      <c r="Z124" s="50" t="b">
        <v>0</v>
      </c>
      <c r="AA124" s="50" t="b">
        <v>0</v>
      </c>
      <c r="AB124" s="50" t="b">
        <v>0</v>
      </c>
      <c r="AC124" s="52" t="b">
        <v>1</v>
      </c>
      <c r="AD124" s="50" t="b">
        <v>0</v>
      </c>
      <c r="AE124" s="171">
        <f t="shared" si="0"/>
        <v>0</v>
      </c>
      <c r="AF124" s="185" t="s">
        <v>4597</v>
      </c>
      <c r="AG124" s="47"/>
      <c r="AH124" s="170" t="s">
        <v>122</v>
      </c>
      <c r="AI124" s="171" t="s">
        <v>670</v>
      </c>
      <c r="AJ124" s="49" t="b">
        <v>0</v>
      </c>
      <c r="AK124" s="49" t="b">
        <v>0</v>
      </c>
      <c r="AL124" s="49" t="b">
        <v>0</v>
      </c>
      <c r="AM124" s="50" t="b">
        <v>0</v>
      </c>
      <c r="AN124" s="50" t="b">
        <v>0</v>
      </c>
      <c r="AO124" s="50" t="b">
        <v>0</v>
      </c>
      <c r="AP124" s="50" t="b">
        <v>0</v>
      </c>
      <c r="AQ124" s="52" t="b">
        <v>1</v>
      </c>
      <c r="AR124" s="50" t="b">
        <v>0</v>
      </c>
      <c r="AS124" s="172">
        <f t="shared" si="1"/>
        <v>0</v>
      </c>
      <c r="AT124" s="173">
        <f t="shared" si="19"/>
        <v>0</v>
      </c>
      <c r="AU124" s="170"/>
      <c r="AV124" s="171"/>
      <c r="AW124" s="49" t="b">
        <f t="shared" si="21"/>
        <v>0</v>
      </c>
      <c r="AX124" s="50" t="b">
        <f t="shared" si="22"/>
        <v>1</v>
      </c>
      <c r="AY124" s="173">
        <f t="shared" si="5"/>
        <v>0</v>
      </c>
      <c r="AZ124" s="173">
        <f t="shared" si="20"/>
        <v>1</v>
      </c>
    </row>
    <row r="125" spans="1:52" ht="27">
      <c r="A125" s="158">
        <v>123</v>
      </c>
      <c r="B125" s="158" t="s">
        <v>3653</v>
      </c>
      <c r="C125" s="158" t="s">
        <v>4562</v>
      </c>
      <c r="D125" s="158" t="s">
        <v>4598</v>
      </c>
      <c r="E125" s="159">
        <v>2021</v>
      </c>
      <c r="F125" s="158" t="s">
        <v>4599</v>
      </c>
      <c r="G125" s="159">
        <v>157</v>
      </c>
      <c r="H125" s="158" t="s">
        <v>4600</v>
      </c>
      <c r="I125" s="160" t="s">
        <v>4601</v>
      </c>
      <c r="J125" s="158" t="s">
        <v>4602</v>
      </c>
      <c r="K125" s="158" t="s">
        <v>4603</v>
      </c>
      <c r="L125" s="286" t="s">
        <v>4604</v>
      </c>
      <c r="M125" s="287"/>
      <c r="N125" s="158" t="s">
        <v>176</v>
      </c>
      <c r="O125" s="161">
        <v>44470</v>
      </c>
      <c r="P125" s="158"/>
      <c r="Q125" s="158" t="s">
        <v>119</v>
      </c>
      <c r="R125" s="158" t="s">
        <v>120</v>
      </c>
      <c r="S125" s="158" t="s">
        <v>4605</v>
      </c>
      <c r="T125" s="162" t="s">
        <v>871</v>
      </c>
      <c r="U125" s="163" t="s">
        <v>872</v>
      </c>
      <c r="V125" s="49" t="b">
        <v>0</v>
      </c>
      <c r="W125" s="49" t="b">
        <v>0</v>
      </c>
      <c r="X125" s="49" t="b">
        <v>0</v>
      </c>
      <c r="Y125" s="50" t="b">
        <v>0</v>
      </c>
      <c r="Z125" s="50" t="b">
        <v>0</v>
      </c>
      <c r="AA125" s="50" t="b">
        <v>0</v>
      </c>
      <c r="AB125" s="50" t="b">
        <v>0</v>
      </c>
      <c r="AC125" s="52" t="b">
        <v>0</v>
      </c>
      <c r="AD125" s="50" t="b">
        <v>1</v>
      </c>
      <c r="AE125" s="163">
        <f t="shared" si="0"/>
        <v>0</v>
      </c>
      <c r="AF125" s="59" t="s">
        <v>4606</v>
      </c>
      <c r="AG125" s="47"/>
      <c r="AH125" s="162" t="s">
        <v>122</v>
      </c>
      <c r="AI125" s="163" t="s">
        <v>670</v>
      </c>
      <c r="AJ125" s="49" t="b">
        <v>0</v>
      </c>
      <c r="AK125" s="49" t="b">
        <v>0</v>
      </c>
      <c r="AL125" s="49" t="b">
        <v>0</v>
      </c>
      <c r="AM125" s="50" t="b">
        <v>0</v>
      </c>
      <c r="AN125" s="50" t="b">
        <v>0</v>
      </c>
      <c r="AO125" s="50" t="b">
        <v>0</v>
      </c>
      <c r="AP125" s="50" t="b">
        <v>0</v>
      </c>
      <c r="AQ125" s="52" t="b">
        <v>0</v>
      </c>
      <c r="AR125" s="50" t="b">
        <v>1</v>
      </c>
      <c r="AS125" s="164">
        <f t="shared" si="1"/>
        <v>0</v>
      </c>
      <c r="AT125" s="165">
        <f t="shared" si="19"/>
        <v>0</v>
      </c>
      <c r="AU125" s="162"/>
      <c r="AV125" s="163"/>
      <c r="AW125" s="49" t="b">
        <f t="shared" si="21"/>
        <v>0</v>
      </c>
      <c r="AX125" s="50" t="b">
        <f t="shared" si="22"/>
        <v>1</v>
      </c>
      <c r="AY125" s="165">
        <f t="shared" si="5"/>
        <v>0</v>
      </c>
      <c r="AZ125" s="165">
        <f t="shared" si="20"/>
        <v>1</v>
      </c>
    </row>
    <row r="126" spans="1:52" ht="27">
      <c r="A126" s="166">
        <v>124</v>
      </c>
      <c r="B126" s="166" t="s">
        <v>3653</v>
      </c>
      <c r="C126" s="166" t="s">
        <v>4562</v>
      </c>
      <c r="D126" s="166" t="s">
        <v>4607</v>
      </c>
      <c r="E126" s="167">
        <v>2020</v>
      </c>
      <c r="F126" s="166" t="s">
        <v>4608</v>
      </c>
      <c r="G126" s="167">
        <v>11</v>
      </c>
      <c r="H126" s="166" t="s">
        <v>4609</v>
      </c>
      <c r="I126" s="168" t="s">
        <v>4610</v>
      </c>
      <c r="J126" s="166" t="s">
        <v>4611</v>
      </c>
      <c r="K126" s="166" t="s">
        <v>4612</v>
      </c>
      <c r="L126" s="284" t="s">
        <v>4613</v>
      </c>
      <c r="M126" s="285"/>
      <c r="N126" s="166" t="s">
        <v>342</v>
      </c>
      <c r="O126" s="169">
        <v>44088</v>
      </c>
      <c r="P126" s="166"/>
      <c r="Q126" s="166" t="s">
        <v>119</v>
      </c>
      <c r="R126" s="166" t="s">
        <v>4061</v>
      </c>
      <c r="S126" s="166" t="s">
        <v>4614</v>
      </c>
      <c r="T126" s="170" t="s">
        <v>871</v>
      </c>
      <c r="U126" s="171" t="s">
        <v>872</v>
      </c>
      <c r="V126" s="49" t="b">
        <v>0</v>
      </c>
      <c r="W126" s="49" t="b">
        <v>0</v>
      </c>
      <c r="X126" s="49" t="b">
        <v>0</v>
      </c>
      <c r="Y126" s="50" t="b">
        <v>0</v>
      </c>
      <c r="Z126" s="50" t="b">
        <v>0</v>
      </c>
      <c r="AA126" s="50" t="b">
        <v>0</v>
      </c>
      <c r="AB126" s="50" t="b">
        <v>1</v>
      </c>
      <c r="AC126" s="52" t="b">
        <v>0</v>
      </c>
      <c r="AD126" s="50" t="b">
        <v>0</v>
      </c>
      <c r="AE126" s="171">
        <f t="shared" si="0"/>
        <v>0</v>
      </c>
      <c r="AF126" s="185" t="s">
        <v>4615</v>
      </c>
      <c r="AG126" s="47"/>
      <c r="AH126" s="170" t="s">
        <v>122</v>
      </c>
      <c r="AI126" s="171" t="s">
        <v>670</v>
      </c>
      <c r="AJ126" s="49" t="b">
        <v>0</v>
      </c>
      <c r="AK126" s="49" t="b">
        <v>0</v>
      </c>
      <c r="AL126" s="49" t="b">
        <v>0</v>
      </c>
      <c r="AM126" s="50" t="b">
        <v>0</v>
      </c>
      <c r="AN126" s="50" t="b">
        <v>0</v>
      </c>
      <c r="AO126" s="50" t="b">
        <v>0</v>
      </c>
      <c r="AP126" s="50" t="b">
        <v>0</v>
      </c>
      <c r="AQ126" s="52" t="b">
        <v>1</v>
      </c>
      <c r="AR126" s="50" t="b">
        <v>0</v>
      </c>
      <c r="AS126" s="172">
        <f t="shared" si="1"/>
        <v>0</v>
      </c>
      <c r="AT126" s="173">
        <f t="shared" si="19"/>
        <v>0</v>
      </c>
      <c r="AU126" s="170"/>
      <c r="AV126" s="171"/>
      <c r="AW126" s="49" t="b">
        <f t="shared" si="21"/>
        <v>0</v>
      </c>
      <c r="AX126" s="50" t="b">
        <f t="shared" si="22"/>
        <v>1</v>
      </c>
      <c r="AY126" s="173">
        <f t="shared" si="5"/>
        <v>0</v>
      </c>
      <c r="AZ126" s="173">
        <f t="shared" si="20"/>
        <v>1</v>
      </c>
    </row>
    <row r="127" spans="1:52" ht="27">
      <c r="A127" s="158">
        <v>125</v>
      </c>
      <c r="B127" s="158" t="s">
        <v>3653</v>
      </c>
      <c r="C127" s="158" t="s">
        <v>4562</v>
      </c>
      <c r="D127" s="158" t="s">
        <v>4616</v>
      </c>
      <c r="E127" s="159">
        <v>2021</v>
      </c>
      <c r="F127" s="158" t="s">
        <v>4617</v>
      </c>
      <c r="G127" s="159">
        <v>2</v>
      </c>
      <c r="H127" s="158" t="s">
        <v>4618</v>
      </c>
      <c r="I127" s="160" t="s">
        <v>4619</v>
      </c>
      <c r="J127" s="158" t="s">
        <v>4620</v>
      </c>
      <c r="K127" s="158" t="s">
        <v>4621</v>
      </c>
      <c r="L127" s="286" t="s">
        <v>4622</v>
      </c>
      <c r="M127" s="287"/>
      <c r="N127" s="158" t="s">
        <v>198</v>
      </c>
      <c r="O127" s="161">
        <v>44362</v>
      </c>
      <c r="P127" s="158"/>
      <c r="Q127" s="158" t="s">
        <v>119</v>
      </c>
      <c r="R127" s="158" t="s">
        <v>3669</v>
      </c>
      <c r="S127" s="158" t="s">
        <v>4623</v>
      </c>
      <c r="T127" s="162" t="s">
        <v>871</v>
      </c>
      <c r="U127" s="163" t="s">
        <v>872</v>
      </c>
      <c r="V127" s="49" t="b">
        <v>0</v>
      </c>
      <c r="W127" s="49" t="b">
        <v>0</v>
      </c>
      <c r="X127" s="49" t="b">
        <v>0</v>
      </c>
      <c r="Y127" s="50" t="b">
        <v>0</v>
      </c>
      <c r="Z127" s="50" t="b">
        <v>0</v>
      </c>
      <c r="AA127" s="50" t="b">
        <v>0</v>
      </c>
      <c r="AB127" s="50" t="b">
        <v>1</v>
      </c>
      <c r="AC127" s="52" t="b">
        <v>0</v>
      </c>
      <c r="AD127" s="50" t="b">
        <v>0</v>
      </c>
      <c r="AE127" s="163">
        <f t="shared" si="0"/>
        <v>0</v>
      </c>
      <c r="AF127" s="59" t="s">
        <v>4615</v>
      </c>
      <c r="AG127" s="47"/>
      <c r="AH127" s="162" t="s">
        <v>122</v>
      </c>
      <c r="AI127" s="163" t="s">
        <v>670</v>
      </c>
      <c r="AJ127" s="49" t="b">
        <v>0</v>
      </c>
      <c r="AK127" s="49" t="b">
        <v>0</v>
      </c>
      <c r="AL127" s="49" t="b">
        <v>0</v>
      </c>
      <c r="AM127" s="50" t="b">
        <v>0</v>
      </c>
      <c r="AN127" s="50" t="b">
        <v>0</v>
      </c>
      <c r="AO127" s="50" t="b">
        <v>0</v>
      </c>
      <c r="AP127" s="50" t="b">
        <v>0</v>
      </c>
      <c r="AQ127" s="52" t="b">
        <v>1</v>
      </c>
      <c r="AR127" s="50" t="b">
        <v>0</v>
      </c>
      <c r="AS127" s="164">
        <f t="shared" si="1"/>
        <v>0</v>
      </c>
      <c r="AT127" s="165">
        <f t="shared" si="19"/>
        <v>0</v>
      </c>
      <c r="AU127" s="162"/>
      <c r="AV127" s="163"/>
      <c r="AW127" s="49" t="b">
        <f t="shared" si="21"/>
        <v>0</v>
      </c>
      <c r="AX127" s="50" t="b">
        <f t="shared" si="22"/>
        <v>1</v>
      </c>
      <c r="AY127" s="165">
        <f t="shared" si="5"/>
        <v>0</v>
      </c>
      <c r="AZ127" s="165">
        <f t="shared" si="20"/>
        <v>1</v>
      </c>
    </row>
    <row r="128" spans="1:52" ht="27">
      <c r="A128" s="166">
        <v>126</v>
      </c>
      <c r="B128" s="166" t="s">
        <v>3653</v>
      </c>
      <c r="C128" s="166" t="s">
        <v>4562</v>
      </c>
      <c r="D128" s="166" t="s">
        <v>4624</v>
      </c>
      <c r="E128" s="167">
        <v>2019</v>
      </c>
      <c r="F128" s="166" t="s">
        <v>4625</v>
      </c>
      <c r="G128" s="167">
        <v>434</v>
      </c>
      <c r="H128" s="166" t="s">
        <v>4626</v>
      </c>
      <c r="I128" s="168" t="s">
        <v>4627</v>
      </c>
      <c r="J128" s="166" t="s">
        <v>4628</v>
      </c>
      <c r="K128" s="166" t="s">
        <v>4629</v>
      </c>
      <c r="L128" s="284" t="s">
        <v>4630</v>
      </c>
      <c r="M128" s="285"/>
      <c r="N128" s="166" t="s">
        <v>198</v>
      </c>
      <c r="O128" s="169">
        <v>43497</v>
      </c>
      <c r="P128" s="166"/>
      <c r="Q128" s="166" t="s">
        <v>119</v>
      </c>
      <c r="R128" s="166" t="s">
        <v>120</v>
      </c>
      <c r="S128" s="166" t="s">
        <v>4631</v>
      </c>
      <c r="T128" s="170" t="s">
        <v>871</v>
      </c>
      <c r="U128" s="171" t="s">
        <v>872</v>
      </c>
      <c r="V128" s="49" t="b">
        <v>0</v>
      </c>
      <c r="W128" s="49" t="b">
        <v>0</v>
      </c>
      <c r="X128" s="49" t="b">
        <v>0</v>
      </c>
      <c r="Y128" s="50" t="b">
        <v>0</v>
      </c>
      <c r="Z128" s="50" t="b">
        <v>0</v>
      </c>
      <c r="AA128" s="50" t="b">
        <v>0</v>
      </c>
      <c r="AB128" s="50" t="b">
        <v>0</v>
      </c>
      <c r="AC128" s="52" t="b">
        <v>0</v>
      </c>
      <c r="AD128" s="50" t="b">
        <v>1</v>
      </c>
      <c r="AE128" s="171">
        <f t="shared" si="0"/>
        <v>0</v>
      </c>
      <c r="AF128" s="185" t="s">
        <v>4632</v>
      </c>
      <c r="AG128" s="47"/>
      <c r="AH128" s="170" t="s">
        <v>122</v>
      </c>
      <c r="AI128" s="171" t="s">
        <v>670</v>
      </c>
      <c r="AJ128" s="49" t="b">
        <v>0</v>
      </c>
      <c r="AK128" s="49" t="b">
        <v>0</v>
      </c>
      <c r="AL128" s="49" t="b">
        <v>0</v>
      </c>
      <c r="AM128" s="50" t="b">
        <v>0</v>
      </c>
      <c r="AN128" s="50" t="b">
        <v>0</v>
      </c>
      <c r="AO128" s="50" t="b">
        <v>0</v>
      </c>
      <c r="AP128" s="50" t="b">
        <v>0</v>
      </c>
      <c r="AQ128" s="52" t="b">
        <v>0</v>
      </c>
      <c r="AR128" s="50" t="b">
        <v>1</v>
      </c>
      <c r="AS128" s="172">
        <f t="shared" si="1"/>
        <v>0</v>
      </c>
      <c r="AT128" s="173">
        <f t="shared" si="19"/>
        <v>0</v>
      </c>
      <c r="AU128" s="170"/>
      <c r="AV128" s="171"/>
      <c r="AW128" s="49" t="b">
        <f t="shared" si="21"/>
        <v>0</v>
      </c>
      <c r="AX128" s="50" t="b">
        <f t="shared" si="22"/>
        <v>1</v>
      </c>
      <c r="AY128" s="173">
        <f t="shared" si="5"/>
        <v>0</v>
      </c>
      <c r="AZ128" s="173">
        <f t="shared" si="20"/>
        <v>1</v>
      </c>
    </row>
    <row r="129" spans="1:52" ht="27">
      <c r="A129" s="158">
        <v>127</v>
      </c>
      <c r="B129" s="158" t="s">
        <v>3653</v>
      </c>
      <c r="C129" s="158" t="s">
        <v>4562</v>
      </c>
      <c r="D129" s="158" t="s">
        <v>4633</v>
      </c>
      <c r="E129" s="159">
        <v>2021</v>
      </c>
      <c r="F129" s="158" t="s">
        <v>3811</v>
      </c>
      <c r="G129" s="159">
        <v>78</v>
      </c>
      <c r="H129" s="158" t="s">
        <v>4634</v>
      </c>
      <c r="I129" s="160" t="s">
        <v>4635</v>
      </c>
      <c r="J129" s="158" t="s">
        <v>4636</v>
      </c>
      <c r="K129" s="158" t="s">
        <v>4637</v>
      </c>
      <c r="L129" s="286" t="s">
        <v>4638</v>
      </c>
      <c r="M129" s="287"/>
      <c r="N129" s="158" t="s">
        <v>160</v>
      </c>
      <c r="O129" s="161">
        <v>44409</v>
      </c>
      <c r="P129" s="158"/>
      <c r="Q129" s="158" t="s">
        <v>119</v>
      </c>
      <c r="R129" s="158" t="s">
        <v>120</v>
      </c>
      <c r="S129" s="158" t="s">
        <v>4639</v>
      </c>
      <c r="T129" s="162" t="s">
        <v>871</v>
      </c>
      <c r="U129" s="163" t="s">
        <v>872</v>
      </c>
      <c r="V129" s="49" t="b">
        <v>0</v>
      </c>
      <c r="W129" s="49" t="b">
        <v>0</v>
      </c>
      <c r="X129" s="49" t="b">
        <v>0</v>
      </c>
      <c r="Y129" s="50" t="b">
        <v>0</v>
      </c>
      <c r="Z129" s="50" t="b">
        <v>0</v>
      </c>
      <c r="AA129" s="50" t="b">
        <v>0</v>
      </c>
      <c r="AB129" s="50" t="b">
        <v>1</v>
      </c>
      <c r="AC129" s="52" t="b">
        <v>0</v>
      </c>
      <c r="AD129" s="50" t="b">
        <v>0</v>
      </c>
      <c r="AE129" s="163">
        <f t="shared" si="0"/>
        <v>0</v>
      </c>
      <c r="AF129" s="59" t="s">
        <v>4615</v>
      </c>
      <c r="AG129" s="47"/>
      <c r="AH129" s="162" t="s">
        <v>122</v>
      </c>
      <c r="AI129" s="163" t="s">
        <v>670</v>
      </c>
      <c r="AJ129" s="49" t="b">
        <v>0</v>
      </c>
      <c r="AK129" s="49" t="b">
        <v>0</v>
      </c>
      <c r="AL129" s="49" t="b">
        <v>0</v>
      </c>
      <c r="AM129" s="50" t="b">
        <v>0</v>
      </c>
      <c r="AN129" s="50" t="b">
        <v>0</v>
      </c>
      <c r="AO129" s="50" t="b">
        <v>0</v>
      </c>
      <c r="AP129" s="50" t="b">
        <v>0</v>
      </c>
      <c r="AQ129" s="52" t="b">
        <v>1</v>
      </c>
      <c r="AR129" s="50" t="b">
        <v>0</v>
      </c>
      <c r="AS129" s="164">
        <f t="shared" si="1"/>
        <v>0</v>
      </c>
      <c r="AT129" s="165">
        <f t="shared" si="19"/>
        <v>0</v>
      </c>
      <c r="AU129" s="162"/>
      <c r="AV129" s="163"/>
      <c r="AW129" s="49" t="b">
        <f t="shared" si="21"/>
        <v>0</v>
      </c>
      <c r="AX129" s="50" t="b">
        <f t="shared" si="22"/>
        <v>1</v>
      </c>
      <c r="AY129" s="165">
        <f t="shared" si="5"/>
        <v>0</v>
      </c>
      <c r="AZ129" s="165">
        <f t="shared" si="20"/>
        <v>1</v>
      </c>
    </row>
    <row r="130" spans="1:52" ht="27">
      <c r="A130" s="166">
        <v>128</v>
      </c>
      <c r="B130" s="166" t="s">
        <v>3653</v>
      </c>
      <c r="C130" s="166" t="s">
        <v>4562</v>
      </c>
      <c r="D130" s="166" t="s">
        <v>4640</v>
      </c>
      <c r="E130" s="167">
        <v>2022</v>
      </c>
      <c r="F130" s="166" t="s">
        <v>4580</v>
      </c>
      <c r="G130" s="167">
        <v>19</v>
      </c>
      <c r="H130" s="166" t="s">
        <v>4641</v>
      </c>
      <c r="I130" s="168" t="s">
        <v>4642</v>
      </c>
      <c r="J130" s="166" t="s">
        <v>4643</v>
      </c>
      <c r="K130" s="166" t="s">
        <v>4644</v>
      </c>
      <c r="L130" s="284" t="s">
        <v>4645</v>
      </c>
      <c r="M130" s="285"/>
      <c r="N130" s="166" t="s">
        <v>4586</v>
      </c>
      <c r="O130" s="169">
        <v>44562</v>
      </c>
      <c r="P130" s="166"/>
      <c r="Q130" s="166" t="s">
        <v>119</v>
      </c>
      <c r="R130" s="166" t="s">
        <v>120</v>
      </c>
      <c r="S130" s="166" t="s">
        <v>4646</v>
      </c>
      <c r="T130" s="170" t="s">
        <v>871</v>
      </c>
      <c r="U130" s="171" t="s">
        <v>872</v>
      </c>
      <c r="V130" s="49" t="b">
        <v>0</v>
      </c>
      <c r="W130" s="49" t="b">
        <v>0</v>
      </c>
      <c r="X130" s="49" t="b">
        <v>0</v>
      </c>
      <c r="Y130" s="50" t="b">
        <v>0</v>
      </c>
      <c r="Z130" s="50" t="b">
        <v>0</v>
      </c>
      <c r="AA130" s="50" t="b">
        <v>0</v>
      </c>
      <c r="AB130" s="50" t="b">
        <v>0</v>
      </c>
      <c r="AC130" s="52" t="b">
        <v>0</v>
      </c>
      <c r="AD130" s="50" t="b">
        <v>1</v>
      </c>
      <c r="AE130" s="171">
        <f t="shared" si="0"/>
        <v>0</v>
      </c>
      <c r="AF130" s="185" t="s">
        <v>4647</v>
      </c>
      <c r="AG130" s="47"/>
      <c r="AH130" s="170" t="s">
        <v>122</v>
      </c>
      <c r="AI130" s="171" t="s">
        <v>670</v>
      </c>
      <c r="AJ130" s="49" t="b">
        <v>0</v>
      </c>
      <c r="AK130" s="49" t="b">
        <v>0</v>
      </c>
      <c r="AL130" s="49" t="b">
        <v>0</v>
      </c>
      <c r="AM130" s="50" t="b">
        <v>0</v>
      </c>
      <c r="AN130" s="50" t="b">
        <v>0</v>
      </c>
      <c r="AO130" s="50" t="b">
        <v>0</v>
      </c>
      <c r="AP130" s="50" t="b">
        <v>0</v>
      </c>
      <c r="AQ130" s="52" t="b">
        <v>0</v>
      </c>
      <c r="AR130" s="50" t="b">
        <v>1</v>
      </c>
      <c r="AS130" s="172">
        <f t="shared" si="1"/>
        <v>0</v>
      </c>
      <c r="AT130" s="173">
        <f t="shared" si="19"/>
        <v>0</v>
      </c>
      <c r="AU130" s="170"/>
      <c r="AV130" s="171"/>
      <c r="AW130" s="49" t="b">
        <f t="shared" si="21"/>
        <v>0</v>
      </c>
      <c r="AX130" s="50" t="b">
        <f t="shared" si="22"/>
        <v>1</v>
      </c>
      <c r="AY130" s="173">
        <f t="shared" si="5"/>
        <v>0</v>
      </c>
      <c r="AZ130" s="173">
        <f t="shared" si="20"/>
        <v>1</v>
      </c>
    </row>
    <row r="131" spans="1:52" ht="27">
      <c r="A131" s="158">
        <v>129</v>
      </c>
      <c r="B131" s="158" t="s">
        <v>3653</v>
      </c>
      <c r="C131" s="158" t="s">
        <v>4562</v>
      </c>
      <c r="D131" s="158" t="s">
        <v>4648</v>
      </c>
      <c r="E131" s="159">
        <v>2022</v>
      </c>
      <c r="F131" s="158" t="s">
        <v>4649</v>
      </c>
      <c r="G131" s="159">
        <v>9</v>
      </c>
      <c r="H131" s="158" t="s">
        <v>4650</v>
      </c>
      <c r="I131" s="160" t="s">
        <v>4651</v>
      </c>
      <c r="J131" s="158" t="s">
        <v>4652</v>
      </c>
      <c r="K131" s="158" t="s">
        <v>4653</v>
      </c>
      <c r="L131" s="286" t="s">
        <v>4654</v>
      </c>
      <c r="M131" s="287"/>
      <c r="N131" s="158" t="s">
        <v>342</v>
      </c>
      <c r="O131" s="161">
        <v>44835</v>
      </c>
      <c r="P131" s="158"/>
      <c r="Q131" s="158" t="s">
        <v>119</v>
      </c>
      <c r="R131" s="158" t="s">
        <v>120</v>
      </c>
      <c r="S131" s="158" t="s">
        <v>4655</v>
      </c>
      <c r="T131" s="162" t="s">
        <v>871</v>
      </c>
      <c r="U131" s="163" t="s">
        <v>872</v>
      </c>
      <c r="V131" s="49" t="b">
        <v>0</v>
      </c>
      <c r="W131" s="49" t="b">
        <v>0</v>
      </c>
      <c r="X131" s="49" t="b">
        <v>0</v>
      </c>
      <c r="Y131" s="50" t="b">
        <v>0</v>
      </c>
      <c r="Z131" s="50" t="b">
        <v>0</v>
      </c>
      <c r="AA131" s="50" t="b">
        <v>0</v>
      </c>
      <c r="AB131" s="50" t="b">
        <v>1</v>
      </c>
      <c r="AC131" s="52" t="b">
        <v>0</v>
      </c>
      <c r="AD131" s="50" t="b">
        <v>0</v>
      </c>
      <c r="AE131" s="163">
        <f t="shared" si="0"/>
        <v>0</v>
      </c>
      <c r="AF131" s="59" t="s">
        <v>4615</v>
      </c>
      <c r="AG131" s="47"/>
      <c r="AH131" s="162" t="s">
        <v>122</v>
      </c>
      <c r="AI131" s="163" t="s">
        <v>670</v>
      </c>
      <c r="AJ131" s="49" t="b">
        <v>0</v>
      </c>
      <c r="AK131" s="49" t="b">
        <v>0</v>
      </c>
      <c r="AL131" s="49" t="b">
        <v>0</v>
      </c>
      <c r="AM131" s="50" t="b">
        <v>0</v>
      </c>
      <c r="AN131" s="50" t="b">
        <v>0</v>
      </c>
      <c r="AO131" s="50" t="b">
        <v>0</v>
      </c>
      <c r="AP131" s="50" t="b">
        <v>0</v>
      </c>
      <c r="AQ131" s="52" t="b">
        <v>1</v>
      </c>
      <c r="AR131" s="50" t="b">
        <v>0</v>
      </c>
      <c r="AS131" s="164">
        <f t="shared" si="1"/>
        <v>0</v>
      </c>
      <c r="AT131" s="165">
        <f t="shared" ref="AT131:AT162" si="23">IF(AE131&lt;&gt;AS131, 1, 0)</f>
        <v>0</v>
      </c>
      <c r="AU131" s="162"/>
      <c r="AV131" s="163"/>
      <c r="AW131" s="49" t="b">
        <f t="shared" si="21"/>
        <v>0</v>
      </c>
      <c r="AX131" s="50" t="b">
        <f t="shared" si="22"/>
        <v>1</v>
      </c>
      <c r="AY131" s="165">
        <f t="shared" si="5"/>
        <v>0</v>
      </c>
      <c r="AZ131" s="165">
        <f t="shared" ref="AZ131:AZ162" si="24">IF(+COUNTA(COUNTA(AJ131),AJ131:AR131)&gt;0,1,0)</f>
        <v>1</v>
      </c>
    </row>
    <row r="132" spans="1:52" ht="27">
      <c r="A132" s="166">
        <v>130</v>
      </c>
      <c r="B132" s="166" t="s">
        <v>3653</v>
      </c>
      <c r="C132" s="166" t="s">
        <v>4562</v>
      </c>
      <c r="D132" s="166" t="s">
        <v>4656</v>
      </c>
      <c r="E132" s="167">
        <v>2020</v>
      </c>
      <c r="F132" s="166" t="s">
        <v>4657</v>
      </c>
      <c r="G132" s="167">
        <v>20</v>
      </c>
      <c r="H132" s="166" t="s">
        <v>4658</v>
      </c>
      <c r="I132" s="168" t="s">
        <v>4659</v>
      </c>
      <c r="J132" s="166" t="s">
        <v>4660</v>
      </c>
      <c r="K132" s="166" t="s">
        <v>4661</v>
      </c>
      <c r="L132" s="284" t="s">
        <v>4662</v>
      </c>
      <c r="M132" s="285"/>
      <c r="N132" s="166" t="s">
        <v>117</v>
      </c>
      <c r="O132" s="169">
        <v>44013</v>
      </c>
      <c r="P132" s="166"/>
      <c r="Q132" s="166" t="s">
        <v>119</v>
      </c>
      <c r="R132" s="166" t="s">
        <v>120</v>
      </c>
      <c r="S132" s="166" t="s">
        <v>4663</v>
      </c>
      <c r="T132" s="170" t="s">
        <v>871</v>
      </c>
      <c r="U132" s="171" t="s">
        <v>872</v>
      </c>
      <c r="V132" s="49" t="b">
        <v>0</v>
      </c>
      <c r="W132" s="49" t="b">
        <v>0</v>
      </c>
      <c r="X132" s="49" t="b">
        <v>0</v>
      </c>
      <c r="Y132" s="50" t="b">
        <v>0</v>
      </c>
      <c r="Z132" s="50" t="b">
        <v>0</v>
      </c>
      <c r="AA132" s="50" t="b">
        <v>0</v>
      </c>
      <c r="AB132" s="50" t="b">
        <v>1</v>
      </c>
      <c r="AC132" s="52" t="b">
        <v>0</v>
      </c>
      <c r="AD132" s="50" t="b">
        <v>0</v>
      </c>
      <c r="AE132" s="171">
        <f t="shared" si="0"/>
        <v>0</v>
      </c>
      <c r="AF132" s="186"/>
      <c r="AG132" s="47"/>
      <c r="AH132" s="170" t="s">
        <v>122</v>
      </c>
      <c r="AI132" s="171" t="s">
        <v>670</v>
      </c>
      <c r="AJ132" s="49" t="b">
        <v>0</v>
      </c>
      <c r="AK132" s="49" t="b">
        <v>0</v>
      </c>
      <c r="AL132" s="49" t="b">
        <v>0</v>
      </c>
      <c r="AM132" s="50" t="b">
        <v>0</v>
      </c>
      <c r="AN132" s="50" t="b">
        <v>0</v>
      </c>
      <c r="AO132" s="50" t="b">
        <v>0</v>
      </c>
      <c r="AP132" s="50" t="b">
        <v>0</v>
      </c>
      <c r="AQ132" s="52" t="b">
        <v>1</v>
      </c>
      <c r="AR132" s="50" t="b">
        <v>0</v>
      </c>
      <c r="AS132" s="172">
        <f t="shared" si="1"/>
        <v>0</v>
      </c>
      <c r="AT132" s="173">
        <f t="shared" si="23"/>
        <v>0</v>
      </c>
      <c r="AU132" s="170"/>
      <c r="AV132" s="171"/>
      <c r="AW132" s="49" t="b">
        <f t="shared" si="21"/>
        <v>0</v>
      </c>
      <c r="AX132" s="50" t="b">
        <f t="shared" si="22"/>
        <v>1</v>
      </c>
      <c r="AY132" s="173">
        <f t="shared" si="5"/>
        <v>0</v>
      </c>
      <c r="AZ132" s="173">
        <f t="shared" si="24"/>
        <v>1</v>
      </c>
    </row>
    <row r="133" spans="1:52" ht="27">
      <c r="A133" s="158">
        <v>131</v>
      </c>
      <c r="B133" s="158" t="s">
        <v>3653</v>
      </c>
      <c r="C133" s="158" t="s">
        <v>4562</v>
      </c>
      <c r="D133" s="158" t="s">
        <v>4664</v>
      </c>
      <c r="E133" s="159">
        <v>2019</v>
      </c>
      <c r="F133" s="158" t="s">
        <v>4665</v>
      </c>
      <c r="G133" s="159">
        <v>825</v>
      </c>
      <c r="H133" s="158" t="s">
        <v>4666</v>
      </c>
      <c r="I133" s="160" t="s">
        <v>4667</v>
      </c>
      <c r="J133" s="158" t="s">
        <v>4668</v>
      </c>
      <c r="K133" s="158" t="s">
        <v>4669</v>
      </c>
      <c r="L133" s="286" t="s">
        <v>4670</v>
      </c>
      <c r="M133" s="287"/>
      <c r="N133" s="158" t="s">
        <v>198</v>
      </c>
      <c r="O133" s="161">
        <v>43617</v>
      </c>
      <c r="P133" s="158"/>
      <c r="Q133" s="158" t="s">
        <v>119</v>
      </c>
      <c r="R133" s="158" t="s">
        <v>120</v>
      </c>
      <c r="S133" s="158" t="s">
        <v>4671</v>
      </c>
      <c r="T133" s="162" t="s">
        <v>871</v>
      </c>
      <c r="U133" s="163" t="s">
        <v>872</v>
      </c>
      <c r="V133" s="49" t="b">
        <v>0</v>
      </c>
      <c r="W133" s="49" t="b">
        <v>0</v>
      </c>
      <c r="X133" s="49" t="b">
        <v>0</v>
      </c>
      <c r="Y133" s="50" t="b">
        <v>0</v>
      </c>
      <c r="Z133" s="50" t="b">
        <v>0</v>
      </c>
      <c r="AA133" s="50" t="b">
        <v>0</v>
      </c>
      <c r="AB133" s="50" t="b">
        <v>0</v>
      </c>
      <c r="AC133" s="52" t="b">
        <v>0</v>
      </c>
      <c r="AD133" s="50" t="b">
        <v>1</v>
      </c>
      <c r="AE133" s="163">
        <f t="shared" si="0"/>
        <v>0</v>
      </c>
      <c r="AF133" s="59" t="s">
        <v>4672</v>
      </c>
      <c r="AG133" s="47"/>
      <c r="AH133" s="162" t="s">
        <v>122</v>
      </c>
      <c r="AI133" s="163" t="s">
        <v>670</v>
      </c>
      <c r="AJ133" s="49" t="b">
        <v>0</v>
      </c>
      <c r="AK133" s="49" t="b">
        <v>0</v>
      </c>
      <c r="AL133" s="49" t="b">
        <v>0</v>
      </c>
      <c r="AM133" s="50" t="b">
        <v>0</v>
      </c>
      <c r="AN133" s="50" t="b">
        <v>0</v>
      </c>
      <c r="AO133" s="50" t="b">
        <v>0</v>
      </c>
      <c r="AP133" s="50" t="b">
        <v>0</v>
      </c>
      <c r="AQ133" s="52" t="b">
        <v>0</v>
      </c>
      <c r="AR133" s="50" t="b">
        <v>1</v>
      </c>
      <c r="AS133" s="164">
        <f t="shared" si="1"/>
        <v>0</v>
      </c>
      <c r="AT133" s="165">
        <f t="shared" si="23"/>
        <v>0</v>
      </c>
      <c r="AU133" s="162"/>
      <c r="AV133" s="163"/>
      <c r="AW133" s="49" t="b">
        <f t="shared" si="21"/>
        <v>0</v>
      </c>
      <c r="AX133" s="50" t="b">
        <f t="shared" si="22"/>
        <v>1</v>
      </c>
      <c r="AY133" s="165">
        <f t="shared" si="5"/>
        <v>0</v>
      </c>
      <c r="AZ133" s="165">
        <f t="shared" si="24"/>
        <v>1</v>
      </c>
    </row>
    <row r="134" spans="1:52" ht="27">
      <c r="A134" s="166">
        <v>132</v>
      </c>
      <c r="B134" s="166" t="s">
        <v>3653</v>
      </c>
      <c r="C134" s="166" t="s">
        <v>4562</v>
      </c>
      <c r="D134" s="166" t="s">
        <v>4673</v>
      </c>
      <c r="E134" s="167">
        <v>2021</v>
      </c>
      <c r="F134" s="166" t="s">
        <v>3811</v>
      </c>
      <c r="G134" s="167">
        <v>41</v>
      </c>
      <c r="H134" s="166" t="s">
        <v>4674</v>
      </c>
      <c r="I134" s="168" t="s">
        <v>4675</v>
      </c>
      <c r="J134" s="166" t="s">
        <v>4676</v>
      </c>
      <c r="K134" s="166" t="s">
        <v>4677</v>
      </c>
      <c r="L134" s="284" t="s">
        <v>4678</v>
      </c>
      <c r="M134" s="285"/>
      <c r="N134" s="166" t="s">
        <v>160</v>
      </c>
      <c r="O134" s="169">
        <v>44531</v>
      </c>
      <c r="P134" s="166"/>
      <c r="Q134" s="166" t="s">
        <v>119</v>
      </c>
      <c r="R134" s="166" t="s">
        <v>120</v>
      </c>
      <c r="S134" s="166" t="s">
        <v>4679</v>
      </c>
      <c r="T134" s="170" t="s">
        <v>871</v>
      </c>
      <c r="U134" s="171" t="s">
        <v>872</v>
      </c>
      <c r="V134" s="49" t="b">
        <v>0</v>
      </c>
      <c r="W134" s="49" t="b">
        <v>0</v>
      </c>
      <c r="X134" s="49" t="b">
        <v>0</v>
      </c>
      <c r="Y134" s="50" t="b">
        <v>0</v>
      </c>
      <c r="Z134" s="50" t="b">
        <v>0</v>
      </c>
      <c r="AA134" s="50" t="b">
        <v>0</v>
      </c>
      <c r="AB134" s="50" t="b">
        <v>1</v>
      </c>
      <c r="AC134" s="52" t="b">
        <v>0</v>
      </c>
      <c r="AD134" s="50" t="b">
        <v>0</v>
      </c>
      <c r="AE134" s="171">
        <f t="shared" si="0"/>
        <v>0</v>
      </c>
      <c r="AF134" s="186"/>
      <c r="AG134" s="47"/>
      <c r="AH134" s="170" t="s">
        <v>122</v>
      </c>
      <c r="AI134" s="171" t="s">
        <v>670</v>
      </c>
      <c r="AJ134" s="49" t="b">
        <v>0</v>
      </c>
      <c r="AK134" s="49" t="b">
        <v>0</v>
      </c>
      <c r="AL134" s="49" t="b">
        <v>0</v>
      </c>
      <c r="AM134" s="50" t="b">
        <v>0</v>
      </c>
      <c r="AN134" s="50" t="b">
        <v>0</v>
      </c>
      <c r="AO134" s="50" t="b">
        <v>0</v>
      </c>
      <c r="AP134" s="50" t="b">
        <v>0</v>
      </c>
      <c r="AQ134" s="52" t="b">
        <v>1</v>
      </c>
      <c r="AR134" s="50" t="b">
        <v>0</v>
      </c>
      <c r="AS134" s="172">
        <f t="shared" si="1"/>
        <v>0</v>
      </c>
      <c r="AT134" s="173">
        <f t="shared" si="23"/>
        <v>0</v>
      </c>
      <c r="AU134" s="170"/>
      <c r="AV134" s="171"/>
      <c r="AW134" s="49" t="b">
        <f t="shared" si="21"/>
        <v>0</v>
      </c>
      <c r="AX134" s="50" t="b">
        <f t="shared" si="22"/>
        <v>1</v>
      </c>
      <c r="AY134" s="173">
        <f t="shared" si="5"/>
        <v>0</v>
      </c>
      <c r="AZ134" s="173">
        <f t="shared" si="24"/>
        <v>1</v>
      </c>
    </row>
    <row r="135" spans="1:52" ht="27">
      <c r="A135" s="158">
        <v>133</v>
      </c>
      <c r="B135" s="158" t="s">
        <v>3653</v>
      </c>
      <c r="C135" s="158" t="s">
        <v>4562</v>
      </c>
      <c r="D135" s="158" t="s">
        <v>4680</v>
      </c>
      <c r="E135" s="159">
        <v>2023</v>
      </c>
      <c r="F135" s="158" t="s">
        <v>4681</v>
      </c>
      <c r="G135" s="159">
        <v>18</v>
      </c>
      <c r="H135" s="158" t="s">
        <v>4682</v>
      </c>
      <c r="I135" s="182" t="s">
        <v>4683</v>
      </c>
      <c r="J135" s="158" t="s">
        <v>4684</v>
      </c>
      <c r="K135" s="158" t="s">
        <v>4685</v>
      </c>
      <c r="L135" s="286" t="s">
        <v>4686</v>
      </c>
      <c r="M135" s="287"/>
      <c r="N135" s="158" t="s">
        <v>117</v>
      </c>
      <c r="O135" s="161">
        <v>44998</v>
      </c>
      <c r="P135" s="158"/>
      <c r="Q135" s="158" t="s">
        <v>119</v>
      </c>
      <c r="R135" s="158" t="s">
        <v>3669</v>
      </c>
      <c r="S135" s="158" t="s">
        <v>4687</v>
      </c>
      <c r="T135" s="162" t="s">
        <v>871</v>
      </c>
      <c r="U135" s="163" t="s">
        <v>872</v>
      </c>
      <c r="V135" s="49" t="b">
        <v>1</v>
      </c>
      <c r="W135" s="49" t="b">
        <v>0</v>
      </c>
      <c r="X135" s="49" t="b">
        <v>0</v>
      </c>
      <c r="Y135" s="50" t="b">
        <v>0</v>
      </c>
      <c r="Z135" s="50" t="b">
        <v>0</v>
      </c>
      <c r="AA135" s="50" t="b">
        <v>0</v>
      </c>
      <c r="AB135" s="50" t="b">
        <v>0</v>
      </c>
      <c r="AC135" s="52" t="b">
        <v>0</v>
      </c>
      <c r="AD135" s="50" t="b">
        <v>0</v>
      </c>
      <c r="AE135" s="163">
        <f t="shared" si="0"/>
        <v>1</v>
      </c>
      <c r="AF135" s="59" t="s">
        <v>4688</v>
      </c>
      <c r="AG135" s="47"/>
      <c r="AH135" s="162" t="s">
        <v>122</v>
      </c>
      <c r="AI135" s="163" t="s">
        <v>670</v>
      </c>
      <c r="AJ135" s="49" t="b">
        <v>1</v>
      </c>
      <c r="AK135" s="49" t="b">
        <v>0</v>
      </c>
      <c r="AL135" s="49" t="b">
        <v>0</v>
      </c>
      <c r="AM135" s="50" t="b">
        <v>0</v>
      </c>
      <c r="AN135" s="50" t="b">
        <v>0</v>
      </c>
      <c r="AO135" s="50" t="b">
        <v>0</v>
      </c>
      <c r="AP135" s="50" t="b">
        <v>0</v>
      </c>
      <c r="AQ135" s="52" t="b">
        <v>0</v>
      </c>
      <c r="AR135" s="50" t="b">
        <v>0</v>
      </c>
      <c r="AS135" s="164">
        <f t="shared" si="1"/>
        <v>1</v>
      </c>
      <c r="AT135" s="165">
        <f t="shared" si="23"/>
        <v>0</v>
      </c>
      <c r="AU135" s="162"/>
      <c r="AV135" s="163"/>
      <c r="AW135" s="49" t="b">
        <f t="shared" si="21"/>
        <v>1</v>
      </c>
      <c r="AX135" s="50" t="b">
        <f t="shared" si="22"/>
        <v>0</v>
      </c>
      <c r="AY135" s="165">
        <f t="shared" si="5"/>
        <v>0</v>
      </c>
      <c r="AZ135" s="165">
        <f t="shared" si="24"/>
        <v>1</v>
      </c>
    </row>
    <row r="136" spans="1:52" ht="27">
      <c r="A136" s="166">
        <v>134</v>
      </c>
      <c r="B136" s="166" t="s">
        <v>3653</v>
      </c>
      <c r="C136" s="166" t="s">
        <v>4562</v>
      </c>
      <c r="D136" s="166" t="s">
        <v>4689</v>
      </c>
      <c r="E136" s="167">
        <v>2022</v>
      </c>
      <c r="F136" s="166"/>
      <c r="G136" s="166"/>
      <c r="H136" s="166" t="s">
        <v>4690</v>
      </c>
      <c r="I136" s="175" t="s">
        <v>4691</v>
      </c>
      <c r="J136" s="166" t="s">
        <v>4692</v>
      </c>
      <c r="K136" s="166" t="s">
        <v>594</v>
      </c>
      <c r="L136" s="166" t="s">
        <v>594</v>
      </c>
      <c r="M136" s="166"/>
      <c r="N136" s="166"/>
      <c r="O136" s="166" t="s">
        <v>594</v>
      </c>
      <c r="P136" s="166"/>
      <c r="Q136" s="166"/>
      <c r="R136" s="166"/>
      <c r="S136" s="178">
        <v>85200000000</v>
      </c>
      <c r="T136" s="170" t="s">
        <v>871</v>
      </c>
      <c r="U136" s="171" t="s">
        <v>872</v>
      </c>
      <c r="V136" s="49" t="b">
        <v>1</v>
      </c>
      <c r="W136" s="49" t="b">
        <v>0</v>
      </c>
      <c r="X136" s="49" t="b">
        <v>0</v>
      </c>
      <c r="Y136" s="50" t="b">
        <v>0</v>
      </c>
      <c r="Z136" s="50" t="b">
        <v>0</v>
      </c>
      <c r="AA136" s="50" t="b">
        <v>0</v>
      </c>
      <c r="AB136" s="50" t="b">
        <v>0</v>
      </c>
      <c r="AC136" s="52" t="b">
        <v>0</v>
      </c>
      <c r="AD136" s="50" t="b">
        <v>1</v>
      </c>
      <c r="AE136" s="171">
        <f t="shared" si="0"/>
        <v>0</v>
      </c>
      <c r="AF136" s="185" t="s">
        <v>4693</v>
      </c>
      <c r="AG136" s="47"/>
      <c r="AH136" s="170" t="s">
        <v>122</v>
      </c>
      <c r="AI136" s="171" t="s">
        <v>670</v>
      </c>
      <c r="AJ136" s="49" t="b">
        <v>0</v>
      </c>
      <c r="AK136" s="49" t="b">
        <v>0</v>
      </c>
      <c r="AL136" s="49" t="b">
        <v>0</v>
      </c>
      <c r="AM136" s="50" t="b">
        <v>0</v>
      </c>
      <c r="AN136" s="50" t="b">
        <v>0</v>
      </c>
      <c r="AO136" s="50" t="b">
        <v>0</v>
      </c>
      <c r="AP136" s="50" t="b">
        <v>0</v>
      </c>
      <c r="AQ136" s="52" t="b">
        <v>0</v>
      </c>
      <c r="AR136" s="50" t="b">
        <v>1</v>
      </c>
      <c r="AS136" s="172">
        <f t="shared" si="1"/>
        <v>0</v>
      </c>
      <c r="AT136" s="173">
        <f t="shared" si="23"/>
        <v>0</v>
      </c>
      <c r="AU136" s="170"/>
      <c r="AV136" s="171"/>
      <c r="AW136" s="49" t="b">
        <f t="shared" si="21"/>
        <v>0</v>
      </c>
      <c r="AX136" s="50" t="b">
        <f t="shared" si="22"/>
        <v>1</v>
      </c>
      <c r="AY136" s="173">
        <f t="shared" si="5"/>
        <v>0</v>
      </c>
      <c r="AZ136" s="173">
        <f t="shared" si="24"/>
        <v>1</v>
      </c>
    </row>
    <row r="137" spans="1:52" ht="27">
      <c r="A137" s="158">
        <v>135</v>
      </c>
      <c r="B137" s="158" t="s">
        <v>3653</v>
      </c>
      <c r="C137" s="158" t="s">
        <v>4694</v>
      </c>
      <c r="D137" s="158" t="s">
        <v>4695</v>
      </c>
      <c r="E137" s="159">
        <v>2020</v>
      </c>
      <c r="F137" s="158" t="s">
        <v>390</v>
      </c>
      <c r="G137" s="159">
        <v>69</v>
      </c>
      <c r="H137" s="158" t="s">
        <v>4696</v>
      </c>
      <c r="I137" s="160" t="s">
        <v>4697</v>
      </c>
      <c r="J137" s="158" t="s">
        <v>4698</v>
      </c>
      <c r="K137" s="158" t="s">
        <v>4699</v>
      </c>
      <c r="L137" s="286" t="s">
        <v>4700</v>
      </c>
      <c r="M137" s="287"/>
      <c r="N137" s="158" t="s">
        <v>397</v>
      </c>
      <c r="O137" s="161">
        <v>43982</v>
      </c>
      <c r="P137" s="158"/>
      <c r="Q137" s="158" t="s">
        <v>119</v>
      </c>
      <c r="R137" s="158" t="s">
        <v>120</v>
      </c>
      <c r="S137" s="158" t="s">
        <v>4701</v>
      </c>
      <c r="T137" s="162" t="s">
        <v>871</v>
      </c>
      <c r="U137" s="163" t="s">
        <v>872</v>
      </c>
      <c r="V137" s="49" t="b">
        <v>0</v>
      </c>
      <c r="W137" s="49" t="b">
        <v>0</v>
      </c>
      <c r="X137" s="49" t="b">
        <v>0</v>
      </c>
      <c r="Y137" s="50" t="b">
        <v>0</v>
      </c>
      <c r="Z137" s="50" t="b">
        <v>0</v>
      </c>
      <c r="AA137" s="50" t="b">
        <v>0</v>
      </c>
      <c r="AB137" s="50" t="b">
        <v>0</v>
      </c>
      <c r="AC137" s="52" t="b">
        <v>1</v>
      </c>
      <c r="AD137" s="50" t="b">
        <v>0</v>
      </c>
      <c r="AE137" s="163">
        <f t="shared" si="0"/>
        <v>0</v>
      </c>
      <c r="AF137" s="163"/>
      <c r="AG137" s="47"/>
      <c r="AH137" s="162" t="s">
        <v>122</v>
      </c>
      <c r="AI137" s="163" t="s">
        <v>670</v>
      </c>
      <c r="AJ137" s="49" t="b">
        <v>0</v>
      </c>
      <c r="AK137" s="49" t="b">
        <v>0</v>
      </c>
      <c r="AL137" s="49" t="b">
        <v>0</v>
      </c>
      <c r="AM137" s="50" t="b">
        <v>0</v>
      </c>
      <c r="AN137" s="50" t="b">
        <v>0</v>
      </c>
      <c r="AO137" s="50" t="b">
        <v>0</v>
      </c>
      <c r="AP137" s="50" t="b">
        <v>0</v>
      </c>
      <c r="AQ137" s="52" t="b">
        <v>1</v>
      </c>
      <c r="AR137" s="50" t="b">
        <v>0</v>
      </c>
      <c r="AS137" s="164">
        <f t="shared" si="1"/>
        <v>0</v>
      </c>
      <c r="AT137" s="165">
        <f t="shared" si="23"/>
        <v>0</v>
      </c>
      <c r="AU137" s="162"/>
      <c r="AV137" s="163"/>
      <c r="AW137" s="49" t="b">
        <f t="shared" si="21"/>
        <v>0</v>
      </c>
      <c r="AX137" s="50" t="b">
        <f t="shared" si="22"/>
        <v>1</v>
      </c>
      <c r="AY137" s="165">
        <f t="shared" si="5"/>
        <v>0</v>
      </c>
      <c r="AZ137" s="165">
        <f t="shared" si="24"/>
        <v>1</v>
      </c>
    </row>
    <row r="138" spans="1:52" ht="27">
      <c r="A138" s="166">
        <v>136</v>
      </c>
      <c r="B138" s="166" t="s">
        <v>3653</v>
      </c>
      <c r="C138" s="166" t="s">
        <v>4694</v>
      </c>
      <c r="D138" s="166" t="s">
        <v>4702</v>
      </c>
      <c r="E138" s="167">
        <v>2020</v>
      </c>
      <c r="F138" s="166" t="s">
        <v>4703</v>
      </c>
      <c r="G138" s="167">
        <v>64</v>
      </c>
      <c r="H138" s="166" t="s">
        <v>4704</v>
      </c>
      <c r="I138" s="168" t="s">
        <v>4705</v>
      </c>
      <c r="J138" s="166" t="s">
        <v>4706</v>
      </c>
      <c r="K138" s="166" t="s">
        <v>4707</v>
      </c>
      <c r="L138" s="284" t="s">
        <v>4708</v>
      </c>
      <c r="M138" s="285"/>
      <c r="N138" s="166" t="s">
        <v>117</v>
      </c>
      <c r="O138" s="169">
        <v>44166</v>
      </c>
      <c r="P138" s="166"/>
      <c r="Q138" s="166" t="s">
        <v>119</v>
      </c>
      <c r="R138" s="166" t="s">
        <v>3669</v>
      </c>
      <c r="S138" s="166" t="s">
        <v>4709</v>
      </c>
      <c r="T138" s="170" t="s">
        <v>871</v>
      </c>
      <c r="U138" s="171" t="s">
        <v>872</v>
      </c>
      <c r="V138" s="49" t="b">
        <v>0</v>
      </c>
      <c r="W138" s="49" t="b">
        <v>0</v>
      </c>
      <c r="X138" s="49" t="b">
        <v>0</v>
      </c>
      <c r="Y138" s="50" t="b">
        <v>0</v>
      </c>
      <c r="Z138" s="50" t="b">
        <v>0</v>
      </c>
      <c r="AA138" s="50" t="b">
        <v>0</v>
      </c>
      <c r="AB138" s="50" t="b">
        <v>0</v>
      </c>
      <c r="AC138" s="52" t="b">
        <v>1</v>
      </c>
      <c r="AD138" s="50" t="b">
        <v>0</v>
      </c>
      <c r="AE138" s="171">
        <f t="shared" si="0"/>
        <v>0</v>
      </c>
      <c r="AF138" s="171"/>
      <c r="AG138" s="47"/>
      <c r="AH138" s="170" t="s">
        <v>122</v>
      </c>
      <c r="AI138" s="171" t="s">
        <v>670</v>
      </c>
      <c r="AJ138" s="49" t="b">
        <v>0</v>
      </c>
      <c r="AK138" s="49" t="b">
        <v>0</v>
      </c>
      <c r="AL138" s="49" t="b">
        <v>0</v>
      </c>
      <c r="AM138" s="50" t="b">
        <v>0</v>
      </c>
      <c r="AN138" s="50" t="b">
        <v>0</v>
      </c>
      <c r="AO138" s="50" t="b">
        <v>0</v>
      </c>
      <c r="AP138" s="50" t="b">
        <v>0</v>
      </c>
      <c r="AQ138" s="52" t="b">
        <v>1</v>
      </c>
      <c r="AR138" s="50" t="b">
        <v>0</v>
      </c>
      <c r="AS138" s="172">
        <f t="shared" si="1"/>
        <v>0</v>
      </c>
      <c r="AT138" s="173">
        <f t="shared" si="23"/>
        <v>0</v>
      </c>
      <c r="AU138" s="170"/>
      <c r="AV138" s="171"/>
      <c r="AW138" s="49" t="b">
        <f t="shared" si="21"/>
        <v>0</v>
      </c>
      <c r="AX138" s="50" t="b">
        <f t="shared" si="22"/>
        <v>1</v>
      </c>
      <c r="AY138" s="173">
        <f t="shared" si="5"/>
        <v>0</v>
      </c>
      <c r="AZ138" s="173">
        <f t="shared" si="24"/>
        <v>1</v>
      </c>
    </row>
    <row r="139" spans="1:52" ht="27">
      <c r="A139" s="158">
        <v>137</v>
      </c>
      <c r="B139" s="158" t="s">
        <v>3653</v>
      </c>
      <c r="C139" s="158" t="s">
        <v>4694</v>
      </c>
      <c r="D139" s="158" t="s">
        <v>4710</v>
      </c>
      <c r="E139" s="159">
        <v>2019</v>
      </c>
      <c r="F139" s="158" t="s">
        <v>4711</v>
      </c>
      <c r="G139" s="159">
        <v>431</v>
      </c>
      <c r="H139" s="158" t="s">
        <v>4712</v>
      </c>
      <c r="I139" s="160" t="s">
        <v>4713</v>
      </c>
      <c r="J139" s="158" t="s">
        <v>4714</v>
      </c>
      <c r="K139" s="158" t="s">
        <v>4715</v>
      </c>
      <c r="L139" s="286" t="s">
        <v>4716</v>
      </c>
      <c r="M139" s="287"/>
      <c r="N139" s="158" t="s">
        <v>1010</v>
      </c>
      <c r="O139" s="161">
        <v>43503</v>
      </c>
      <c r="P139" s="158"/>
      <c r="Q139" s="158" t="s">
        <v>119</v>
      </c>
      <c r="R139" s="158" t="s">
        <v>120</v>
      </c>
      <c r="S139" s="158" t="s">
        <v>4717</v>
      </c>
      <c r="T139" s="187" t="s">
        <v>138</v>
      </c>
      <c r="U139" s="163" t="s">
        <v>139</v>
      </c>
      <c r="V139" s="49" t="b">
        <v>1</v>
      </c>
      <c r="W139" s="49" t="b">
        <v>0</v>
      </c>
      <c r="X139" s="49" t="b">
        <v>0</v>
      </c>
      <c r="Y139" s="50" t="b">
        <v>0</v>
      </c>
      <c r="Z139" s="50" t="b">
        <v>0</v>
      </c>
      <c r="AA139" s="50" t="b">
        <v>0</v>
      </c>
      <c r="AB139" s="50" t="b">
        <v>0</v>
      </c>
      <c r="AC139" s="52" t="b">
        <v>1</v>
      </c>
      <c r="AD139" s="50" t="b">
        <v>0</v>
      </c>
      <c r="AE139" s="163">
        <f t="shared" si="0"/>
        <v>0</v>
      </c>
      <c r="AF139" s="163"/>
      <c r="AG139" s="47"/>
      <c r="AH139" s="162" t="s">
        <v>124</v>
      </c>
      <c r="AI139" s="163" t="s">
        <v>173</v>
      </c>
      <c r="AJ139" s="49" t="b">
        <v>0</v>
      </c>
      <c r="AK139" s="49" t="b">
        <v>0</v>
      </c>
      <c r="AL139" s="49" t="b">
        <v>0</v>
      </c>
      <c r="AM139" s="50" t="b">
        <v>0</v>
      </c>
      <c r="AN139" s="50" t="b">
        <v>0</v>
      </c>
      <c r="AO139" s="50" t="b">
        <v>0</v>
      </c>
      <c r="AP139" s="50" t="b">
        <v>0</v>
      </c>
      <c r="AQ139" s="52" t="b">
        <v>0</v>
      </c>
      <c r="AR139" s="50" t="b">
        <v>1</v>
      </c>
      <c r="AS139" s="164">
        <f t="shared" si="1"/>
        <v>0</v>
      </c>
      <c r="AT139" s="165">
        <f t="shared" si="23"/>
        <v>0</v>
      </c>
      <c r="AU139" s="162"/>
      <c r="AV139" s="163"/>
      <c r="AW139" s="49" t="b">
        <f t="shared" si="21"/>
        <v>0</v>
      </c>
      <c r="AX139" s="50" t="b">
        <f t="shared" si="22"/>
        <v>1</v>
      </c>
      <c r="AY139" s="165">
        <f t="shared" si="5"/>
        <v>0</v>
      </c>
      <c r="AZ139" s="165">
        <f t="shared" si="24"/>
        <v>1</v>
      </c>
    </row>
    <row r="140" spans="1:52" ht="27">
      <c r="A140" s="166">
        <v>138</v>
      </c>
      <c r="B140" s="166" t="s">
        <v>3653</v>
      </c>
      <c r="C140" s="166" t="s">
        <v>4694</v>
      </c>
      <c r="D140" s="166" t="s">
        <v>4718</v>
      </c>
      <c r="E140" s="167">
        <v>2020</v>
      </c>
      <c r="F140" s="166" t="s">
        <v>108</v>
      </c>
      <c r="G140" s="167">
        <v>172</v>
      </c>
      <c r="H140" s="166" t="s">
        <v>4719</v>
      </c>
      <c r="I140" s="168" t="s">
        <v>4720</v>
      </c>
      <c r="J140" s="166" t="s">
        <v>4721</v>
      </c>
      <c r="K140" s="166" t="s">
        <v>4722</v>
      </c>
      <c r="L140" s="284" t="s">
        <v>4723</v>
      </c>
      <c r="M140" s="285"/>
      <c r="N140" s="166" t="s">
        <v>117</v>
      </c>
      <c r="O140" s="169">
        <v>43831</v>
      </c>
      <c r="P140" s="166"/>
      <c r="Q140" s="166" t="s">
        <v>119</v>
      </c>
      <c r="R140" s="166" t="s">
        <v>120</v>
      </c>
      <c r="S140" s="166" t="s">
        <v>4724</v>
      </c>
      <c r="T140" s="187" t="s">
        <v>138</v>
      </c>
      <c r="U140" s="171" t="s">
        <v>139</v>
      </c>
      <c r="V140" s="49" t="b">
        <v>1</v>
      </c>
      <c r="W140" s="49" t="b">
        <v>0</v>
      </c>
      <c r="X140" s="49" t="b">
        <v>0</v>
      </c>
      <c r="Y140" s="50" t="b">
        <v>0</v>
      </c>
      <c r="Z140" s="50" t="b">
        <v>0</v>
      </c>
      <c r="AA140" s="50" t="b">
        <v>0</v>
      </c>
      <c r="AB140" s="50" t="b">
        <v>0</v>
      </c>
      <c r="AC140" s="52" t="b">
        <v>1</v>
      </c>
      <c r="AD140" s="50" t="b">
        <v>0</v>
      </c>
      <c r="AE140" s="171">
        <f t="shared" si="0"/>
        <v>0</v>
      </c>
      <c r="AF140" s="171"/>
      <c r="AG140" s="47"/>
      <c r="AH140" s="170" t="s">
        <v>124</v>
      </c>
      <c r="AI140" s="171" t="s">
        <v>173</v>
      </c>
      <c r="AJ140" s="49" t="b">
        <v>0</v>
      </c>
      <c r="AK140" s="49" t="b">
        <v>0</v>
      </c>
      <c r="AL140" s="49" t="b">
        <v>0</v>
      </c>
      <c r="AM140" s="50" t="b">
        <v>0</v>
      </c>
      <c r="AN140" s="50" t="b">
        <v>0</v>
      </c>
      <c r="AO140" s="50" t="b">
        <v>0</v>
      </c>
      <c r="AP140" s="50" t="b">
        <v>0</v>
      </c>
      <c r="AQ140" s="52" t="b">
        <v>0</v>
      </c>
      <c r="AR140" s="50" t="b">
        <v>1</v>
      </c>
      <c r="AS140" s="172">
        <f t="shared" si="1"/>
        <v>0</v>
      </c>
      <c r="AT140" s="173">
        <f t="shared" si="23"/>
        <v>0</v>
      </c>
      <c r="AU140" s="170"/>
      <c r="AV140" s="171"/>
      <c r="AW140" s="49" t="b">
        <f t="shared" si="21"/>
        <v>0</v>
      </c>
      <c r="AX140" s="50" t="b">
        <f t="shared" si="22"/>
        <v>1</v>
      </c>
      <c r="AY140" s="173">
        <f t="shared" si="5"/>
        <v>0</v>
      </c>
      <c r="AZ140" s="173">
        <f t="shared" si="24"/>
        <v>1</v>
      </c>
    </row>
    <row r="141" spans="1:52" ht="27">
      <c r="A141" s="158">
        <v>139</v>
      </c>
      <c r="B141" s="158" t="s">
        <v>3653</v>
      </c>
      <c r="C141" s="158" t="s">
        <v>4694</v>
      </c>
      <c r="D141" s="158" t="s">
        <v>4725</v>
      </c>
      <c r="E141" s="159">
        <v>2019</v>
      </c>
      <c r="F141" s="158" t="s">
        <v>4726</v>
      </c>
      <c r="G141" s="159">
        <v>22</v>
      </c>
      <c r="H141" s="158" t="s">
        <v>4727</v>
      </c>
      <c r="I141" s="160" t="s">
        <v>4728</v>
      </c>
      <c r="J141" s="158" t="s">
        <v>4729</v>
      </c>
      <c r="K141" s="158" t="s">
        <v>4730</v>
      </c>
      <c r="L141" s="286" t="s">
        <v>4731</v>
      </c>
      <c r="M141" s="287"/>
      <c r="N141" s="158" t="s">
        <v>117</v>
      </c>
      <c r="O141" s="161">
        <v>43520</v>
      </c>
      <c r="P141" s="158"/>
      <c r="Q141" s="158" t="s">
        <v>119</v>
      </c>
      <c r="R141" s="158" t="s">
        <v>3669</v>
      </c>
      <c r="S141" s="158" t="s">
        <v>4732</v>
      </c>
      <c r="T141" s="187" t="s">
        <v>138</v>
      </c>
      <c r="U141" s="163" t="s">
        <v>139</v>
      </c>
      <c r="V141" s="49" t="b">
        <v>1</v>
      </c>
      <c r="W141" s="49" t="b">
        <v>0</v>
      </c>
      <c r="X141" s="49" t="b">
        <v>0</v>
      </c>
      <c r="Y141" s="50" t="b">
        <v>0</v>
      </c>
      <c r="Z141" s="50" t="b">
        <v>0</v>
      </c>
      <c r="AA141" s="50" t="b">
        <v>0</v>
      </c>
      <c r="AB141" s="50" t="b">
        <v>1</v>
      </c>
      <c r="AC141" s="52" t="b">
        <v>1</v>
      </c>
      <c r="AD141" s="50" t="b">
        <v>0</v>
      </c>
      <c r="AE141" s="163">
        <f t="shared" si="0"/>
        <v>0</v>
      </c>
      <c r="AF141" s="163"/>
      <c r="AG141" s="47"/>
      <c r="AH141" s="162" t="s">
        <v>124</v>
      </c>
      <c r="AI141" s="163" t="s">
        <v>173</v>
      </c>
      <c r="AJ141" s="49" t="b">
        <v>0</v>
      </c>
      <c r="AK141" s="49" t="b">
        <v>0</v>
      </c>
      <c r="AL141" s="49" t="b">
        <v>0</v>
      </c>
      <c r="AM141" s="50" t="b">
        <v>0</v>
      </c>
      <c r="AN141" s="50" t="b">
        <v>0</v>
      </c>
      <c r="AO141" s="50" t="b">
        <v>0</v>
      </c>
      <c r="AP141" s="50" t="b">
        <v>1</v>
      </c>
      <c r="AQ141" s="52" t="b">
        <v>0</v>
      </c>
      <c r="AR141" s="50" t="b">
        <v>0</v>
      </c>
      <c r="AS141" s="164">
        <f t="shared" si="1"/>
        <v>0</v>
      </c>
      <c r="AT141" s="165">
        <f t="shared" si="23"/>
        <v>0</v>
      </c>
      <c r="AU141" s="162"/>
      <c r="AV141" s="163"/>
      <c r="AW141" s="49" t="b">
        <f t="shared" si="21"/>
        <v>0</v>
      </c>
      <c r="AX141" s="50" t="b">
        <f t="shared" si="22"/>
        <v>1</v>
      </c>
      <c r="AY141" s="165">
        <f t="shared" si="5"/>
        <v>0</v>
      </c>
      <c r="AZ141" s="165">
        <f t="shared" si="24"/>
        <v>1</v>
      </c>
    </row>
    <row r="142" spans="1:52" ht="27">
      <c r="A142" s="166">
        <v>140</v>
      </c>
      <c r="B142" s="166" t="s">
        <v>3653</v>
      </c>
      <c r="C142" s="166" t="s">
        <v>4694</v>
      </c>
      <c r="D142" s="166" t="s">
        <v>4733</v>
      </c>
      <c r="E142" s="167">
        <v>2020</v>
      </c>
      <c r="F142" s="166" t="s">
        <v>3723</v>
      </c>
      <c r="G142" s="167">
        <v>22</v>
      </c>
      <c r="H142" s="166" t="s">
        <v>4734</v>
      </c>
      <c r="I142" s="168" t="s">
        <v>4735</v>
      </c>
      <c r="J142" s="166" t="s">
        <v>4736</v>
      </c>
      <c r="K142" s="166" t="s">
        <v>4737</v>
      </c>
      <c r="L142" s="284" t="s">
        <v>4738</v>
      </c>
      <c r="M142" s="285"/>
      <c r="N142" s="166" t="s">
        <v>4739</v>
      </c>
      <c r="O142" s="169">
        <v>44075</v>
      </c>
      <c r="P142" s="166"/>
      <c r="Q142" s="166" t="s">
        <v>119</v>
      </c>
      <c r="R142" s="166" t="s">
        <v>120</v>
      </c>
      <c r="S142" s="166" t="s">
        <v>4740</v>
      </c>
      <c r="T142" s="187" t="s">
        <v>138</v>
      </c>
      <c r="U142" s="171" t="s">
        <v>139</v>
      </c>
      <c r="V142" s="49" t="b">
        <v>1</v>
      </c>
      <c r="W142" s="49" t="b">
        <v>0</v>
      </c>
      <c r="X142" s="49" t="b">
        <v>0</v>
      </c>
      <c r="Y142" s="50" t="b">
        <v>0</v>
      </c>
      <c r="Z142" s="50" t="b">
        <v>0</v>
      </c>
      <c r="AA142" s="50" t="b">
        <v>0</v>
      </c>
      <c r="AB142" s="50" t="b">
        <v>0</v>
      </c>
      <c r="AC142" s="52" t="b">
        <v>0</v>
      </c>
      <c r="AD142" s="50" t="b">
        <v>0</v>
      </c>
      <c r="AE142" s="171">
        <f t="shared" si="0"/>
        <v>1</v>
      </c>
      <c r="AF142" s="171"/>
      <c r="AG142" s="47"/>
      <c r="AH142" s="170" t="s">
        <v>124</v>
      </c>
      <c r="AI142" s="171" t="s">
        <v>173</v>
      </c>
      <c r="AJ142" s="49" t="b">
        <v>0</v>
      </c>
      <c r="AK142" s="49" t="b">
        <v>0</v>
      </c>
      <c r="AL142" s="49" t="b">
        <v>0</v>
      </c>
      <c r="AM142" s="50" t="b">
        <v>0</v>
      </c>
      <c r="AN142" s="50" t="b">
        <v>0</v>
      </c>
      <c r="AO142" s="50" t="b">
        <v>0</v>
      </c>
      <c r="AP142" s="50" t="b">
        <v>0</v>
      </c>
      <c r="AQ142" s="52" t="b">
        <v>0</v>
      </c>
      <c r="AR142" s="50" t="b">
        <v>1</v>
      </c>
      <c r="AS142" s="172">
        <f t="shared" si="1"/>
        <v>0</v>
      </c>
      <c r="AT142" s="173">
        <f t="shared" si="23"/>
        <v>1</v>
      </c>
      <c r="AU142" s="170" t="s">
        <v>122</v>
      </c>
      <c r="AV142" s="171" t="s">
        <v>3740</v>
      </c>
      <c r="AW142" s="49"/>
      <c r="AX142" s="50" t="b">
        <v>1</v>
      </c>
      <c r="AY142" s="173">
        <f t="shared" si="5"/>
        <v>0</v>
      </c>
      <c r="AZ142" s="173">
        <f t="shared" si="24"/>
        <v>1</v>
      </c>
    </row>
    <row r="143" spans="1:52" ht="27">
      <c r="A143" s="158">
        <v>141</v>
      </c>
      <c r="B143" s="158" t="s">
        <v>3653</v>
      </c>
      <c r="C143" s="158" t="s">
        <v>4694</v>
      </c>
      <c r="D143" s="158" t="s">
        <v>4741</v>
      </c>
      <c r="E143" s="159">
        <v>2020</v>
      </c>
      <c r="F143" s="158" t="s">
        <v>4130</v>
      </c>
      <c r="G143" s="159">
        <v>506</v>
      </c>
      <c r="H143" s="158" t="s">
        <v>4742</v>
      </c>
      <c r="I143" s="160" t="s">
        <v>4743</v>
      </c>
      <c r="J143" s="158" t="s">
        <v>4744</v>
      </c>
      <c r="K143" s="158" t="s">
        <v>4745</v>
      </c>
      <c r="L143" s="286" t="s">
        <v>4746</v>
      </c>
      <c r="M143" s="287"/>
      <c r="N143" s="158" t="s">
        <v>1010</v>
      </c>
      <c r="O143" s="161">
        <v>43923</v>
      </c>
      <c r="P143" s="158"/>
      <c r="Q143" s="158" t="s">
        <v>119</v>
      </c>
      <c r="R143" s="158" t="s">
        <v>120</v>
      </c>
      <c r="S143" s="158" t="s">
        <v>4747</v>
      </c>
      <c r="T143" s="187" t="s">
        <v>138</v>
      </c>
      <c r="U143" s="163" t="s">
        <v>139</v>
      </c>
      <c r="V143" s="49" t="b">
        <v>0</v>
      </c>
      <c r="W143" s="49" t="b">
        <v>0</v>
      </c>
      <c r="X143" s="49" t="b">
        <v>0</v>
      </c>
      <c r="Y143" s="50" t="b">
        <v>0</v>
      </c>
      <c r="Z143" s="50" t="b">
        <v>0</v>
      </c>
      <c r="AA143" s="50" t="b">
        <v>0</v>
      </c>
      <c r="AB143" s="50" t="b">
        <v>0</v>
      </c>
      <c r="AC143" s="52" t="b">
        <v>1</v>
      </c>
      <c r="AD143" s="50" t="b">
        <v>0</v>
      </c>
      <c r="AE143" s="163">
        <f t="shared" si="0"/>
        <v>0</v>
      </c>
      <c r="AF143" s="163"/>
      <c r="AG143" s="47"/>
      <c r="AH143" s="162" t="s">
        <v>124</v>
      </c>
      <c r="AI143" s="163" t="s">
        <v>173</v>
      </c>
      <c r="AJ143" s="49" t="b">
        <v>1</v>
      </c>
      <c r="AK143" s="49" t="b">
        <v>0</v>
      </c>
      <c r="AL143" s="49" t="b">
        <v>0</v>
      </c>
      <c r="AM143" s="50" t="b">
        <v>0</v>
      </c>
      <c r="AN143" s="50" t="b">
        <v>0</v>
      </c>
      <c r="AO143" s="50" t="b">
        <v>0</v>
      </c>
      <c r="AP143" s="50" t="b">
        <v>0</v>
      </c>
      <c r="AQ143" s="52" t="b">
        <v>0</v>
      </c>
      <c r="AR143" s="50" t="b">
        <v>0</v>
      </c>
      <c r="AS143" s="164">
        <f t="shared" si="1"/>
        <v>1</v>
      </c>
      <c r="AT143" s="165">
        <f t="shared" si="23"/>
        <v>1</v>
      </c>
      <c r="AU143" s="162" t="s">
        <v>122</v>
      </c>
      <c r="AV143" s="163" t="s">
        <v>3740</v>
      </c>
      <c r="AW143" s="49"/>
      <c r="AX143" s="50" t="b">
        <v>1</v>
      </c>
      <c r="AY143" s="165">
        <f t="shared" si="5"/>
        <v>0</v>
      </c>
      <c r="AZ143" s="165">
        <f t="shared" si="24"/>
        <v>1</v>
      </c>
    </row>
    <row r="144" spans="1:52" ht="27">
      <c r="A144" s="166">
        <v>142</v>
      </c>
      <c r="B144" s="166" t="s">
        <v>3731</v>
      </c>
      <c r="C144" s="166" t="s">
        <v>4748</v>
      </c>
      <c r="D144" s="166" t="s">
        <v>4749</v>
      </c>
      <c r="E144" s="167">
        <v>2022</v>
      </c>
      <c r="F144" s="166" t="s">
        <v>4750</v>
      </c>
      <c r="G144" s="167">
        <v>29</v>
      </c>
      <c r="H144" s="166" t="s">
        <v>4751</v>
      </c>
      <c r="I144" s="175" t="s">
        <v>4752</v>
      </c>
      <c r="J144" s="166" t="s">
        <v>4753</v>
      </c>
      <c r="K144" s="166" t="s">
        <v>4754</v>
      </c>
      <c r="L144" s="284" t="s">
        <v>4755</v>
      </c>
      <c r="M144" s="285"/>
      <c r="N144" s="166" t="s">
        <v>775</v>
      </c>
      <c r="O144" s="176">
        <v>44805</v>
      </c>
      <c r="P144" s="166"/>
      <c r="Q144" s="166" t="s">
        <v>119</v>
      </c>
      <c r="R144" s="166" t="s">
        <v>120</v>
      </c>
      <c r="S144" s="166" t="s">
        <v>4756</v>
      </c>
      <c r="T144" s="187" t="s">
        <v>138</v>
      </c>
      <c r="U144" s="171" t="s">
        <v>139</v>
      </c>
      <c r="V144" s="49" t="b">
        <v>0</v>
      </c>
      <c r="W144" s="49" t="b">
        <v>0</v>
      </c>
      <c r="X144" s="49" t="b">
        <v>0</v>
      </c>
      <c r="Y144" s="50" t="b">
        <v>0</v>
      </c>
      <c r="Z144" s="50" t="b">
        <v>0</v>
      </c>
      <c r="AA144" s="50" t="b">
        <v>0</v>
      </c>
      <c r="AB144" s="50" t="b">
        <v>0</v>
      </c>
      <c r="AC144" s="52" t="b">
        <v>1</v>
      </c>
      <c r="AD144" s="50" t="b">
        <v>0</v>
      </c>
      <c r="AE144" s="171">
        <f t="shared" si="0"/>
        <v>0</v>
      </c>
      <c r="AF144" s="171"/>
      <c r="AG144" s="47"/>
      <c r="AH144" s="170" t="s">
        <v>124</v>
      </c>
      <c r="AI144" s="171" t="s">
        <v>173</v>
      </c>
      <c r="AJ144" s="49" t="b">
        <v>0</v>
      </c>
      <c r="AK144" s="49" t="b">
        <v>0</v>
      </c>
      <c r="AL144" s="49" t="b">
        <v>0</v>
      </c>
      <c r="AM144" s="50" t="b">
        <v>0</v>
      </c>
      <c r="AN144" s="50" t="b">
        <v>0</v>
      </c>
      <c r="AO144" s="50" t="b">
        <v>0</v>
      </c>
      <c r="AP144" s="50" t="b">
        <v>0</v>
      </c>
      <c r="AQ144" s="52" t="b">
        <v>0</v>
      </c>
      <c r="AR144" s="50" t="b">
        <v>1</v>
      </c>
      <c r="AS144" s="172">
        <f t="shared" si="1"/>
        <v>0</v>
      </c>
      <c r="AT144" s="173">
        <f t="shared" si="23"/>
        <v>0</v>
      </c>
      <c r="AU144" s="170"/>
      <c r="AV144" s="171"/>
      <c r="AW144" s="49" t="b">
        <f>IF(AND(AE144,AS144,NOT(AT144)),TRUE,FALSE)</f>
        <v>0</v>
      </c>
      <c r="AX144" s="50" t="b">
        <f>IF(AND(NOT(AE144),NOT(AS144)),TRUE,FALSE)</f>
        <v>1</v>
      </c>
      <c r="AY144" s="173">
        <f t="shared" si="5"/>
        <v>0</v>
      </c>
      <c r="AZ144" s="173">
        <f t="shared" si="24"/>
        <v>1</v>
      </c>
    </row>
    <row r="145" spans="1:52" ht="27">
      <c r="A145" s="158">
        <v>143</v>
      </c>
      <c r="B145" s="158" t="s">
        <v>3731</v>
      </c>
      <c r="C145" s="158" t="s">
        <v>4748</v>
      </c>
      <c r="D145" s="158" t="s">
        <v>4757</v>
      </c>
      <c r="E145" s="159">
        <v>2022</v>
      </c>
      <c r="F145" s="158" t="s">
        <v>4758</v>
      </c>
      <c r="G145" s="159">
        <v>6</v>
      </c>
      <c r="H145" s="158" t="s">
        <v>4759</v>
      </c>
      <c r="I145" s="177" t="s">
        <v>4760</v>
      </c>
      <c r="J145" s="158" t="s">
        <v>4761</v>
      </c>
      <c r="K145" s="158" t="s">
        <v>4762</v>
      </c>
      <c r="L145" s="286" t="s">
        <v>4763</v>
      </c>
      <c r="M145" s="287"/>
      <c r="N145" s="158" t="s">
        <v>117</v>
      </c>
      <c r="O145" s="183">
        <v>44804</v>
      </c>
      <c r="P145" s="158"/>
      <c r="Q145" s="158" t="s">
        <v>119</v>
      </c>
      <c r="R145" s="158" t="s">
        <v>3669</v>
      </c>
      <c r="S145" s="158" t="s">
        <v>4764</v>
      </c>
      <c r="T145" s="187" t="s">
        <v>138</v>
      </c>
      <c r="U145" s="163" t="s">
        <v>139</v>
      </c>
      <c r="V145" s="49" t="b">
        <v>0</v>
      </c>
      <c r="W145" s="49" t="b">
        <v>0</v>
      </c>
      <c r="X145" s="49" t="b">
        <v>0</v>
      </c>
      <c r="Y145" s="50" t="b">
        <v>0</v>
      </c>
      <c r="Z145" s="50" t="b">
        <v>0</v>
      </c>
      <c r="AA145" s="50" t="b">
        <v>0</v>
      </c>
      <c r="AB145" s="50" t="b">
        <v>0</v>
      </c>
      <c r="AC145" s="52" t="b">
        <v>0</v>
      </c>
      <c r="AD145" s="50" t="b">
        <v>1</v>
      </c>
      <c r="AE145" s="163">
        <f t="shared" si="0"/>
        <v>0</v>
      </c>
      <c r="AF145" s="163"/>
      <c r="AG145" s="47"/>
      <c r="AH145" s="162" t="s">
        <v>124</v>
      </c>
      <c r="AI145" s="163" t="s">
        <v>173</v>
      </c>
      <c r="AJ145" s="49" t="b">
        <v>0</v>
      </c>
      <c r="AK145" s="49" t="b">
        <v>0</v>
      </c>
      <c r="AL145" s="49" t="b">
        <v>0</v>
      </c>
      <c r="AM145" s="50" t="b">
        <v>0</v>
      </c>
      <c r="AN145" s="50" t="b">
        <v>0</v>
      </c>
      <c r="AO145" s="50" t="b">
        <v>0</v>
      </c>
      <c r="AP145" s="50" t="b">
        <v>0</v>
      </c>
      <c r="AQ145" s="52" t="b">
        <v>0</v>
      </c>
      <c r="AR145" s="50" t="b">
        <v>1</v>
      </c>
      <c r="AS145" s="164">
        <f t="shared" si="1"/>
        <v>0</v>
      </c>
      <c r="AT145" s="165">
        <f t="shared" si="23"/>
        <v>0</v>
      </c>
      <c r="AU145" s="162"/>
      <c r="AV145" s="163"/>
      <c r="AW145" s="49" t="b">
        <f>IF(AND(AE145,AS145,NOT(AT145)),TRUE,FALSE)</f>
        <v>0</v>
      </c>
      <c r="AX145" s="50" t="b">
        <f>IF(AND(NOT(AE145),NOT(AS145)),TRUE,FALSE)</f>
        <v>1</v>
      </c>
      <c r="AY145" s="165">
        <f t="shared" si="5"/>
        <v>0</v>
      </c>
      <c r="AZ145" s="165">
        <f t="shared" si="24"/>
        <v>1</v>
      </c>
    </row>
    <row r="146" spans="1:52" ht="27">
      <c r="A146" s="166">
        <v>144</v>
      </c>
      <c r="B146" s="166" t="s">
        <v>3731</v>
      </c>
      <c r="C146" s="166" t="s">
        <v>1765</v>
      </c>
      <c r="D146" s="166" t="s">
        <v>4765</v>
      </c>
      <c r="E146" s="166"/>
      <c r="F146" s="166"/>
      <c r="G146" s="166"/>
      <c r="H146" s="166" t="s">
        <v>4766</v>
      </c>
      <c r="I146" s="175" t="s">
        <v>4767</v>
      </c>
      <c r="J146" s="166"/>
      <c r="K146" s="166" t="s">
        <v>594</v>
      </c>
      <c r="L146" s="166" t="s">
        <v>594</v>
      </c>
      <c r="M146" s="166"/>
      <c r="N146" s="166"/>
      <c r="O146" s="166" t="s">
        <v>594</v>
      </c>
      <c r="P146" s="166"/>
      <c r="Q146" s="166"/>
      <c r="R146" s="166"/>
      <c r="S146" s="166"/>
      <c r="T146" s="187" t="s">
        <v>138</v>
      </c>
      <c r="U146" s="171" t="s">
        <v>139</v>
      </c>
      <c r="V146" s="49" t="b">
        <v>0</v>
      </c>
      <c r="W146" s="49" t="b">
        <v>0</v>
      </c>
      <c r="X146" s="49" t="b">
        <v>0</v>
      </c>
      <c r="Y146" s="50" t="b">
        <v>0</v>
      </c>
      <c r="Z146" s="50" t="b">
        <v>0</v>
      </c>
      <c r="AA146" s="50" t="b">
        <v>0</v>
      </c>
      <c r="AB146" s="50" t="b">
        <v>0</v>
      </c>
      <c r="AC146" s="52" t="b">
        <v>1</v>
      </c>
      <c r="AD146" s="50" t="b">
        <v>1</v>
      </c>
      <c r="AE146" s="171">
        <f t="shared" si="0"/>
        <v>0</v>
      </c>
      <c r="AF146" s="171"/>
      <c r="AG146" s="47"/>
      <c r="AH146" s="170" t="s">
        <v>124</v>
      </c>
      <c r="AI146" s="171" t="s">
        <v>173</v>
      </c>
      <c r="AJ146" s="49" t="b">
        <v>0</v>
      </c>
      <c r="AK146" s="49" t="b">
        <v>0</v>
      </c>
      <c r="AL146" s="49" t="b">
        <v>0</v>
      </c>
      <c r="AM146" s="50" t="b">
        <v>0</v>
      </c>
      <c r="AN146" s="50" t="b">
        <v>0</v>
      </c>
      <c r="AO146" s="50" t="b">
        <v>0</v>
      </c>
      <c r="AP146" s="50" t="b">
        <v>0</v>
      </c>
      <c r="AQ146" s="52" t="b">
        <v>0</v>
      </c>
      <c r="AR146" s="50" t="b">
        <v>1</v>
      </c>
      <c r="AS146" s="172">
        <f t="shared" si="1"/>
        <v>0</v>
      </c>
      <c r="AT146" s="173">
        <f t="shared" si="23"/>
        <v>0</v>
      </c>
      <c r="AU146" s="170"/>
      <c r="AV146" s="171"/>
      <c r="AW146" s="49" t="b">
        <f>IF(AND(AE146,AS146,NOT(AT146)),TRUE,FALSE)</f>
        <v>0</v>
      </c>
      <c r="AX146" s="50" t="b">
        <f>IF(AND(NOT(AE146),NOT(AS146)),TRUE,FALSE)</f>
        <v>1</v>
      </c>
      <c r="AY146" s="173">
        <f t="shared" si="5"/>
        <v>0</v>
      </c>
      <c r="AZ146" s="173">
        <f t="shared" si="24"/>
        <v>1</v>
      </c>
    </row>
    <row r="147" spans="1:52" ht="27">
      <c r="A147" s="158">
        <v>145</v>
      </c>
      <c r="B147" s="158" t="s">
        <v>3731</v>
      </c>
      <c r="C147" s="158" t="s">
        <v>1765</v>
      </c>
      <c r="D147" s="158" t="s">
        <v>4768</v>
      </c>
      <c r="E147" s="159">
        <v>2022</v>
      </c>
      <c r="F147" s="158" t="s">
        <v>4769</v>
      </c>
      <c r="G147" s="159">
        <v>17</v>
      </c>
      <c r="H147" s="158" t="s">
        <v>4770</v>
      </c>
      <c r="I147" s="177" t="s">
        <v>4771</v>
      </c>
      <c r="J147" s="158" t="s">
        <v>4772</v>
      </c>
      <c r="K147" s="158" t="s">
        <v>4773</v>
      </c>
      <c r="L147" s="286" t="s">
        <v>4774</v>
      </c>
      <c r="M147" s="287"/>
      <c r="N147" s="158" t="s">
        <v>4775</v>
      </c>
      <c r="O147" s="183">
        <v>44704</v>
      </c>
      <c r="P147" s="158"/>
      <c r="Q147" s="158" t="s">
        <v>119</v>
      </c>
      <c r="R147" s="158" t="s">
        <v>3669</v>
      </c>
      <c r="S147" s="158" t="s">
        <v>4776</v>
      </c>
      <c r="T147" s="187" t="s">
        <v>138</v>
      </c>
      <c r="U147" s="163" t="s">
        <v>139</v>
      </c>
      <c r="V147" s="49" t="b">
        <v>1</v>
      </c>
      <c r="W147" s="49" t="b">
        <v>0</v>
      </c>
      <c r="X147" s="49" t="b">
        <v>0</v>
      </c>
      <c r="Y147" s="50" t="b">
        <v>0</v>
      </c>
      <c r="Z147" s="50" t="b">
        <v>0</v>
      </c>
      <c r="AA147" s="50" t="b">
        <v>0</v>
      </c>
      <c r="AB147" s="50" t="b">
        <v>0</v>
      </c>
      <c r="AC147" s="52" t="b">
        <v>0</v>
      </c>
      <c r="AD147" s="50" t="b">
        <v>1</v>
      </c>
      <c r="AE147" s="163">
        <f t="shared" si="0"/>
        <v>0</v>
      </c>
      <c r="AF147" s="163"/>
      <c r="AG147" s="47"/>
      <c r="AH147" s="162" t="s">
        <v>124</v>
      </c>
      <c r="AI147" s="163" t="s">
        <v>173</v>
      </c>
      <c r="AJ147" s="49" t="b">
        <v>1</v>
      </c>
      <c r="AK147" s="49" t="b">
        <v>0</v>
      </c>
      <c r="AL147" s="49" t="b">
        <v>0</v>
      </c>
      <c r="AM147" s="50" t="b">
        <v>0</v>
      </c>
      <c r="AN147" s="50" t="b">
        <v>0</v>
      </c>
      <c r="AO147" s="50" t="b">
        <v>0</v>
      </c>
      <c r="AP147" s="50" t="b">
        <v>0</v>
      </c>
      <c r="AQ147" s="52" t="b">
        <v>0</v>
      </c>
      <c r="AR147" s="50" t="b">
        <v>0</v>
      </c>
      <c r="AS147" s="164">
        <f t="shared" si="1"/>
        <v>1</v>
      </c>
      <c r="AT147" s="165">
        <f t="shared" si="23"/>
        <v>1</v>
      </c>
      <c r="AU147" s="162" t="s">
        <v>122</v>
      </c>
      <c r="AV147" s="163" t="s">
        <v>3740</v>
      </c>
      <c r="AW147" s="49"/>
      <c r="AX147" s="50" t="b">
        <v>1</v>
      </c>
      <c r="AY147" s="165">
        <f t="shared" si="5"/>
        <v>0</v>
      </c>
      <c r="AZ147" s="165">
        <f t="shared" si="24"/>
        <v>1</v>
      </c>
    </row>
    <row r="148" spans="1:52" ht="27">
      <c r="A148" s="166">
        <v>146</v>
      </c>
      <c r="B148" s="166" t="s">
        <v>3731</v>
      </c>
      <c r="C148" s="166" t="s">
        <v>1765</v>
      </c>
      <c r="D148" s="166" t="s">
        <v>4777</v>
      </c>
      <c r="E148" s="167">
        <v>2024</v>
      </c>
      <c r="F148" s="166" t="s">
        <v>4778</v>
      </c>
      <c r="G148" s="167">
        <v>0</v>
      </c>
      <c r="H148" s="166" t="s">
        <v>4779</v>
      </c>
      <c r="I148" s="175" t="s">
        <v>4780</v>
      </c>
      <c r="J148" s="166" t="s">
        <v>4781</v>
      </c>
      <c r="K148" s="166" t="s">
        <v>4782</v>
      </c>
      <c r="L148" s="284" t="s">
        <v>4783</v>
      </c>
      <c r="M148" s="285"/>
      <c r="N148" s="166" t="s">
        <v>1010</v>
      </c>
      <c r="O148" s="176">
        <v>45292</v>
      </c>
      <c r="P148" s="166"/>
      <c r="Q148" s="166" t="s">
        <v>119</v>
      </c>
      <c r="R148" s="166" t="s">
        <v>120</v>
      </c>
      <c r="S148" s="166" t="s">
        <v>4784</v>
      </c>
      <c r="T148" s="187" t="s">
        <v>138</v>
      </c>
      <c r="U148" s="171" t="s">
        <v>139</v>
      </c>
      <c r="V148" s="49" t="b">
        <v>0</v>
      </c>
      <c r="W148" s="49" t="b">
        <v>0</v>
      </c>
      <c r="X148" s="49" t="b">
        <v>0</v>
      </c>
      <c r="Y148" s="50" t="b">
        <v>0</v>
      </c>
      <c r="Z148" s="50" t="b">
        <v>0</v>
      </c>
      <c r="AA148" s="50" t="b">
        <v>0</v>
      </c>
      <c r="AB148" s="50" t="b">
        <v>0</v>
      </c>
      <c r="AC148" s="52" t="b">
        <v>1</v>
      </c>
      <c r="AD148" s="50" t="b">
        <v>0</v>
      </c>
      <c r="AE148" s="171">
        <f t="shared" si="0"/>
        <v>0</v>
      </c>
      <c r="AF148" s="171"/>
      <c r="AG148" s="47"/>
      <c r="AH148" s="170" t="s">
        <v>124</v>
      </c>
      <c r="AI148" s="171" t="s">
        <v>173</v>
      </c>
      <c r="AJ148" s="49" t="b">
        <v>0</v>
      </c>
      <c r="AK148" s="49" t="b">
        <v>0</v>
      </c>
      <c r="AL148" s="49" t="b">
        <v>0</v>
      </c>
      <c r="AM148" s="50" t="b">
        <v>0</v>
      </c>
      <c r="AN148" s="50" t="b">
        <v>0</v>
      </c>
      <c r="AO148" s="50" t="b">
        <v>0</v>
      </c>
      <c r="AP148" s="50" t="b">
        <v>0</v>
      </c>
      <c r="AQ148" s="52" t="b">
        <v>0</v>
      </c>
      <c r="AR148" s="50" t="b">
        <v>1</v>
      </c>
      <c r="AS148" s="172">
        <f t="shared" si="1"/>
        <v>0</v>
      </c>
      <c r="AT148" s="173">
        <f t="shared" si="23"/>
        <v>0</v>
      </c>
      <c r="AU148" s="170"/>
      <c r="AV148" s="171"/>
      <c r="AW148" s="49" t="b">
        <f t="shared" ref="AW148:AW173" si="25">IF(AND(AE148,AS148,NOT(AT148)),TRUE,FALSE)</f>
        <v>0</v>
      </c>
      <c r="AX148" s="50" t="b">
        <f t="shared" ref="AX148:AX173" si="26">IF(AND(NOT(AE148),NOT(AS148)),TRUE,FALSE)</f>
        <v>1</v>
      </c>
      <c r="AY148" s="173">
        <f t="shared" si="5"/>
        <v>0</v>
      </c>
      <c r="AZ148" s="173">
        <f t="shared" si="24"/>
        <v>1</v>
      </c>
    </row>
    <row r="149" spans="1:52" ht="27">
      <c r="A149" s="158">
        <v>147</v>
      </c>
      <c r="B149" s="158" t="s">
        <v>3653</v>
      </c>
      <c r="C149" s="158" t="s">
        <v>4785</v>
      </c>
      <c r="D149" s="158" t="s">
        <v>4786</v>
      </c>
      <c r="E149" s="159">
        <v>2021</v>
      </c>
      <c r="F149" s="158" t="s">
        <v>390</v>
      </c>
      <c r="G149" s="159">
        <v>76</v>
      </c>
      <c r="H149" s="158" t="s">
        <v>4787</v>
      </c>
      <c r="I149" s="160" t="s">
        <v>4788</v>
      </c>
      <c r="J149" s="158" t="s">
        <v>4789</v>
      </c>
      <c r="K149" s="158" t="s">
        <v>4790</v>
      </c>
      <c r="L149" s="286" t="s">
        <v>4791</v>
      </c>
      <c r="M149" s="287"/>
      <c r="N149" s="158" t="s">
        <v>397</v>
      </c>
      <c r="O149" s="161">
        <v>44286</v>
      </c>
      <c r="P149" s="158"/>
      <c r="Q149" s="158" t="s">
        <v>119</v>
      </c>
      <c r="R149" s="158" t="s">
        <v>120</v>
      </c>
      <c r="S149" s="158" t="s">
        <v>4792</v>
      </c>
      <c r="T149" s="187" t="s">
        <v>138</v>
      </c>
      <c r="U149" s="163" t="s">
        <v>139</v>
      </c>
      <c r="V149" s="49" t="b">
        <v>0</v>
      </c>
      <c r="W149" s="49" t="b">
        <v>0</v>
      </c>
      <c r="X149" s="49" t="b">
        <v>0</v>
      </c>
      <c r="Y149" s="50" t="b">
        <v>0</v>
      </c>
      <c r="Z149" s="50" t="b">
        <v>0</v>
      </c>
      <c r="AA149" s="50" t="b">
        <v>0</v>
      </c>
      <c r="AB149" s="50" t="b">
        <v>0</v>
      </c>
      <c r="AC149" s="52" t="b">
        <v>1</v>
      </c>
      <c r="AD149" s="50" t="b">
        <v>1</v>
      </c>
      <c r="AE149" s="163">
        <f t="shared" si="0"/>
        <v>0</v>
      </c>
      <c r="AF149" s="163"/>
      <c r="AG149" s="47"/>
      <c r="AH149" s="162" t="s">
        <v>124</v>
      </c>
      <c r="AI149" s="163" t="s">
        <v>173</v>
      </c>
      <c r="AJ149" s="49" t="b">
        <v>0</v>
      </c>
      <c r="AK149" s="49" t="b">
        <v>0</v>
      </c>
      <c r="AL149" s="49" t="b">
        <v>0</v>
      </c>
      <c r="AM149" s="50" t="b">
        <v>0</v>
      </c>
      <c r="AN149" s="50" t="b">
        <v>0</v>
      </c>
      <c r="AO149" s="50" t="b">
        <v>0</v>
      </c>
      <c r="AP149" s="50" t="b">
        <v>0</v>
      </c>
      <c r="AQ149" s="52" t="b">
        <v>0</v>
      </c>
      <c r="AR149" s="50" t="b">
        <v>1</v>
      </c>
      <c r="AS149" s="164">
        <f t="shared" si="1"/>
        <v>0</v>
      </c>
      <c r="AT149" s="165">
        <f t="shared" si="23"/>
        <v>0</v>
      </c>
      <c r="AU149" s="162"/>
      <c r="AV149" s="163"/>
      <c r="AW149" s="49" t="b">
        <f t="shared" si="25"/>
        <v>0</v>
      </c>
      <c r="AX149" s="50" t="b">
        <f t="shared" si="26"/>
        <v>1</v>
      </c>
      <c r="AY149" s="165">
        <f t="shared" si="5"/>
        <v>0</v>
      </c>
      <c r="AZ149" s="165">
        <f t="shared" si="24"/>
        <v>1</v>
      </c>
    </row>
    <row r="150" spans="1:52" ht="27">
      <c r="A150" s="166">
        <v>148</v>
      </c>
      <c r="B150" s="166" t="s">
        <v>3653</v>
      </c>
      <c r="C150" s="166" t="s">
        <v>4785</v>
      </c>
      <c r="D150" s="166" t="s">
        <v>4793</v>
      </c>
      <c r="E150" s="167">
        <v>2019</v>
      </c>
      <c r="F150" s="166" t="s">
        <v>4794</v>
      </c>
      <c r="G150" s="167">
        <v>2</v>
      </c>
      <c r="H150" s="166" t="s">
        <v>4795</v>
      </c>
      <c r="I150" s="168" t="s">
        <v>4796</v>
      </c>
      <c r="J150" s="166" t="s">
        <v>4797</v>
      </c>
      <c r="K150" s="166" t="s">
        <v>4798</v>
      </c>
      <c r="L150" s="284" t="s">
        <v>4799</v>
      </c>
      <c r="M150" s="285"/>
      <c r="N150" s="166" t="s">
        <v>4800</v>
      </c>
      <c r="O150" s="169">
        <v>43466</v>
      </c>
      <c r="P150" s="166"/>
      <c r="Q150" s="166" t="s">
        <v>119</v>
      </c>
      <c r="R150" s="166" t="s">
        <v>120</v>
      </c>
      <c r="S150" s="166" t="s">
        <v>4801</v>
      </c>
      <c r="T150" s="187" t="s">
        <v>138</v>
      </c>
      <c r="U150" s="171" t="s">
        <v>139</v>
      </c>
      <c r="V150" s="49" t="b">
        <v>0</v>
      </c>
      <c r="W150" s="49" t="b">
        <v>0</v>
      </c>
      <c r="X150" s="49" t="b">
        <v>0</v>
      </c>
      <c r="Y150" s="50" t="b">
        <v>0</v>
      </c>
      <c r="Z150" s="50" t="b">
        <v>0</v>
      </c>
      <c r="AA150" s="50" t="b">
        <v>0</v>
      </c>
      <c r="AB150" s="50" t="b">
        <v>1</v>
      </c>
      <c r="AC150" s="52" t="b">
        <v>0</v>
      </c>
      <c r="AD150" s="50" t="b">
        <v>1</v>
      </c>
      <c r="AE150" s="171">
        <f t="shared" si="0"/>
        <v>0</v>
      </c>
      <c r="AF150" s="171"/>
      <c r="AG150" s="47"/>
      <c r="AH150" s="170" t="s">
        <v>124</v>
      </c>
      <c r="AI150" s="171" t="s">
        <v>173</v>
      </c>
      <c r="AJ150" s="49" t="b">
        <v>0</v>
      </c>
      <c r="AK150" s="49" t="b">
        <v>0</v>
      </c>
      <c r="AL150" s="49" t="b">
        <v>0</v>
      </c>
      <c r="AM150" s="50" t="b">
        <v>0</v>
      </c>
      <c r="AN150" s="50" t="b">
        <v>0</v>
      </c>
      <c r="AO150" s="50" t="b">
        <v>0</v>
      </c>
      <c r="AP150" s="50" t="b">
        <v>0</v>
      </c>
      <c r="AQ150" s="52" t="b">
        <v>0</v>
      </c>
      <c r="AR150" s="50" t="b">
        <v>1</v>
      </c>
      <c r="AS150" s="172">
        <f t="shared" si="1"/>
        <v>0</v>
      </c>
      <c r="AT150" s="173">
        <f t="shared" si="23"/>
        <v>0</v>
      </c>
      <c r="AU150" s="170"/>
      <c r="AV150" s="171"/>
      <c r="AW150" s="49" t="b">
        <f t="shared" si="25"/>
        <v>0</v>
      </c>
      <c r="AX150" s="50" t="b">
        <f t="shared" si="26"/>
        <v>1</v>
      </c>
      <c r="AY150" s="173">
        <f t="shared" si="5"/>
        <v>0</v>
      </c>
      <c r="AZ150" s="173">
        <f t="shared" si="24"/>
        <v>1</v>
      </c>
    </row>
    <row r="151" spans="1:52" ht="27">
      <c r="A151" s="158">
        <v>149</v>
      </c>
      <c r="B151" s="158" t="s">
        <v>3653</v>
      </c>
      <c r="C151" s="158" t="s">
        <v>4785</v>
      </c>
      <c r="D151" s="158" t="s">
        <v>4802</v>
      </c>
      <c r="E151" s="159">
        <v>2019</v>
      </c>
      <c r="F151" s="158" t="s">
        <v>4803</v>
      </c>
      <c r="G151" s="159">
        <v>10</v>
      </c>
      <c r="H151" s="158" t="s">
        <v>4804</v>
      </c>
      <c r="I151" s="160" t="s">
        <v>4805</v>
      </c>
      <c r="J151" s="158" t="s">
        <v>4806</v>
      </c>
      <c r="K151" s="158" t="s">
        <v>4807</v>
      </c>
      <c r="L151" s="286" t="s">
        <v>4808</v>
      </c>
      <c r="M151" s="287"/>
      <c r="N151" s="158" t="s">
        <v>198</v>
      </c>
      <c r="O151" s="161">
        <v>43550</v>
      </c>
      <c r="P151" s="158"/>
      <c r="Q151" s="158" t="s">
        <v>119</v>
      </c>
      <c r="R151" s="158" t="s">
        <v>3669</v>
      </c>
      <c r="S151" s="158" t="s">
        <v>4809</v>
      </c>
      <c r="T151" s="187" t="s">
        <v>138</v>
      </c>
      <c r="U151" s="163" t="s">
        <v>139</v>
      </c>
      <c r="V151" s="49" t="b">
        <v>0</v>
      </c>
      <c r="W151" s="49" t="b">
        <v>0</v>
      </c>
      <c r="X151" s="49" t="b">
        <v>0</v>
      </c>
      <c r="Y151" s="50" t="b">
        <v>0</v>
      </c>
      <c r="Z151" s="50" t="b">
        <v>0</v>
      </c>
      <c r="AA151" s="50" t="b">
        <v>0</v>
      </c>
      <c r="AB151" s="50" t="b">
        <v>1</v>
      </c>
      <c r="AC151" s="52" t="b">
        <v>0</v>
      </c>
      <c r="AD151" s="50" t="b">
        <v>0</v>
      </c>
      <c r="AE151" s="163">
        <f t="shared" si="0"/>
        <v>0</v>
      </c>
      <c r="AF151" s="163"/>
      <c r="AG151" s="47"/>
      <c r="AH151" s="162" t="s">
        <v>124</v>
      </c>
      <c r="AI151" s="163" t="s">
        <v>173</v>
      </c>
      <c r="AJ151" s="49" t="b">
        <v>0</v>
      </c>
      <c r="AK151" s="49" t="b">
        <v>0</v>
      </c>
      <c r="AL151" s="49" t="b">
        <v>0</v>
      </c>
      <c r="AM151" s="50" t="b">
        <v>0</v>
      </c>
      <c r="AN151" s="50" t="b">
        <v>0</v>
      </c>
      <c r="AO151" s="50" t="b">
        <v>0</v>
      </c>
      <c r="AP151" s="50" t="b">
        <v>0</v>
      </c>
      <c r="AQ151" s="52" t="b">
        <v>0</v>
      </c>
      <c r="AR151" s="50" t="b">
        <v>1</v>
      </c>
      <c r="AS151" s="164">
        <f t="shared" si="1"/>
        <v>0</v>
      </c>
      <c r="AT151" s="165">
        <f t="shared" si="23"/>
        <v>0</v>
      </c>
      <c r="AU151" s="162"/>
      <c r="AV151" s="163"/>
      <c r="AW151" s="49" t="b">
        <f t="shared" si="25"/>
        <v>0</v>
      </c>
      <c r="AX151" s="50" t="b">
        <f t="shared" si="26"/>
        <v>1</v>
      </c>
      <c r="AY151" s="165">
        <f t="shared" si="5"/>
        <v>0</v>
      </c>
      <c r="AZ151" s="165">
        <f t="shared" si="24"/>
        <v>1</v>
      </c>
    </row>
    <row r="152" spans="1:52" ht="27">
      <c r="A152" s="166">
        <v>150</v>
      </c>
      <c r="B152" s="166" t="s">
        <v>3653</v>
      </c>
      <c r="C152" s="166" t="s">
        <v>4785</v>
      </c>
      <c r="D152" s="166" t="s">
        <v>4810</v>
      </c>
      <c r="E152" s="167">
        <v>2019</v>
      </c>
      <c r="F152" s="166" t="s">
        <v>4811</v>
      </c>
      <c r="G152" s="167">
        <v>19</v>
      </c>
      <c r="H152" s="166" t="s">
        <v>4812</v>
      </c>
      <c r="I152" s="168" t="s">
        <v>4813</v>
      </c>
      <c r="J152" s="166" t="s">
        <v>4814</v>
      </c>
      <c r="K152" s="166" t="s">
        <v>4815</v>
      </c>
      <c r="L152" s="284" t="s">
        <v>4816</v>
      </c>
      <c r="M152" s="285"/>
      <c r="N152" s="166" t="s">
        <v>117</v>
      </c>
      <c r="O152" s="169">
        <v>43620</v>
      </c>
      <c r="P152" s="166"/>
      <c r="Q152" s="166" t="s">
        <v>119</v>
      </c>
      <c r="R152" s="166" t="s">
        <v>3669</v>
      </c>
      <c r="S152" s="166" t="s">
        <v>4817</v>
      </c>
      <c r="T152" s="187" t="s">
        <v>138</v>
      </c>
      <c r="U152" s="171" t="s">
        <v>139</v>
      </c>
      <c r="V152" s="49" t="b">
        <v>0</v>
      </c>
      <c r="W152" s="49" t="b">
        <v>0</v>
      </c>
      <c r="X152" s="49" t="b">
        <v>0</v>
      </c>
      <c r="Y152" s="50" t="b">
        <v>0</v>
      </c>
      <c r="Z152" s="50" t="b">
        <v>0</v>
      </c>
      <c r="AA152" s="50" t="b">
        <v>0</v>
      </c>
      <c r="AB152" s="50" t="b">
        <v>1</v>
      </c>
      <c r="AC152" s="52" t="b">
        <v>0</v>
      </c>
      <c r="AD152" s="50" t="b">
        <v>0</v>
      </c>
      <c r="AE152" s="171">
        <f t="shared" si="0"/>
        <v>0</v>
      </c>
      <c r="AF152" s="171"/>
      <c r="AG152" s="47"/>
      <c r="AH152" s="170" t="s">
        <v>124</v>
      </c>
      <c r="AI152" s="171" t="s">
        <v>173</v>
      </c>
      <c r="AJ152" s="49" t="b">
        <v>0</v>
      </c>
      <c r="AK152" s="49" t="b">
        <v>0</v>
      </c>
      <c r="AL152" s="49" t="b">
        <v>0</v>
      </c>
      <c r="AM152" s="50" t="b">
        <v>0</v>
      </c>
      <c r="AN152" s="50" t="b">
        <v>0</v>
      </c>
      <c r="AO152" s="50" t="b">
        <v>0</v>
      </c>
      <c r="AP152" s="50" t="b">
        <v>0</v>
      </c>
      <c r="AQ152" s="52" t="b">
        <v>0</v>
      </c>
      <c r="AR152" s="50" t="b">
        <v>1</v>
      </c>
      <c r="AS152" s="172">
        <f t="shared" si="1"/>
        <v>0</v>
      </c>
      <c r="AT152" s="173">
        <f t="shared" si="23"/>
        <v>0</v>
      </c>
      <c r="AU152" s="170"/>
      <c r="AV152" s="171"/>
      <c r="AW152" s="49" t="b">
        <f t="shared" si="25"/>
        <v>0</v>
      </c>
      <c r="AX152" s="50" t="b">
        <f t="shared" si="26"/>
        <v>1</v>
      </c>
      <c r="AY152" s="173">
        <f t="shared" si="5"/>
        <v>0</v>
      </c>
      <c r="AZ152" s="173">
        <f t="shared" si="24"/>
        <v>1</v>
      </c>
    </row>
    <row r="153" spans="1:52" ht="27">
      <c r="A153" s="158">
        <v>151</v>
      </c>
      <c r="B153" s="158" t="s">
        <v>3653</v>
      </c>
      <c r="C153" s="158" t="s">
        <v>4785</v>
      </c>
      <c r="D153" s="158" t="s">
        <v>4818</v>
      </c>
      <c r="E153" s="159">
        <v>2021</v>
      </c>
      <c r="F153" s="158" t="s">
        <v>390</v>
      </c>
      <c r="G153" s="159">
        <v>93</v>
      </c>
      <c r="H153" s="158" t="s">
        <v>4819</v>
      </c>
      <c r="I153" s="160" t="s">
        <v>4820</v>
      </c>
      <c r="J153" s="158" t="s">
        <v>4821</v>
      </c>
      <c r="K153" s="158" t="s">
        <v>4822</v>
      </c>
      <c r="L153" s="286" t="s">
        <v>4823</v>
      </c>
      <c r="M153" s="287"/>
      <c r="N153" s="158" t="s">
        <v>397</v>
      </c>
      <c r="O153" s="161">
        <v>44227</v>
      </c>
      <c r="P153" s="158"/>
      <c r="Q153" s="158" t="s">
        <v>119</v>
      </c>
      <c r="R153" s="158" t="s">
        <v>120</v>
      </c>
      <c r="S153" s="158" t="s">
        <v>4824</v>
      </c>
      <c r="T153" s="187" t="s">
        <v>138</v>
      </c>
      <c r="U153" s="163" t="s">
        <v>139</v>
      </c>
      <c r="V153" s="49" t="b">
        <v>0</v>
      </c>
      <c r="W153" s="49" t="b">
        <v>0</v>
      </c>
      <c r="X153" s="49" t="b">
        <v>0</v>
      </c>
      <c r="Y153" s="50" t="b">
        <v>0</v>
      </c>
      <c r="Z153" s="50" t="b">
        <v>0</v>
      </c>
      <c r="AA153" s="50" t="b">
        <v>0</v>
      </c>
      <c r="AB153" s="50" t="b">
        <v>0</v>
      </c>
      <c r="AC153" s="52" t="b">
        <v>1</v>
      </c>
      <c r="AD153" s="50" t="b">
        <v>1</v>
      </c>
      <c r="AE153" s="163">
        <f t="shared" si="0"/>
        <v>0</v>
      </c>
      <c r="AF153" s="163"/>
      <c r="AG153" s="47"/>
      <c r="AH153" s="162" t="s">
        <v>124</v>
      </c>
      <c r="AI153" s="163" t="s">
        <v>173</v>
      </c>
      <c r="AJ153" s="49" t="b">
        <v>0</v>
      </c>
      <c r="AK153" s="49" t="b">
        <v>0</v>
      </c>
      <c r="AL153" s="49" t="b">
        <v>0</v>
      </c>
      <c r="AM153" s="50" t="b">
        <v>0</v>
      </c>
      <c r="AN153" s="50" t="b">
        <v>0</v>
      </c>
      <c r="AO153" s="50" t="b">
        <v>0</v>
      </c>
      <c r="AP153" s="50" t="b">
        <v>0</v>
      </c>
      <c r="AQ153" s="52" t="b">
        <v>0</v>
      </c>
      <c r="AR153" s="50" t="b">
        <v>1</v>
      </c>
      <c r="AS153" s="164">
        <f t="shared" si="1"/>
        <v>0</v>
      </c>
      <c r="AT153" s="165">
        <f t="shared" si="23"/>
        <v>0</v>
      </c>
      <c r="AU153" s="162"/>
      <c r="AV153" s="163"/>
      <c r="AW153" s="49" t="b">
        <f t="shared" si="25"/>
        <v>0</v>
      </c>
      <c r="AX153" s="50" t="b">
        <f t="shared" si="26"/>
        <v>1</v>
      </c>
      <c r="AY153" s="165">
        <f t="shared" si="5"/>
        <v>0</v>
      </c>
      <c r="AZ153" s="165">
        <f t="shared" si="24"/>
        <v>1</v>
      </c>
    </row>
    <row r="154" spans="1:52" ht="27">
      <c r="A154" s="166">
        <v>152</v>
      </c>
      <c r="B154" s="166" t="s">
        <v>3653</v>
      </c>
      <c r="C154" s="166" t="s">
        <v>4785</v>
      </c>
      <c r="D154" s="166" t="s">
        <v>4825</v>
      </c>
      <c r="E154" s="167">
        <v>2019</v>
      </c>
      <c r="F154" s="166" t="s">
        <v>4826</v>
      </c>
      <c r="G154" s="167">
        <v>34</v>
      </c>
      <c r="H154" s="166" t="s">
        <v>4827</v>
      </c>
      <c r="I154" s="168" t="s">
        <v>4828</v>
      </c>
      <c r="J154" s="166" t="s">
        <v>4829</v>
      </c>
      <c r="K154" s="166" t="s">
        <v>4830</v>
      </c>
      <c r="L154" s="284" t="s">
        <v>4831</v>
      </c>
      <c r="M154" s="285"/>
      <c r="N154" s="166" t="s">
        <v>210</v>
      </c>
      <c r="O154" s="169">
        <v>43466</v>
      </c>
      <c r="P154" s="166"/>
      <c r="Q154" s="166" t="s">
        <v>119</v>
      </c>
      <c r="R154" s="166" t="s">
        <v>120</v>
      </c>
      <c r="S154" s="166" t="s">
        <v>4832</v>
      </c>
      <c r="T154" s="187" t="s">
        <v>138</v>
      </c>
      <c r="U154" s="171" t="s">
        <v>139</v>
      </c>
      <c r="V154" s="49" t="b">
        <v>0</v>
      </c>
      <c r="W154" s="49" t="b">
        <v>0</v>
      </c>
      <c r="X154" s="49" t="b">
        <v>0</v>
      </c>
      <c r="Y154" s="50" t="b">
        <v>0</v>
      </c>
      <c r="Z154" s="50" t="b">
        <v>0</v>
      </c>
      <c r="AA154" s="50" t="b">
        <v>0</v>
      </c>
      <c r="AB154" s="50" t="b">
        <v>1</v>
      </c>
      <c r="AC154" s="52" t="b">
        <v>0</v>
      </c>
      <c r="AD154" s="50" t="b">
        <v>0</v>
      </c>
      <c r="AE154" s="171">
        <f t="shared" si="0"/>
        <v>0</v>
      </c>
      <c r="AF154" s="171"/>
      <c r="AG154" s="47"/>
      <c r="AH154" s="170" t="s">
        <v>124</v>
      </c>
      <c r="AI154" s="171" t="s">
        <v>173</v>
      </c>
      <c r="AJ154" s="49" t="b">
        <v>0</v>
      </c>
      <c r="AK154" s="49" t="b">
        <v>0</v>
      </c>
      <c r="AL154" s="49" t="b">
        <v>0</v>
      </c>
      <c r="AM154" s="50" t="b">
        <v>0</v>
      </c>
      <c r="AN154" s="50" t="b">
        <v>0</v>
      </c>
      <c r="AO154" s="50" t="b">
        <v>0</v>
      </c>
      <c r="AP154" s="50" t="b">
        <v>1</v>
      </c>
      <c r="AQ154" s="52" t="b">
        <v>0</v>
      </c>
      <c r="AR154" s="50" t="b">
        <v>1</v>
      </c>
      <c r="AS154" s="172">
        <f t="shared" si="1"/>
        <v>0</v>
      </c>
      <c r="AT154" s="173">
        <f t="shared" si="23"/>
        <v>0</v>
      </c>
      <c r="AU154" s="170"/>
      <c r="AV154" s="171"/>
      <c r="AW154" s="49" t="b">
        <f t="shared" si="25"/>
        <v>0</v>
      </c>
      <c r="AX154" s="50" t="b">
        <f t="shared" si="26"/>
        <v>1</v>
      </c>
      <c r="AY154" s="173">
        <f t="shared" si="5"/>
        <v>0</v>
      </c>
      <c r="AZ154" s="173">
        <f t="shared" si="24"/>
        <v>1</v>
      </c>
    </row>
    <row r="155" spans="1:52" ht="27">
      <c r="A155" s="158">
        <v>153</v>
      </c>
      <c r="B155" s="158" t="s">
        <v>3653</v>
      </c>
      <c r="C155" s="158" t="s">
        <v>4785</v>
      </c>
      <c r="D155" s="158" t="s">
        <v>4833</v>
      </c>
      <c r="E155" s="159">
        <v>2019</v>
      </c>
      <c r="F155" s="158" t="s">
        <v>4834</v>
      </c>
      <c r="G155" s="159">
        <v>8</v>
      </c>
      <c r="H155" s="158" t="s">
        <v>4835</v>
      </c>
      <c r="I155" s="160" t="s">
        <v>4836</v>
      </c>
      <c r="J155" s="158" t="s">
        <v>4837</v>
      </c>
      <c r="K155" s="158" t="s">
        <v>4838</v>
      </c>
      <c r="L155" s="286" t="s">
        <v>4839</v>
      </c>
      <c r="M155" s="287"/>
      <c r="N155" s="158" t="s">
        <v>3233</v>
      </c>
      <c r="O155" s="161">
        <v>43661</v>
      </c>
      <c r="P155" s="158"/>
      <c r="Q155" s="158" t="s">
        <v>119</v>
      </c>
      <c r="R155" s="158" t="s">
        <v>4061</v>
      </c>
      <c r="S155" s="158" t="s">
        <v>4840</v>
      </c>
      <c r="T155" s="187" t="s">
        <v>138</v>
      </c>
      <c r="U155" s="163" t="s">
        <v>139</v>
      </c>
      <c r="V155" s="49" t="b">
        <v>0</v>
      </c>
      <c r="W155" s="49" t="b">
        <v>0</v>
      </c>
      <c r="X155" s="49" t="b">
        <v>0</v>
      </c>
      <c r="Y155" s="50" t="b">
        <v>0</v>
      </c>
      <c r="Z155" s="50" t="b">
        <v>0</v>
      </c>
      <c r="AA155" s="50" t="b">
        <v>0</v>
      </c>
      <c r="AB155" s="50" t="b">
        <v>0</v>
      </c>
      <c r="AC155" s="52" t="b">
        <v>1</v>
      </c>
      <c r="AD155" s="50" t="b">
        <v>1</v>
      </c>
      <c r="AE155" s="163">
        <f t="shared" si="0"/>
        <v>0</v>
      </c>
      <c r="AF155" s="163"/>
      <c r="AG155" s="47"/>
      <c r="AH155" s="162" t="s">
        <v>124</v>
      </c>
      <c r="AI155" s="163" t="s">
        <v>173</v>
      </c>
      <c r="AJ155" s="49" t="b">
        <v>0</v>
      </c>
      <c r="AK155" s="49" t="b">
        <v>0</v>
      </c>
      <c r="AL155" s="49" t="b">
        <v>0</v>
      </c>
      <c r="AM155" s="50" t="b">
        <v>0</v>
      </c>
      <c r="AN155" s="50" t="b">
        <v>0</v>
      </c>
      <c r="AO155" s="50" t="b">
        <v>0</v>
      </c>
      <c r="AP155" s="50" t="b">
        <v>1</v>
      </c>
      <c r="AQ155" s="52" t="b">
        <v>0</v>
      </c>
      <c r="AR155" s="50" t="b">
        <v>1</v>
      </c>
      <c r="AS155" s="164">
        <f t="shared" si="1"/>
        <v>0</v>
      </c>
      <c r="AT155" s="165">
        <f t="shared" si="23"/>
        <v>0</v>
      </c>
      <c r="AU155" s="162"/>
      <c r="AV155" s="163"/>
      <c r="AW155" s="49" t="b">
        <f t="shared" si="25"/>
        <v>0</v>
      </c>
      <c r="AX155" s="50" t="b">
        <f t="shared" si="26"/>
        <v>1</v>
      </c>
      <c r="AY155" s="165">
        <f t="shared" si="5"/>
        <v>0</v>
      </c>
      <c r="AZ155" s="165">
        <f t="shared" si="24"/>
        <v>1</v>
      </c>
    </row>
    <row r="156" spans="1:52" ht="27">
      <c r="A156" s="166">
        <v>154</v>
      </c>
      <c r="B156" s="166" t="s">
        <v>3653</v>
      </c>
      <c r="C156" s="166" t="s">
        <v>4785</v>
      </c>
      <c r="D156" s="166" t="s">
        <v>4841</v>
      </c>
      <c r="E156" s="167">
        <v>2019</v>
      </c>
      <c r="F156" s="166" t="s">
        <v>4842</v>
      </c>
      <c r="G156" s="167">
        <v>86</v>
      </c>
      <c r="H156" s="166" t="s">
        <v>4843</v>
      </c>
      <c r="I156" s="168" t="s">
        <v>4844</v>
      </c>
      <c r="J156" s="166" t="s">
        <v>4845</v>
      </c>
      <c r="K156" s="166" t="s">
        <v>4846</v>
      </c>
      <c r="L156" s="284" t="s">
        <v>4847</v>
      </c>
      <c r="M156" s="285"/>
      <c r="N156" s="166" t="s">
        <v>2190</v>
      </c>
      <c r="O156" s="169">
        <v>43583</v>
      </c>
      <c r="P156" s="166"/>
      <c r="Q156" s="166" t="s">
        <v>119</v>
      </c>
      <c r="R156" s="166" t="s">
        <v>120</v>
      </c>
      <c r="S156" s="166" t="s">
        <v>4848</v>
      </c>
      <c r="T156" s="170" t="s">
        <v>122</v>
      </c>
      <c r="U156" s="171" t="s">
        <v>670</v>
      </c>
      <c r="V156" s="49" t="b">
        <v>0</v>
      </c>
      <c r="W156" s="49" t="b">
        <v>0</v>
      </c>
      <c r="X156" s="49" t="b">
        <v>0</v>
      </c>
      <c r="Y156" s="50" t="b">
        <v>0</v>
      </c>
      <c r="Z156" s="50" t="b">
        <v>0</v>
      </c>
      <c r="AA156" s="50" t="b">
        <v>0</v>
      </c>
      <c r="AB156" s="50" t="b">
        <v>1</v>
      </c>
      <c r="AC156" s="52" t="b">
        <v>0</v>
      </c>
      <c r="AD156" s="50" t="b">
        <v>0</v>
      </c>
      <c r="AE156" s="171">
        <f t="shared" si="0"/>
        <v>0</v>
      </c>
      <c r="AF156" s="171"/>
      <c r="AG156" s="47"/>
      <c r="AH156" s="170" t="s">
        <v>400</v>
      </c>
      <c r="AI156" s="171" t="s">
        <v>401</v>
      </c>
      <c r="AJ156" s="49" t="b">
        <v>0</v>
      </c>
      <c r="AK156" s="49" t="b">
        <v>0</v>
      </c>
      <c r="AL156" s="49" t="b">
        <v>0</v>
      </c>
      <c r="AM156" s="50" t="b">
        <v>0</v>
      </c>
      <c r="AN156" s="50" t="b">
        <v>0</v>
      </c>
      <c r="AO156" s="50" t="b">
        <v>0</v>
      </c>
      <c r="AP156" s="50" t="b">
        <v>1</v>
      </c>
      <c r="AQ156" s="52" t="b">
        <v>0</v>
      </c>
      <c r="AR156" s="50" t="b">
        <v>0</v>
      </c>
      <c r="AS156" s="172">
        <f t="shared" si="1"/>
        <v>0</v>
      </c>
      <c r="AT156" s="173">
        <f t="shared" si="23"/>
        <v>0</v>
      </c>
      <c r="AU156" s="170"/>
      <c r="AV156" s="171"/>
      <c r="AW156" s="49" t="b">
        <f t="shared" si="25"/>
        <v>0</v>
      </c>
      <c r="AX156" s="50" t="b">
        <f t="shared" si="26"/>
        <v>1</v>
      </c>
      <c r="AY156" s="173">
        <f t="shared" si="5"/>
        <v>0</v>
      </c>
      <c r="AZ156" s="173">
        <f t="shared" si="24"/>
        <v>1</v>
      </c>
    </row>
    <row r="157" spans="1:52" ht="27">
      <c r="A157" s="158">
        <v>155</v>
      </c>
      <c r="B157" s="158" t="s">
        <v>3653</v>
      </c>
      <c r="C157" s="158" t="s">
        <v>4785</v>
      </c>
      <c r="D157" s="158" t="s">
        <v>4849</v>
      </c>
      <c r="E157" s="159">
        <v>2020</v>
      </c>
      <c r="F157" s="158" t="s">
        <v>4850</v>
      </c>
      <c r="G157" s="159">
        <v>14</v>
      </c>
      <c r="H157" s="158" t="s">
        <v>4851</v>
      </c>
      <c r="I157" s="160" t="s">
        <v>4852</v>
      </c>
      <c r="J157" s="158" t="s">
        <v>4853</v>
      </c>
      <c r="K157" s="158" t="s">
        <v>4854</v>
      </c>
      <c r="L157" s="286" t="s">
        <v>4855</v>
      </c>
      <c r="M157" s="287"/>
      <c r="N157" s="158" t="s">
        <v>117</v>
      </c>
      <c r="O157" s="161">
        <v>43985</v>
      </c>
      <c r="P157" s="158"/>
      <c r="Q157" s="158" t="s">
        <v>119</v>
      </c>
      <c r="R157" s="158" t="s">
        <v>3669</v>
      </c>
      <c r="S157" s="158" t="s">
        <v>4856</v>
      </c>
      <c r="T157" s="162" t="s">
        <v>122</v>
      </c>
      <c r="U157" s="163" t="s">
        <v>670</v>
      </c>
      <c r="V157" s="49" t="b">
        <v>0</v>
      </c>
      <c r="W157" s="49" t="b">
        <v>0</v>
      </c>
      <c r="X157" s="49" t="b">
        <v>0</v>
      </c>
      <c r="Y157" s="50" t="b">
        <v>0</v>
      </c>
      <c r="Z157" s="50" t="b">
        <v>0</v>
      </c>
      <c r="AA157" s="50" t="b">
        <v>0</v>
      </c>
      <c r="AB157" s="50" t="b">
        <v>1</v>
      </c>
      <c r="AC157" s="52" t="b">
        <v>0</v>
      </c>
      <c r="AD157" s="50" t="b">
        <v>0</v>
      </c>
      <c r="AE157" s="163">
        <f t="shared" si="0"/>
        <v>0</v>
      </c>
      <c r="AF157" s="163"/>
      <c r="AG157" s="47"/>
      <c r="AH157" s="162" t="s">
        <v>400</v>
      </c>
      <c r="AI157" s="163" t="s">
        <v>401</v>
      </c>
      <c r="AJ157" s="49" t="b">
        <v>0</v>
      </c>
      <c r="AK157" s="49" t="b">
        <v>0</v>
      </c>
      <c r="AL157" s="49" t="b">
        <v>0</v>
      </c>
      <c r="AM157" s="50" t="b">
        <v>0</v>
      </c>
      <c r="AN157" s="50" t="b">
        <v>0</v>
      </c>
      <c r="AO157" s="50" t="b">
        <v>0</v>
      </c>
      <c r="AP157" s="50" t="b">
        <v>1</v>
      </c>
      <c r="AQ157" s="52" t="b">
        <v>0</v>
      </c>
      <c r="AR157" s="50" t="b">
        <v>0</v>
      </c>
      <c r="AS157" s="164">
        <f t="shared" si="1"/>
        <v>0</v>
      </c>
      <c r="AT157" s="165">
        <f t="shared" si="23"/>
        <v>0</v>
      </c>
      <c r="AU157" s="162"/>
      <c r="AV157" s="163"/>
      <c r="AW157" s="49" t="b">
        <f t="shared" si="25"/>
        <v>0</v>
      </c>
      <c r="AX157" s="50" t="b">
        <f t="shared" si="26"/>
        <v>1</v>
      </c>
      <c r="AY157" s="165">
        <f t="shared" si="5"/>
        <v>0</v>
      </c>
      <c r="AZ157" s="165">
        <f t="shared" si="24"/>
        <v>1</v>
      </c>
    </row>
    <row r="158" spans="1:52" ht="27">
      <c r="A158" s="166">
        <v>156</v>
      </c>
      <c r="B158" s="166" t="s">
        <v>3653</v>
      </c>
      <c r="C158" s="166" t="s">
        <v>4785</v>
      </c>
      <c r="D158" s="166" t="s">
        <v>4857</v>
      </c>
      <c r="E158" s="167">
        <v>2020</v>
      </c>
      <c r="F158" s="166" t="s">
        <v>4858</v>
      </c>
      <c r="G158" s="167">
        <v>49</v>
      </c>
      <c r="H158" s="166" t="s">
        <v>4859</v>
      </c>
      <c r="I158" s="168" t="s">
        <v>4860</v>
      </c>
      <c r="J158" s="166" t="s">
        <v>4861</v>
      </c>
      <c r="K158" s="166" t="s">
        <v>4862</v>
      </c>
      <c r="L158" s="284" t="s">
        <v>4863</v>
      </c>
      <c r="M158" s="285"/>
      <c r="N158" s="166" t="s">
        <v>4864</v>
      </c>
      <c r="O158" s="169">
        <v>43952</v>
      </c>
      <c r="P158" s="166"/>
      <c r="Q158" s="166" t="s">
        <v>119</v>
      </c>
      <c r="R158" s="166" t="s">
        <v>120</v>
      </c>
      <c r="S158" s="166" t="s">
        <v>4865</v>
      </c>
      <c r="T158" s="170" t="s">
        <v>122</v>
      </c>
      <c r="U158" s="171" t="s">
        <v>670</v>
      </c>
      <c r="V158" s="49" t="b">
        <v>0</v>
      </c>
      <c r="W158" s="49" t="b">
        <v>0</v>
      </c>
      <c r="X158" s="49" t="b">
        <v>0</v>
      </c>
      <c r="Y158" s="50" t="b">
        <v>0</v>
      </c>
      <c r="Z158" s="50" t="b">
        <v>0</v>
      </c>
      <c r="AA158" s="50" t="b">
        <v>0</v>
      </c>
      <c r="AB158" s="50" t="b">
        <v>1</v>
      </c>
      <c r="AC158" s="52" t="b">
        <v>0</v>
      </c>
      <c r="AD158" s="50" t="b">
        <v>0</v>
      </c>
      <c r="AE158" s="171">
        <f t="shared" si="0"/>
        <v>0</v>
      </c>
      <c r="AF158" s="171"/>
      <c r="AG158" s="47"/>
      <c r="AH158" s="170" t="s">
        <v>400</v>
      </c>
      <c r="AI158" s="171" t="s">
        <v>401</v>
      </c>
      <c r="AJ158" s="49" t="b">
        <v>0</v>
      </c>
      <c r="AK158" s="49" t="b">
        <v>0</v>
      </c>
      <c r="AL158" s="49" t="b">
        <v>0</v>
      </c>
      <c r="AM158" s="50" t="b">
        <v>0</v>
      </c>
      <c r="AN158" s="50" t="b">
        <v>0</v>
      </c>
      <c r="AO158" s="50" t="b">
        <v>0</v>
      </c>
      <c r="AP158" s="50" t="b">
        <v>1</v>
      </c>
      <c r="AQ158" s="52" t="b">
        <v>0</v>
      </c>
      <c r="AR158" s="50" t="b">
        <v>0</v>
      </c>
      <c r="AS158" s="172">
        <f t="shared" si="1"/>
        <v>0</v>
      </c>
      <c r="AT158" s="173">
        <f t="shared" si="23"/>
        <v>0</v>
      </c>
      <c r="AU158" s="170"/>
      <c r="AV158" s="171"/>
      <c r="AW158" s="49" t="b">
        <f t="shared" si="25"/>
        <v>0</v>
      </c>
      <c r="AX158" s="50" t="b">
        <f t="shared" si="26"/>
        <v>1</v>
      </c>
      <c r="AY158" s="173">
        <f t="shared" si="5"/>
        <v>0</v>
      </c>
      <c r="AZ158" s="173">
        <f t="shared" si="24"/>
        <v>1</v>
      </c>
    </row>
    <row r="159" spans="1:52" ht="27">
      <c r="A159" s="158">
        <v>157</v>
      </c>
      <c r="B159" s="158" t="s">
        <v>3653</v>
      </c>
      <c r="C159" s="158" t="s">
        <v>4785</v>
      </c>
      <c r="D159" s="158" t="s">
        <v>4866</v>
      </c>
      <c r="E159" s="159">
        <v>2020</v>
      </c>
      <c r="F159" s="158" t="s">
        <v>4867</v>
      </c>
      <c r="G159" s="159">
        <v>9</v>
      </c>
      <c r="H159" s="158" t="s">
        <v>4868</v>
      </c>
      <c r="I159" s="160" t="s">
        <v>4869</v>
      </c>
      <c r="J159" s="158" t="s">
        <v>4870</v>
      </c>
      <c r="K159" s="158" t="s">
        <v>4871</v>
      </c>
      <c r="L159" s="286" t="s">
        <v>4872</v>
      </c>
      <c r="M159" s="287"/>
      <c r="N159" s="158" t="s">
        <v>198</v>
      </c>
      <c r="O159" s="161">
        <v>44136</v>
      </c>
      <c r="P159" s="158"/>
      <c r="Q159" s="158" t="s">
        <v>119</v>
      </c>
      <c r="R159" s="158" t="s">
        <v>120</v>
      </c>
      <c r="S159" s="158" t="s">
        <v>4873</v>
      </c>
      <c r="T159" s="162" t="s">
        <v>122</v>
      </c>
      <c r="U159" s="163" t="s">
        <v>670</v>
      </c>
      <c r="V159" s="49" t="b">
        <v>0</v>
      </c>
      <c r="W159" s="49" t="b">
        <v>0</v>
      </c>
      <c r="X159" s="49" t="b">
        <v>0</v>
      </c>
      <c r="Y159" s="50" t="b">
        <v>0</v>
      </c>
      <c r="Z159" s="50" t="b">
        <v>0</v>
      </c>
      <c r="AA159" s="50" t="b">
        <v>0</v>
      </c>
      <c r="AB159" s="50" t="b">
        <v>1</v>
      </c>
      <c r="AC159" s="52" t="b">
        <v>0</v>
      </c>
      <c r="AD159" s="50" t="b">
        <v>0</v>
      </c>
      <c r="AE159" s="163">
        <f t="shared" si="0"/>
        <v>0</v>
      </c>
      <c r="AF159" s="163"/>
      <c r="AG159" s="47"/>
      <c r="AH159" s="162" t="s">
        <v>400</v>
      </c>
      <c r="AI159" s="163" t="s">
        <v>401</v>
      </c>
      <c r="AJ159" s="49" t="b">
        <v>0</v>
      </c>
      <c r="AK159" s="49" t="b">
        <v>0</v>
      </c>
      <c r="AL159" s="49" t="b">
        <v>0</v>
      </c>
      <c r="AM159" s="50" t="b">
        <v>0</v>
      </c>
      <c r="AN159" s="50" t="b">
        <v>0</v>
      </c>
      <c r="AO159" s="50" t="b">
        <v>0</v>
      </c>
      <c r="AP159" s="50" t="b">
        <v>1</v>
      </c>
      <c r="AQ159" s="52" t="b">
        <v>0</v>
      </c>
      <c r="AR159" s="50" t="b">
        <v>0</v>
      </c>
      <c r="AS159" s="164">
        <f t="shared" si="1"/>
        <v>0</v>
      </c>
      <c r="AT159" s="165">
        <f t="shared" si="23"/>
        <v>0</v>
      </c>
      <c r="AU159" s="162"/>
      <c r="AV159" s="163"/>
      <c r="AW159" s="49" t="b">
        <f t="shared" si="25"/>
        <v>0</v>
      </c>
      <c r="AX159" s="50" t="b">
        <f t="shared" si="26"/>
        <v>1</v>
      </c>
      <c r="AY159" s="165">
        <f t="shared" si="5"/>
        <v>0</v>
      </c>
      <c r="AZ159" s="165">
        <f t="shared" si="24"/>
        <v>1</v>
      </c>
    </row>
    <row r="160" spans="1:52" ht="27">
      <c r="A160" s="166">
        <v>158</v>
      </c>
      <c r="B160" s="166" t="s">
        <v>3653</v>
      </c>
      <c r="C160" s="166" t="s">
        <v>4785</v>
      </c>
      <c r="D160" s="166" t="s">
        <v>4874</v>
      </c>
      <c r="E160" s="167">
        <v>2019</v>
      </c>
      <c r="F160" s="166" t="s">
        <v>3698</v>
      </c>
      <c r="G160" s="167">
        <v>45</v>
      </c>
      <c r="H160" s="166" t="s">
        <v>4875</v>
      </c>
      <c r="I160" s="168" t="s">
        <v>4876</v>
      </c>
      <c r="J160" s="166" t="s">
        <v>4877</v>
      </c>
      <c r="K160" s="166" t="s">
        <v>4878</v>
      </c>
      <c r="L160" s="284" t="s">
        <v>4879</v>
      </c>
      <c r="M160" s="285"/>
      <c r="N160" s="166" t="s">
        <v>1010</v>
      </c>
      <c r="O160" s="169">
        <v>43528</v>
      </c>
      <c r="P160" s="166"/>
      <c r="Q160" s="166" t="s">
        <v>119</v>
      </c>
      <c r="R160" s="166" t="s">
        <v>120</v>
      </c>
      <c r="S160" s="166" t="s">
        <v>4880</v>
      </c>
      <c r="T160" s="170" t="s">
        <v>122</v>
      </c>
      <c r="U160" s="171" t="s">
        <v>670</v>
      </c>
      <c r="V160" s="49" t="b">
        <v>0</v>
      </c>
      <c r="W160" s="49" t="b">
        <v>0</v>
      </c>
      <c r="X160" s="49" t="b">
        <v>0</v>
      </c>
      <c r="Y160" s="50" t="b">
        <v>0</v>
      </c>
      <c r="Z160" s="50" t="b">
        <v>0</v>
      </c>
      <c r="AA160" s="50" t="b">
        <v>0</v>
      </c>
      <c r="AB160" s="50" t="b">
        <v>1</v>
      </c>
      <c r="AC160" s="52" t="b">
        <v>0</v>
      </c>
      <c r="AD160" s="50" t="b">
        <v>0</v>
      </c>
      <c r="AE160" s="171">
        <f t="shared" si="0"/>
        <v>0</v>
      </c>
      <c r="AF160" s="171"/>
      <c r="AG160" s="47"/>
      <c r="AH160" s="170" t="s">
        <v>400</v>
      </c>
      <c r="AI160" s="171" t="s">
        <v>401</v>
      </c>
      <c r="AJ160" s="49" t="b">
        <v>0</v>
      </c>
      <c r="AK160" s="49" t="b">
        <v>0</v>
      </c>
      <c r="AL160" s="49" t="b">
        <v>0</v>
      </c>
      <c r="AM160" s="50" t="b">
        <v>0</v>
      </c>
      <c r="AN160" s="50" t="b">
        <v>0</v>
      </c>
      <c r="AO160" s="50" t="b">
        <v>0</v>
      </c>
      <c r="AP160" s="50" t="b">
        <v>1</v>
      </c>
      <c r="AQ160" s="52" t="b">
        <v>0</v>
      </c>
      <c r="AR160" s="50" t="b">
        <v>0</v>
      </c>
      <c r="AS160" s="172">
        <f t="shared" si="1"/>
        <v>0</v>
      </c>
      <c r="AT160" s="173">
        <f t="shared" si="23"/>
        <v>0</v>
      </c>
      <c r="AU160" s="170"/>
      <c r="AV160" s="171"/>
      <c r="AW160" s="49" t="b">
        <f t="shared" si="25"/>
        <v>0</v>
      </c>
      <c r="AX160" s="50" t="b">
        <f t="shared" si="26"/>
        <v>1</v>
      </c>
      <c r="AY160" s="173">
        <f t="shared" si="5"/>
        <v>0</v>
      </c>
      <c r="AZ160" s="173">
        <f t="shared" si="24"/>
        <v>1</v>
      </c>
    </row>
    <row r="161" spans="1:52" ht="27">
      <c r="A161" s="158">
        <v>159</v>
      </c>
      <c r="B161" s="158" t="s">
        <v>3653</v>
      </c>
      <c r="C161" s="158" t="s">
        <v>4785</v>
      </c>
      <c r="D161" s="158" t="s">
        <v>4881</v>
      </c>
      <c r="E161" s="159">
        <v>2020</v>
      </c>
      <c r="F161" s="158" t="s">
        <v>4882</v>
      </c>
      <c r="G161" s="159">
        <v>236</v>
      </c>
      <c r="H161" s="158" t="s">
        <v>4883</v>
      </c>
      <c r="I161" s="160" t="s">
        <v>4884</v>
      </c>
      <c r="J161" s="158" t="s">
        <v>4885</v>
      </c>
      <c r="K161" s="158" t="s">
        <v>4886</v>
      </c>
      <c r="L161" s="286" t="s">
        <v>4887</v>
      </c>
      <c r="M161" s="287"/>
      <c r="N161" s="158" t="s">
        <v>2190</v>
      </c>
      <c r="O161" s="161">
        <v>43831</v>
      </c>
      <c r="P161" s="159">
        <v>31878065</v>
      </c>
      <c r="Q161" s="158" t="s">
        <v>119</v>
      </c>
      <c r="R161" s="158" t="s">
        <v>120</v>
      </c>
      <c r="S161" s="158" t="s">
        <v>4888</v>
      </c>
      <c r="T161" s="162" t="s">
        <v>122</v>
      </c>
      <c r="U161" s="163" t="s">
        <v>670</v>
      </c>
      <c r="V161" s="49" t="b">
        <v>0</v>
      </c>
      <c r="W161" s="49" t="b">
        <v>0</v>
      </c>
      <c r="X161" s="49" t="b">
        <v>0</v>
      </c>
      <c r="Y161" s="50" t="b">
        <v>0</v>
      </c>
      <c r="Z161" s="50" t="b">
        <v>0</v>
      </c>
      <c r="AA161" s="50" t="b">
        <v>0</v>
      </c>
      <c r="AB161" s="50" t="b">
        <v>1</v>
      </c>
      <c r="AC161" s="52" t="b">
        <v>0</v>
      </c>
      <c r="AD161" s="50" t="b">
        <v>0</v>
      </c>
      <c r="AE161" s="163">
        <f t="shared" si="0"/>
        <v>0</v>
      </c>
      <c r="AF161" s="163"/>
      <c r="AG161" s="47"/>
      <c r="AH161" s="162" t="s">
        <v>400</v>
      </c>
      <c r="AI161" s="163" t="s">
        <v>401</v>
      </c>
      <c r="AJ161" s="49" t="b">
        <v>0</v>
      </c>
      <c r="AK161" s="49" t="b">
        <v>0</v>
      </c>
      <c r="AL161" s="49" t="b">
        <v>0</v>
      </c>
      <c r="AM161" s="50" t="b">
        <v>0</v>
      </c>
      <c r="AN161" s="50" t="b">
        <v>0</v>
      </c>
      <c r="AO161" s="50" t="b">
        <v>0</v>
      </c>
      <c r="AP161" s="50" t="b">
        <v>1</v>
      </c>
      <c r="AQ161" s="52" t="b">
        <v>0</v>
      </c>
      <c r="AR161" s="50" t="b">
        <v>0</v>
      </c>
      <c r="AS161" s="164">
        <f t="shared" si="1"/>
        <v>0</v>
      </c>
      <c r="AT161" s="165">
        <f t="shared" si="23"/>
        <v>0</v>
      </c>
      <c r="AU161" s="162"/>
      <c r="AV161" s="163"/>
      <c r="AW161" s="49" t="b">
        <f t="shared" si="25"/>
        <v>0</v>
      </c>
      <c r="AX161" s="50" t="b">
        <f t="shared" si="26"/>
        <v>1</v>
      </c>
      <c r="AY161" s="165">
        <f t="shared" si="5"/>
        <v>0</v>
      </c>
      <c r="AZ161" s="165">
        <f t="shared" si="24"/>
        <v>1</v>
      </c>
    </row>
    <row r="162" spans="1:52" ht="27">
      <c r="A162" s="166">
        <v>160</v>
      </c>
      <c r="B162" s="166" t="s">
        <v>3653</v>
      </c>
      <c r="C162" s="166" t="s">
        <v>4785</v>
      </c>
      <c r="D162" s="166" t="s">
        <v>4889</v>
      </c>
      <c r="E162" s="167">
        <v>2020</v>
      </c>
      <c r="F162" s="166" t="s">
        <v>4890</v>
      </c>
      <c r="G162" s="167">
        <v>126</v>
      </c>
      <c r="H162" s="166" t="s">
        <v>4891</v>
      </c>
      <c r="I162" s="168" t="s">
        <v>4892</v>
      </c>
      <c r="J162" s="166" t="s">
        <v>4893</v>
      </c>
      <c r="K162" s="166" t="s">
        <v>4894</v>
      </c>
      <c r="L162" s="284" t="s">
        <v>4895</v>
      </c>
      <c r="M162" s="285"/>
      <c r="N162" s="166" t="s">
        <v>210</v>
      </c>
      <c r="O162" s="169">
        <v>44013</v>
      </c>
      <c r="P162" s="166"/>
      <c r="Q162" s="166" t="s">
        <v>119</v>
      </c>
      <c r="R162" s="166" t="s">
        <v>120</v>
      </c>
      <c r="S162" s="166" t="s">
        <v>4896</v>
      </c>
      <c r="T162" s="170" t="s">
        <v>122</v>
      </c>
      <c r="U162" s="171" t="s">
        <v>670</v>
      </c>
      <c r="V162" s="49" t="b">
        <v>0</v>
      </c>
      <c r="W162" s="49" t="b">
        <v>0</v>
      </c>
      <c r="X162" s="49" t="b">
        <v>0</v>
      </c>
      <c r="Y162" s="50" t="b">
        <v>0</v>
      </c>
      <c r="Z162" s="50" t="b">
        <v>0</v>
      </c>
      <c r="AA162" s="50" t="b">
        <v>0</v>
      </c>
      <c r="AB162" s="50" t="b">
        <v>0</v>
      </c>
      <c r="AC162" s="52" t="b">
        <v>0</v>
      </c>
      <c r="AD162" s="50" t="b">
        <v>1</v>
      </c>
      <c r="AE162" s="171">
        <f t="shared" si="0"/>
        <v>0</v>
      </c>
      <c r="AF162" s="171"/>
      <c r="AG162" s="47"/>
      <c r="AH162" s="170" t="s">
        <v>400</v>
      </c>
      <c r="AI162" s="171" t="s">
        <v>401</v>
      </c>
      <c r="AJ162" s="49" t="b">
        <v>0</v>
      </c>
      <c r="AK162" s="49" t="b">
        <v>0</v>
      </c>
      <c r="AL162" s="49" t="b">
        <v>0</v>
      </c>
      <c r="AM162" s="50" t="b">
        <v>0</v>
      </c>
      <c r="AN162" s="50" t="b">
        <v>0</v>
      </c>
      <c r="AO162" s="50" t="b">
        <v>0</v>
      </c>
      <c r="AP162" s="50" t="b">
        <v>0</v>
      </c>
      <c r="AQ162" s="52" t="b">
        <v>0</v>
      </c>
      <c r="AR162" s="50" t="b">
        <v>1</v>
      </c>
      <c r="AS162" s="172">
        <f t="shared" si="1"/>
        <v>0</v>
      </c>
      <c r="AT162" s="173">
        <f t="shared" si="23"/>
        <v>0</v>
      </c>
      <c r="AU162" s="170"/>
      <c r="AV162" s="171"/>
      <c r="AW162" s="49" t="b">
        <f t="shared" si="25"/>
        <v>0</v>
      </c>
      <c r="AX162" s="50" t="b">
        <f t="shared" si="26"/>
        <v>1</v>
      </c>
      <c r="AY162" s="173">
        <f t="shared" si="5"/>
        <v>0</v>
      </c>
      <c r="AZ162" s="173">
        <f t="shared" si="24"/>
        <v>1</v>
      </c>
    </row>
    <row r="163" spans="1:52" ht="27">
      <c r="A163" s="158">
        <v>161</v>
      </c>
      <c r="B163" s="158" t="s">
        <v>3653</v>
      </c>
      <c r="C163" s="158" t="s">
        <v>672</v>
      </c>
      <c r="D163" s="158" t="s">
        <v>4897</v>
      </c>
      <c r="E163" s="159">
        <v>2020</v>
      </c>
      <c r="F163" s="158" t="s">
        <v>129</v>
      </c>
      <c r="G163" s="159">
        <v>260</v>
      </c>
      <c r="H163" s="158" t="s">
        <v>4898</v>
      </c>
      <c r="I163" s="160" t="s">
        <v>4899</v>
      </c>
      <c r="J163" s="158" t="s">
        <v>4900</v>
      </c>
      <c r="K163" s="158" t="s">
        <v>4901</v>
      </c>
      <c r="L163" s="286" t="s">
        <v>4902</v>
      </c>
      <c r="M163" s="287"/>
      <c r="N163" s="158" t="s">
        <v>117</v>
      </c>
      <c r="O163" s="161">
        <v>43831</v>
      </c>
      <c r="P163" s="158"/>
      <c r="Q163" s="158" t="s">
        <v>119</v>
      </c>
      <c r="R163" s="158" t="s">
        <v>120</v>
      </c>
      <c r="S163" s="158" t="s">
        <v>4903</v>
      </c>
      <c r="T163" s="162" t="s">
        <v>122</v>
      </c>
      <c r="U163" s="163" t="s">
        <v>670</v>
      </c>
      <c r="V163" s="49" t="b">
        <v>0</v>
      </c>
      <c r="W163" s="49" t="b">
        <v>0</v>
      </c>
      <c r="X163" s="49" t="b">
        <v>0</v>
      </c>
      <c r="Y163" s="50" t="b">
        <v>0</v>
      </c>
      <c r="Z163" s="50" t="b">
        <v>0</v>
      </c>
      <c r="AA163" s="50" t="b">
        <v>0</v>
      </c>
      <c r="AB163" s="50" t="b">
        <v>1</v>
      </c>
      <c r="AC163" s="52" t="b">
        <v>0</v>
      </c>
      <c r="AD163" s="50" t="b">
        <v>0</v>
      </c>
      <c r="AE163" s="163">
        <f t="shared" si="0"/>
        <v>0</v>
      </c>
      <c r="AF163" s="163"/>
      <c r="AG163" s="47"/>
      <c r="AH163" s="162" t="s">
        <v>400</v>
      </c>
      <c r="AI163" s="163" t="s">
        <v>401</v>
      </c>
      <c r="AJ163" s="49" t="b">
        <v>0</v>
      </c>
      <c r="AK163" s="49" t="b">
        <v>0</v>
      </c>
      <c r="AL163" s="49" t="b">
        <v>0</v>
      </c>
      <c r="AM163" s="50" t="b">
        <v>0</v>
      </c>
      <c r="AN163" s="50" t="b">
        <v>0</v>
      </c>
      <c r="AO163" s="50" t="b">
        <v>0</v>
      </c>
      <c r="AP163" s="50" t="b">
        <v>1</v>
      </c>
      <c r="AQ163" s="52" t="b">
        <v>0</v>
      </c>
      <c r="AR163" s="50" t="b">
        <v>0</v>
      </c>
      <c r="AS163" s="164">
        <f t="shared" si="1"/>
        <v>0</v>
      </c>
      <c r="AT163" s="165">
        <f t="shared" ref="AT163:AT173" si="27">IF(AE163&lt;&gt;AS163, 1, 0)</f>
        <v>0</v>
      </c>
      <c r="AU163" s="162"/>
      <c r="AV163" s="163"/>
      <c r="AW163" s="49" t="b">
        <f t="shared" si="25"/>
        <v>0</v>
      </c>
      <c r="AX163" s="50" t="b">
        <f t="shared" si="26"/>
        <v>1</v>
      </c>
      <c r="AY163" s="165">
        <f t="shared" si="5"/>
        <v>0</v>
      </c>
      <c r="AZ163" s="165">
        <f t="shared" ref="AZ163:AZ173" si="28">IF(+COUNTA(COUNTA(AJ163),AJ163:AR163)&gt;0,1,0)</f>
        <v>1</v>
      </c>
    </row>
    <row r="164" spans="1:52" ht="27">
      <c r="A164" s="166">
        <v>162</v>
      </c>
      <c r="B164" s="166" t="s">
        <v>3731</v>
      </c>
      <c r="C164" s="166" t="s">
        <v>672</v>
      </c>
      <c r="D164" s="166" t="s">
        <v>4904</v>
      </c>
      <c r="E164" s="167">
        <v>2024</v>
      </c>
      <c r="F164" s="166" t="s">
        <v>1820</v>
      </c>
      <c r="G164" s="167">
        <v>3</v>
      </c>
      <c r="H164" s="166" t="s">
        <v>4905</v>
      </c>
      <c r="I164" s="175" t="s">
        <v>4906</v>
      </c>
      <c r="J164" s="166" t="s">
        <v>4907</v>
      </c>
      <c r="K164" s="166" t="s">
        <v>4908</v>
      </c>
      <c r="L164" s="284" t="s">
        <v>4909</v>
      </c>
      <c r="M164" s="285"/>
      <c r="N164" s="166" t="s">
        <v>186</v>
      </c>
      <c r="O164" s="176">
        <v>45383</v>
      </c>
      <c r="P164" s="166"/>
      <c r="Q164" s="166" t="s">
        <v>119</v>
      </c>
      <c r="R164" s="166" t="s">
        <v>120</v>
      </c>
      <c r="S164" s="166" t="s">
        <v>4910</v>
      </c>
      <c r="T164" s="170" t="s">
        <v>122</v>
      </c>
      <c r="U164" s="171" t="s">
        <v>670</v>
      </c>
      <c r="V164" s="49" t="b">
        <v>0</v>
      </c>
      <c r="W164" s="49" t="b">
        <v>0</v>
      </c>
      <c r="X164" s="49" t="b">
        <v>0</v>
      </c>
      <c r="Y164" s="50" t="b">
        <v>0</v>
      </c>
      <c r="Z164" s="50" t="b">
        <v>0</v>
      </c>
      <c r="AA164" s="50" t="b">
        <v>0</v>
      </c>
      <c r="AB164" s="50" t="b">
        <v>0</v>
      </c>
      <c r="AC164" s="52" t="b">
        <v>0</v>
      </c>
      <c r="AD164" s="50" t="b">
        <v>1</v>
      </c>
      <c r="AE164" s="171">
        <f t="shared" si="0"/>
        <v>0</v>
      </c>
      <c r="AF164" s="171"/>
      <c r="AG164" s="47"/>
      <c r="AH164" s="170" t="s">
        <v>400</v>
      </c>
      <c r="AI164" s="171" t="s">
        <v>401</v>
      </c>
      <c r="AJ164" s="49" t="b">
        <v>0</v>
      </c>
      <c r="AK164" s="49" t="b">
        <v>0</v>
      </c>
      <c r="AL164" s="49" t="b">
        <v>0</v>
      </c>
      <c r="AM164" s="50" t="b">
        <v>0</v>
      </c>
      <c r="AN164" s="50" t="b">
        <v>0</v>
      </c>
      <c r="AO164" s="50" t="b">
        <v>0</v>
      </c>
      <c r="AP164" s="50" t="b">
        <v>0</v>
      </c>
      <c r="AQ164" s="52" t="b">
        <v>0</v>
      </c>
      <c r="AR164" s="50" t="b">
        <v>1</v>
      </c>
      <c r="AS164" s="172">
        <f t="shared" si="1"/>
        <v>0</v>
      </c>
      <c r="AT164" s="173">
        <f t="shared" si="27"/>
        <v>0</v>
      </c>
      <c r="AU164" s="170"/>
      <c r="AV164" s="171"/>
      <c r="AW164" s="49" t="b">
        <f t="shared" si="25"/>
        <v>0</v>
      </c>
      <c r="AX164" s="50" t="b">
        <f t="shared" si="26"/>
        <v>1</v>
      </c>
      <c r="AY164" s="173">
        <f t="shared" si="5"/>
        <v>0</v>
      </c>
      <c r="AZ164" s="173">
        <f t="shared" si="28"/>
        <v>1</v>
      </c>
    </row>
    <row r="165" spans="1:52" ht="27">
      <c r="A165" s="158">
        <v>163</v>
      </c>
      <c r="B165" s="158" t="s">
        <v>3653</v>
      </c>
      <c r="C165" s="158" t="s">
        <v>4911</v>
      </c>
      <c r="D165" s="158" t="s">
        <v>4912</v>
      </c>
      <c r="E165" s="159">
        <v>2019</v>
      </c>
      <c r="F165" s="158"/>
      <c r="G165" s="158"/>
      <c r="H165" s="177" t="s">
        <v>4913</v>
      </c>
      <c r="I165" s="177" t="s">
        <v>4914</v>
      </c>
      <c r="J165" s="158" t="s">
        <v>4915</v>
      </c>
      <c r="K165" s="158" t="s">
        <v>594</v>
      </c>
      <c r="L165" s="158" t="s">
        <v>594</v>
      </c>
      <c r="M165" s="158"/>
      <c r="N165" s="158"/>
      <c r="O165" s="158" t="s">
        <v>594</v>
      </c>
      <c r="P165" s="158"/>
      <c r="Q165" s="158"/>
      <c r="R165" s="158"/>
      <c r="S165" s="180">
        <v>85100000000</v>
      </c>
      <c r="T165" s="162" t="s">
        <v>122</v>
      </c>
      <c r="U165" s="163" t="s">
        <v>670</v>
      </c>
      <c r="V165" s="49" t="b">
        <v>0</v>
      </c>
      <c r="W165" s="49" t="b">
        <v>0</v>
      </c>
      <c r="X165" s="49" t="b">
        <v>0</v>
      </c>
      <c r="Y165" s="50" t="b">
        <v>0</v>
      </c>
      <c r="Z165" s="50" t="b">
        <v>0</v>
      </c>
      <c r="AA165" s="50" t="b">
        <v>0</v>
      </c>
      <c r="AB165" s="50" t="b">
        <v>0</v>
      </c>
      <c r="AC165" s="52" t="b">
        <v>0</v>
      </c>
      <c r="AD165" s="50" t="b">
        <v>1</v>
      </c>
      <c r="AE165" s="163">
        <f t="shared" si="0"/>
        <v>0</v>
      </c>
      <c r="AF165" s="163"/>
      <c r="AG165" s="47"/>
      <c r="AH165" s="162" t="s">
        <v>400</v>
      </c>
      <c r="AI165" s="163" t="s">
        <v>401</v>
      </c>
      <c r="AJ165" s="49" t="b">
        <v>0</v>
      </c>
      <c r="AK165" s="49" t="b">
        <v>0</v>
      </c>
      <c r="AL165" s="49" t="b">
        <v>0</v>
      </c>
      <c r="AM165" s="50" t="b">
        <v>0</v>
      </c>
      <c r="AN165" s="50" t="b">
        <v>0</v>
      </c>
      <c r="AO165" s="50" t="b">
        <v>0</v>
      </c>
      <c r="AP165" s="50" t="b">
        <v>0</v>
      </c>
      <c r="AQ165" s="52" t="b">
        <v>0</v>
      </c>
      <c r="AR165" s="50" t="b">
        <v>1</v>
      </c>
      <c r="AS165" s="164">
        <f t="shared" si="1"/>
        <v>0</v>
      </c>
      <c r="AT165" s="165">
        <f t="shared" si="27"/>
        <v>0</v>
      </c>
      <c r="AU165" s="162"/>
      <c r="AV165" s="163"/>
      <c r="AW165" s="49" t="b">
        <f t="shared" si="25"/>
        <v>0</v>
      </c>
      <c r="AX165" s="50" t="b">
        <f t="shared" si="26"/>
        <v>1</v>
      </c>
      <c r="AY165" s="165">
        <f t="shared" si="5"/>
        <v>0</v>
      </c>
      <c r="AZ165" s="165">
        <f t="shared" si="28"/>
        <v>1</v>
      </c>
    </row>
    <row r="166" spans="1:52" ht="27">
      <c r="A166" s="166">
        <v>164</v>
      </c>
      <c r="B166" s="166" t="s">
        <v>3653</v>
      </c>
      <c r="C166" s="166" t="s">
        <v>4911</v>
      </c>
      <c r="D166" s="166" t="s">
        <v>4916</v>
      </c>
      <c r="E166" s="167">
        <v>2019</v>
      </c>
      <c r="F166" s="166" t="s">
        <v>108</v>
      </c>
      <c r="G166" s="167">
        <v>116</v>
      </c>
      <c r="H166" s="166" t="s">
        <v>4917</v>
      </c>
      <c r="I166" s="168" t="s">
        <v>4918</v>
      </c>
      <c r="J166" s="166" t="s">
        <v>4919</v>
      </c>
      <c r="K166" s="166" t="s">
        <v>4920</v>
      </c>
      <c r="L166" s="284" t="s">
        <v>4921</v>
      </c>
      <c r="M166" s="288"/>
      <c r="N166" s="288"/>
      <c r="O166" s="288"/>
      <c r="P166" s="288"/>
      <c r="Q166" s="288"/>
      <c r="R166" s="288"/>
      <c r="S166" s="285"/>
      <c r="T166" s="170" t="s">
        <v>122</v>
      </c>
      <c r="U166" s="171" t="s">
        <v>670</v>
      </c>
      <c r="V166" s="49" t="b">
        <v>0</v>
      </c>
      <c r="W166" s="49" t="b">
        <v>0</v>
      </c>
      <c r="X166" s="49" t="b">
        <v>0</v>
      </c>
      <c r="Y166" s="50" t="b">
        <v>0</v>
      </c>
      <c r="Z166" s="50" t="b">
        <v>0</v>
      </c>
      <c r="AA166" s="50" t="b">
        <v>0</v>
      </c>
      <c r="AB166" s="50" t="b">
        <v>0</v>
      </c>
      <c r="AC166" s="52" t="b">
        <v>0</v>
      </c>
      <c r="AD166" s="50" t="b">
        <v>1</v>
      </c>
      <c r="AE166" s="171">
        <f t="shared" si="0"/>
        <v>0</v>
      </c>
      <c r="AF166" s="171"/>
      <c r="AG166" s="47"/>
      <c r="AH166" s="170" t="s">
        <v>400</v>
      </c>
      <c r="AI166" s="171" t="s">
        <v>401</v>
      </c>
      <c r="AJ166" s="49" t="b">
        <v>0</v>
      </c>
      <c r="AK166" s="49" t="b">
        <v>0</v>
      </c>
      <c r="AL166" s="49" t="b">
        <v>0</v>
      </c>
      <c r="AM166" s="50" t="b">
        <v>0</v>
      </c>
      <c r="AN166" s="50" t="b">
        <v>0</v>
      </c>
      <c r="AO166" s="50" t="b">
        <v>0</v>
      </c>
      <c r="AP166" s="50" t="b">
        <v>0</v>
      </c>
      <c r="AQ166" s="52" t="b">
        <v>0</v>
      </c>
      <c r="AR166" s="50" t="b">
        <v>1</v>
      </c>
      <c r="AS166" s="172">
        <f t="shared" si="1"/>
        <v>0</v>
      </c>
      <c r="AT166" s="173">
        <f t="shared" si="27"/>
        <v>0</v>
      </c>
      <c r="AU166" s="170"/>
      <c r="AV166" s="171"/>
      <c r="AW166" s="49" t="b">
        <f t="shared" si="25"/>
        <v>0</v>
      </c>
      <c r="AX166" s="50" t="b">
        <f t="shared" si="26"/>
        <v>1</v>
      </c>
      <c r="AY166" s="173">
        <f t="shared" si="5"/>
        <v>0</v>
      </c>
      <c r="AZ166" s="173">
        <f t="shared" si="28"/>
        <v>1</v>
      </c>
    </row>
    <row r="167" spans="1:52" ht="27">
      <c r="A167" s="158">
        <v>165</v>
      </c>
      <c r="B167" s="158" t="s">
        <v>3653</v>
      </c>
      <c r="C167" s="158" t="s">
        <v>4911</v>
      </c>
      <c r="D167" s="158" t="s">
        <v>4922</v>
      </c>
      <c r="E167" s="159">
        <v>2019</v>
      </c>
      <c r="F167" s="158" t="s">
        <v>4923</v>
      </c>
      <c r="G167" s="159">
        <v>1</v>
      </c>
      <c r="H167" s="158" t="s">
        <v>4924</v>
      </c>
      <c r="I167" s="160" t="s">
        <v>4925</v>
      </c>
      <c r="J167" s="158" t="s">
        <v>4926</v>
      </c>
      <c r="K167" s="158" t="s">
        <v>4927</v>
      </c>
      <c r="L167" s="286" t="s">
        <v>4928</v>
      </c>
      <c r="M167" s="287"/>
      <c r="N167" s="158" t="s">
        <v>775</v>
      </c>
      <c r="O167" s="161">
        <v>43789</v>
      </c>
      <c r="P167" s="158"/>
      <c r="Q167" s="158" t="s">
        <v>119</v>
      </c>
      <c r="R167" s="158" t="s">
        <v>4061</v>
      </c>
      <c r="S167" s="158" t="s">
        <v>4929</v>
      </c>
      <c r="T167" s="162" t="s">
        <v>122</v>
      </c>
      <c r="U167" s="163" t="s">
        <v>670</v>
      </c>
      <c r="V167" s="49" t="b">
        <v>0</v>
      </c>
      <c r="W167" s="49" t="b">
        <v>0</v>
      </c>
      <c r="X167" s="49" t="b">
        <v>0</v>
      </c>
      <c r="Y167" s="50" t="b">
        <v>0</v>
      </c>
      <c r="Z167" s="50" t="b">
        <v>0</v>
      </c>
      <c r="AA167" s="50" t="b">
        <v>0</v>
      </c>
      <c r="AB167" s="50" t="b">
        <v>1</v>
      </c>
      <c r="AC167" s="52" t="b">
        <v>0</v>
      </c>
      <c r="AD167" s="50" t="b">
        <v>1</v>
      </c>
      <c r="AE167" s="163">
        <f t="shared" si="0"/>
        <v>0</v>
      </c>
      <c r="AF167" s="163"/>
      <c r="AG167" s="47"/>
      <c r="AH167" s="162" t="s">
        <v>400</v>
      </c>
      <c r="AI167" s="163" t="s">
        <v>401</v>
      </c>
      <c r="AJ167" s="49" t="b">
        <v>0</v>
      </c>
      <c r="AK167" s="49" t="b">
        <v>0</v>
      </c>
      <c r="AL167" s="49" t="b">
        <v>0</v>
      </c>
      <c r="AM167" s="50" t="b">
        <v>0</v>
      </c>
      <c r="AN167" s="50" t="b">
        <v>0</v>
      </c>
      <c r="AO167" s="50" t="b">
        <v>0</v>
      </c>
      <c r="AP167" s="50" t="b">
        <v>0</v>
      </c>
      <c r="AQ167" s="52" t="b">
        <v>0</v>
      </c>
      <c r="AR167" s="50" t="b">
        <v>1</v>
      </c>
      <c r="AS167" s="164">
        <f t="shared" si="1"/>
        <v>0</v>
      </c>
      <c r="AT167" s="165">
        <f t="shared" si="27"/>
        <v>0</v>
      </c>
      <c r="AU167" s="162"/>
      <c r="AV167" s="163"/>
      <c r="AW167" s="49" t="b">
        <f t="shared" si="25"/>
        <v>0</v>
      </c>
      <c r="AX167" s="50" t="b">
        <f t="shared" si="26"/>
        <v>1</v>
      </c>
      <c r="AY167" s="165">
        <f t="shared" si="5"/>
        <v>0</v>
      </c>
      <c r="AZ167" s="165">
        <f t="shared" si="28"/>
        <v>1</v>
      </c>
    </row>
    <row r="168" spans="1:52" ht="27">
      <c r="A168" s="166">
        <v>166</v>
      </c>
      <c r="B168" s="166" t="s">
        <v>3653</v>
      </c>
      <c r="C168" s="166" t="s">
        <v>4911</v>
      </c>
      <c r="D168" s="166" t="s">
        <v>4930</v>
      </c>
      <c r="E168" s="167">
        <v>2020</v>
      </c>
      <c r="F168" s="166" t="s">
        <v>2149</v>
      </c>
      <c r="G168" s="167">
        <v>15</v>
      </c>
      <c r="H168" s="166" t="s">
        <v>4931</v>
      </c>
      <c r="I168" s="168" t="s">
        <v>4932</v>
      </c>
      <c r="J168" s="166" t="s">
        <v>4933</v>
      </c>
      <c r="K168" s="166" t="s">
        <v>4934</v>
      </c>
      <c r="L168" s="284" t="s">
        <v>4935</v>
      </c>
      <c r="M168" s="285"/>
      <c r="N168" s="166" t="s">
        <v>2190</v>
      </c>
      <c r="O168" s="169">
        <v>43922</v>
      </c>
      <c r="P168" s="166"/>
      <c r="Q168" s="166" t="s">
        <v>119</v>
      </c>
      <c r="R168" s="166" t="s">
        <v>120</v>
      </c>
      <c r="S168" s="166" t="s">
        <v>4936</v>
      </c>
      <c r="T168" s="170" t="s">
        <v>122</v>
      </c>
      <c r="U168" s="171" t="s">
        <v>670</v>
      </c>
      <c r="V168" s="49" t="b">
        <v>0</v>
      </c>
      <c r="W168" s="49" t="b">
        <v>0</v>
      </c>
      <c r="X168" s="49" t="b">
        <v>0</v>
      </c>
      <c r="Y168" s="50" t="b">
        <v>0</v>
      </c>
      <c r="Z168" s="50" t="b">
        <v>0</v>
      </c>
      <c r="AA168" s="50" t="b">
        <v>0</v>
      </c>
      <c r="AB168" s="50" t="b">
        <v>1</v>
      </c>
      <c r="AC168" s="52" t="b">
        <v>0</v>
      </c>
      <c r="AD168" s="50" t="b">
        <v>0</v>
      </c>
      <c r="AE168" s="171">
        <f t="shared" si="0"/>
        <v>0</v>
      </c>
      <c r="AF168" s="171"/>
      <c r="AG168" s="47"/>
      <c r="AH168" s="170" t="s">
        <v>400</v>
      </c>
      <c r="AI168" s="171" t="s">
        <v>401</v>
      </c>
      <c r="AJ168" s="49" t="b">
        <v>0</v>
      </c>
      <c r="AK168" s="49" t="b">
        <v>0</v>
      </c>
      <c r="AL168" s="49" t="b">
        <v>0</v>
      </c>
      <c r="AM168" s="50" t="b">
        <v>0</v>
      </c>
      <c r="AN168" s="50" t="b">
        <v>0</v>
      </c>
      <c r="AO168" s="50" t="b">
        <v>0</v>
      </c>
      <c r="AP168" s="50" t="b">
        <v>1</v>
      </c>
      <c r="AQ168" s="52" t="b">
        <v>0</v>
      </c>
      <c r="AR168" s="50" t="b">
        <v>0</v>
      </c>
      <c r="AS168" s="172">
        <f t="shared" si="1"/>
        <v>0</v>
      </c>
      <c r="AT168" s="173">
        <f t="shared" si="27"/>
        <v>0</v>
      </c>
      <c r="AU168" s="170"/>
      <c r="AV168" s="171"/>
      <c r="AW168" s="49" t="b">
        <f t="shared" si="25"/>
        <v>0</v>
      </c>
      <c r="AX168" s="50" t="b">
        <f t="shared" si="26"/>
        <v>1</v>
      </c>
      <c r="AY168" s="173">
        <f t="shared" si="5"/>
        <v>0</v>
      </c>
      <c r="AZ168" s="173">
        <f t="shared" si="28"/>
        <v>1</v>
      </c>
    </row>
    <row r="169" spans="1:52" ht="27">
      <c r="A169" s="158">
        <v>167</v>
      </c>
      <c r="B169" s="158" t="s">
        <v>3653</v>
      </c>
      <c r="C169" s="158" t="s">
        <v>4911</v>
      </c>
      <c r="D169" s="158" t="s">
        <v>4937</v>
      </c>
      <c r="E169" s="159">
        <v>2020</v>
      </c>
      <c r="F169" s="158" t="s">
        <v>390</v>
      </c>
      <c r="G169" s="159">
        <v>311</v>
      </c>
      <c r="H169" s="158" t="s">
        <v>4938</v>
      </c>
      <c r="I169" s="160" t="s">
        <v>4939</v>
      </c>
      <c r="J169" s="158" t="s">
        <v>4940</v>
      </c>
      <c r="K169" s="158" t="s">
        <v>4941</v>
      </c>
      <c r="L169" s="286" t="s">
        <v>4942</v>
      </c>
      <c r="M169" s="287"/>
      <c r="N169" s="158" t="s">
        <v>397</v>
      </c>
      <c r="O169" s="161">
        <v>44104</v>
      </c>
      <c r="P169" s="158"/>
      <c r="Q169" s="158" t="s">
        <v>119</v>
      </c>
      <c r="R169" s="158" t="s">
        <v>120</v>
      </c>
      <c r="S169" s="158" t="s">
        <v>4943</v>
      </c>
      <c r="T169" s="162" t="s">
        <v>122</v>
      </c>
      <c r="U169" s="163" t="s">
        <v>670</v>
      </c>
      <c r="V169" s="49" t="b">
        <v>0</v>
      </c>
      <c r="W169" s="49" t="b">
        <v>0</v>
      </c>
      <c r="X169" s="49" t="b">
        <v>0</v>
      </c>
      <c r="Y169" s="50" t="b">
        <v>0</v>
      </c>
      <c r="Z169" s="50" t="b">
        <v>0</v>
      </c>
      <c r="AA169" s="50" t="b">
        <v>0</v>
      </c>
      <c r="AB169" s="50" t="b">
        <v>0</v>
      </c>
      <c r="AC169" s="52" t="b">
        <v>0</v>
      </c>
      <c r="AD169" s="50" t="b">
        <v>1</v>
      </c>
      <c r="AE169" s="163">
        <f t="shared" si="0"/>
        <v>0</v>
      </c>
      <c r="AF169" s="163"/>
      <c r="AG169" s="47"/>
      <c r="AH169" s="162" t="s">
        <v>400</v>
      </c>
      <c r="AI169" s="163" t="s">
        <v>401</v>
      </c>
      <c r="AJ169" s="49" t="b">
        <v>0</v>
      </c>
      <c r="AK169" s="49" t="b">
        <v>0</v>
      </c>
      <c r="AL169" s="49" t="b">
        <v>0</v>
      </c>
      <c r="AM169" s="50" t="b">
        <v>0</v>
      </c>
      <c r="AN169" s="50" t="b">
        <v>0</v>
      </c>
      <c r="AO169" s="50" t="b">
        <v>0</v>
      </c>
      <c r="AP169" s="50" t="b">
        <v>0</v>
      </c>
      <c r="AQ169" s="52" t="b">
        <v>0</v>
      </c>
      <c r="AR169" s="50" t="b">
        <v>1</v>
      </c>
      <c r="AS169" s="164">
        <f t="shared" si="1"/>
        <v>0</v>
      </c>
      <c r="AT169" s="165">
        <f t="shared" si="27"/>
        <v>0</v>
      </c>
      <c r="AU169" s="162"/>
      <c r="AV169" s="163"/>
      <c r="AW169" s="49" t="b">
        <f t="shared" si="25"/>
        <v>0</v>
      </c>
      <c r="AX169" s="50" t="b">
        <f t="shared" si="26"/>
        <v>1</v>
      </c>
      <c r="AY169" s="165">
        <f t="shared" si="5"/>
        <v>0</v>
      </c>
      <c r="AZ169" s="165">
        <f t="shared" si="28"/>
        <v>1</v>
      </c>
    </row>
    <row r="170" spans="1:52" ht="27">
      <c r="A170" s="166">
        <v>168</v>
      </c>
      <c r="B170" s="166" t="s">
        <v>3653</v>
      </c>
      <c r="C170" s="166" t="s">
        <v>4911</v>
      </c>
      <c r="D170" s="166" t="s">
        <v>4944</v>
      </c>
      <c r="E170" s="167">
        <v>2020</v>
      </c>
      <c r="F170" s="166" t="s">
        <v>4945</v>
      </c>
      <c r="G170" s="167">
        <v>247</v>
      </c>
      <c r="H170" s="166" t="s">
        <v>4946</v>
      </c>
      <c r="I170" s="168" t="s">
        <v>4947</v>
      </c>
      <c r="J170" s="166" t="s">
        <v>4948</v>
      </c>
      <c r="K170" s="166" t="s">
        <v>4949</v>
      </c>
      <c r="L170" s="284" t="s">
        <v>4950</v>
      </c>
      <c r="M170" s="285"/>
      <c r="N170" s="166" t="s">
        <v>198</v>
      </c>
      <c r="O170" s="169">
        <v>43862</v>
      </c>
      <c r="P170" s="166"/>
      <c r="Q170" s="166" t="s">
        <v>119</v>
      </c>
      <c r="R170" s="166" t="s">
        <v>120</v>
      </c>
      <c r="S170" s="166" t="s">
        <v>4951</v>
      </c>
      <c r="T170" s="170" t="s">
        <v>122</v>
      </c>
      <c r="U170" s="171" t="s">
        <v>670</v>
      </c>
      <c r="V170" s="49" t="b">
        <v>0</v>
      </c>
      <c r="W170" s="49" t="b">
        <v>0</v>
      </c>
      <c r="X170" s="49" t="b">
        <v>0</v>
      </c>
      <c r="Y170" s="50" t="b">
        <v>0</v>
      </c>
      <c r="Z170" s="50" t="b">
        <v>0</v>
      </c>
      <c r="AA170" s="50" t="b">
        <v>0</v>
      </c>
      <c r="AB170" s="50" t="b">
        <v>1</v>
      </c>
      <c r="AC170" s="52" t="b">
        <v>0</v>
      </c>
      <c r="AD170" s="50" t="b">
        <v>1</v>
      </c>
      <c r="AE170" s="171">
        <f t="shared" si="0"/>
        <v>0</v>
      </c>
      <c r="AF170" s="171"/>
      <c r="AG170" s="47"/>
      <c r="AH170" s="170" t="s">
        <v>400</v>
      </c>
      <c r="AI170" s="171" t="s">
        <v>401</v>
      </c>
      <c r="AJ170" s="49" t="b">
        <v>0</v>
      </c>
      <c r="AK170" s="49" t="b">
        <v>0</v>
      </c>
      <c r="AL170" s="49" t="b">
        <v>0</v>
      </c>
      <c r="AM170" s="50" t="b">
        <v>0</v>
      </c>
      <c r="AN170" s="50" t="b">
        <v>0</v>
      </c>
      <c r="AO170" s="50" t="b">
        <v>0</v>
      </c>
      <c r="AP170" s="50" t="b">
        <v>0</v>
      </c>
      <c r="AQ170" s="52" t="b">
        <v>0</v>
      </c>
      <c r="AR170" s="50" t="b">
        <v>1</v>
      </c>
      <c r="AS170" s="172">
        <f t="shared" si="1"/>
        <v>0</v>
      </c>
      <c r="AT170" s="173">
        <f t="shared" si="27"/>
        <v>0</v>
      </c>
      <c r="AU170" s="170"/>
      <c r="AV170" s="171"/>
      <c r="AW170" s="49" t="b">
        <f t="shared" si="25"/>
        <v>0</v>
      </c>
      <c r="AX170" s="50" t="b">
        <f t="shared" si="26"/>
        <v>1</v>
      </c>
      <c r="AY170" s="173">
        <f t="shared" si="5"/>
        <v>0</v>
      </c>
      <c r="AZ170" s="173">
        <f t="shared" si="28"/>
        <v>1</v>
      </c>
    </row>
    <row r="171" spans="1:52" ht="27">
      <c r="A171" s="158">
        <v>169</v>
      </c>
      <c r="B171" s="158" t="s">
        <v>3653</v>
      </c>
      <c r="C171" s="158" t="s">
        <v>4911</v>
      </c>
      <c r="D171" s="158" t="s">
        <v>4952</v>
      </c>
      <c r="E171" s="159">
        <v>2020</v>
      </c>
      <c r="F171" s="158" t="s">
        <v>108</v>
      </c>
      <c r="G171" s="159">
        <v>453</v>
      </c>
      <c r="H171" s="158" t="s">
        <v>4953</v>
      </c>
      <c r="I171" s="160" t="s">
        <v>4954</v>
      </c>
      <c r="J171" s="158" t="s">
        <v>4955</v>
      </c>
      <c r="K171" s="158" t="s">
        <v>4956</v>
      </c>
      <c r="L171" s="286" t="s">
        <v>4957</v>
      </c>
      <c r="M171" s="287"/>
      <c r="N171" s="158" t="s">
        <v>117</v>
      </c>
      <c r="O171" s="161">
        <v>43831</v>
      </c>
      <c r="P171" s="158"/>
      <c r="Q171" s="158" t="s">
        <v>119</v>
      </c>
      <c r="R171" s="158" t="s">
        <v>120</v>
      </c>
      <c r="S171" s="158" t="s">
        <v>4958</v>
      </c>
      <c r="T171" s="162" t="s">
        <v>122</v>
      </c>
      <c r="U171" s="163" t="s">
        <v>670</v>
      </c>
      <c r="V171" s="49" t="b">
        <v>0</v>
      </c>
      <c r="W171" s="49" t="b">
        <v>0</v>
      </c>
      <c r="X171" s="49" t="b">
        <v>0</v>
      </c>
      <c r="Y171" s="50" t="b">
        <v>0</v>
      </c>
      <c r="Z171" s="50" t="b">
        <v>0</v>
      </c>
      <c r="AA171" s="50" t="b">
        <v>0</v>
      </c>
      <c r="AB171" s="50" t="b">
        <v>0</v>
      </c>
      <c r="AC171" s="52" t="b">
        <v>0</v>
      </c>
      <c r="AD171" s="50" t="b">
        <v>1</v>
      </c>
      <c r="AE171" s="163">
        <f t="shared" si="0"/>
        <v>0</v>
      </c>
      <c r="AF171" s="163"/>
      <c r="AG171" s="47"/>
      <c r="AH171" s="162" t="s">
        <v>400</v>
      </c>
      <c r="AI171" s="163" t="s">
        <v>401</v>
      </c>
      <c r="AJ171" s="49" t="b">
        <v>0</v>
      </c>
      <c r="AK171" s="49" t="b">
        <v>0</v>
      </c>
      <c r="AL171" s="49" t="b">
        <v>0</v>
      </c>
      <c r="AM171" s="50" t="b">
        <v>0</v>
      </c>
      <c r="AN171" s="50" t="b">
        <v>0</v>
      </c>
      <c r="AO171" s="50" t="b">
        <v>0</v>
      </c>
      <c r="AP171" s="50" t="b">
        <v>0</v>
      </c>
      <c r="AQ171" s="52" t="b">
        <v>0</v>
      </c>
      <c r="AR171" s="50" t="b">
        <v>1</v>
      </c>
      <c r="AS171" s="164">
        <f t="shared" si="1"/>
        <v>0</v>
      </c>
      <c r="AT171" s="165">
        <f t="shared" si="27"/>
        <v>0</v>
      </c>
      <c r="AU171" s="162"/>
      <c r="AV171" s="163"/>
      <c r="AW171" s="49" t="b">
        <f t="shared" si="25"/>
        <v>0</v>
      </c>
      <c r="AX171" s="50" t="b">
        <f t="shared" si="26"/>
        <v>1</v>
      </c>
      <c r="AY171" s="165">
        <f t="shared" si="5"/>
        <v>0</v>
      </c>
      <c r="AZ171" s="165">
        <f t="shared" si="28"/>
        <v>1</v>
      </c>
    </row>
    <row r="172" spans="1:52" ht="27">
      <c r="A172" s="166">
        <v>170</v>
      </c>
      <c r="B172" s="166" t="s">
        <v>3731</v>
      </c>
      <c r="C172" s="166" t="s">
        <v>2331</v>
      </c>
      <c r="D172" s="166" t="s">
        <v>4959</v>
      </c>
      <c r="E172" s="167">
        <v>2022</v>
      </c>
      <c r="F172" s="166" t="s">
        <v>1570</v>
      </c>
      <c r="G172" s="167">
        <v>59</v>
      </c>
      <c r="H172" s="166" t="s">
        <v>4960</v>
      </c>
      <c r="I172" s="175" t="s">
        <v>4961</v>
      </c>
      <c r="J172" s="166" t="s">
        <v>4962</v>
      </c>
      <c r="K172" s="166" t="s">
        <v>4963</v>
      </c>
      <c r="L172" s="284" t="s">
        <v>4964</v>
      </c>
      <c r="M172" s="285"/>
      <c r="N172" s="166" t="s">
        <v>176</v>
      </c>
      <c r="O172" s="176">
        <v>44562</v>
      </c>
      <c r="P172" s="167">
        <v>35009740</v>
      </c>
      <c r="Q172" s="166" t="s">
        <v>119</v>
      </c>
      <c r="R172" s="166" t="s">
        <v>120</v>
      </c>
      <c r="S172" s="166" t="s">
        <v>4965</v>
      </c>
      <c r="T172" s="170" t="s">
        <v>122</v>
      </c>
      <c r="U172" s="171" t="s">
        <v>670</v>
      </c>
      <c r="V172" s="49" t="b">
        <v>0</v>
      </c>
      <c r="W172" s="49" t="b">
        <v>0</v>
      </c>
      <c r="X172" s="49" t="b">
        <v>0</v>
      </c>
      <c r="Y172" s="50" t="b">
        <v>0</v>
      </c>
      <c r="Z172" s="50" t="b">
        <v>0</v>
      </c>
      <c r="AA172" s="50" t="b">
        <v>0</v>
      </c>
      <c r="AB172" s="50" t="b">
        <v>0</v>
      </c>
      <c r="AC172" s="52" t="b">
        <v>0</v>
      </c>
      <c r="AD172" s="50" t="b">
        <v>1</v>
      </c>
      <c r="AE172" s="171">
        <f t="shared" si="0"/>
        <v>0</v>
      </c>
      <c r="AF172" s="171"/>
      <c r="AG172" s="47"/>
      <c r="AH172" s="170" t="s">
        <v>400</v>
      </c>
      <c r="AI172" s="171" t="s">
        <v>401</v>
      </c>
      <c r="AJ172" s="49" t="b">
        <v>0</v>
      </c>
      <c r="AK172" s="49" t="b">
        <v>0</v>
      </c>
      <c r="AL172" s="49" t="b">
        <v>0</v>
      </c>
      <c r="AM172" s="50" t="b">
        <v>0</v>
      </c>
      <c r="AN172" s="50" t="b">
        <v>0</v>
      </c>
      <c r="AO172" s="50" t="b">
        <v>0</v>
      </c>
      <c r="AP172" s="50" t="b">
        <v>0</v>
      </c>
      <c r="AQ172" s="52" t="b">
        <v>0</v>
      </c>
      <c r="AR172" s="50" t="b">
        <v>1</v>
      </c>
      <c r="AS172" s="172">
        <f t="shared" si="1"/>
        <v>0</v>
      </c>
      <c r="AT172" s="173">
        <f t="shared" si="27"/>
        <v>0</v>
      </c>
      <c r="AU172" s="170"/>
      <c r="AV172" s="171"/>
      <c r="AW172" s="49" t="b">
        <f t="shared" si="25"/>
        <v>0</v>
      </c>
      <c r="AX172" s="50" t="b">
        <f t="shared" si="26"/>
        <v>1</v>
      </c>
      <c r="AY172" s="173">
        <f t="shared" si="5"/>
        <v>0</v>
      </c>
      <c r="AZ172" s="173">
        <f t="shared" si="28"/>
        <v>1</v>
      </c>
    </row>
    <row r="173" spans="1:52" ht="27">
      <c r="A173" s="158">
        <v>171</v>
      </c>
      <c r="B173" s="158" t="s">
        <v>3731</v>
      </c>
      <c r="C173" s="158" t="s">
        <v>2331</v>
      </c>
      <c r="D173" s="158" t="s">
        <v>4966</v>
      </c>
      <c r="E173" s="159">
        <v>2023</v>
      </c>
      <c r="F173" s="158" t="s">
        <v>4967</v>
      </c>
      <c r="G173" s="159">
        <v>9</v>
      </c>
      <c r="H173" s="158" t="s">
        <v>4968</v>
      </c>
      <c r="I173" s="177" t="s">
        <v>4969</v>
      </c>
      <c r="J173" s="158" t="s">
        <v>4970</v>
      </c>
      <c r="K173" s="158" t="s">
        <v>4971</v>
      </c>
      <c r="L173" s="286" t="s">
        <v>4972</v>
      </c>
      <c r="M173" s="287"/>
      <c r="N173" s="158" t="s">
        <v>342</v>
      </c>
      <c r="O173" s="183">
        <v>45261</v>
      </c>
      <c r="P173" s="158"/>
      <c r="Q173" s="158" t="s">
        <v>119</v>
      </c>
      <c r="R173" s="158" t="s">
        <v>120</v>
      </c>
      <c r="S173" s="158" t="s">
        <v>4973</v>
      </c>
      <c r="T173" s="162" t="s">
        <v>138</v>
      </c>
      <c r="U173" s="163" t="s">
        <v>139</v>
      </c>
      <c r="V173" s="49" t="b">
        <v>0</v>
      </c>
      <c r="W173" s="49" t="b">
        <v>0</v>
      </c>
      <c r="X173" s="49" t="b">
        <v>0</v>
      </c>
      <c r="Y173" s="50" t="b">
        <v>0</v>
      </c>
      <c r="Z173" s="50" t="b">
        <v>0</v>
      </c>
      <c r="AA173" s="50" t="b">
        <v>0</v>
      </c>
      <c r="AB173" s="50" t="b">
        <v>0</v>
      </c>
      <c r="AC173" s="52" t="b">
        <v>0</v>
      </c>
      <c r="AD173" s="50" t="b">
        <v>1</v>
      </c>
      <c r="AE173" s="163">
        <f t="shared" si="0"/>
        <v>0</v>
      </c>
      <c r="AF173" s="163"/>
      <c r="AG173" s="47"/>
      <c r="AH173" s="162"/>
      <c r="AI173" s="163"/>
      <c r="AJ173" s="49" t="b">
        <v>0</v>
      </c>
      <c r="AK173" s="49" t="b">
        <v>0</v>
      </c>
      <c r="AL173" s="49" t="b">
        <v>0</v>
      </c>
      <c r="AM173" s="50" t="b">
        <v>0</v>
      </c>
      <c r="AN173" s="50" t="b">
        <v>0</v>
      </c>
      <c r="AO173" s="50" t="b">
        <v>0</v>
      </c>
      <c r="AP173" s="50" t="b">
        <v>0</v>
      </c>
      <c r="AQ173" s="52" t="b">
        <v>0</v>
      </c>
      <c r="AR173" s="50" t="b">
        <v>1</v>
      </c>
      <c r="AS173" s="164">
        <f t="shared" si="1"/>
        <v>0</v>
      </c>
      <c r="AT173" s="165">
        <f t="shared" si="27"/>
        <v>0</v>
      </c>
      <c r="AU173" s="162"/>
      <c r="AV173" s="163"/>
      <c r="AW173" s="49" t="b">
        <f t="shared" si="25"/>
        <v>0</v>
      </c>
      <c r="AX173" s="50" t="b">
        <f t="shared" si="26"/>
        <v>1</v>
      </c>
      <c r="AY173" s="165">
        <f t="shared" si="5"/>
        <v>0</v>
      </c>
      <c r="AZ173" s="165">
        <f t="shared" si="28"/>
        <v>1</v>
      </c>
    </row>
    <row r="174" spans="1:52" ht="13.2">
      <c r="A174" s="173"/>
      <c r="B174" s="173"/>
      <c r="C174" s="173"/>
      <c r="D174" s="173"/>
      <c r="E174" s="173"/>
      <c r="F174" s="173"/>
      <c r="G174" s="173"/>
      <c r="H174" s="173"/>
      <c r="I174" s="173"/>
      <c r="J174" s="173"/>
      <c r="K174" s="173"/>
      <c r="L174" s="173"/>
      <c r="M174" s="173"/>
      <c r="N174" s="173"/>
      <c r="O174" s="173"/>
      <c r="P174" s="173"/>
      <c r="Q174" s="173"/>
      <c r="R174" s="173"/>
      <c r="S174" s="173"/>
      <c r="T174" s="173">
        <f>COUNTA(T3:T173)</f>
        <v>171</v>
      </c>
      <c r="U174" s="173"/>
      <c r="V174" s="173">
        <f t="shared" ref="V174:AB174" si="29">COUNTIF(V3:V173,TRUE)</f>
        <v>32</v>
      </c>
      <c r="W174" s="173">
        <f t="shared" si="29"/>
        <v>0</v>
      </c>
      <c r="X174" s="173">
        <f t="shared" si="29"/>
        <v>1</v>
      </c>
      <c r="Y174" s="173">
        <f t="shared" si="29"/>
        <v>3</v>
      </c>
      <c r="Z174" s="173">
        <f t="shared" si="29"/>
        <v>0</v>
      </c>
      <c r="AA174" s="173">
        <f t="shared" si="29"/>
        <v>0</v>
      </c>
      <c r="AB174" s="173">
        <f t="shared" si="29"/>
        <v>71</v>
      </c>
      <c r="AC174" s="88"/>
      <c r="AD174" s="173">
        <f>COUNTIF(AD3:AD173,TRUE)</f>
        <v>50</v>
      </c>
      <c r="AE174" s="173">
        <f>SUM(AE3:AE173)</f>
        <v>18</v>
      </c>
      <c r="AF174" s="173">
        <f>COUNTA(AF3:AF173)</f>
        <v>62</v>
      </c>
      <c r="AG174" s="173"/>
      <c r="AH174" s="173">
        <f t="shared" ref="AH174:AI174" si="30">COUNTA(AH3:AH173)</f>
        <v>170</v>
      </c>
      <c r="AI174" s="173">
        <f t="shared" si="30"/>
        <v>170</v>
      </c>
      <c r="AJ174" s="173">
        <f t="shared" ref="AJ174:AP174" si="31">COUNTIF(AJ3:AJ173,TRUE)</f>
        <v>40</v>
      </c>
      <c r="AK174" s="173">
        <f t="shared" si="31"/>
        <v>1</v>
      </c>
      <c r="AL174" s="173">
        <f t="shared" si="31"/>
        <v>0</v>
      </c>
      <c r="AM174" s="173">
        <f t="shared" si="31"/>
        <v>0</v>
      </c>
      <c r="AN174" s="173">
        <f t="shared" si="31"/>
        <v>0</v>
      </c>
      <c r="AO174" s="173">
        <f t="shared" si="31"/>
        <v>11</v>
      </c>
      <c r="AP174" s="173">
        <f t="shared" si="31"/>
        <v>61</v>
      </c>
      <c r="AQ174" s="88"/>
      <c r="AR174" s="173">
        <f>COUNTIF(AR3:AR173,TRUE)</f>
        <v>52</v>
      </c>
      <c r="AS174" s="188">
        <f>SUM(AS3:AS173)</f>
        <v>16</v>
      </c>
      <c r="AT174" s="173">
        <f>SUM(AT3:AT173)</f>
        <v>10</v>
      </c>
      <c r="AU174" s="170"/>
      <c r="AV174" s="171"/>
      <c r="AW174" s="189">
        <f t="shared" ref="AW174:AX174" si="32">COUNTIF(AW3:AW173,TRUE)</f>
        <v>12</v>
      </c>
      <c r="AX174" s="189">
        <f t="shared" si="32"/>
        <v>159</v>
      </c>
      <c r="AY174" s="173">
        <f t="shared" ref="AY174:AZ174" si="33">SUM(AY3:AY173)</f>
        <v>0</v>
      </c>
      <c r="AZ174" s="173">
        <f t="shared" si="33"/>
        <v>171</v>
      </c>
    </row>
    <row r="175" spans="1:52" ht="28.5" customHeight="1">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c r="AA175" s="165"/>
      <c r="AB175" s="165"/>
      <c r="AC175" s="88"/>
      <c r="AD175" s="165"/>
      <c r="AE175" s="163"/>
      <c r="AF175" s="165"/>
      <c r="AG175" s="165"/>
      <c r="AH175" s="165"/>
      <c r="AI175" s="165"/>
      <c r="AJ175" s="165"/>
      <c r="AK175" s="165"/>
      <c r="AL175" s="165"/>
      <c r="AM175" s="165"/>
      <c r="AN175" s="165"/>
      <c r="AO175" s="165"/>
      <c r="AP175" s="165"/>
      <c r="AQ175" s="88"/>
      <c r="AR175" s="165"/>
      <c r="AS175" s="190"/>
      <c r="AT175" s="165"/>
      <c r="AU175" s="162"/>
      <c r="AV175" s="163"/>
      <c r="AW175" s="49"/>
      <c r="AX175" s="50"/>
      <c r="AY175" s="165"/>
      <c r="AZ175" s="165"/>
    </row>
    <row r="176" spans="1:52" ht="28.5" customHeight="1">
      <c r="A176" s="173"/>
      <c r="B176" s="173"/>
      <c r="C176" s="173"/>
      <c r="D176" s="173"/>
      <c r="E176" s="173"/>
      <c r="F176" s="173"/>
      <c r="G176" s="173"/>
      <c r="H176" s="173"/>
      <c r="I176" s="173"/>
      <c r="J176" s="173"/>
      <c r="K176" s="173"/>
      <c r="L176" s="173"/>
      <c r="M176" s="173"/>
      <c r="N176" s="173"/>
      <c r="O176" s="173"/>
      <c r="P176" s="173"/>
      <c r="Q176" s="173"/>
      <c r="R176" s="173"/>
      <c r="S176" s="173"/>
      <c r="T176" s="173"/>
      <c r="U176" s="173"/>
      <c r="V176" s="173"/>
      <c r="W176" s="173"/>
      <c r="X176" s="173"/>
      <c r="Y176" s="173"/>
      <c r="Z176" s="173"/>
      <c r="AA176" s="173"/>
      <c r="AB176" s="173"/>
      <c r="AC176" s="88"/>
      <c r="AD176" s="173"/>
      <c r="AE176" s="171"/>
      <c r="AF176" s="173"/>
      <c r="AG176" s="173"/>
      <c r="AH176" s="173"/>
      <c r="AI176" s="173"/>
      <c r="AJ176" s="173"/>
      <c r="AK176" s="173"/>
      <c r="AL176" s="173"/>
      <c r="AM176" s="173"/>
      <c r="AN176" s="173"/>
      <c r="AO176" s="173"/>
      <c r="AP176" s="173"/>
      <c r="AQ176" s="88"/>
      <c r="AR176" s="173"/>
      <c r="AS176" s="186"/>
      <c r="AT176" s="173"/>
      <c r="AU176" s="170"/>
      <c r="AV176" s="171"/>
      <c r="AW176" s="49"/>
      <c r="AX176" s="50"/>
      <c r="AY176" s="173"/>
      <c r="AZ176" s="173"/>
    </row>
  </sheetData>
  <autoFilter ref="A1:AZ176" xr:uid="{00000000-0009-0000-0000-000008000000}"/>
  <mergeCells count="165">
    <mergeCell ref="L3:M3"/>
    <mergeCell ref="L4:M4"/>
    <mergeCell ref="L5:M5"/>
    <mergeCell ref="L6:M6"/>
    <mergeCell ref="L7:M7"/>
    <mergeCell ref="L8:M8"/>
    <mergeCell ref="L9:M9"/>
    <mergeCell ref="L10:M10"/>
    <mergeCell ref="L11:M11"/>
    <mergeCell ref="L12:M12"/>
    <mergeCell ref="J13:K13"/>
    <mergeCell ref="L13:M13"/>
    <mergeCell ref="L14:M14"/>
    <mergeCell ref="L15:M15"/>
    <mergeCell ref="L16:M16"/>
    <mergeCell ref="L17:M17"/>
    <mergeCell ref="L18:M18"/>
    <mergeCell ref="L19:M19"/>
    <mergeCell ref="L21:M21"/>
    <mergeCell ref="L22:M22"/>
    <mergeCell ref="L23:M23"/>
    <mergeCell ref="L24:M24"/>
    <mergeCell ref="L25:M25"/>
    <mergeCell ref="L27:M27"/>
    <mergeCell ref="L28:M28"/>
    <mergeCell ref="L29:M29"/>
    <mergeCell ref="L30:M30"/>
    <mergeCell ref="L31:M31"/>
    <mergeCell ref="L32:M32"/>
    <mergeCell ref="L33:M33"/>
    <mergeCell ref="L34:M34"/>
    <mergeCell ref="L36:M36"/>
    <mergeCell ref="L37:M37"/>
    <mergeCell ref="L38:M38"/>
    <mergeCell ref="J39:K39"/>
    <mergeCell ref="L39:M39"/>
    <mergeCell ref="L40:M40"/>
    <mergeCell ref="L41:M41"/>
    <mergeCell ref="L42:M42"/>
    <mergeCell ref="L43:M43"/>
    <mergeCell ref="L44:M44"/>
    <mergeCell ref="L45:M45"/>
    <mergeCell ref="L46:M46"/>
    <mergeCell ref="L47:M47"/>
    <mergeCell ref="J48:K48"/>
    <mergeCell ref="L48:M48"/>
    <mergeCell ref="L49:M49"/>
    <mergeCell ref="L50:M50"/>
    <mergeCell ref="L51:M51"/>
    <mergeCell ref="L52:M52"/>
    <mergeCell ref="L53:M53"/>
    <mergeCell ref="L54:M54"/>
    <mergeCell ref="L55:M55"/>
    <mergeCell ref="L56:M56"/>
    <mergeCell ref="L57:M57"/>
    <mergeCell ref="L58:M58"/>
    <mergeCell ref="J66:K66"/>
    <mergeCell ref="L66:M66"/>
    <mergeCell ref="L59:M59"/>
    <mergeCell ref="L60:M60"/>
    <mergeCell ref="L61:M61"/>
    <mergeCell ref="L62:M62"/>
    <mergeCell ref="L63:M63"/>
    <mergeCell ref="L64:M64"/>
    <mergeCell ref="L65:M65"/>
    <mergeCell ref="L67:M67"/>
    <mergeCell ref="L68:M68"/>
    <mergeCell ref="L69:M69"/>
    <mergeCell ref="L70:M70"/>
    <mergeCell ref="L71:M71"/>
    <mergeCell ref="L72:M72"/>
    <mergeCell ref="L73:M73"/>
    <mergeCell ref="L74:M74"/>
    <mergeCell ref="L75:M75"/>
    <mergeCell ref="L76:M76"/>
    <mergeCell ref="L77:M77"/>
    <mergeCell ref="L78:M78"/>
    <mergeCell ref="L79:S79"/>
    <mergeCell ref="L80:M80"/>
    <mergeCell ref="L81:M81"/>
    <mergeCell ref="L82:M82"/>
    <mergeCell ref="L83:M83"/>
    <mergeCell ref="L84:M84"/>
    <mergeCell ref="L85:M85"/>
    <mergeCell ref="L86:M86"/>
    <mergeCell ref="L87:M87"/>
    <mergeCell ref="L88:M88"/>
    <mergeCell ref="J89:K89"/>
    <mergeCell ref="L89:M89"/>
    <mergeCell ref="L90:M90"/>
    <mergeCell ref="L91:M91"/>
    <mergeCell ref="L92:M92"/>
    <mergeCell ref="L93:M93"/>
    <mergeCell ref="L150:M150"/>
    <mergeCell ref="L151:M151"/>
    <mergeCell ref="L152:M152"/>
    <mergeCell ref="L153:M153"/>
    <mergeCell ref="L154:M154"/>
    <mergeCell ref="L155:M155"/>
    <mergeCell ref="L156:M156"/>
    <mergeCell ref="L164:M164"/>
    <mergeCell ref="L94:M94"/>
    <mergeCell ref="L95:M95"/>
    <mergeCell ref="L96:M96"/>
    <mergeCell ref="L97:M97"/>
    <mergeCell ref="L98:M98"/>
    <mergeCell ref="L99:M99"/>
    <mergeCell ref="L100:M100"/>
    <mergeCell ref="L101:M101"/>
    <mergeCell ref="L102:M102"/>
    <mergeCell ref="L103:M103"/>
    <mergeCell ref="L104:M104"/>
    <mergeCell ref="L106:M106"/>
    <mergeCell ref="L107:M107"/>
    <mergeCell ref="L108:M108"/>
    <mergeCell ref="L109:M109"/>
    <mergeCell ref="L166:S166"/>
    <mergeCell ref="L167:M167"/>
    <mergeCell ref="L168:M168"/>
    <mergeCell ref="L169:M169"/>
    <mergeCell ref="L170:M170"/>
    <mergeCell ref="L171:M171"/>
    <mergeCell ref="L172:M172"/>
    <mergeCell ref="L173:M173"/>
    <mergeCell ref="L157:M157"/>
    <mergeCell ref="L158:M158"/>
    <mergeCell ref="L159:M159"/>
    <mergeCell ref="L160:M160"/>
    <mergeCell ref="L161:M161"/>
    <mergeCell ref="L162:M162"/>
    <mergeCell ref="L163:M163"/>
    <mergeCell ref="L110:M110"/>
    <mergeCell ref="L111:M111"/>
    <mergeCell ref="L115:M115"/>
    <mergeCell ref="L117:M117"/>
    <mergeCell ref="L118:M118"/>
    <mergeCell ref="L119:M119"/>
    <mergeCell ref="L120:M120"/>
    <mergeCell ref="L121:M121"/>
    <mergeCell ref="L122:M122"/>
    <mergeCell ref="L123:M123"/>
    <mergeCell ref="L124:M124"/>
    <mergeCell ref="L125:M125"/>
    <mergeCell ref="L126:M126"/>
    <mergeCell ref="L127:M127"/>
    <mergeCell ref="L128:M128"/>
    <mergeCell ref="L129:M129"/>
    <mergeCell ref="L130:M130"/>
    <mergeCell ref="L131:M131"/>
    <mergeCell ref="L142:M142"/>
    <mergeCell ref="L143:M143"/>
    <mergeCell ref="L144:M144"/>
    <mergeCell ref="L145:M145"/>
    <mergeCell ref="L147:M147"/>
    <mergeCell ref="L148:M148"/>
    <mergeCell ref="L149:M149"/>
    <mergeCell ref="L132:M132"/>
    <mergeCell ref="L133:M133"/>
    <mergeCell ref="L134:M134"/>
    <mergeCell ref="L135:M135"/>
    <mergeCell ref="L137:M137"/>
    <mergeCell ref="L138:M138"/>
    <mergeCell ref="L139:M139"/>
    <mergeCell ref="L140:M140"/>
    <mergeCell ref="L141:M141"/>
  </mergeCells>
  <dataValidations count="1">
    <dataValidation type="list" allowBlank="1" sqref="T3:T173 AH3:AH173 AU3:AU176" xr:uid="{00000000-0002-0000-0800-000000000000}">
      <formula1>"ADDIVA,ALSTOM,Cnet Svenska AB,CW,DEFTR,3DTF,ESOGU,GSSI,GST,IIT,IMT,INNORIV,ISEP,JKU,LEONARDO,LIE,MDU,OTOKAR,PG,RISE,SIEM,SOFT,Solidcomp LTD,TL,UEF,UIBK,UNITE,UR1"</formula1>
    </dataValidation>
  </dataValidations>
  <hyperlinks>
    <hyperlink ref="I3" r:id="rId1" xr:uid="{00000000-0004-0000-0800-000000000000}"/>
    <hyperlink ref="I4" r:id="rId2" xr:uid="{00000000-0004-0000-0800-000001000000}"/>
    <hyperlink ref="I5" r:id="rId3" xr:uid="{00000000-0004-0000-0800-000002000000}"/>
    <hyperlink ref="I6" r:id="rId4" xr:uid="{00000000-0004-0000-0800-000003000000}"/>
    <hyperlink ref="I7" r:id="rId5" xr:uid="{00000000-0004-0000-0800-000004000000}"/>
    <hyperlink ref="I8" r:id="rId6" xr:uid="{00000000-0004-0000-0800-000005000000}"/>
    <hyperlink ref="I9" r:id="rId7" xr:uid="{00000000-0004-0000-0800-000006000000}"/>
    <hyperlink ref="I10" r:id="rId8" xr:uid="{00000000-0004-0000-0800-000007000000}"/>
    <hyperlink ref="I11" r:id="rId9" xr:uid="{00000000-0004-0000-0800-000008000000}"/>
    <hyperlink ref="I12" r:id="rId10" xr:uid="{00000000-0004-0000-0800-000009000000}"/>
    <hyperlink ref="I13" r:id="rId11" xr:uid="{00000000-0004-0000-0800-00000A000000}"/>
    <hyperlink ref="I14" r:id="rId12" xr:uid="{00000000-0004-0000-0800-00000B000000}"/>
    <hyperlink ref="I15" r:id="rId13" xr:uid="{00000000-0004-0000-0800-00000C000000}"/>
    <hyperlink ref="I16" r:id="rId14" xr:uid="{00000000-0004-0000-0800-00000D000000}"/>
    <hyperlink ref="I17" r:id="rId15" xr:uid="{00000000-0004-0000-0800-00000E000000}"/>
    <hyperlink ref="I18" r:id="rId16" xr:uid="{00000000-0004-0000-0800-00000F000000}"/>
    <hyperlink ref="I19" r:id="rId17" xr:uid="{00000000-0004-0000-0800-000010000000}"/>
    <hyperlink ref="H20" r:id="rId18" xr:uid="{00000000-0004-0000-0800-000011000000}"/>
    <hyperlink ref="I20" r:id="rId19" xr:uid="{00000000-0004-0000-0800-000012000000}"/>
    <hyperlink ref="I21" r:id="rId20" xr:uid="{00000000-0004-0000-0800-000013000000}"/>
    <hyperlink ref="I22" r:id="rId21" xr:uid="{00000000-0004-0000-0800-000014000000}"/>
    <hyperlink ref="I23" r:id="rId22" xr:uid="{00000000-0004-0000-0800-000015000000}"/>
    <hyperlink ref="I24" r:id="rId23" xr:uid="{00000000-0004-0000-0800-000016000000}"/>
    <hyperlink ref="H26" r:id="rId24" xr:uid="{00000000-0004-0000-0800-000017000000}"/>
    <hyperlink ref="I26" r:id="rId25" xr:uid="{00000000-0004-0000-0800-000018000000}"/>
    <hyperlink ref="I27" r:id="rId26" xr:uid="{00000000-0004-0000-0800-000019000000}"/>
    <hyperlink ref="I28" r:id="rId27" xr:uid="{00000000-0004-0000-0800-00001A000000}"/>
    <hyperlink ref="I29" r:id="rId28" xr:uid="{00000000-0004-0000-0800-00001B000000}"/>
    <hyperlink ref="I30" r:id="rId29" xr:uid="{00000000-0004-0000-0800-00001C000000}"/>
    <hyperlink ref="I31" r:id="rId30" xr:uid="{00000000-0004-0000-0800-00001D000000}"/>
    <hyperlink ref="I32" r:id="rId31" xr:uid="{00000000-0004-0000-0800-00001E000000}"/>
    <hyperlink ref="I33" r:id="rId32" xr:uid="{00000000-0004-0000-0800-00001F000000}"/>
    <hyperlink ref="I34" r:id="rId33" xr:uid="{00000000-0004-0000-0800-000020000000}"/>
    <hyperlink ref="H35" r:id="rId34" xr:uid="{00000000-0004-0000-0800-000021000000}"/>
    <hyperlink ref="I35" r:id="rId35" xr:uid="{00000000-0004-0000-0800-000022000000}"/>
    <hyperlink ref="I36" r:id="rId36" xr:uid="{00000000-0004-0000-0800-000023000000}"/>
    <hyperlink ref="I37" r:id="rId37" xr:uid="{00000000-0004-0000-0800-000024000000}"/>
    <hyperlink ref="I38" r:id="rId38" xr:uid="{00000000-0004-0000-0800-000025000000}"/>
    <hyperlink ref="I39" r:id="rId39" xr:uid="{00000000-0004-0000-0800-000026000000}"/>
    <hyperlink ref="I40" r:id="rId40" xr:uid="{00000000-0004-0000-0800-000027000000}"/>
    <hyperlink ref="I41" r:id="rId41" xr:uid="{00000000-0004-0000-0800-000028000000}"/>
    <hyperlink ref="I42" r:id="rId42" xr:uid="{00000000-0004-0000-0800-000029000000}"/>
    <hyperlink ref="I43" r:id="rId43" xr:uid="{00000000-0004-0000-0800-00002A000000}"/>
    <hyperlink ref="I44" r:id="rId44" xr:uid="{00000000-0004-0000-0800-00002B000000}"/>
    <hyperlink ref="I45" r:id="rId45" xr:uid="{00000000-0004-0000-0800-00002C000000}"/>
    <hyperlink ref="I46" r:id="rId46" xr:uid="{00000000-0004-0000-0800-00002D000000}"/>
    <hyperlink ref="I47" r:id="rId47" xr:uid="{00000000-0004-0000-0800-00002E000000}"/>
    <hyperlink ref="I48" r:id="rId48" xr:uid="{00000000-0004-0000-0800-00002F000000}"/>
    <hyperlink ref="I49" r:id="rId49" xr:uid="{00000000-0004-0000-0800-000030000000}"/>
    <hyperlink ref="I50" r:id="rId50" xr:uid="{00000000-0004-0000-0800-000031000000}"/>
    <hyperlink ref="I51" r:id="rId51" xr:uid="{00000000-0004-0000-0800-000032000000}"/>
    <hyperlink ref="I52" r:id="rId52" xr:uid="{00000000-0004-0000-0800-000033000000}"/>
    <hyperlink ref="I53" r:id="rId53" xr:uid="{00000000-0004-0000-0800-000034000000}"/>
    <hyperlink ref="I54" r:id="rId54" xr:uid="{00000000-0004-0000-0800-000035000000}"/>
    <hyperlink ref="I55" r:id="rId55" xr:uid="{00000000-0004-0000-0800-000036000000}"/>
    <hyperlink ref="I56" r:id="rId56" xr:uid="{00000000-0004-0000-0800-000037000000}"/>
    <hyperlink ref="I57" r:id="rId57" xr:uid="{00000000-0004-0000-0800-000038000000}"/>
    <hyperlink ref="I58" r:id="rId58" xr:uid="{00000000-0004-0000-0800-000039000000}"/>
    <hyperlink ref="I59" r:id="rId59" xr:uid="{00000000-0004-0000-0800-00003A000000}"/>
    <hyperlink ref="I60" r:id="rId60" xr:uid="{00000000-0004-0000-0800-00003B000000}"/>
    <hyperlink ref="I61" r:id="rId61" xr:uid="{00000000-0004-0000-0800-00003C000000}"/>
    <hyperlink ref="I62" r:id="rId62" xr:uid="{00000000-0004-0000-0800-00003D000000}"/>
    <hyperlink ref="I63" r:id="rId63" xr:uid="{00000000-0004-0000-0800-00003E000000}"/>
    <hyperlink ref="I64" r:id="rId64" xr:uid="{00000000-0004-0000-0800-00003F000000}"/>
    <hyperlink ref="I65" r:id="rId65" xr:uid="{00000000-0004-0000-0800-000040000000}"/>
    <hyperlink ref="I66" r:id="rId66" xr:uid="{00000000-0004-0000-0800-000041000000}"/>
    <hyperlink ref="I67" r:id="rId67" xr:uid="{00000000-0004-0000-0800-000042000000}"/>
    <hyperlink ref="I68" r:id="rId68" xr:uid="{00000000-0004-0000-0800-000043000000}"/>
    <hyperlink ref="I69" r:id="rId69" xr:uid="{00000000-0004-0000-0800-000044000000}"/>
    <hyperlink ref="I70" r:id="rId70" xr:uid="{00000000-0004-0000-0800-000045000000}"/>
    <hyperlink ref="I71" r:id="rId71" xr:uid="{00000000-0004-0000-0800-000046000000}"/>
    <hyperlink ref="I72" r:id="rId72" xr:uid="{00000000-0004-0000-0800-000047000000}"/>
    <hyperlink ref="I73" r:id="rId73" xr:uid="{00000000-0004-0000-0800-000048000000}"/>
    <hyperlink ref="I74" r:id="rId74" xr:uid="{00000000-0004-0000-0800-000049000000}"/>
    <hyperlink ref="I75" r:id="rId75" xr:uid="{00000000-0004-0000-0800-00004A000000}"/>
    <hyperlink ref="I76" r:id="rId76" xr:uid="{00000000-0004-0000-0800-00004B000000}"/>
    <hyperlink ref="I77" r:id="rId77" xr:uid="{00000000-0004-0000-0800-00004C000000}"/>
    <hyperlink ref="I78" r:id="rId78" xr:uid="{00000000-0004-0000-0800-00004D000000}"/>
    <hyperlink ref="I79" r:id="rId79" xr:uid="{00000000-0004-0000-0800-00004E000000}"/>
    <hyperlink ref="I80" r:id="rId80" xr:uid="{00000000-0004-0000-0800-00004F000000}"/>
    <hyperlink ref="I81" r:id="rId81" xr:uid="{00000000-0004-0000-0800-000050000000}"/>
    <hyperlink ref="I82" r:id="rId82" xr:uid="{00000000-0004-0000-0800-000051000000}"/>
    <hyperlink ref="I83" r:id="rId83" xr:uid="{00000000-0004-0000-0800-000052000000}"/>
    <hyperlink ref="I84" r:id="rId84" xr:uid="{00000000-0004-0000-0800-000053000000}"/>
    <hyperlink ref="I85" r:id="rId85" xr:uid="{00000000-0004-0000-0800-000054000000}"/>
    <hyperlink ref="I86" r:id="rId86" xr:uid="{00000000-0004-0000-0800-000055000000}"/>
    <hyperlink ref="I87" r:id="rId87" xr:uid="{00000000-0004-0000-0800-000056000000}"/>
    <hyperlink ref="I88" r:id="rId88" xr:uid="{00000000-0004-0000-0800-000057000000}"/>
    <hyperlink ref="I89" r:id="rId89" xr:uid="{00000000-0004-0000-0800-000058000000}"/>
    <hyperlink ref="I90" r:id="rId90" xr:uid="{00000000-0004-0000-0800-000059000000}"/>
    <hyperlink ref="I91" r:id="rId91" xr:uid="{00000000-0004-0000-0800-00005A000000}"/>
    <hyperlink ref="I92" r:id="rId92" xr:uid="{00000000-0004-0000-0800-00005B000000}"/>
    <hyperlink ref="I93" r:id="rId93" xr:uid="{00000000-0004-0000-0800-00005C000000}"/>
    <hyperlink ref="I94" r:id="rId94" xr:uid="{00000000-0004-0000-0800-00005D000000}"/>
    <hyperlink ref="I95" r:id="rId95" xr:uid="{00000000-0004-0000-0800-00005E000000}"/>
    <hyperlink ref="I96" r:id="rId96" xr:uid="{00000000-0004-0000-0800-00005F000000}"/>
    <hyperlink ref="I97" r:id="rId97" xr:uid="{00000000-0004-0000-0800-000060000000}"/>
    <hyperlink ref="I98" r:id="rId98" xr:uid="{00000000-0004-0000-0800-000061000000}"/>
    <hyperlink ref="I99" r:id="rId99" xr:uid="{00000000-0004-0000-0800-000062000000}"/>
    <hyperlink ref="I100" r:id="rId100" xr:uid="{00000000-0004-0000-0800-000063000000}"/>
    <hyperlink ref="I101" r:id="rId101" xr:uid="{00000000-0004-0000-0800-000064000000}"/>
    <hyperlink ref="I102" r:id="rId102" xr:uid="{00000000-0004-0000-0800-000065000000}"/>
    <hyperlink ref="I103" r:id="rId103" xr:uid="{00000000-0004-0000-0800-000066000000}"/>
    <hyperlink ref="I104" r:id="rId104" xr:uid="{00000000-0004-0000-0800-000067000000}"/>
    <hyperlink ref="I105" r:id="rId105" xr:uid="{00000000-0004-0000-0800-000068000000}"/>
    <hyperlink ref="I106" r:id="rId106" xr:uid="{00000000-0004-0000-0800-000069000000}"/>
    <hyperlink ref="I107" r:id="rId107" xr:uid="{00000000-0004-0000-0800-00006A000000}"/>
    <hyperlink ref="I108" r:id="rId108" xr:uid="{00000000-0004-0000-0800-00006B000000}"/>
    <hyperlink ref="I109" r:id="rId109" xr:uid="{00000000-0004-0000-0800-00006C000000}"/>
    <hyperlink ref="I110" r:id="rId110" xr:uid="{00000000-0004-0000-0800-00006D000000}"/>
    <hyperlink ref="I111" r:id="rId111" xr:uid="{00000000-0004-0000-0800-00006E000000}"/>
    <hyperlink ref="H112" r:id="rId112" xr:uid="{00000000-0004-0000-0800-00006F000000}"/>
    <hyperlink ref="I112" r:id="rId113" xr:uid="{00000000-0004-0000-0800-000070000000}"/>
    <hyperlink ref="H113" r:id="rId114" xr:uid="{00000000-0004-0000-0800-000071000000}"/>
    <hyperlink ref="I113" r:id="rId115" xr:uid="{00000000-0004-0000-0800-000072000000}"/>
    <hyperlink ref="H114" r:id="rId116" xr:uid="{00000000-0004-0000-0800-000073000000}"/>
    <hyperlink ref="I114" r:id="rId117" xr:uid="{00000000-0004-0000-0800-000074000000}"/>
    <hyperlink ref="I115" r:id="rId118" xr:uid="{00000000-0004-0000-0800-000075000000}"/>
    <hyperlink ref="I116" r:id="rId119" xr:uid="{00000000-0004-0000-0800-000076000000}"/>
    <hyperlink ref="I117" r:id="rId120" xr:uid="{00000000-0004-0000-0800-000077000000}"/>
    <hyperlink ref="I118" r:id="rId121" xr:uid="{00000000-0004-0000-0800-000078000000}"/>
    <hyperlink ref="I119" r:id="rId122" xr:uid="{00000000-0004-0000-0800-000079000000}"/>
    <hyperlink ref="I120" r:id="rId123" xr:uid="{00000000-0004-0000-0800-00007A000000}"/>
    <hyperlink ref="I121" r:id="rId124" xr:uid="{00000000-0004-0000-0800-00007B000000}"/>
    <hyperlink ref="I122" r:id="rId125" xr:uid="{00000000-0004-0000-0800-00007C000000}"/>
    <hyperlink ref="I123" r:id="rId126" xr:uid="{00000000-0004-0000-0800-00007D000000}"/>
    <hyperlink ref="I124" r:id="rId127" xr:uid="{00000000-0004-0000-0800-00007E000000}"/>
    <hyperlink ref="I125" r:id="rId128" xr:uid="{00000000-0004-0000-0800-00007F000000}"/>
    <hyperlink ref="I126" r:id="rId129" xr:uid="{00000000-0004-0000-0800-000080000000}"/>
    <hyperlink ref="I127" r:id="rId130" xr:uid="{00000000-0004-0000-0800-000081000000}"/>
    <hyperlink ref="I128" r:id="rId131" xr:uid="{00000000-0004-0000-0800-000082000000}"/>
    <hyperlink ref="I129" r:id="rId132" xr:uid="{00000000-0004-0000-0800-000083000000}"/>
    <hyperlink ref="I130" r:id="rId133" xr:uid="{00000000-0004-0000-0800-000084000000}"/>
    <hyperlink ref="I131" r:id="rId134" xr:uid="{00000000-0004-0000-0800-000085000000}"/>
    <hyperlink ref="I132" r:id="rId135" xr:uid="{00000000-0004-0000-0800-000086000000}"/>
    <hyperlink ref="I133" r:id="rId136" xr:uid="{00000000-0004-0000-0800-000087000000}"/>
    <hyperlink ref="I134" r:id="rId137" xr:uid="{00000000-0004-0000-0800-000088000000}"/>
    <hyperlink ref="I135" r:id="rId138" xr:uid="{00000000-0004-0000-0800-000089000000}"/>
    <hyperlink ref="I136" r:id="rId139" xr:uid="{00000000-0004-0000-0800-00008A000000}"/>
    <hyperlink ref="I137" r:id="rId140" xr:uid="{00000000-0004-0000-0800-00008B000000}"/>
    <hyperlink ref="I138" r:id="rId141" xr:uid="{00000000-0004-0000-0800-00008C000000}"/>
    <hyperlink ref="I139" r:id="rId142" xr:uid="{00000000-0004-0000-0800-00008D000000}"/>
    <hyperlink ref="I140" r:id="rId143" xr:uid="{00000000-0004-0000-0800-00008E000000}"/>
    <hyperlink ref="I141" r:id="rId144" xr:uid="{00000000-0004-0000-0800-00008F000000}"/>
    <hyperlink ref="I142" r:id="rId145" xr:uid="{00000000-0004-0000-0800-000090000000}"/>
    <hyperlink ref="I143" r:id="rId146" xr:uid="{00000000-0004-0000-0800-000091000000}"/>
    <hyperlink ref="I144" r:id="rId147" xr:uid="{00000000-0004-0000-0800-000092000000}"/>
    <hyperlink ref="I145" r:id="rId148" xr:uid="{00000000-0004-0000-0800-000093000000}"/>
    <hyperlink ref="I146" r:id="rId149" xr:uid="{00000000-0004-0000-0800-000094000000}"/>
    <hyperlink ref="I147" r:id="rId150" xr:uid="{00000000-0004-0000-0800-000095000000}"/>
    <hyperlink ref="I148" r:id="rId151" xr:uid="{00000000-0004-0000-0800-000096000000}"/>
    <hyperlink ref="I149" r:id="rId152" xr:uid="{00000000-0004-0000-0800-000097000000}"/>
    <hyperlink ref="I150" r:id="rId153" xr:uid="{00000000-0004-0000-0800-000098000000}"/>
    <hyperlink ref="I151" r:id="rId154" xr:uid="{00000000-0004-0000-0800-000099000000}"/>
    <hyperlink ref="I152" r:id="rId155" xr:uid="{00000000-0004-0000-0800-00009A000000}"/>
    <hyperlink ref="I153" r:id="rId156" xr:uid="{00000000-0004-0000-0800-00009B000000}"/>
    <hyperlink ref="I154" r:id="rId157" xr:uid="{00000000-0004-0000-0800-00009C000000}"/>
    <hyperlink ref="I155" r:id="rId158" xr:uid="{00000000-0004-0000-0800-00009D000000}"/>
    <hyperlink ref="I156" r:id="rId159" xr:uid="{00000000-0004-0000-0800-00009E000000}"/>
    <hyperlink ref="I157" r:id="rId160" xr:uid="{00000000-0004-0000-0800-00009F000000}"/>
    <hyperlink ref="I158" r:id="rId161" xr:uid="{00000000-0004-0000-0800-0000A0000000}"/>
    <hyperlink ref="I159" r:id="rId162" xr:uid="{00000000-0004-0000-0800-0000A1000000}"/>
    <hyperlink ref="I160" r:id="rId163" xr:uid="{00000000-0004-0000-0800-0000A2000000}"/>
    <hyperlink ref="I161" r:id="rId164" xr:uid="{00000000-0004-0000-0800-0000A3000000}"/>
    <hyperlink ref="I162" r:id="rId165" xr:uid="{00000000-0004-0000-0800-0000A4000000}"/>
    <hyperlink ref="I163" r:id="rId166" xr:uid="{00000000-0004-0000-0800-0000A5000000}"/>
    <hyperlink ref="I164" r:id="rId167" xr:uid="{00000000-0004-0000-0800-0000A6000000}"/>
    <hyperlink ref="H165" r:id="rId168" xr:uid="{00000000-0004-0000-0800-0000A7000000}"/>
    <hyperlink ref="I165" r:id="rId169" xr:uid="{00000000-0004-0000-0800-0000A8000000}"/>
    <hyperlink ref="I166" r:id="rId170" xr:uid="{00000000-0004-0000-0800-0000A9000000}"/>
    <hyperlink ref="I167" r:id="rId171" xr:uid="{00000000-0004-0000-0800-0000AA000000}"/>
    <hyperlink ref="I168" r:id="rId172" xr:uid="{00000000-0004-0000-0800-0000AB000000}"/>
    <hyperlink ref="I169" r:id="rId173" xr:uid="{00000000-0004-0000-0800-0000AC000000}"/>
    <hyperlink ref="I170" r:id="rId174" xr:uid="{00000000-0004-0000-0800-0000AD000000}"/>
    <hyperlink ref="I171" r:id="rId175" xr:uid="{00000000-0004-0000-0800-0000AE000000}"/>
    <hyperlink ref="I172" r:id="rId176" xr:uid="{00000000-0004-0000-0800-0000AF000000}"/>
    <hyperlink ref="I173" r:id="rId177" xr:uid="{00000000-0004-0000-0800-0000B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Overview</vt:lpstr>
      <vt:lpstr>RG</vt:lpstr>
      <vt:lpstr>RQ</vt:lpstr>
      <vt:lpstr>Search String</vt:lpstr>
      <vt:lpstr>Queries</vt:lpstr>
      <vt:lpstr>ICEC criteria</vt:lpstr>
      <vt:lpstr>Selection (Literature)</vt:lpstr>
      <vt:lpstr>Snowballing</vt:lpstr>
      <vt:lpstr>Snowballed</vt:lpstr>
      <vt:lpstr>IC-EC + SNOWBALLING</vt:lpstr>
      <vt:lpstr>Selected Papers SPxSxLy</vt:lpstr>
      <vt:lpstr>Selection (Grey)</vt:lpstr>
      <vt:lpstr>Selected Grey SGxGLx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Vittoriano Muttillo</cp:lastModifiedBy>
  <dcterms:modified xsi:type="dcterms:W3CDTF">2025-05-31T17:14:24Z</dcterms:modified>
</cp:coreProperties>
</file>