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<sst xmlns="http://schemas.openxmlformats.org/spreadsheetml/2006/main" count="377" uniqueCount="55">
  <si>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</si>
  <si>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</si>
  <si>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</si>
  <si>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</si>
  <si>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</si>
  <si>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</si>
  <si>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</si>
  <si>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</si>
  <si>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</si>
  <si>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</si>
  <si>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</si>
  <si>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</si>
  <si>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</si>
  <si>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</si>
  <si>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</si>
  <si>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</si>
  <si>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</si>
  <si>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</si>
  <si>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</si>
  <si>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</si>
  <si>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</si>
  <si>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</si>
  <si>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</si>
  <si>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</si>
  <si>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</si>
  <si>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</si>
  <si>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</si>
  <si>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</si>
  <si>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</si>
  <si>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</si>
  <si>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</si>
  <si>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</si>
  <si>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</si>
  <si>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The paper focus on understanding the algorithms and tools used in MDP (Model-driven Processing).</t>
  </si>
  <si>
    <t>n.a.</t>
  </si>
  <si>
    <t>N</t>
  </si>
  <si>
    <t>&lt;add your comment here if any&gt;</t>
  </si>
  <si>
    <t>Conference</t>
  </si>
  <si>
    <t>2022 2nd International Conference on Advance Computing and Innovative Technologies in Engineering (ICACITE)</t>
  </si>
  <si>
    <t>Model-driven Processing</t>
  </si>
  <si>
    <t>Future research directions (as stated by authors, if any)</t>
  </si>
  <si>
    <t xml:space="preserve">Reviewer </t>
  </si>
  <si>
    <t>Pasqualina Potena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</si>
  <si>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</si>
  <si>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</si>
  <si>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</si>
  <si>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</si>
  <si>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</si>
  <si>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</si>
  <si>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</si>
  <si>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</si>
  <si>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</si>
  <si>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The authors present a study on tools and algorithms used in Model-driven Processing or Model-driven Engineerings processes to develop virtual prototypes. The authors, however do not present any model-driven technique. The study is very shallow, and no useful insights seem to be obtained.</t>
  </si>
  <si>
    <t>Abel Gomez</t>
  </si>
  <si>
    <t>&lt;Please report the main contributions of the paper as stated by the authors. If not explicitly elicited, report the main research areas, if not clear from the keywords.&gt;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</si>
</sst>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double">
        <color rgb="FF000000"/>
      </top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1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shrinkToFit="0" vertical="bottom" wrapText="1"/>
    </xf>
    <xf borderId="25" fillId="4" fontId="6" numFmtId="0" xfId="0" applyBorder="1" applyFont="1"/>
    <xf borderId="23" fillId="3" fontId="1" numFmtId="0" xfId="0" applyAlignment="1" applyBorder="1" applyFont="1">
      <alignment readingOrder="0" shrinkToFit="0" wrapText="1"/>
    </xf>
    <xf borderId="23" fillId="3" fontId="1" numFmtId="0" xfId="0" applyAlignment="1" applyBorder="1" applyFont="1">
      <alignment shrinkToFit="0" wrapText="1"/>
    </xf>
    <xf borderId="23" fillId="3" fontId="2" numFmtId="1" xfId="0" applyAlignment="1" applyBorder="1" applyFont="1" applyNumberFormat="1">
      <alignment horizontal="left" readingOrder="0" shrinkToFit="0" vertical="bottom" wrapText="1"/>
    </xf>
    <xf borderId="23" fillId="7" fontId="2" numFmtId="1" xfId="0" applyAlignment="1" applyBorder="1" applyFill="1" applyFont="1" applyNumberFormat="1">
      <alignment readingOrder="0" shrinkToFit="0" vertical="bottom" wrapText="1"/>
    </xf>
    <xf borderId="26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3" fillId="4" fontId="1" numFmtId="0" xfId="0" applyAlignment="1" applyBorder="1" applyFont="1">
      <alignment readingOrder="0" shrinkToFit="0" wrapText="1"/>
    </xf>
    <xf borderId="23" fillId="4" fontId="1" numFmtId="0" xfId="0" applyAlignment="1" applyBorder="1" applyFont="1">
      <alignment shrinkToFit="0" wrapText="1"/>
    </xf>
    <xf borderId="23" fillId="4" fontId="2" numFmtId="1" xfId="0" applyAlignment="1" applyBorder="1" applyFont="1" applyNumberFormat="1">
      <alignment horizontal="left" readingOrder="0" shrinkToFit="0" vertical="bottom" wrapText="1"/>
    </xf>
    <xf borderId="23" fillId="7" fontId="2" numFmtId="1" xfId="0" applyAlignment="1" applyBorder="1" applyFont="1" applyNumberFormat="1">
      <alignment shrinkToFit="0" vertical="bottom" wrapText="1"/>
    </xf>
    <xf borderId="26" fillId="7" fontId="2" numFmtId="1" xfId="0" applyAlignment="1" applyBorder="1" applyFont="1" applyNumberFormat="1">
      <alignment shrinkToFit="0" vertical="bottom" wrapText="1"/>
    </xf>
    <xf borderId="27" fillId="4" fontId="5" numFmtId="1" xfId="0" applyAlignment="1" applyBorder="1" applyFont="1" applyNumberFormat="1">
      <alignment readingOrder="0" shrinkToFit="0" vertical="top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1" fillId="4" fontId="2" numFmtId="1" xfId="0" applyAlignment="1" applyBorder="1" applyFont="1" applyNumberFormat="1">
      <alignment readingOrder="0" shrinkToFit="0" vertical="bottom" wrapText="1"/>
    </xf>
    <xf borderId="21" fillId="7" fontId="2" numFmtId="1" xfId="0" applyAlignment="1" applyBorder="1" applyFont="1" applyNumberFormat="1">
      <alignment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3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0" fillId="4" fontId="2" numFmtId="1" xfId="0" applyAlignment="1" applyBorder="1" applyFont="1" applyNumberFormat="1">
      <alignment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2" fillId="7" fontId="2" numFmtId="1" xfId="0" applyAlignment="1" applyBorder="1" applyFont="1" applyNumberFormat="1">
      <alignment readingOrder="0" shrinkToFit="0" vertical="bottom" wrapText="1"/>
    </xf>
    <xf borderId="32" fillId="3" fontId="1" numFmtId="0" xfId="0" applyAlignment="1" applyBorder="1" applyFont="1">
      <alignment readingOrder="0" shrinkToFit="0" wrapText="1"/>
    </xf>
    <xf borderId="23" fillId="3" fontId="2" numFmtId="1" xfId="0" applyAlignment="1" applyBorder="1" applyFont="1" applyNumberFormat="1">
      <alignment horizontal="right" readingOrder="0" shrinkToFit="0" vertical="bottom" wrapText="1"/>
    </xf>
    <xf borderId="0" fillId="4" fontId="1" numFmtId="0" xfId="0" applyAlignment="1" applyFont="1">
      <alignment readingOrder="0" shrinkToFit="0" wrapText="1"/>
    </xf>
    <xf borderId="33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5" fillId="3" fontId="1" numFmtId="0" xfId="0" applyAlignment="1" applyBorder="1" applyFont="1">
      <alignment horizontal="right" readingOrder="0" shrinkToFit="0" wrapText="1"/>
    </xf>
    <xf borderId="32" fillId="7" fontId="2" numFmtId="1" xfId="0" applyAlignment="1" applyBorder="1" applyFont="1" applyNumberFormat="1">
      <alignment shrinkToFit="0" vertical="bottom" wrapText="1"/>
    </xf>
    <xf borderId="36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7" fillId="4" fontId="6" numFmtId="0" xfId="0" applyBorder="1" applyFont="1"/>
    <xf borderId="38" fillId="4" fontId="6" numFmtId="0" xfId="0" applyBorder="1" applyFont="1"/>
    <xf borderId="2" fillId="9" fontId="2" numFmtId="1" xfId="0" applyAlignment="1" applyBorder="1" applyFont="1" applyNumberFormat="1">
      <alignment shrinkToFit="0" vertical="bottom" wrapText="1"/>
    </xf>
    <xf borderId="37" fillId="3" fontId="6" numFmtId="0" xfId="0" applyBorder="1" applyFont="1"/>
    <xf borderId="38" fillId="3" fontId="6" numFmtId="0" xfId="0" applyBorder="1" applyFont="1"/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39" fillId="9" fontId="5" numFmtId="1" xfId="0" applyAlignment="1" applyBorder="1" applyFont="1" applyNumberFormat="1">
      <alignment readingOrder="0" shrinkToFit="0" vertical="top" wrapText="1"/>
    </xf>
    <xf borderId="40" fillId="3" fontId="6" numFmtId="0" xfId="0" applyBorder="1" applyFont="1"/>
    <xf borderId="41" fillId="3" fontId="6" numFmtId="0" xfId="0" applyBorder="1" applyFont="1"/>
    <xf borderId="40" fillId="4" fontId="6" numFmtId="0" xfId="0" applyBorder="1" applyFont="1"/>
    <xf borderId="41" fillId="4" fontId="6" numFmtId="0" xfId="0" applyBorder="1" applyFont="1"/>
    <xf borderId="0" fillId="3" fontId="1" numFmtId="0" xfId="0" applyFont="1"/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42" fillId="2" fontId="1" numFmtId="0" xfId="0" applyAlignment="1" applyBorder="1" applyFont="1">
      <alignment readingOrder="0"/>
    </xf>
    <xf borderId="0" fillId="2" fontId="3" numFmtId="0" xfId="0" applyAlignment="1" applyFont="1">
      <alignment readingOrder="0" shrinkToFit="0" textRotation="0" vertical="top" wrapText="1"/>
    </xf>
    <xf borderId="0" fillId="3" fontId="5" numFmtId="1" xfId="0" applyAlignment="1" applyFont="1" applyNumberFormat="1">
      <alignment readingOrder="0" shrinkToFit="0" vertical="top" wrapText="1"/>
    </xf>
    <xf borderId="0" fillId="4" fontId="5" numFmtId="1" xfId="0" applyAlignment="1" applyFont="1" applyNumberFormat="1">
      <alignment readingOrder="0" shrinkToFit="0" vertical="top" wrapText="1"/>
    </xf>
    <xf borderId="23" fillId="3" fontId="1" numFmtId="0" xfId="0" applyAlignment="1" applyBorder="1" applyFont="1">
      <alignment horizontal="left" readingOrder="0" shrinkToFit="0" wrapText="1"/>
    </xf>
    <xf borderId="23" fillId="3" fontId="1" numFmtId="0" xfId="0" applyAlignment="1" applyBorder="1" applyFont="1">
      <alignment horizontal="left" shrinkToFit="0" wrapText="1"/>
    </xf>
    <xf borderId="23" fillId="7" fontId="2" numFmtId="1" xfId="0" applyAlignment="1" applyBorder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5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23" fillId="4" fontId="1" numFmtId="0" xfId="0" applyAlignment="1" applyBorder="1" applyFont="1">
      <alignment horizontal="left" readingOrder="0" shrinkToFit="0" wrapText="1"/>
    </xf>
    <xf borderId="23" fillId="4" fontId="1" numFmtId="0" xfId="0" applyAlignment="1" applyBorder="1" applyFont="1">
      <alignment horizontal="left" shrinkToFit="0" wrapText="1"/>
    </xf>
    <xf borderId="23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0" fillId="4" fontId="5" numFmtId="1" xfId="0" applyAlignment="1" applyFont="1" applyNumberFormat="1">
      <alignment horizontal="left" readingOrder="0" shrinkToFit="0" vertical="top" wrapText="1"/>
    </xf>
    <xf borderId="21" fillId="4" fontId="2" numFmtId="1" xfId="0" applyAlignment="1" applyBorder="1" applyFont="1" applyNumberFormat="1">
      <alignment horizontal="left" readingOrder="0" shrinkToFit="0" vertical="bottom" wrapText="1"/>
    </xf>
    <xf borderId="21" fillId="7" fontId="2" numFmtId="1" xfId="0" applyAlignment="1" applyBorder="1" applyFont="1" applyNumberFormat="1">
      <alignment horizontal="left" readingOrder="0" shrinkToFit="0" vertical="bottom" wrapText="1"/>
    </xf>
    <xf borderId="30" fillId="3" fontId="2" numFmtId="1" xfId="0" applyAlignment="1" applyBorder="1" applyFont="1" applyNumberFormat="1">
      <alignment horizontal="left" readingOrder="0"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0" fillId="4" fontId="2" numFmtId="1" xfId="0" applyAlignment="1" applyBorder="1" applyFont="1" applyNumberFormat="1">
      <alignment horizontal="left" readingOrder="0" shrinkToFit="0" vertical="bottom" wrapText="1"/>
    </xf>
    <xf borderId="32" fillId="7" fontId="2" numFmtId="1" xfId="0" applyAlignment="1" applyBorder="1" applyFont="1" applyNumberFormat="1">
      <alignment horizontal="left" readingOrder="0" shrinkToFit="0" vertical="bottom" wrapText="1"/>
    </xf>
    <xf borderId="32" fillId="3" fontId="1" numFmtId="0" xfId="0" applyAlignment="1" applyBorder="1" applyFont="1">
      <alignment horizontal="left" readingOrder="0" shrinkToFit="0" wrapText="1"/>
    </xf>
    <xf borderId="23" fillId="4" fontId="2" numFmtId="1" xfId="0" applyAlignment="1" applyBorder="1" applyFont="1" applyNumberFormat="1">
      <alignment readingOrder="0" shrinkToFit="0" vertical="bottom" wrapText="1"/>
    </xf>
    <xf borderId="32" fillId="4" fontId="2" numFmtId="1" xfId="0" applyAlignment="1" applyBorder="1" applyFont="1" applyNumberFormat="1">
      <alignment readingOrder="0" shrinkToFit="0" vertical="bottom" wrapText="1"/>
    </xf>
    <xf borderId="32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43" fillId="7" fontId="2" numFmtId="1" xfId="0" applyAlignment="1" applyBorder="1" applyFont="1" applyNumberFormat="1">
      <alignment shrinkToFit="0" vertical="bottom" wrapText="1"/>
    </xf>
    <xf borderId="38" fillId="9" fontId="2" numFmtId="1" xfId="0" applyAlignment="1" applyBorder="1" applyFont="1" applyNumberFormat="1">
      <alignment readingOrder="0" shrinkToFit="0" vertical="bottom" wrapText="1"/>
    </xf>
    <xf borderId="38" fillId="9" fontId="2" numFmtId="1" xfId="0" applyAlignment="1" applyBorder="1" applyFont="1" applyNumberFormat="1">
      <alignment shrinkToFit="0" vertical="bottom" wrapText="1"/>
    </xf>
    <xf borderId="41" fillId="9" fontId="5" numFmtId="1" xfId="0" applyAlignment="1" applyBorder="1" applyFont="1" applyNumberFormat="1">
      <alignment readingOrder="0" shrinkToFit="0" vertical="top" wrapText="1"/>
    </xf>
    <xf borderId="44" fillId="9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'1'!D2</f>
        <v>Dimension</v>
      </c>
      <c r="J2" s="8" t="str">
        <f>'1'!E2</f>
        <v>for</v>
      </c>
      <c r="K2" s="8" t="str">
        <f>'1'!F2</f>
        <v>Dimension</v>
      </c>
      <c r="L2" s="8" t="str">
        <f>'1'!G2</f>
        <v>for</v>
      </c>
      <c r="M2" s="8" t="str">
        <f>'1'!H2</f>
        <v>Dimension</v>
      </c>
      <c r="N2" s="8" t="str">
        <f>'1'!I2</f>
        <v>for</v>
      </c>
      <c r="O2" s="8" t="str">
        <f>'1'!J2</f>
        <v>Dimension</v>
      </c>
      <c r="P2" s="8" t="str">
        <f>'1'!K2</f>
        <v>for</v>
      </c>
      <c r="Q2" s="8" t="str">
        <f>'1'!L2</f>
        <v>Dimension</v>
      </c>
      <c r="R2" s="8" t="str">
        <f>'1'!M2</f>
        <v>for</v>
      </c>
      <c r="S2" s="8" t="str">
        <f>'1'!N2</f>
        <v>Dimension</v>
      </c>
      <c r="T2" s="9" t="str">
        <f>'1'!O2</f>
        <v>for</v>
      </c>
      <c r="U2" s="10" t="str">
        <f>'2'!V2</f>
        <v>The authors present a study on tools and algorithms used in Model-driven Processing or Model-driven Engineerings processes to develop virtual prototypes. The authors, however do not present any model-driven technique. The study is very shallow, and no useful insights seem to be obtained.</v>
      </c>
      <c r="V2" s="10" t="str">
        <f>'1'!V2</f>
        <v>The paper focus on understanding the algorithms and tools used in MDP (Model-driven Processing).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n.a.</v>
      </c>
      <c r="D3" s="13" t="str">
        <f t="shared" si="1"/>
        <v>n.a.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-1</v>
      </c>
      <c r="Y3" s="15">
        <f>IFERROR(__xludf.DUMMYFUNCTION("IMPORTRANGE($C$22,""!$X$3"")"),-3.0)</f>
        <v>-3</v>
      </c>
      <c r="Z3" s="15">
        <f t="shared" ref="Z3:Z20" si="10">X3*Y3</f>
        <v>3</v>
      </c>
    </row>
    <row r="4">
      <c r="A4" s="16">
        <v>2.0</v>
      </c>
      <c r="B4" s="17" t="s">
        <v>9</v>
      </c>
      <c r="C4" s="18" t="str">
        <f>IF('2'!D4='1'!D4, '2'!D4, IF(OnlyForConflictsResolution!D4="Y", IF(OR('2'!D4="Y", '1'!D4="Y"), "Y", "N"), IF(OR('2'!D4="N", '1'!D4="N"), "N", "Y")))
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'2'!V4</f>
        <v>&lt;add your comment here if any&gt;</v>
      </c>
      <c r="V4" s="20" t="str">
        <f>'1'!V4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IF('2'!D5='1'!D5, '2'!D5, IF(OnlyForConflictsResolution!D5="Y", IF(OR('2'!D5="Y", '1'!D5="Y"), "Y", "N"), IF(OR('2'!D5="N", '1'!D5="N"), "N", "Y")))
</f>
        <v>N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'2'!V5</f>
        <v>&lt;add your comment here if any&gt;</v>
      </c>
      <c r="V5" s="25" t="str">
        <f>'1'!V5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IF('2'!D6='1'!D6, '2'!D6, IF(OnlyForConflictsResolution!D6="Y", IF(OR('2'!D6="Y", '1'!D6="Y"), "Y", "N"), IF(OR('2'!D6="N", '1'!D6="N"), "N", "Y")))
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'2'!V6</f>
        <v>&lt;add your comment here if any&gt;</v>
      </c>
      <c r="V6" s="20" t="str">
        <f>'1'!V6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IF('2'!D7='1'!D7, '2'!D7, IF(OnlyForConflictsResolution!D7="Y", IF(OR('2'!D7="Y", '1'!D7="Y"), "Y", "N"), IF(OR('2'!D7="N", '1'!D7="N"), "N", "Y")))
</f>
        <v>N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'2'!V7</f>
        <v>&lt;add your comment here if any&gt;</v>
      </c>
      <c r="V7" s="25" t="str">
        <f>'1'!V7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IF('2'!D8='1'!D8, '2'!D8, IF(OnlyForConflictsResolution!D8="Y", IF(OR('2'!D8="Y", '1'!D8="Y"), "Y", "N"), IF(OR('2'!D8="N", '1'!D8="N"), "N", "Y")))
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'2'!V8</f>
        <v>&lt;add your comment here if any&gt;</v>
      </c>
      <c r="V8" s="20" t="str">
        <f>'1'!V8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IF('2'!D9='1'!D9, '2'!D9, IF(OnlyForConflictsResolution!D9="Y", IF(OR('2'!D9="Y", '1'!D9="Y"), "Y", "N"), IF(OR('2'!D9="N", '1'!D9="N"), "N", "Y")))
</f>
        <v>N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'2'!V9</f>
        <v>&lt;add your comment here if any&gt;</v>
      </c>
      <c r="V9" s="25" t="str">
        <f>'1'!V9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 t="str">
        <f>IF('2'!D10='1'!D10, '2'!D10, IF(OnlyForConflictsResolution!D10="Y", IF(OR('2'!D10="Y", '1'!D10="Y"), "Y", "N"), IF(OR('2'!D10="N", '1'!D10="N"), "N", "Y")))
</f>
        <v>N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'2'!V10</f>
        <v>&lt;add your comment here if any&gt;</v>
      </c>
      <c r="V10" s="20" t="str">
        <f>'1'!V10</f>
        <v>&lt;add your comment here if any&gt;</v>
      </c>
      <c r="W10" s="20" t="str">
        <f>OnlyForConflictsResolution!V10</f>
        <v>&lt;add your comment here if any&gt;</v>
      </c>
      <c r="X10" s="11">
        <f t="shared" si="11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IF('2'!D11='1'!D11, '2'!D11, IF(OnlyForConflictsResolution!D11="Y", IF(OR('2'!D11="Y", '1'!D11="Y"), "Y", "N"), IF(OR('2'!D11="N", '1'!D11="N"), "N", "Y")))
</f>
        <v>N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'2'!V11</f>
        <v>&lt;add your comment here if any&gt;</v>
      </c>
      <c r="V11" s="25" t="str">
        <f>'1'!V11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n.a.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'2'!V12</f>
        <v>&lt;add your comment here if any&gt;</v>
      </c>
      <c r="V12" s="20" t="str">
        <f>'1'!V12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Conference</v>
      </c>
      <c r="D13" s="27" t="str">
        <f t="shared" si="13"/>
        <v>2022 2nd International Conference on Advance Computing and Innovative Technologies in Engineering (ICACITE)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'2'!V13</f>
        <v>&lt;add your comment here if any&gt;</v>
      </c>
      <c r="V13" s="25" t="str">
        <f>'1'!V13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IF('2'!D14='1'!D14, '2'!D14, IF(OnlyForConflictsResolution!D14="Y", IF(OR('2'!D14="Y", '1'!D14="Y"), "Y", "N"), IF(OR('2'!D14="N", '1'!D14="N"), "N", "Y")))
</f>
        <v>N</v>
      </c>
      <c r="D14" s="26">
        <f>IF(OR(EXACT(C7,"Y")),1,0)</f>
        <v>0</v>
      </c>
      <c r="E14" s="26">
        <f>IF(OR(EXACT(C9,"Y")),1,0)</f>
        <v>0</v>
      </c>
      <c r="F14" s="26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'2'!V14</f>
        <v>&lt;add your comment here if any&gt;</v>
      </c>
      <c r="V14" s="20" t="str">
        <f>'1'!V14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IF('2'!D15='1'!D15, '2'!D15, IF(OnlyForConflictsResolution!D15="Y", IF(OR('2'!D15="Y", '1'!D15="Y"), "Y", "N"), IF(OR('2'!D15="N", '1'!D15="N"), "N", "Y")))
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'2'!V15</f>
        <v>&lt;add your comment here if any&gt;</v>
      </c>
      <c r="V15" s="25" t="str">
        <f>'1'!V15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IF('2'!D16='1'!D16, '2'!D16, IF(OnlyForConflictsResolution!D16="Y", IF(OR('2'!D16="Y", '1'!D16="Y"), "Y", "N"), IF(OR('2'!D16="N", '1'!D16="N"),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'2'!V16</f>
        <v>&lt;add your comment here if any&gt;</v>
      </c>
      <c r="V16" s="20" t="str">
        <f>'1'!V16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IF('2'!D17='1'!D17, '2'!D17, IF(OnlyForConflictsResolution!D17="Y", IF(OR('2'!D17="Y", '1'!D17="Y"), "Y", "N"), IF(OR('2'!D17="N", '1'!D17="N"),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'2'!V17</f>
        <v>&lt;add your comment here if any&gt;</v>
      </c>
      <c r="V17" s="25" t="str">
        <f>'1'!V17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n.a.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'2'!V18</f>
        <v>&lt;add your comment here if any&gt;</v>
      </c>
      <c r="V18" s="20" t="str">
        <f>'1'!V18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Model-driven Processing</v>
      </c>
      <c r="D19" s="31" t="str">
        <f>K58</f>
        <v>n.a.</v>
      </c>
      <c r="E19" s="31" t="str">
        <f>K59</f>
        <v>n.a.</v>
      </c>
      <c r="F19" s="31" t="str">
        <f>K60</f>
        <v>n.a.</v>
      </c>
      <c r="G19" s="31" t="str">
        <f>K61</f>
        <v>n.a.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'2'!V19</f>
        <v>&lt;add your comment here if any&gt;</v>
      </c>
      <c r="V19" s="25" t="str">
        <f>'1'!V19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IF('2'!D20='1'!D20, '2'!D20, IF(OnlyForConflictsResolution!D20="Y", IF(OR('2'!D20="Y", '1'!D20="Y"), "Y", "N"), IF(OR('2'!D20="N", '1'!D20="N"), "N", "Y")))
</f>
        <v>N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'2'!V20</f>
        <v>&lt;add your comment here if any&gt;</v>
      </c>
      <c r="V20" s="20" t="str">
        <f>'1'!V20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33</v>
      </c>
      <c r="Y21" s="40">
        <f t="shared" si="16"/>
        <v>-3</v>
      </c>
      <c r="Z21" s="40">
        <f t="shared" si="16"/>
        <v>3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'2'!D$3</f>
        <v>n.a.</v>
      </c>
      <c r="D25" s="58" t="str">
        <f>'2'!E$3</f>
        <v>n.a.</v>
      </c>
      <c r="E25" s="59" t="str">
        <f t="shared" ref="E25:E36" si="18">CONCATENATE(C25," ",D25)</f>
        <v>n.a. n.a.</v>
      </c>
      <c r="F25" s="59"/>
      <c r="G25" s="59" t="str">
        <f>IFERROR(__xludf.DUMMYFUNCTION("IFNA(UNIQUE(FILTER(E25:E36, E25:E36&lt;&gt;""n.a. n.a."")),""n.a."")"),"n.a.")</f>
        <v>n.a.</v>
      </c>
      <c r="H25" s="59"/>
      <c r="I25" s="59" t="str">
        <f>IFERROR(__xludf.DUMMYFUNCTION("IFERROR(SPLIT($G25,"" ""),"""")"),"n.a.")</f>
        <v>n.a.</v>
      </c>
      <c r="J25" s="59"/>
      <c r="K25" s="60" t="str">
        <f t="shared" ref="K25:L25" si="17">IF(NOT(I25=""),I25,"n.a.")</f>
        <v>n.a.</v>
      </c>
      <c r="L25" s="60" t="str">
        <f t="shared" si="17"/>
        <v>n.a.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'2'!F$3</f>
        <v>n.a.</v>
      </c>
      <c r="D26" s="58" t="str">
        <f>'2'!G$3</f>
        <v>n.a.</v>
      </c>
      <c r="E26" s="65" t="str">
        <f t="shared" si="18"/>
        <v>n.a. n.a.</v>
      </c>
      <c r="F26" s="65"/>
      <c r="G26" s="65"/>
      <c r="H26" s="65"/>
      <c r="I26" s="65" t="str">
        <f>IFERROR(__xludf.DUMMYFUNCTION("IFERROR(SPLIT($G26,"" ""),"""")"),"")</f>
        <v/>
      </c>
      <c r="J26" s="65"/>
      <c r="K26" s="66" t="str">
        <f t="shared" ref="K26:L26" si="19">IF(NOT(I26=""),I26,"n.a.")</f>
        <v>n.a.</v>
      </c>
      <c r="L26" s="66" t="str">
        <f t="shared" si="19"/>
        <v>n.a.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'2'!H$3</f>
        <v>n.a.</v>
      </c>
      <c r="D27" s="58" t="str">
        <f>'2'!I$3</f>
        <v>n.a.</v>
      </c>
      <c r="E27" s="59" t="str">
        <f t="shared" si="18"/>
        <v>n.a. n.a.</v>
      </c>
      <c r="F27" s="59"/>
      <c r="G27" s="59"/>
      <c r="H27" s="59"/>
      <c r="I27" s="59" t="str">
        <f>IFERROR(__xludf.DUMMYFUNCTION("IFERROR(SPLIT($G27,"" ""),"""")"),"")</f>
        <v/>
      </c>
      <c r="J27" s="59"/>
      <c r="K27" s="60" t="str">
        <f t="shared" ref="K27:L27" si="20">IF(NOT(I27=""),I27,"n.a.")</f>
        <v>n.a.</v>
      </c>
      <c r="L27" s="60" t="str">
        <f t="shared" si="20"/>
        <v>n.a.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'1'!D$3</f>
        <v>n.a.</v>
      </c>
      <c r="D28" s="68" t="str">
        <f>'1'!E$3</f>
        <v>n.a.</v>
      </c>
      <c r="E28" s="65" t="str">
        <f t="shared" si="18"/>
        <v>n.a. n.a.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'1'!F$3</f>
        <v>n.a.</v>
      </c>
      <c r="D29" s="68" t="str">
        <f>'1'!G$3</f>
        <v>n.a.</v>
      </c>
      <c r="E29" s="59" t="str">
        <f t="shared" si="18"/>
        <v>n.a.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'1'!H$3</f>
        <v>n.a.</v>
      </c>
      <c r="D30" s="68" t="str">
        <f>'1'!I$3</f>
        <v>n.a.</v>
      </c>
      <c r="E30" s="65" t="str">
        <f t="shared" si="18"/>
        <v>n.a. n.a.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'1'!J$3</f>
        <v>n.a.</v>
      </c>
      <c r="D31" s="68" t="str">
        <f>'1'!K$3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'1'!L$3</f>
        <v>n.a.</v>
      </c>
      <c r="D32" s="68" t="str">
        <f>'1'!M$3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'1'!N$3</f>
        <v>n.a.</v>
      </c>
      <c r="D33" s="68" t="str">
        <f>'1'!O$3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'1'!P$3</f>
        <v>n.a.</v>
      </c>
      <c r="D34" s="68" t="str">
        <f>'1'!Q$3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'1'!R$3</f>
        <v>n.a.</v>
      </c>
      <c r="D35" s="68" t="str">
        <f>'1'!S$3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'1'!T$3</f>
        <v>n.a.</v>
      </c>
      <c r="D36" s="73" t="str">
        <f>'1'!U$3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'2'!D12</f>
        <v>n.a.</v>
      </c>
      <c r="D37" s="82"/>
      <c r="E37" s="82"/>
      <c r="F37" s="82"/>
      <c r="G37" s="82" t="str">
        <f>IFERROR(__xludf.DUMMYFUNCTION("IFNA(UNIQUE(FILTER(C37:C46, C37:C46&lt;&gt;""n.a."")),""n.a."")"),"n.a.")</f>
        <v>n.a.</v>
      </c>
      <c r="H37" s="82"/>
      <c r="I37" s="83" t="str">
        <f t="shared" ref="I37:I66" si="27">G37</f>
        <v>n.a.</v>
      </c>
      <c r="J37" s="82"/>
      <c r="K37" s="84" t="str">
        <f t="shared" ref="K37:K68" si="28">IF(NOT(I37=""),I37,"n.a.")</f>
        <v>n.a.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'2'!E12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'2'!F12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'2'!G12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'2'!H12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'1'!D12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'1'!E12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'1'!F12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'1'!G12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'1'!H12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'2'!D18</f>
        <v>n.a.</v>
      </c>
      <c r="D47" s="82"/>
      <c r="E47" s="82"/>
      <c r="F47" s="82"/>
      <c r="G47" s="82" t="str">
        <f>IFERROR(__xludf.DUMMYFUNCTION("IFNA(UNIQUE(FILTER(C47:C56, C47:C56&lt;&gt;""n.a."")),""n.a."")"),"n.a.")</f>
        <v>n.a.</v>
      </c>
      <c r="H47" s="82"/>
      <c r="I47" s="83" t="str">
        <f t="shared" si="27"/>
        <v>n.a.</v>
      </c>
      <c r="J47" s="82"/>
      <c r="K47" s="84" t="str">
        <f t="shared" si="28"/>
        <v>n.a.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'2'!E18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'2'!F18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'2'!G18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'2'!H18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'1'!D18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'1'!E18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'1'!F18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'1'!G18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'1'!H18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IF(ISBLANK('2'!D19),"n.a.",'2'!D19)</f>
        <v>n.a.</v>
      </c>
      <c r="D57" s="97"/>
      <c r="E57" s="97"/>
      <c r="F57" s="97"/>
      <c r="G57" s="82" t="str">
        <f>IFERROR(__xludf.DUMMYFUNCTION("IFNA(UNIQUE(FILTER(C57:C66, C57:C66&lt;&gt;""n.a."")),""n.a."")"),"Model-driven Processing")</f>
        <v>Model-driven Processing</v>
      </c>
      <c r="H57" s="97"/>
      <c r="I57" s="83" t="str">
        <f t="shared" si="27"/>
        <v>Model-driven Processing</v>
      </c>
      <c r="J57" s="97"/>
      <c r="K57" s="84" t="str">
        <f t="shared" si="28"/>
        <v>Model-driven Processing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IF(ISBLANK('2'!E19),"n.a.",'2'!E19)</f>
        <v>n.a.</v>
      </c>
      <c r="D58" s="88"/>
      <c r="E58" s="88"/>
      <c r="F58" s="88"/>
      <c r="G58" s="88"/>
      <c r="H58" s="88"/>
      <c r="I58" s="65" t="str">
        <f t="shared" si="27"/>
        <v/>
      </c>
      <c r="J58" s="88"/>
      <c r="K58" s="66" t="str">
        <f t="shared" si="28"/>
        <v>n.a.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IF(ISBLANK('2'!F19),"n.a.",'2'!F19)</f>
        <v>n.a.</v>
      </c>
      <c r="D59" s="90"/>
      <c r="E59" s="90"/>
      <c r="F59" s="90"/>
      <c r="G59" s="90"/>
      <c r="H59" s="90"/>
      <c r="I59" s="59" t="str">
        <f t="shared" si="27"/>
        <v/>
      </c>
      <c r="J59" s="90"/>
      <c r="K59" s="60" t="str">
        <f t="shared" si="28"/>
        <v>n.a.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IF(ISBLANK('2'!G19),"n.a.",'2'!G19)</f>
        <v>n.a.</v>
      </c>
      <c r="D60" s="88"/>
      <c r="E60" s="88"/>
      <c r="F60" s="88"/>
      <c r="G60" s="88"/>
      <c r="H60" s="88"/>
      <c r="I60" s="65" t="str">
        <f t="shared" si="27"/>
        <v/>
      </c>
      <c r="J60" s="88"/>
      <c r="K60" s="66" t="str">
        <f t="shared" si="28"/>
        <v>n.a.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IF(ISBLANK('2'!H19),"n.a.",'2'!H19)</f>
        <v>n.a.</v>
      </c>
      <c r="D61" s="90"/>
      <c r="E61" s="90"/>
      <c r="F61" s="90"/>
      <c r="G61" s="90"/>
      <c r="H61" s="90"/>
      <c r="I61" s="59" t="str">
        <f t="shared" si="27"/>
        <v/>
      </c>
      <c r="J61" s="90"/>
      <c r="K61" s="60" t="str">
        <f t="shared" si="28"/>
        <v>n.a.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IF(ISBLANK('1'!D19),"n.a.",'1'!D19)</f>
        <v>Model-driven Processing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IF(ISBLANK('1'!E19),"n.a.",'1'!E19)</f>
        <v>n.a.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IF(ISBLANK('1'!F19),"n.a.",'1'!F19)</f>
        <v>n.a.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IF(ISBLANK('1'!G19),"n.a.",'1'!G19)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IF(ISBLANK('1'!H19),"n.a.",'1'!H19)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'2'!D13</f>
        <v>Conference</v>
      </c>
      <c r="D67" s="13" t="str">
        <f>'2'!E13</f>
        <v>2022 2nd International Conference on Advance Computing and Innovative Technologies in Engineering (ICACITE)</v>
      </c>
      <c r="E67" s="59" t="str">
        <f t="shared" ref="E67:E68" si="29">CONCATENATE(C67,"---",D67)</f>
        <v>Conference---2022 2nd International Conference on Advance Computing and Innovative Technologies in Engineering (ICACITE)</v>
      </c>
      <c r="F67" s="59"/>
      <c r="G67" s="59" t="str">
        <f>IFERROR(__xludf.DUMMYFUNCTION("IFNA(UNIQUE(FILTER(E67:E68, E67:E68&lt;&gt;""n.a"")),""n.a."")"),"Conference---2022 2nd International Conference on Advance Computing and Innovative Technologies in Engineering (ICACITE)")</f>
        <v>Conference---2022 2nd International Conference on Advance Computing and Innovative Technologies in Engineering (ICACITE)</v>
      </c>
      <c r="H67" s="59"/>
      <c r="I67" s="59" t="str">
        <f>IFERROR(__xludf.DUMMYFUNCTION("IFERROR(SPLIT($G67,""---""),"""")"),"Conference")</f>
        <v>Conference</v>
      </c>
      <c r="J67" s="59" t="str">
        <f>IFERROR(__xludf.DUMMYFUNCTION("""COMPUTED_VALUE"""),"2022 2nd International Conference on Advance Computing and Innovative Technologies in Engineering (ICACITE)")</f>
        <v>2022 2nd International Conference on Advance Computing and Innovative Technologies in Engineering (ICACITE)</v>
      </c>
      <c r="K67" s="60" t="str">
        <f t="shared" si="28"/>
        <v>Conference</v>
      </c>
      <c r="L67" s="60" t="str">
        <f>IF(NOT(J67=""),J67,"n.a.")</f>
        <v>2022 2nd International Conference on Advance Computing and Innovative Technologies in Engineering (ICACITE)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'1'!D13</f>
        <v>Conference</v>
      </c>
      <c r="D68" s="26" t="str">
        <f>'1'!E13</f>
        <v>2022 2nd International Conference on Advance Computing and Innovative Technologies in Engineering (ICACITE)</v>
      </c>
      <c r="E68" s="65" t="str">
        <f t="shared" si="29"/>
        <v>Conference---2022 2nd International Conference on Advance Computing and Innovative Technologies in Engineering (ICACITE)</v>
      </c>
      <c r="F68" s="65"/>
      <c r="G68" s="65"/>
      <c r="H68" s="65"/>
      <c r="I68" s="65" t="str">
        <f>IFERROR(__xludf.DUMMYFUNCTION("IFERROR(SPLIT($G68,""---""),"""")"),"")</f>
        <v/>
      </c>
      <c r="J68" s="65"/>
      <c r="K68" s="66" t="str">
        <f t="shared" si="28"/>
        <v>n.a.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3" t="s">
        <v>32</v>
      </c>
      <c r="B2" s="104">
        <v>1.0</v>
      </c>
      <c r="C2" s="105" t="s">
        <v>6</v>
      </c>
      <c r="D2" s="106" t="s">
        <v>7</v>
      </c>
      <c r="E2" s="106" t="s">
        <v>8</v>
      </c>
      <c r="F2" s="106" t="s">
        <v>7</v>
      </c>
      <c r="G2" s="106" t="s">
        <v>8</v>
      </c>
      <c r="H2" s="106" t="s">
        <v>7</v>
      </c>
      <c r="I2" s="106" t="s">
        <v>8</v>
      </c>
      <c r="J2" s="106" t="s">
        <v>7</v>
      </c>
      <c r="K2" s="106" t="s">
        <v>8</v>
      </c>
      <c r="L2" s="106" t="s">
        <v>7</v>
      </c>
      <c r="M2" s="106" t="s">
        <v>8</v>
      </c>
      <c r="N2" s="106" t="s">
        <v>7</v>
      </c>
      <c r="O2" s="106" t="s">
        <v>8</v>
      </c>
      <c r="P2" s="106" t="s">
        <v>7</v>
      </c>
      <c r="Q2" s="106" t="s">
        <v>8</v>
      </c>
      <c r="R2" s="106" t="s">
        <v>7</v>
      </c>
      <c r="S2" s="106" t="s">
        <v>8</v>
      </c>
      <c r="T2" s="106" t="s">
        <v>7</v>
      </c>
      <c r="U2" s="106" t="s">
        <v>8</v>
      </c>
      <c r="V2" s="107" t="s">
        <v>33</v>
      </c>
    </row>
    <row r="3">
      <c r="B3" s="108"/>
      <c r="C3" s="108"/>
      <c r="D3" s="109" t="s">
        <v>34</v>
      </c>
      <c r="E3" s="109" t="s">
        <v>34</v>
      </c>
      <c r="F3" s="109" t="s">
        <v>34</v>
      </c>
      <c r="G3" s="109" t="s">
        <v>34</v>
      </c>
      <c r="H3" s="109" t="s">
        <v>34</v>
      </c>
      <c r="I3" s="109" t="s">
        <v>34</v>
      </c>
      <c r="J3" s="109" t="s">
        <v>34</v>
      </c>
      <c r="K3" s="109" t="s">
        <v>34</v>
      </c>
      <c r="L3" s="109" t="s">
        <v>34</v>
      </c>
      <c r="M3" s="109" t="s">
        <v>34</v>
      </c>
      <c r="N3" s="109" t="s">
        <v>34</v>
      </c>
      <c r="O3" s="109" t="s">
        <v>34</v>
      </c>
      <c r="P3" s="109" t="s">
        <v>34</v>
      </c>
      <c r="Q3" s="109" t="s">
        <v>34</v>
      </c>
      <c r="R3" s="109" t="s">
        <v>34</v>
      </c>
      <c r="S3" s="109" t="s">
        <v>34</v>
      </c>
      <c r="T3" s="109" t="s">
        <v>34</v>
      </c>
      <c r="U3" s="109" t="s">
        <v>34</v>
      </c>
      <c r="V3" s="110"/>
    </row>
    <row r="4">
      <c r="A4" s="103">
        <v>1.0</v>
      </c>
      <c r="B4" s="111">
        <v>2.0</v>
      </c>
      <c r="C4" s="112" t="s">
        <v>9</v>
      </c>
      <c r="D4" s="113" t="s">
        <v>35</v>
      </c>
      <c r="E4" s="114"/>
      <c r="F4" s="114"/>
      <c r="G4" s="114"/>
      <c r="H4" s="114"/>
      <c r="I4" s="114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6" t="s">
        <v>36</v>
      </c>
    </row>
    <row r="5">
      <c r="A5" s="117">
        <v>1.0</v>
      </c>
      <c r="B5" s="118">
        <v>3.0</v>
      </c>
      <c r="C5" s="119" t="s">
        <v>10</v>
      </c>
      <c r="D5" s="120" t="s">
        <v>35</v>
      </c>
      <c r="E5" s="121"/>
      <c r="F5" s="121"/>
      <c r="G5" s="121"/>
      <c r="H5" s="121"/>
      <c r="I5" s="121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3" t="s">
        <v>36</v>
      </c>
    </row>
    <row r="6">
      <c r="A6" s="103">
        <v>1.0</v>
      </c>
      <c r="B6" s="111">
        <v>4.0</v>
      </c>
      <c r="C6" s="112" t="s">
        <v>11</v>
      </c>
      <c r="D6" s="113" t="s">
        <v>35</v>
      </c>
      <c r="E6" s="121"/>
      <c r="F6" s="121"/>
      <c r="G6" s="121"/>
      <c r="H6" s="121"/>
      <c r="I6" s="121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16" t="s">
        <v>36</v>
      </c>
    </row>
    <row r="7">
      <c r="A7" s="117">
        <v>1.0</v>
      </c>
      <c r="B7" s="124">
        <v>5.0</v>
      </c>
      <c r="C7" s="125" t="s">
        <v>12</v>
      </c>
      <c r="D7" s="126" t="s">
        <v>35</v>
      </c>
      <c r="E7" s="127"/>
      <c r="F7" s="127"/>
      <c r="G7" s="127"/>
      <c r="H7" s="127"/>
      <c r="I7" s="127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3" t="s">
        <v>36</v>
      </c>
    </row>
    <row r="8">
      <c r="A8" s="103">
        <v>1.0</v>
      </c>
      <c r="B8" s="128">
        <v>6.0</v>
      </c>
      <c r="C8" s="129" t="s">
        <v>13</v>
      </c>
      <c r="D8" s="130" t="s">
        <v>35</v>
      </c>
      <c r="E8" s="127"/>
      <c r="F8" s="127"/>
      <c r="G8" s="127"/>
      <c r="H8" s="127"/>
      <c r="I8" s="127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16" t="s">
        <v>36</v>
      </c>
    </row>
    <row r="9">
      <c r="A9" s="117">
        <v>1.0</v>
      </c>
      <c r="B9" s="124">
        <v>7.0</v>
      </c>
      <c r="C9" s="125" t="s">
        <v>14</v>
      </c>
      <c r="D9" s="126" t="s">
        <v>34</v>
      </c>
      <c r="E9" s="127"/>
      <c r="F9" s="127"/>
      <c r="G9" s="127"/>
      <c r="H9" s="127"/>
      <c r="I9" s="127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3" t="s">
        <v>36</v>
      </c>
    </row>
    <row r="10">
      <c r="A10" s="103">
        <v>2.0</v>
      </c>
      <c r="B10" s="128">
        <v>8.0</v>
      </c>
      <c r="C10" s="128" t="s">
        <v>15</v>
      </c>
      <c r="D10" s="130" t="s">
        <v>34</v>
      </c>
      <c r="E10" s="131"/>
      <c r="F10" s="131"/>
      <c r="G10" s="131"/>
      <c r="H10" s="131"/>
      <c r="I10" s="131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6" t="s">
        <v>36</v>
      </c>
    </row>
    <row r="11">
      <c r="A11" s="117">
        <v>2.0</v>
      </c>
      <c r="B11" s="124">
        <v>9.0</v>
      </c>
      <c r="C11" s="132" t="s">
        <v>16</v>
      </c>
      <c r="D11" s="133" t="s">
        <v>34</v>
      </c>
      <c r="E11" s="131"/>
      <c r="F11" s="131"/>
      <c r="G11" s="131"/>
      <c r="H11" s="131"/>
      <c r="I11" s="131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23" t="s">
        <v>36</v>
      </c>
    </row>
    <row r="12">
      <c r="A12" s="103" t="s">
        <v>32</v>
      </c>
      <c r="B12" s="128">
        <v>10.0</v>
      </c>
      <c r="C12" s="128" t="s">
        <v>17</v>
      </c>
      <c r="D12" s="130" t="s">
        <v>34</v>
      </c>
      <c r="E12" s="134" t="s">
        <v>34</v>
      </c>
      <c r="F12" s="134" t="s">
        <v>34</v>
      </c>
      <c r="G12" s="134" t="s">
        <v>34</v>
      </c>
      <c r="H12" s="134" t="s">
        <v>34</v>
      </c>
      <c r="I12" s="131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6" t="s">
        <v>36</v>
      </c>
    </row>
    <row r="13">
      <c r="A13" s="117">
        <v>3.0</v>
      </c>
      <c r="B13" s="124">
        <v>11.0</v>
      </c>
      <c r="C13" s="124" t="s">
        <v>18</v>
      </c>
      <c r="D13" s="126" t="s">
        <v>37</v>
      </c>
      <c r="E13" s="135" t="s">
        <v>38</v>
      </c>
      <c r="F13" s="136"/>
      <c r="G13" s="136"/>
      <c r="H13" s="131"/>
      <c r="I13" s="131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23" t="s">
        <v>36</v>
      </c>
    </row>
    <row r="14">
      <c r="A14" s="103">
        <v>1.0</v>
      </c>
      <c r="B14" s="128">
        <v>12.0</v>
      </c>
      <c r="C14" s="128" t="s">
        <v>19</v>
      </c>
      <c r="D14" s="137" t="str">
        <f t="shared" ref="D14:D16" si="1">IF(G14&gt;0,"Y","N")</f>
        <v>N</v>
      </c>
      <c r="E14" s="138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1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6" t="s">
        <v>36</v>
      </c>
    </row>
    <row r="15">
      <c r="A15" s="117">
        <v>1.0</v>
      </c>
      <c r="B15" s="124">
        <v>13.0</v>
      </c>
      <c r="C15" s="124" t="s">
        <v>20</v>
      </c>
      <c r="D15" s="137" t="str">
        <f t="shared" si="1"/>
        <v>N</v>
      </c>
      <c r="E15" s="141">
        <f t="shared" ref="E15:E16" si="3">IF(OR(EXACT(D4,"Y")),1,0)</f>
        <v>0</v>
      </c>
      <c r="F15" s="142">
        <f>IF(OR(EXACT(D6,"Y")),1,0)</f>
        <v>0</v>
      </c>
      <c r="G15" s="142">
        <f t="shared" si="2"/>
        <v>0</v>
      </c>
      <c r="H15" s="140"/>
      <c r="I15" s="131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23" t="s">
        <v>36</v>
      </c>
    </row>
    <row r="16">
      <c r="A16" s="103">
        <v>1.0</v>
      </c>
      <c r="B16" s="128">
        <v>14.0</v>
      </c>
      <c r="C16" s="128" t="s">
        <v>21</v>
      </c>
      <c r="D16" s="137" t="str">
        <f t="shared" si="1"/>
        <v>N</v>
      </c>
      <c r="E16" s="138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1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6" t="s">
        <v>36</v>
      </c>
    </row>
    <row r="17">
      <c r="A17" s="117">
        <v>1.0</v>
      </c>
      <c r="B17" s="124">
        <v>15.0</v>
      </c>
      <c r="C17" s="124" t="s">
        <v>22</v>
      </c>
      <c r="D17" s="143" t="str">
        <f>IF(E17&gt;0,"Y","N")</f>
        <v>N</v>
      </c>
      <c r="E17" s="141">
        <f>IF(OR(AND(G14,OR(G15,G16)),AND(G15,OR(G14,G16)),AND(G16,OR(G14,G15))),1,0)</f>
        <v>0</v>
      </c>
      <c r="F17" s="144"/>
      <c r="G17" s="114"/>
      <c r="H17" s="131"/>
      <c r="I17" s="131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23" t="s">
        <v>36</v>
      </c>
    </row>
    <row r="18">
      <c r="A18" s="103">
        <v>3.0</v>
      </c>
      <c r="B18" s="145">
        <v>16.0</v>
      </c>
      <c r="C18" s="111" t="s">
        <v>23</v>
      </c>
      <c r="D18" s="146" t="s">
        <v>34</v>
      </c>
      <c r="E18" s="146" t="s">
        <v>34</v>
      </c>
      <c r="F18" s="146" t="s">
        <v>34</v>
      </c>
      <c r="G18" s="146" t="s">
        <v>34</v>
      </c>
      <c r="H18" s="146" t="s">
        <v>34</v>
      </c>
      <c r="I18" s="131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6" t="s">
        <v>36</v>
      </c>
    </row>
    <row r="19">
      <c r="A19" s="117">
        <v>3.0</v>
      </c>
      <c r="B19" s="147">
        <v>17.0</v>
      </c>
      <c r="C19" s="147" t="s">
        <v>24</v>
      </c>
      <c r="D19" s="148" t="s">
        <v>39</v>
      </c>
      <c r="E19" s="148"/>
      <c r="F19" s="149"/>
      <c r="G19" s="149"/>
      <c r="H19" s="149"/>
      <c r="I19" s="150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2" t="s">
        <v>36</v>
      </c>
    </row>
    <row r="20">
      <c r="A20" s="153"/>
      <c r="B20" s="153">
        <v>18.0</v>
      </c>
      <c r="C20" s="154" t="s">
        <v>25</v>
      </c>
      <c r="D20" s="155" t="str">
        <f>IF(OR(EQ(D14,"Y"),EQ(D15,"Y"),EQ(D16,"Y"),EQ(D17,"Y")),"Y","N")</f>
        <v>N</v>
      </c>
      <c r="E20" s="156"/>
      <c r="F20" s="156"/>
      <c r="G20" s="156"/>
      <c r="H20" s="156"/>
      <c r="I20" s="156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16" t="s">
        <v>36</v>
      </c>
    </row>
    <row r="21">
      <c r="A21" s="158">
        <v>4.0</v>
      </c>
      <c r="B21" s="159">
        <v>19.0</v>
      </c>
      <c r="C21" s="159" t="s">
        <v>40</v>
      </c>
      <c r="D21" s="160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2"/>
    </row>
    <row r="22">
      <c r="D22" s="163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5"/>
    </row>
    <row r="23">
      <c r="D23" s="163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2"/>
    </row>
    <row r="24">
      <c r="D24" s="163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5"/>
    </row>
    <row r="25">
      <c r="A25" s="166"/>
      <c r="B25" s="166"/>
      <c r="C25" s="167" t="s">
        <v>41</v>
      </c>
      <c r="D25" s="167" t="s">
        <v>42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68" t="s">
        <v>43</v>
      </c>
      <c r="B26" s="169"/>
      <c r="C26" s="170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2"/>
    </row>
    <row r="27">
      <c r="A27" s="168" t="s">
        <v>44</v>
      </c>
      <c r="B27" s="169"/>
      <c r="C27" s="170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4"/>
    </row>
    <row r="28">
      <c r="A28" s="168" t="s">
        <v>45</v>
      </c>
      <c r="B28" s="169"/>
      <c r="C28" s="170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2"/>
    </row>
    <row r="29">
      <c r="A29" s="168" t="s">
        <v>46</v>
      </c>
      <c r="B29" s="169"/>
      <c r="C29" s="170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4"/>
    </row>
    <row r="30">
      <c r="A30" s="175"/>
      <c r="B30" s="175"/>
      <c r="C30" s="17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6" t="s">
        <v>47</v>
      </c>
      <c r="B31" s="177"/>
      <c r="C31" s="17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>
      <c r="A32" s="179" t="s">
        <v>43</v>
      </c>
      <c r="B32" s="180"/>
      <c r="C32" s="181" t="s">
        <v>48</v>
      </c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</row>
    <row r="33">
      <c r="A33" s="183" t="s">
        <v>44</v>
      </c>
      <c r="B33" s="177"/>
      <c r="C33" s="183" t="s">
        <v>49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>
      <c r="A34" s="179" t="s">
        <v>45</v>
      </c>
      <c r="B34" s="180"/>
      <c r="C34" s="179" t="s">
        <v>50</v>
      </c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</row>
    <row r="35">
      <c r="A35" s="183" t="s">
        <v>46</v>
      </c>
      <c r="B35" s="177"/>
      <c r="C35" s="184" t="s">
        <v>51</v>
      </c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9" t="s">
        <v>31</v>
      </c>
      <c r="B1" s="99" t="s">
        <v>0</v>
      </c>
      <c r="C1" s="185" t="s">
        <v>1</v>
      </c>
      <c r="D1" s="101"/>
      <c r="E1" s="101"/>
      <c r="F1" s="101"/>
      <c r="G1" s="101"/>
      <c r="H1" s="101"/>
      <c r="I1" s="101"/>
      <c r="J1" s="102" t="s">
        <v>2</v>
      </c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</row>
    <row r="2">
      <c r="A2" s="103" t="s">
        <v>32</v>
      </c>
      <c r="B2" s="104">
        <v>1.0</v>
      </c>
      <c r="C2" s="105" t="s">
        <v>6</v>
      </c>
      <c r="D2" s="106" t="s">
        <v>7</v>
      </c>
      <c r="E2" s="106" t="s">
        <v>8</v>
      </c>
      <c r="F2" s="106" t="s">
        <v>7</v>
      </c>
      <c r="G2" s="106" t="s">
        <v>8</v>
      </c>
      <c r="H2" s="106" t="s">
        <v>7</v>
      </c>
      <c r="I2" s="106" t="s">
        <v>8</v>
      </c>
      <c r="J2" s="106" t="s">
        <v>7</v>
      </c>
      <c r="K2" s="106" t="s">
        <v>8</v>
      </c>
      <c r="L2" s="106" t="s">
        <v>7</v>
      </c>
      <c r="M2" s="106" t="s">
        <v>8</v>
      </c>
      <c r="N2" s="106" t="s">
        <v>7</v>
      </c>
      <c r="O2" s="106" t="s">
        <v>8</v>
      </c>
      <c r="P2" s="106" t="s">
        <v>7</v>
      </c>
      <c r="Q2" s="106" t="s">
        <v>8</v>
      </c>
      <c r="R2" s="106" t="s">
        <v>7</v>
      </c>
      <c r="S2" s="106" t="s">
        <v>8</v>
      </c>
      <c r="T2" s="106" t="s">
        <v>7</v>
      </c>
      <c r="U2" s="106" t="s">
        <v>8</v>
      </c>
      <c r="V2" s="107" t="s">
        <v>52</v>
      </c>
      <c r="W2" s="187"/>
    </row>
    <row r="3" ht="70.5" customHeight="1">
      <c r="B3" s="108"/>
      <c r="C3" s="108"/>
      <c r="D3" s="109" t="s">
        <v>34</v>
      </c>
      <c r="E3" s="109" t="s">
        <v>34</v>
      </c>
      <c r="F3" s="109" t="s">
        <v>34</v>
      </c>
      <c r="G3" s="109" t="s">
        <v>34</v>
      </c>
      <c r="H3" s="109" t="s">
        <v>34</v>
      </c>
      <c r="I3" s="109" t="s">
        <v>34</v>
      </c>
      <c r="J3" s="109" t="s">
        <v>34</v>
      </c>
      <c r="K3" s="109" t="s">
        <v>34</v>
      </c>
      <c r="L3" s="109" t="s">
        <v>34</v>
      </c>
      <c r="M3" s="109" t="s">
        <v>34</v>
      </c>
      <c r="N3" s="109" t="s">
        <v>34</v>
      </c>
      <c r="O3" s="109" t="s">
        <v>34</v>
      </c>
      <c r="P3" s="109" t="s">
        <v>34</v>
      </c>
      <c r="Q3" s="109" t="s">
        <v>34</v>
      </c>
      <c r="R3" s="109" t="s">
        <v>34</v>
      </c>
      <c r="S3" s="109" t="s">
        <v>34</v>
      </c>
      <c r="T3" s="109" t="s">
        <v>34</v>
      </c>
      <c r="U3" s="109" t="s">
        <v>34</v>
      </c>
      <c r="V3" s="110"/>
      <c r="W3" s="188"/>
    </row>
    <row r="4">
      <c r="A4" s="103">
        <v>1.0</v>
      </c>
      <c r="B4" s="189">
        <v>2.0</v>
      </c>
      <c r="C4" s="190" t="s">
        <v>9</v>
      </c>
      <c r="D4" s="113" t="s">
        <v>35</v>
      </c>
      <c r="E4" s="191"/>
      <c r="F4" s="191"/>
      <c r="G4" s="191"/>
      <c r="H4" s="191"/>
      <c r="I4" s="191"/>
      <c r="J4" s="192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4" t="s">
        <v>36</v>
      </c>
      <c r="W4" s="195"/>
    </row>
    <row r="5">
      <c r="A5" s="117">
        <v>1.0</v>
      </c>
      <c r="B5" s="196">
        <v>3.0</v>
      </c>
      <c r="C5" s="197" t="s">
        <v>10</v>
      </c>
      <c r="D5" s="120" t="s">
        <v>35</v>
      </c>
      <c r="E5" s="198"/>
      <c r="F5" s="198"/>
      <c r="G5" s="198"/>
      <c r="H5" s="198"/>
      <c r="I5" s="198"/>
      <c r="J5" s="192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9" t="s">
        <v>36</v>
      </c>
      <c r="W5" s="200"/>
    </row>
    <row r="6">
      <c r="A6" s="103">
        <v>1.0</v>
      </c>
      <c r="B6" s="189">
        <v>4.0</v>
      </c>
      <c r="C6" s="190" t="s">
        <v>11</v>
      </c>
      <c r="D6" s="113" t="s">
        <v>35</v>
      </c>
      <c r="E6" s="198"/>
      <c r="F6" s="198"/>
      <c r="G6" s="198"/>
      <c r="H6" s="198"/>
      <c r="I6" s="198"/>
      <c r="J6" s="192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201" t="s">
        <v>36</v>
      </c>
      <c r="W6" s="195"/>
    </row>
    <row r="7">
      <c r="A7" s="117">
        <v>1.0</v>
      </c>
      <c r="B7" s="202">
        <v>5.0</v>
      </c>
      <c r="C7" s="203" t="s">
        <v>12</v>
      </c>
      <c r="D7" s="120" t="s">
        <v>35</v>
      </c>
      <c r="E7" s="204"/>
      <c r="F7" s="204"/>
      <c r="G7" s="204"/>
      <c r="H7" s="204"/>
      <c r="I7" s="204"/>
      <c r="J7" s="192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9" t="s">
        <v>36</v>
      </c>
      <c r="W7" s="200"/>
    </row>
    <row r="8">
      <c r="A8" s="103">
        <v>1.0</v>
      </c>
      <c r="B8" s="205">
        <v>6.0</v>
      </c>
      <c r="C8" s="206" t="s">
        <v>13</v>
      </c>
      <c r="D8" s="113" t="s">
        <v>35</v>
      </c>
      <c r="E8" s="204"/>
      <c r="F8" s="204"/>
      <c r="G8" s="204"/>
      <c r="H8" s="204"/>
      <c r="I8" s="204"/>
      <c r="J8" s="192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201" t="s">
        <v>36</v>
      </c>
      <c r="W8" s="195"/>
    </row>
    <row r="9">
      <c r="A9" s="117">
        <v>1.0</v>
      </c>
      <c r="B9" s="202">
        <v>7.0</v>
      </c>
      <c r="C9" s="203" t="s">
        <v>14</v>
      </c>
      <c r="D9" s="120" t="s">
        <v>35</v>
      </c>
      <c r="E9" s="204"/>
      <c r="F9" s="204"/>
      <c r="G9" s="204"/>
      <c r="H9" s="204"/>
      <c r="I9" s="204"/>
      <c r="J9" s="192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9" t="s">
        <v>36</v>
      </c>
      <c r="W9" s="200"/>
    </row>
    <row r="10">
      <c r="A10" s="103">
        <v>2.0</v>
      </c>
      <c r="B10" s="205">
        <v>8.0</v>
      </c>
      <c r="C10" s="205" t="s">
        <v>15</v>
      </c>
      <c r="D10" s="113" t="s">
        <v>35</v>
      </c>
      <c r="E10" s="207"/>
      <c r="F10" s="207"/>
      <c r="G10" s="207"/>
      <c r="H10" s="207"/>
      <c r="I10" s="207"/>
      <c r="J10" s="192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1" t="s">
        <v>36</v>
      </c>
      <c r="W10" s="209"/>
    </row>
    <row r="11">
      <c r="A11" s="117">
        <v>2.0</v>
      </c>
      <c r="B11" s="202">
        <v>9.0</v>
      </c>
      <c r="C11" s="210" t="s">
        <v>16</v>
      </c>
      <c r="D11" s="120" t="s">
        <v>35</v>
      </c>
      <c r="E11" s="207"/>
      <c r="F11" s="207"/>
      <c r="G11" s="207"/>
      <c r="H11" s="207"/>
      <c r="I11" s="207"/>
      <c r="J11" s="192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199" t="s">
        <v>36</v>
      </c>
      <c r="W11" s="211"/>
    </row>
    <row r="12">
      <c r="A12" s="103" t="s">
        <v>32</v>
      </c>
      <c r="B12" s="205">
        <v>10.0</v>
      </c>
      <c r="C12" s="205" t="s">
        <v>17</v>
      </c>
      <c r="D12" s="130" t="s">
        <v>34</v>
      </c>
      <c r="E12" s="130" t="s">
        <v>34</v>
      </c>
      <c r="F12" s="130" t="s">
        <v>34</v>
      </c>
      <c r="G12" s="130" t="s">
        <v>34</v>
      </c>
      <c r="H12" s="130" t="s">
        <v>34</v>
      </c>
      <c r="I12" s="207"/>
      <c r="J12" s="192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201" t="s">
        <v>36</v>
      </c>
      <c r="W12" s="195"/>
    </row>
    <row r="13">
      <c r="A13" s="117">
        <v>3.0</v>
      </c>
      <c r="B13" s="202">
        <v>11.0</v>
      </c>
      <c r="C13" s="202" t="s">
        <v>18</v>
      </c>
      <c r="D13" s="126" t="s">
        <v>37</v>
      </c>
      <c r="E13" s="212" t="s">
        <v>38</v>
      </c>
      <c r="F13" s="213"/>
      <c r="G13" s="213"/>
      <c r="H13" s="207"/>
      <c r="I13" s="207"/>
      <c r="J13" s="192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9" t="s">
        <v>36</v>
      </c>
      <c r="W13" s="200"/>
    </row>
    <row r="14">
      <c r="A14" s="103">
        <v>1.0</v>
      </c>
      <c r="B14" s="205">
        <v>12.0</v>
      </c>
      <c r="C14" s="205" t="s">
        <v>19</v>
      </c>
      <c r="D14" s="137" t="str">
        <f t="shared" ref="D14:D16" si="1">IF(G14&gt;0,"Y","N")</f>
        <v>N</v>
      </c>
      <c r="E14" s="214">
        <f>IF(OR(EXACT(D7,"Y")),1,0)</f>
        <v>0</v>
      </c>
      <c r="F14" s="214">
        <f>IF(OR(EXACT(D9,"Y")),1,0)</f>
        <v>0</v>
      </c>
      <c r="G14" s="214">
        <f t="shared" ref="G14:G16" si="2">E14+F14</f>
        <v>0</v>
      </c>
      <c r="H14" s="215"/>
      <c r="I14" s="207"/>
      <c r="J14" s="192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201" t="s">
        <v>36</v>
      </c>
      <c r="W14" s="195"/>
    </row>
    <row r="15">
      <c r="A15" s="117">
        <v>1.0</v>
      </c>
      <c r="B15" s="202">
        <v>13.0</v>
      </c>
      <c r="C15" s="202" t="s">
        <v>20</v>
      </c>
      <c r="D15" s="137" t="str">
        <f t="shared" si="1"/>
        <v>N</v>
      </c>
      <c r="E15" s="216">
        <f t="shared" ref="E15:E16" si="3">IF(OR(EXACT(D4,"Y")),1,0)</f>
        <v>0</v>
      </c>
      <c r="F15" s="216">
        <f>IF(OR(EXACT(D6,"Y")),1,0)</f>
        <v>0</v>
      </c>
      <c r="G15" s="216">
        <f t="shared" si="2"/>
        <v>0</v>
      </c>
      <c r="H15" s="215"/>
      <c r="I15" s="207"/>
      <c r="J15" s="192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9" t="s">
        <v>36</v>
      </c>
      <c r="W15" s="200"/>
    </row>
    <row r="16">
      <c r="A16" s="103">
        <v>1.0</v>
      </c>
      <c r="B16" s="205">
        <v>14.0</v>
      </c>
      <c r="C16" s="205" t="s">
        <v>21</v>
      </c>
      <c r="D16" s="137" t="str">
        <f t="shared" si="1"/>
        <v>N</v>
      </c>
      <c r="E16" s="214">
        <f t="shared" si="3"/>
        <v>0</v>
      </c>
      <c r="F16" s="214">
        <f>IF(OR(EXACT(D8,"Y")),1,0)</f>
        <v>0</v>
      </c>
      <c r="G16" s="214">
        <f t="shared" si="2"/>
        <v>0</v>
      </c>
      <c r="H16" s="215"/>
      <c r="I16" s="207"/>
      <c r="J16" s="192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201" t="s">
        <v>36</v>
      </c>
      <c r="W16" s="195"/>
    </row>
    <row r="17">
      <c r="A17" s="117">
        <v>1.0</v>
      </c>
      <c r="B17" s="202">
        <v>15.0</v>
      </c>
      <c r="C17" s="202" t="s">
        <v>22</v>
      </c>
      <c r="D17" s="143" t="str">
        <f>IF(E17&gt;0,"Y","N")</f>
        <v>N</v>
      </c>
      <c r="E17" s="216">
        <f>IF(OR(AND(G14,OR(G15,G16)),AND(G15,OR(G14,G16)),AND(G16,OR(G14,G15))),1,0)</f>
        <v>0</v>
      </c>
      <c r="F17" s="217"/>
      <c r="G17" s="191"/>
      <c r="H17" s="207"/>
      <c r="I17" s="207"/>
      <c r="J17" s="192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9" t="s">
        <v>36</v>
      </c>
      <c r="W17" s="200"/>
    </row>
    <row r="18">
      <c r="A18" s="103">
        <v>3.0</v>
      </c>
      <c r="B18" s="218">
        <v>16.0</v>
      </c>
      <c r="C18" s="189" t="s">
        <v>23</v>
      </c>
      <c r="D18" s="113" t="s">
        <v>34</v>
      </c>
      <c r="E18" s="113" t="s">
        <v>34</v>
      </c>
      <c r="F18" s="113" t="s">
        <v>34</v>
      </c>
      <c r="G18" s="113" t="s">
        <v>34</v>
      </c>
      <c r="H18" s="113" t="s">
        <v>34</v>
      </c>
      <c r="I18" s="207"/>
      <c r="J18" s="192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201" t="s">
        <v>36</v>
      </c>
      <c r="W18" s="195"/>
    </row>
    <row r="19">
      <c r="A19" s="117">
        <v>3.0</v>
      </c>
      <c r="B19" s="147">
        <v>17.0</v>
      </c>
      <c r="C19" s="147" t="s">
        <v>24</v>
      </c>
      <c r="D19" s="148"/>
      <c r="E19" s="219"/>
      <c r="F19" s="220"/>
      <c r="G19" s="220"/>
      <c r="H19" s="221"/>
      <c r="I19" s="221"/>
      <c r="J19" s="19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123" t="s">
        <v>36</v>
      </c>
      <c r="W19" s="188"/>
    </row>
    <row r="20">
      <c r="A20" s="153"/>
      <c r="B20" s="153">
        <v>18.0</v>
      </c>
      <c r="C20" s="154" t="s">
        <v>25</v>
      </c>
      <c r="D20" s="155" t="str">
        <f>IF(OR(EQ(D14,"Y"),EQ(D15,"Y"),EQ(D16,"Y"),EQ(D17,"Y")),"Y","N")</f>
        <v>N</v>
      </c>
      <c r="E20" s="223"/>
      <c r="F20" s="223"/>
      <c r="G20" s="223"/>
      <c r="H20" s="223"/>
      <c r="I20" s="223"/>
      <c r="J20" s="19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107" t="s">
        <v>36</v>
      </c>
      <c r="W20" s="187"/>
    </row>
    <row r="21">
      <c r="A21" s="158">
        <v>4.0</v>
      </c>
      <c r="B21" s="159">
        <v>19.0</v>
      </c>
      <c r="C21" s="159" t="s">
        <v>40</v>
      </c>
      <c r="D21" s="160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2"/>
      <c r="W21" s="224"/>
    </row>
    <row r="22">
      <c r="D22" s="163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5"/>
      <c r="W22" s="225"/>
    </row>
    <row r="23">
      <c r="D23" s="163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2"/>
      <c r="W23" s="225"/>
    </row>
    <row r="24">
      <c r="D24" s="163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5"/>
      <c r="W24" s="225"/>
    </row>
    <row r="25">
      <c r="A25" s="166"/>
      <c r="B25" s="166"/>
      <c r="C25" s="167" t="s">
        <v>41</v>
      </c>
      <c r="D25" s="167" t="s">
        <v>53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68" t="s">
        <v>43</v>
      </c>
      <c r="B26" s="168"/>
      <c r="C26" s="170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2"/>
      <c r="W26" s="226"/>
    </row>
    <row r="27">
      <c r="A27" s="168" t="s">
        <v>44</v>
      </c>
      <c r="B27" s="169"/>
      <c r="C27" s="170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4"/>
      <c r="W27" s="227"/>
    </row>
    <row r="28">
      <c r="A28" s="168" t="s">
        <v>45</v>
      </c>
      <c r="B28" s="169"/>
      <c r="C28" s="170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2"/>
      <c r="W28" s="227"/>
    </row>
    <row r="29">
      <c r="A29" s="168" t="s">
        <v>46</v>
      </c>
      <c r="B29" s="169"/>
      <c r="C29" s="170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4"/>
      <c r="W29" s="227"/>
    </row>
    <row r="30">
      <c r="A30" s="175"/>
      <c r="B30" s="228"/>
      <c r="C30" s="229"/>
      <c r="D30" s="230"/>
      <c r="E30" s="231"/>
      <c r="F30" s="231"/>
      <c r="G30" s="231"/>
      <c r="H30" s="231"/>
      <c r="I30" s="231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</row>
    <row r="31">
      <c r="A31" s="176" t="s">
        <v>47</v>
      </c>
      <c r="B31" s="177"/>
      <c r="C31" s="17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88"/>
    </row>
    <row r="32">
      <c r="A32" s="179" t="s">
        <v>43</v>
      </c>
      <c r="B32" s="180"/>
      <c r="C32" s="181" t="s">
        <v>48</v>
      </c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7"/>
    </row>
    <row r="33">
      <c r="A33" s="183" t="s">
        <v>44</v>
      </c>
      <c r="B33" s="177"/>
      <c r="C33" s="183" t="s">
        <v>49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88"/>
    </row>
    <row r="34">
      <c r="A34" s="179" t="s">
        <v>45</v>
      </c>
      <c r="B34" s="180"/>
      <c r="C34" s="179" t="s">
        <v>50</v>
      </c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7"/>
    </row>
    <row r="35">
      <c r="A35" s="183" t="s">
        <v>46</v>
      </c>
      <c r="B35" s="177"/>
      <c r="C35" s="184" t="s">
        <v>51</v>
      </c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88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11">
      <formula1>"n.a.,Y,N"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3" t="s">
        <v>32</v>
      </c>
      <c r="B2" s="104">
        <v>1.0</v>
      </c>
      <c r="C2" s="105" t="s">
        <v>6</v>
      </c>
      <c r="D2" s="106" t="s">
        <v>7</v>
      </c>
      <c r="E2" s="106" t="s">
        <v>8</v>
      </c>
      <c r="F2" s="106" t="s">
        <v>7</v>
      </c>
      <c r="G2" s="106" t="s">
        <v>8</v>
      </c>
      <c r="H2" s="106" t="s">
        <v>7</v>
      </c>
      <c r="I2" s="106" t="s">
        <v>8</v>
      </c>
      <c r="J2" s="106" t="s">
        <v>7</v>
      </c>
      <c r="K2" s="106" t="s">
        <v>8</v>
      </c>
      <c r="L2" s="106" t="s">
        <v>7</v>
      </c>
      <c r="M2" s="106" t="s">
        <v>8</v>
      </c>
      <c r="N2" s="106" t="s">
        <v>7</v>
      </c>
      <c r="O2" s="106" t="s">
        <v>8</v>
      </c>
      <c r="P2" s="106" t="s">
        <v>7</v>
      </c>
      <c r="Q2" s="106" t="s">
        <v>8</v>
      </c>
      <c r="R2" s="106" t="s">
        <v>7</v>
      </c>
      <c r="S2" s="106" t="s">
        <v>8</v>
      </c>
      <c r="T2" s="106" t="s">
        <v>7</v>
      </c>
      <c r="U2" s="106" t="s">
        <v>8</v>
      </c>
      <c r="V2" s="107" t="s">
        <v>54</v>
      </c>
    </row>
    <row r="3">
      <c r="B3" s="108"/>
      <c r="C3" s="108"/>
      <c r="D3" s="109" t="s">
        <v>34</v>
      </c>
      <c r="E3" s="109" t="s">
        <v>34</v>
      </c>
      <c r="F3" s="109" t="s">
        <v>34</v>
      </c>
      <c r="G3" s="109" t="s">
        <v>34</v>
      </c>
      <c r="H3" s="109" t="s">
        <v>34</v>
      </c>
      <c r="I3" s="109" t="s">
        <v>34</v>
      </c>
      <c r="J3" s="109" t="s">
        <v>34</v>
      </c>
      <c r="K3" s="109" t="s">
        <v>34</v>
      </c>
      <c r="L3" s="109" t="s">
        <v>34</v>
      </c>
      <c r="M3" s="109" t="s">
        <v>34</v>
      </c>
      <c r="N3" s="109" t="s">
        <v>34</v>
      </c>
      <c r="O3" s="109" t="s">
        <v>34</v>
      </c>
      <c r="P3" s="109" t="s">
        <v>34</v>
      </c>
      <c r="Q3" s="109" t="s">
        <v>34</v>
      </c>
      <c r="R3" s="109" t="s">
        <v>34</v>
      </c>
      <c r="S3" s="109" t="s">
        <v>34</v>
      </c>
      <c r="T3" s="109" t="s">
        <v>34</v>
      </c>
      <c r="U3" s="109" t="s">
        <v>34</v>
      </c>
      <c r="V3" s="110"/>
    </row>
    <row r="4">
      <c r="A4" s="103">
        <v>1.0</v>
      </c>
      <c r="B4" s="111">
        <v>2.0</v>
      </c>
      <c r="C4" s="112" t="s">
        <v>9</v>
      </c>
      <c r="D4" s="113" t="s">
        <v>34</v>
      </c>
      <c r="E4" s="114"/>
      <c r="F4" s="114"/>
      <c r="G4" s="114"/>
      <c r="H4" s="114"/>
      <c r="I4" s="114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6" t="s">
        <v>36</v>
      </c>
    </row>
    <row r="5">
      <c r="A5" s="117">
        <v>1.0</v>
      </c>
      <c r="B5" s="118">
        <v>3.0</v>
      </c>
      <c r="C5" s="119" t="s">
        <v>10</v>
      </c>
      <c r="D5" s="120" t="s">
        <v>34</v>
      </c>
      <c r="E5" s="121"/>
      <c r="F5" s="121"/>
      <c r="G5" s="121"/>
      <c r="H5" s="121"/>
      <c r="I5" s="121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3" t="s">
        <v>36</v>
      </c>
    </row>
    <row r="6">
      <c r="A6" s="103">
        <v>1.0</v>
      </c>
      <c r="B6" s="111">
        <v>4.0</v>
      </c>
      <c r="C6" s="112" t="s">
        <v>11</v>
      </c>
      <c r="D6" s="113" t="s">
        <v>34</v>
      </c>
      <c r="E6" s="121"/>
      <c r="F6" s="121"/>
      <c r="G6" s="121"/>
      <c r="H6" s="121"/>
      <c r="I6" s="121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16" t="s">
        <v>36</v>
      </c>
    </row>
    <row r="7">
      <c r="A7" s="117">
        <v>1.0</v>
      </c>
      <c r="B7" s="124">
        <v>5.0</v>
      </c>
      <c r="C7" s="125" t="s">
        <v>12</v>
      </c>
      <c r="D7" s="126" t="s">
        <v>34</v>
      </c>
      <c r="E7" s="127"/>
      <c r="F7" s="127"/>
      <c r="G7" s="127"/>
      <c r="H7" s="127"/>
      <c r="I7" s="127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3" t="s">
        <v>36</v>
      </c>
    </row>
    <row r="8">
      <c r="A8" s="103">
        <v>1.0</v>
      </c>
      <c r="B8" s="128">
        <v>6.0</v>
      </c>
      <c r="C8" s="129" t="s">
        <v>13</v>
      </c>
      <c r="D8" s="130" t="s">
        <v>34</v>
      </c>
      <c r="E8" s="127"/>
      <c r="F8" s="127"/>
      <c r="G8" s="127"/>
      <c r="H8" s="127"/>
      <c r="I8" s="127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16" t="s">
        <v>36</v>
      </c>
    </row>
    <row r="9">
      <c r="A9" s="117">
        <v>1.0</v>
      </c>
      <c r="B9" s="124">
        <v>7.0</v>
      </c>
      <c r="C9" s="125" t="s">
        <v>14</v>
      </c>
      <c r="D9" s="126" t="s">
        <v>34</v>
      </c>
      <c r="E9" s="127"/>
      <c r="F9" s="127"/>
      <c r="G9" s="127"/>
      <c r="H9" s="127"/>
      <c r="I9" s="127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3" t="s">
        <v>36</v>
      </c>
    </row>
    <row r="10">
      <c r="A10" s="103">
        <v>2.0</v>
      </c>
      <c r="B10" s="128">
        <v>8.0</v>
      </c>
      <c r="C10" s="128" t="s">
        <v>15</v>
      </c>
      <c r="D10" s="130" t="s">
        <v>34</v>
      </c>
      <c r="E10" s="131"/>
      <c r="F10" s="131"/>
      <c r="G10" s="131"/>
      <c r="H10" s="131"/>
      <c r="I10" s="131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6" t="s">
        <v>36</v>
      </c>
    </row>
    <row r="11">
      <c r="A11" s="117">
        <v>2.0</v>
      </c>
      <c r="B11" s="124">
        <v>9.0</v>
      </c>
      <c r="C11" s="132" t="s">
        <v>16</v>
      </c>
      <c r="D11" s="133" t="s">
        <v>34</v>
      </c>
      <c r="E11" s="131"/>
      <c r="F11" s="131"/>
      <c r="G11" s="131"/>
      <c r="H11" s="131"/>
      <c r="I11" s="131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23" t="s">
        <v>36</v>
      </c>
    </row>
    <row r="12">
      <c r="A12" s="103" t="s">
        <v>32</v>
      </c>
      <c r="B12" s="128">
        <v>10.0</v>
      </c>
      <c r="C12" s="128" t="s">
        <v>17</v>
      </c>
      <c r="D12" s="130" t="s">
        <v>34</v>
      </c>
      <c r="E12" s="134" t="s">
        <v>34</v>
      </c>
      <c r="F12" s="134" t="s">
        <v>34</v>
      </c>
      <c r="G12" s="134" t="s">
        <v>34</v>
      </c>
      <c r="H12" s="134" t="s">
        <v>34</v>
      </c>
      <c r="I12" s="131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6" t="s">
        <v>36</v>
      </c>
    </row>
    <row r="13">
      <c r="A13" s="117">
        <v>3.0</v>
      </c>
      <c r="B13" s="124">
        <v>11.0</v>
      </c>
      <c r="C13" s="124" t="s">
        <v>18</v>
      </c>
      <c r="D13" s="126" t="s">
        <v>34</v>
      </c>
      <c r="E13" s="135"/>
      <c r="F13" s="136"/>
      <c r="G13" s="136"/>
      <c r="H13" s="131"/>
      <c r="I13" s="131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23" t="s">
        <v>36</v>
      </c>
    </row>
    <row r="14">
      <c r="A14" s="103">
        <v>1.0</v>
      </c>
      <c r="B14" s="128">
        <v>12.0</v>
      </c>
      <c r="C14" s="128" t="s">
        <v>19</v>
      </c>
      <c r="D14" s="137" t="str">
        <f t="shared" ref="D14:D16" si="1">IF(G14&gt;0,"Y","N")</f>
        <v>N</v>
      </c>
      <c r="E14" s="138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1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6" t="s">
        <v>36</v>
      </c>
    </row>
    <row r="15">
      <c r="A15" s="117">
        <v>1.0</v>
      </c>
      <c r="B15" s="124">
        <v>13.0</v>
      </c>
      <c r="C15" s="124" t="s">
        <v>20</v>
      </c>
      <c r="D15" s="137" t="str">
        <f t="shared" si="1"/>
        <v>N</v>
      </c>
      <c r="E15" s="141">
        <f t="shared" ref="E15:E16" si="3">IF(OR(EXACT(D4,"Y")),1,0)</f>
        <v>0</v>
      </c>
      <c r="F15" s="142">
        <f>IF(OR(EXACT(D6,"Y")),1,0)</f>
        <v>0</v>
      </c>
      <c r="G15" s="142">
        <f t="shared" si="2"/>
        <v>0</v>
      </c>
      <c r="H15" s="140"/>
      <c r="I15" s="131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23" t="s">
        <v>36</v>
      </c>
    </row>
    <row r="16">
      <c r="A16" s="103">
        <v>1.0</v>
      </c>
      <c r="B16" s="128">
        <v>14.0</v>
      </c>
      <c r="C16" s="128" t="s">
        <v>21</v>
      </c>
      <c r="D16" s="137" t="str">
        <f t="shared" si="1"/>
        <v>N</v>
      </c>
      <c r="E16" s="138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1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6" t="s">
        <v>36</v>
      </c>
    </row>
    <row r="17">
      <c r="A17" s="117">
        <v>1.0</v>
      </c>
      <c r="B17" s="124">
        <v>15.0</v>
      </c>
      <c r="C17" s="124" t="s">
        <v>22</v>
      </c>
      <c r="D17" s="143" t="str">
        <f>IF(E17&gt;0,"Y","N")</f>
        <v>N</v>
      </c>
      <c r="E17" s="141">
        <f>IF(OR(AND(G14,OR(G15,G16)),AND(G15,OR(G14,G16)),AND(G16,OR(G14,G15))),1,0)</f>
        <v>0</v>
      </c>
      <c r="F17" s="144"/>
      <c r="G17" s="114"/>
      <c r="H17" s="131"/>
      <c r="I17" s="131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23" t="s">
        <v>36</v>
      </c>
    </row>
    <row r="18">
      <c r="A18" s="103">
        <v>3.0</v>
      </c>
      <c r="B18" s="145">
        <v>16.0</v>
      </c>
      <c r="C18" s="111" t="s">
        <v>23</v>
      </c>
      <c r="D18" s="146" t="s">
        <v>34</v>
      </c>
      <c r="E18" s="146" t="s">
        <v>34</v>
      </c>
      <c r="F18" s="146" t="s">
        <v>34</v>
      </c>
      <c r="G18" s="146" t="s">
        <v>34</v>
      </c>
      <c r="H18" s="146" t="s">
        <v>34</v>
      </c>
      <c r="I18" s="131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6" t="s">
        <v>36</v>
      </c>
    </row>
    <row r="19">
      <c r="A19" s="117">
        <v>3.0</v>
      </c>
      <c r="B19" s="147">
        <v>17.0</v>
      </c>
      <c r="C19" s="147" t="s">
        <v>24</v>
      </c>
      <c r="D19" s="148"/>
      <c r="E19" s="148"/>
      <c r="F19" s="149"/>
      <c r="G19" s="149"/>
      <c r="H19" s="149"/>
      <c r="I19" s="150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2" t="s">
        <v>36</v>
      </c>
    </row>
    <row r="20">
      <c r="A20" s="153"/>
      <c r="B20" s="153">
        <v>18.0</v>
      </c>
      <c r="C20" s="154" t="s">
        <v>25</v>
      </c>
      <c r="D20" s="155" t="str">
        <f>IF(OR(EQ(D14,"Y"),EQ(D15,"Y"),EQ(D16,"Y"),EQ(D17,"Y")),"Y","N")</f>
        <v>N</v>
      </c>
      <c r="E20" s="156"/>
      <c r="F20" s="156"/>
      <c r="G20" s="156"/>
      <c r="H20" s="156"/>
      <c r="I20" s="156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16" t="s">
        <v>36</v>
      </c>
    </row>
    <row r="21">
      <c r="A21" s="158">
        <v>4.0</v>
      </c>
      <c r="B21" s="159">
        <v>19.0</v>
      </c>
      <c r="C21" s="159" t="s">
        <v>40</v>
      </c>
      <c r="D21" s="160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2"/>
    </row>
    <row r="22">
      <c r="D22" s="163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5"/>
    </row>
    <row r="23">
      <c r="D23" s="163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2"/>
    </row>
    <row r="24">
      <c r="D24" s="163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5"/>
    </row>
    <row r="25">
      <c r="A25" s="166"/>
      <c r="B25" s="166"/>
      <c r="C25" s="167" t="s">
        <v>41</v>
      </c>
      <c r="D25" s="167" t="s">
        <v>34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68" t="s">
        <v>43</v>
      </c>
      <c r="B26" s="169"/>
      <c r="C26" s="170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2"/>
    </row>
    <row r="27">
      <c r="A27" s="168" t="s">
        <v>44</v>
      </c>
      <c r="B27" s="169"/>
      <c r="C27" s="170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4"/>
    </row>
    <row r="28">
      <c r="A28" s="168" t="s">
        <v>45</v>
      </c>
      <c r="B28" s="169"/>
      <c r="C28" s="170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2"/>
    </row>
    <row r="29">
      <c r="A29" s="168" t="s">
        <v>46</v>
      </c>
      <c r="B29" s="169"/>
      <c r="C29" s="170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4"/>
    </row>
    <row r="30">
      <c r="A30" s="175"/>
      <c r="B30" s="175"/>
      <c r="C30" s="17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6" t="s">
        <v>47</v>
      </c>
      <c r="B31" s="177"/>
      <c r="C31" s="17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>
      <c r="A32" s="179" t="s">
        <v>43</v>
      </c>
      <c r="B32" s="180"/>
      <c r="C32" s="181" t="s">
        <v>48</v>
      </c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</row>
    <row r="33">
      <c r="A33" s="183" t="s">
        <v>44</v>
      </c>
      <c r="B33" s="177"/>
      <c r="C33" s="183" t="s">
        <v>49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>
      <c r="A34" s="179" t="s">
        <v>45</v>
      </c>
      <c r="B34" s="180"/>
      <c r="C34" s="179" t="s">
        <v>50</v>
      </c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</row>
    <row r="35">
      <c r="A35" s="183" t="s">
        <v>46</v>
      </c>
      <c r="B35" s="177"/>
      <c r="C35" s="184" t="s">
        <v>51</v>
      </c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