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<sst xmlns="http://schemas.openxmlformats.org/spreadsheetml/2006/main" count="377" uniqueCount="52">
  <si>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</si>
  <si>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</si>
  <si>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</si>
  <si>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</si>
  <si>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</si>
  <si>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</si>
  <si>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</si>
  <si>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</si>
  <si>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</si>
  <si>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</si>
  <si>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</si>
  <si>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</si>
  <si>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</si>
  <si>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</si>
  <si>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</si>
  <si>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</si>
  <si>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</si>
  <si>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</si>
  <si>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</si>
  <si>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</si>
  <si>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</si>
  <si>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</si>
  <si>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</si>
  <si>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</si>
  <si>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</si>
  <si>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</si>
  <si>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</si>
  <si>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</si>
  <si>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</si>
  <si>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</si>
  <si>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</si>
  <si>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</si>
  <si>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</si>
  <si>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</si>
  <si>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</si>
  <si>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</si>
  <si>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Journal</t>
  </si>
  <si>
    <t>Microprocessors and Microsystems</t>
  </si>
  <si>
    <t>AIDoart</t>
  </si>
  <si>
    <t>Project paper</t>
  </si>
  <si>
    <t>Future research directions (as stated by authors, if any)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</si>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</sst>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0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7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1" fillId="4" fontId="7" numFmtId="1" xfId="0" applyAlignment="1" applyBorder="1" applyFont="1" applyNumberFormat="1">
      <alignment horizontal="left" readingOrder="0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8" numFmtId="0" xfId="0" applyAlignment="1" applyBorder="1" applyFont="1">
      <alignment horizontal="left" readingOrder="0" vertical="center"/>
    </xf>
    <xf borderId="5" fillId="3" fontId="9" numFmtId="0" xfId="0" applyAlignment="1" applyBorder="1" applyFont="1">
      <alignment horizontal="left" readingOrder="0" vertical="center"/>
    </xf>
    <xf borderId="5" fillId="3" fontId="10" numFmtId="1" xfId="0" applyAlignment="1" applyBorder="1" applyFont="1" applyNumberFormat="1">
      <alignment horizontal="left" readingOrder="0" vertical="center"/>
    </xf>
    <xf borderId="6" fillId="3" fontId="8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1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2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3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3" fillId="4" fontId="6" numFmtId="0" xfId="0" applyBorder="1" applyFont="1"/>
    <xf borderId="1" fillId="5" fontId="12" numFmtId="1" xfId="0" applyAlignment="1" applyBorder="1" applyFill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" fillId="4" fontId="13" numFmtId="1" xfId="0" applyAlignment="1" applyBorder="1" applyFont="1" applyNumberFormat="1">
      <alignment horizontal="left" vertical="center"/>
    </xf>
    <xf borderId="14" fillId="4" fontId="13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3" fillId="3" fontId="6" numFmtId="0" xfId="0" applyBorder="1" applyFont="1"/>
    <xf borderId="1" fillId="3" fontId="12" numFmtId="1" xfId="0" applyAlignment="1" applyBorder="1" applyFont="1" applyNumberFormat="1">
      <alignment horizontal="left" vertical="center"/>
    </xf>
    <xf borderId="1" fillId="3" fontId="13" numFmtId="1" xfId="0" applyAlignment="1" applyBorder="1" applyFont="1" applyNumberFormat="1">
      <alignment horizontal="left" vertical="center"/>
    </xf>
    <xf borderId="14" fillId="3" fontId="13" numFmtId="0" xfId="0" applyAlignment="1" applyBorder="1" applyFont="1">
      <alignment horizontal="left" readingOrder="0" vertical="center"/>
    </xf>
    <xf borderId="1" fillId="6" fontId="12" numFmtId="1" xfId="0" applyAlignment="1" applyBorder="1" applyFill="1" applyFont="1" applyNumberFormat="1">
      <alignment horizontal="left" vertical="center"/>
    </xf>
    <xf borderId="14" fillId="3" fontId="13" numFmtId="1" xfId="0" applyAlignment="1" applyBorder="1" applyFont="1" applyNumberFormat="1">
      <alignment horizontal="left" vertical="center"/>
    </xf>
    <xf borderId="14" fillId="4" fontId="13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2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6" fillId="3" fontId="13" numFmtId="1" xfId="0" applyAlignment="1" applyBorder="1" applyFont="1" applyNumberFormat="1">
      <alignment horizontal="left" vertical="center"/>
    </xf>
    <xf borderId="17" fillId="3" fontId="13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shrinkToFit="0" vertical="top" wrapText="1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2" numFmtId="1" xfId="0" applyAlignment="1" applyBorder="1" applyFont="1" applyNumberFormat="1">
      <alignment vertical="center"/>
    </xf>
    <xf borderId="8" fillId="4" fontId="12" numFmtId="0" xfId="0" applyAlignment="1" applyBorder="1" applyFont="1">
      <alignment vertical="center"/>
    </xf>
    <xf borderId="8" fillId="4" fontId="12" numFmtId="1" xfId="0" applyAlignment="1" applyBorder="1" applyFont="1" applyNumberFormat="1">
      <alignment horizontal="left" vertical="center"/>
    </xf>
    <xf borderId="8" fillId="4" fontId="13" numFmtId="1" xfId="0" applyAlignment="1" applyBorder="1" applyFont="1" applyNumberFormat="1">
      <alignment horizontal="left" vertical="center"/>
    </xf>
    <xf borderId="8" fillId="4" fontId="13" numFmtId="0" xfId="0" applyAlignment="1" applyBorder="1" applyFont="1">
      <alignment vertical="center"/>
    </xf>
    <xf borderId="19" fillId="4" fontId="13" numFmtId="0" xfId="0" applyAlignment="1" applyBorder="1" applyFont="1">
      <alignment horizontal="left" readingOrder="0" vertical="center"/>
    </xf>
    <xf borderId="1" fillId="5" fontId="12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3" fontId="13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4" fontId="13" numFmtId="1" xfId="0" applyAlignment="1" applyBorder="1" applyFont="1" applyNumberFormat="1">
      <alignment vertical="center"/>
    </xf>
    <xf borderId="1" fillId="6" fontId="12" numFmtId="1" xfId="0" applyAlignment="1" applyBorder="1" applyFont="1" applyNumberFormat="1">
      <alignment vertical="center"/>
    </xf>
    <xf borderId="16" fillId="6" fontId="12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6" fillId="3" fontId="13" numFmtId="1" xfId="0" applyAlignment="1" applyBorder="1" applyFont="1" applyNumberFormat="1">
      <alignment vertical="center"/>
    </xf>
    <xf borderId="17" fillId="3" fontId="13" numFmtId="0" xfId="0" applyAlignment="1" applyBorder="1" applyFont="1">
      <alignment horizontal="left" readingOrder="0" vertical="center"/>
    </xf>
    <xf borderId="8" fillId="4" fontId="12" numFmtId="1" xfId="0" applyAlignment="1" applyBorder="1" applyFont="1" applyNumberFormat="1">
      <alignment vertical="center"/>
    </xf>
    <xf borderId="8" fillId="4" fontId="13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4" numFmtId="0" xfId="0" applyFont="1"/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10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0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10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>IF('1'!D4='2'!D4, '1'!D4, IF(OnlyForConflictsResolution!D4="Y", IF(OR('1'!D4="Y", '2'!D4="Y"), "Y", "N"), IF(OR('1'!D4="N", '2'!D4="N"), "N", "Y")))
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>IF('1'!D5='2'!D5, '1'!D5, IF(OnlyForConflictsResolution!D5="Y", IF(OR('1'!D5="Y", '2'!D5="Y"), "Y", "N"), IF(OR('1'!D5="N", '2'!D5="N"), "N", "Y")))
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18" t="str">
        <f>IF('1'!D6='2'!D6, '1'!D6, IF(OnlyForConflictsResolution!D6="Y", IF(OR('1'!D6="Y", '2'!D6="Y"), "Y", "N"), IF(OR('1'!D6="N", '2'!D6="N"), "N", "Y")))
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>IF('1'!D7='2'!D7, '1'!D7, IF(OnlyForConflictsResolution!D7="Y", IF(OR('1'!D7="Y", '2'!D7="Y"), "Y", "N"), IF(OR('1'!D7="N", '2'!D7="N"), "N", "Y")))
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18" t="str">
        <f>IF('1'!D8='2'!D8, '1'!D8, IF(OnlyForConflictsResolution!D8="Y", IF(OR('1'!D8="Y", '2'!D8="Y"), "Y", "N"), IF(OR('1'!D8="N", '2'!D8="N"), "N", "Y")))
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>IF('1'!D9='2'!D9, '1'!D9, IF(OnlyForConflictsResolution!D9="Y", IF(OR('1'!D9="Y", '2'!D9="Y"), "Y", "N"), IF(OR('1'!D9="N", '2'!D9="N"), "N", "Y")))
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18" t="str">
        <f>IF('1'!D10='2'!D10, '1'!D10, IF(OnlyForConflictsResolution!D10="Y", IF(OR('1'!D10="Y", '2'!D10="Y"), "Y", "N"), IF(OR('1'!D10="N", '2'!D10="N"), "N", "Y")))
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>IF('1'!D11='2'!D11, '1'!D11, IF(OnlyForConflictsResolution!D11="Y", IF(OR('1'!D11="Y", '2'!D11="Y"), "Y", "N"), IF(OR('1'!D11="N", '2'!D11="N"), "N", "Y")))
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6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7" t="str">
        <f t="shared" si="13"/>
        <v>Microprocessors and Microsystems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18" t="str">
        <f>IF('1'!D14='2'!D14, '1'!D14, IF(OnlyForConflictsResolution!D14="Y", IF(OR('1'!D14="Y", '2'!D14="Y"), "Y", "N"), IF(OR('1'!D14="N", '2'!D14="N"), "N", "Y")))
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3" t="str">
        <f>IF('1'!D15='2'!D15, '1'!D15, IF(OnlyForConflictsResolution!D15="Y", IF(OR('1'!D15="Y", '2'!D15="Y"), "Y", "N"), IF(OR('1'!D15="N", '2'!D15="N"), "N", "Y")))
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18" t="str">
        <f>IF('1'!D16='2'!D16, '1'!D16, IF(OnlyForConflictsResolution!D16="Y", IF(OR('1'!D16="Y", '2'!D16="Y"), "Y", "N"), IF(OR('1'!D16="N", '2'!D16="N"), "N", "Y")))
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3" t="str">
        <f>IF('1'!D17='2'!D17, '1'!D17, IF(OnlyForConflictsResolution!D17="Y", IF(OR('1'!D17="Y", '2'!D17="Y"), "Y", "N"), IF(OR('1'!D17="N", '2'!D17="N"), "N", "Y")))
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28">
        <v>16.0</v>
      </c>
      <c r="B18" s="28" t="s">
        <v>23</v>
      </c>
      <c r="C18" s="29" t="str">
        <f>K47</f>
        <v>n.a.</v>
      </c>
      <c r="D18" s="29" t="str">
        <f>K48</f>
        <v>n.a.</v>
      </c>
      <c r="E18" s="29" t="str">
        <f>K49</f>
        <v>n.a.</v>
      </c>
      <c r="F18" s="29" t="str">
        <f>K50</f>
        <v>n.a.</v>
      </c>
      <c r="G18" s="29" t="str">
        <f>K52</f>
        <v>n.a.</v>
      </c>
      <c r="H18" s="29" t="str">
        <f>K52</f>
        <v>n.a.</v>
      </c>
      <c r="I18" s="29" t="str">
        <f>K53</f>
        <v>n.a.</v>
      </c>
      <c r="J18" s="29" t="str">
        <f>K54</f>
        <v>n.a.</v>
      </c>
      <c r="K18" s="29" t="str">
        <f>K55</f>
        <v>n.a.</v>
      </c>
      <c r="L18" s="29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0">
        <v>17.0</v>
      </c>
      <c r="B19" s="30" t="s">
        <v>24</v>
      </c>
      <c r="C19" s="31" t="str">
        <f>K57</f>
        <v>AIDoart</v>
      </c>
      <c r="D19" s="31" t="str">
        <f>K58</f>
        <v>Project paper</v>
      </c>
      <c r="E19" s="31" t="str">
        <f>K59</f>
        <v>n.a.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3">
        <v>18.0</v>
      </c>
      <c r="B20" s="34" t="s">
        <v>25</v>
      </c>
      <c r="C20" s="35" t="str">
        <f>IF('1'!D20='2'!D20, '1'!D20, IF(OnlyForConflictsResolution!D20="Y", IF(OR('1'!D20="Y", '2'!D20="Y"), "Y", "N"), IF(OR('1'!D20="N", '2'!D20="N"), "N", "Y")))
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>
      <c r="A25" s="57"/>
      <c r="B25" s="21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>
      <c r="A26" s="64"/>
      <c r="B26" s="16">
        <v>2.0</v>
      </c>
      <c r="C26" s="58" t="str">
        <f>'1'!F$3</f>
        <v>n.a.</v>
      </c>
      <c r="D26" s="58" t="str">
        <f>'1'!G$3</f>
        <v>n.a.</v>
      </c>
      <c r="E26" s="65" t="str">
        <f t="shared" si="18"/>
        <v>n.a. n.a.</v>
      </c>
      <c r="F26" s="65"/>
      <c r="G26" s="65"/>
      <c r="H26" s="65"/>
      <c r="I26" s="65" t="str">
        <f>IFERROR(__xludf.DUMMYFUNCTION("IFERROR(SPLIT($G26,"" ""),"""")"),"")</f>
        <v/>
      </c>
      <c r="J26" s="65"/>
      <c r="K26" s="66" t="str">
        <f t="shared" ref="K26:L26" si="19">IF(NOT(I26=""),I26,"n.a.")</f>
        <v>n.a.</v>
      </c>
      <c r="L26" s="66" t="str">
        <f t="shared" si="19"/>
        <v>n.a.</v>
      </c>
      <c r="M26" s="67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>
      <c r="A27" s="57"/>
      <c r="B27" s="21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>
      <c r="A28" s="64"/>
      <c r="B28" s="16">
        <v>1.0</v>
      </c>
      <c r="C28" s="68" t="str">
        <f>'2'!D$3</f>
        <v>n.a.</v>
      </c>
      <c r="D28" s="68" t="str">
        <f>'2'!E$3</f>
        <v>n.a.</v>
      </c>
      <c r="E28" s="65" t="str">
        <f t="shared" si="18"/>
        <v>n.a. n.a.</v>
      </c>
      <c r="F28" s="65"/>
      <c r="G28" s="65"/>
      <c r="H28" s="65"/>
      <c r="I28" s="65" t="str">
        <f>IFERROR(__xludf.DUMMYFUNCTION("IFERROR(SPLIT($G28,"" ""),"""")"),"")</f>
        <v/>
      </c>
      <c r="J28" s="65"/>
      <c r="K28" s="66" t="str">
        <f t="shared" ref="K28:L28" si="21">IF(NOT(I28=""),I28,"n.a.")</f>
        <v>n.a.</v>
      </c>
      <c r="L28" s="66" t="str">
        <f t="shared" si="21"/>
        <v>n.a.</v>
      </c>
      <c r="M28" s="67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>
      <c r="A29" s="57"/>
      <c r="B29" s="21">
        <v>2.0</v>
      </c>
      <c r="C29" s="68" t="str">
        <f>'2'!F$3</f>
        <v>n.a.</v>
      </c>
      <c r="D29" s="68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>
      <c r="A30" s="64"/>
      <c r="B30" s="16">
        <v>3.0</v>
      </c>
      <c r="C30" s="68" t="str">
        <f>'2'!H$3</f>
        <v>n.a.</v>
      </c>
      <c r="D30" s="68" t="str">
        <f>'2'!I$3</f>
        <v>n.a.</v>
      </c>
      <c r="E30" s="65" t="str">
        <f t="shared" si="18"/>
        <v>n.a. n.a.</v>
      </c>
      <c r="F30" s="65"/>
      <c r="G30" s="65"/>
      <c r="H30" s="65"/>
      <c r="I30" s="65" t="str">
        <f>IFERROR(__xludf.DUMMYFUNCTION("IFERROR(SPLIT($G30,"" ""),"""")"),"")</f>
        <v/>
      </c>
      <c r="J30" s="65"/>
      <c r="K30" s="66" t="str">
        <f t="shared" ref="K30:L30" si="23">IF(NOT(I30=""),I30,"n.a.")</f>
        <v>n.a.</v>
      </c>
      <c r="L30" s="66" t="str">
        <f t="shared" si="23"/>
        <v>n.a.</v>
      </c>
      <c r="M30" s="67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>
      <c r="A31" s="57"/>
      <c r="B31" s="21">
        <v>4.0</v>
      </c>
      <c r="C31" s="68" t="str">
        <f>'2'!J$3</f>
        <v>n.a.</v>
      </c>
      <c r="D31" s="68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>
      <c r="A32" s="64"/>
      <c r="B32" s="16">
        <v>5.0</v>
      </c>
      <c r="C32" s="68" t="str">
        <f>'2'!L$3</f>
        <v>n.a.</v>
      </c>
      <c r="D32" s="68" t="str">
        <f>'2'!M$3</f>
        <v>n.a.</v>
      </c>
      <c r="E32" s="65" t="str">
        <f t="shared" si="18"/>
        <v>n.a. n.a.</v>
      </c>
      <c r="F32" s="65"/>
      <c r="G32" s="65"/>
      <c r="H32" s="65"/>
      <c r="I32" s="65" t="str">
        <f>IFERROR(__xludf.DUMMYFUNCTION("IFERROR(SPLIT($G32,"" ""),"""")"),"")</f>
        <v/>
      </c>
      <c r="J32" s="65"/>
      <c r="K32" s="66" t="str">
        <f t="shared" ref="K32:L32" si="25">IF(NOT(I32=""),I32,"n.a.")</f>
        <v>n.a.</v>
      </c>
      <c r="L32" s="66" t="str">
        <f t="shared" si="25"/>
        <v>n.a.</v>
      </c>
      <c r="M32" s="67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>
      <c r="A33" s="57"/>
      <c r="B33" s="21">
        <v>6.0</v>
      </c>
      <c r="C33" s="68" t="str">
        <f>'2'!N$3</f>
        <v>n.a.</v>
      </c>
      <c r="D33" s="68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>
      <c r="A34" s="64"/>
      <c r="B34" s="16">
        <v>7.0</v>
      </c>
      <c r="C34" s="68" t="str">
        <f>'2'!P$3</f>
        <v>n.a.</v>
      </c>
      <c r="D34" s="68" t="str">
        <f>'2'!Q$3</f>
        <v>n.a.</v>
      </c>
      <c r="E34" s="65" t="str">
        <f t="shared" si="18"/>
        <v>n.a. n.a.</v>
      </c>
      <c r="F34" s="65"/>
      <c r="G34" s="65"/>
      <c r="H34" s="65"/>
      <c r="I34" s="65" t="str">
        <f>IFERROR(__xludf.DUMMYFUNCTION("IFERROR(SPLIT($G34,"" ""),"""")"),"")</f>
        <v/>
      </c>
      <c r="J34" s="65"/>
      <c r="K34" s="66"/>
      <c r="L34" s="66"/>
      <c r="M34" s="69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>
      <c r="A35" s="57"/>
      <c r="B35" s="21">
        <v>8.0</v>
      </c>
      <c r="C35" s="68" t="str">
        <f>'2'!R$3</f>
        <v>n.a.</v>
      </c>
      <c r="D35" s="68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70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>
      <c r="A36" s="71"/>
      <c r="B36" s="72">
        <v>9.0</v>
      </c>
      <c r="C36" s="73" t="str">
        <f>'2'!T$3</f>
        <v>n.a.</v>
      </c>
      <c r="D36" s="73" t="str">
        <f>'2'!U$3</f>
        <v>n.a.</v>
      </c>
      <c r="E36" s="74" t="str">
        <f t="shared" si="18"/>
        <v>n.a. n.a.</v>
      </c>
      <c r="F36" s="74"/>
      <c r="G36" s="74"/>
      <c r="H36" s="74"/>
      <c r="I36" s="65" t="str">
        <f>IFERROR(__xludf.DUMMYFUNCTION("IFERROR(SPLIT($G36,"" ""),"""")"),"")</f>
        <v/>
      </c>
      <c r="J36" s="74"/>
      <c r="K36" s="75"/>
      <c r="L36" s="75"/>
      <c r="M36" s="76"/>
      <c r="N36" s="77"/>
      <c r="O36" s="77"/>
      <c r="P36" s="77"/>
      <c r="Q36" s="77"/>
      <c r="R36" s="77"/>
      <c r="S36" s="77"/>
      <c r="T36" s="77"/>
      <c r="U36" s="78"/>
      <c r="V36" s="56"/>
      <c r="W36" s="56"/>
      <c r="X36" s="45"/>
      <c r="Y36" s="45"/>
      <c r="Z36" s="45"/>
    </row>
    <row r="37">
      <c r="A37" s="79">
        <v>10.0</v>
      </c>
      <c r="B37" s="80"/>
      <c r="C37" s="81" t="str">
        <f>'1'!D12</f>
        <v>n.a.</v>
      </c>
      <c r="D37" s="82"/>
      <c r="E37" s="82"/>
      <c r="F37" s="82"/>
      <c r="G37" s="82" t="str">
        <f>IFERROR(__xludf.DUMMYFUNCTION("IFNA(UNIQUE(FILTER(C37:C46, C37:C46&lt;&gt;""n.a."")),""n.a."")"),"n.a.")</f>
        <v>n.a.</v>
      </c>
      <c r="H37" s="82"/>
      <c r="I37" s="83" t="str">
        <f t="shared" ref="I37:I66" si="27">G37</f>
        <v>n.a.</v>
      </c>
      <c r="J37" s="82"/>
      <c r="K37" s="84" t="str">
        <f t="shared" ref="K37:K68" si="28">IF(NOT(I37=""),I37,"n.a.")</f>
        <v>n.a.</v>
      </c>
      <c r="L37" s="85"/>
      <c r="M37" s="86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>
      <c r="A38" s="64"/>
      <c r="B38" s="16"/>
      <c r="C38" s="87" t="str">
        <f>'1'!E12</f>
        <v>n.a.</v>
      </c>
      <c r="D38" s="88"/>
      <c r="E38" s="88"/>
      <c r="F38" s="88"/>
      <c r="G38" s="88"/>
      <c r="H38" s="88"/>
      <c r="I38" s="65" t="str">
        <f t="shared" si="27"/>
        <v/>
      </c>
      <c r="J38" s="88"/>
      <c r="K38" s="66" t="str">
        <f t="shared" si="28"/>
        <v>n.a.</v>
      </c>
      <c r="L38" s="89"/>
      <c r="M38" s="67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>
      <c r="A39" s="57"/>
      <c r="B39" s="21"/>
      <c r="C39" s="87" t="str">
        <f>'1'!F12</f>
        <v>n.a.</v>
      </c>
      <c r="D39" s="90"/>
      <c r="E39" s="90"/>
      <c r="F39" s="90"/>
      <c r="G39" s="90"/>
      <c r="H39" s="90"/>
      <c r="I39" s="59" t="str">
        <f t="shared" si="27"/>
        <v/>
      </c>
      <c r="J39" s="90"/>
      <c r="K39" s="60" t="str">
        <f t="shared" si="28"/>
        <v>n.a.</v>
      </c>
      <c r="L39" s="91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>
      <c r="A40" s="64"/>
      <c r="B40" s="16"/>
      <c r="C40" s="87" t="str">
        <f>'1'!G12</f>
        <v>n.a.</v>
      </c>
      <c r="D40" s="88"/>
      <c r="E40" s="88"/>
      <c r="F40" s="88"/>
      <c r="G40" s="88"/>
      <c r="H40" s="88"/>
      <c r="I40" s="65" t="str">
        <f t="shared" si="27"/>
        <v/>
      </c>
      <c r="J40" s="88"/>
      <c r="K40" s="66" t="str">
        <f t="shared" si="28"/>
        <v>n.a.</v>
      </c>
      <c r="L40" s="89"/>
      <c r="M40" s="67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>
      <c r="A41" s="57"/>
      <c r="B41" s="21"/>
      <c r="C41" s="87" t="str">
        <f>'1'!H12</f>
        <v>n.a.</v>
      </c>
      <c r="D41" s="90"/>
      <c r="E41" s="90"/>
      <c r="F41" s="90"/>
      <c r="G41" s="90"/>
      <c r="H41" s="90"/>
      <c r="I41" s="59" t="str">
        <f t="shared" si="27"/>
        <v/>
      </c>
      <c r="J41" s="90"/>
      <c r="K41" s="60" t="str">
        <f t="shared" si="28"/>
        <v>n.a.</v>
      </c>
      <c r="L41" s="91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>
      <c r="A42" s="64"/>
      <c r="B42" s="16"/>
      <c r="C42" s="92" t="str">
        <f>'2'!D12</f>
        <v>n.a.</v>
      </c>
      <c r="D42" s="88"/>
      <c r="E42" s="88"/>
      <c r="F42" s="88"/>
      <c r="G42" s="88"/>
      <c r="H42" s="88"/>
      <c r="I42" s="65" t="str">
        <f t="shared" si="27"/>
        <v/>
      </c>
      <c r="J42" s="88"/>
      <c r="K42" s="66" t="str">
        <f t="shared" si="28"/>
        <v>n.a.</v>
      </c>
      <c r="L42" s="89"/>
      <c r="M42" s="67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>
      <c r="A43" s="57"/>
      <c r="B43" s="21"/>
      <c r="C43" s="92" t="str">
        <f>'2'!E12</f>
        <v>n.a.</v>
      </c>
      <c r="D43" s="90"/>
      <c r="E43" s="90"/>
      <c r="F43" s="90"/>
      <c r="G43" s="90"/>
      <c r="H43" s="90"/>
      <c r="I43" s="59" t="str">
        <f t="shared" si="27"/>
        <v/>
      </c>
      <c r="J43" s="90"/>
      <c r="K43" s="60" t="str">
        <f t="shared" si="28"/>
        <v>n.a.</v>
      </c>
      <c r="L43" s="91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>
      <c r="A44" s="64"/>
      <c r="B44" s="16"/>
      <c r="C44" s="92" t="str">
        <f>'2'!F12</f>
        <v>n.a.</v>
      </c>
      <c r="D44" s="88"/>
      <c r="E44" s="88"/>
      <c r="F44" s="88"/>
      <c r="G44" s="88"/>
      <c r="H44" s="88"/>
      <c r="I44" s="65" t="str">
        <f t="shared" si="27"/>
        <v/>
      </c>
      <c r="J44" s="88"/>
      <c r="K44" s="66" t="str">
        <f t="shared" si="28"/>
        <v>n.a.</v>
      </c>
      <c r="L44" s="89"/>
      <c r="M44" s="67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>
      <c r="A45" s="57"/>
      <c r="B45" s="21"/>
      <c r="C45" s="92" t="str">
        <f>'2'!G12</f>
        <v>n.a.</v>
      </c>
      <c r="D45" s="90"/>
      <c r="E45" s="90"/>
      <c r="F45" s="90"/>
      <c r="G45" s="90"/>
      <c r="H45" s="90"/>
      <c r="I45" s="59" t="str">
        <f t="shared" si="27"/>
        <v/>
      </c>
      <c r="J45" s="90"/>
      <c r="K45" s="60" t="str">
        <f t="shared" si="28"/>
        <v>n.a.</v>
      </c>
      <c r="L45" s="91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>
      <c r="A46" s="71"/>
      <c r="B46" s="72"/>
      <c r="C46" s="93" t="str">
        <f>'2'!H12</f>
        <v>n.a.</v>
      </c>
      <c r="D46" s="94"/>
      <c r="E46" s="94"/>
      <c r="F46" s="94"/>
      <c r="G46" s="94"/>
      <c r="H46" s="94"/>
      <c r="I46" s="74" t="str">
        <f t="shared" si="27"/>
        <v/>
      </c>
      <c r="J46" s="94"/>
      <c r="K46" s="75" t="str">
        <f t="shared" si="28"/>
        <v>n.a.</v>
      </c>
      <c r="L46" s="95"/>
      <c r="M46" s="96">
        <v>10.0</v>
      </c>
      <c r="N46" s="77"/>
      <c r="O46" s="77"/>
      <c r="P46" s="77"/>
      <c r="Q46" s="77"/>
      <c r="R46" s="77"/>
      <c r="S46" s="77"/>
      <c r="T46" s="77"/>
      <c r="U46" s="78"/>
      <c r="V46" s="56"/>
      <c r="W46" s="56"/>
      <c r="X46" s="45"/>
      <c r="Y46" s="45"/>
      <c r="Z46" s="45"/>
    </row>
    <row r="47">
      <c r="A47" s="79">
        <v>16.0</v>
      </c>
      <c r="B47" s="80"/>
      <c r="C47" s="81" t="str">
        <f>'1'!D18</f>
        <v>n.a.</v>
      </c>
      <c r="D47" s="82"/>
      <c r="E47" s="82"/>
      <c r="F47" s="82"/>
      <c r="G47" s="82" t="str">
        <f>IFERROR(__xludf.DUMMYFUNCTION("IFNA(UNIQUE(FILTER(C47:C56, C47:C56&lt;&gt;""n.a."")),""n.a."")"),"n.a.")</f>
        <v>n.a.</v>
      </c>
      <c r="H47" s="82"/>
      <c r="I47" s="83" t="str">
        <f t="shared" si="27"/>
        <v>n.a.</v>
      </c>
      <c r="J47" s="82"/>
      <c r="K47" s="84" t="str">
        <f t="shared" si="28"/>
        <v>n.a.</v>
      </c>
      <c r="L47" s="85"/>
      <c r="M47" s="86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>
      <c r="A48" s="64"/>
      <c r="B48" s="16"/>
      <c r="C48" s="87" t="str">
        <f>'1'!E18</f>
        <v>n.a.</v>
      </c>
      <c r="D48" s="88"/>
      <c r="E48" s="88"/>
      <c r="F48" s="88"/>
      <c r="G48" s="88"/>
      <c r="H48" s="88"/>
      <c r="I48" s="65" t="str">
        <f t="shared" si="27"/>
        <v/>
      </c>
      <c r="J48" s="88"/>
      <c r="K48" s="66" t="str">
        <f t="shared" si="28"/>
        <v>n.a.</v>
      </c>
      <c r="L48" s="89"/>
      <c r="M48" s="67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>
      <c r="A49" s="57"/>
      <c r="B49" s="21"/>
      <c r="C49" s="87" t="str">
        <f>'1'!F18</f>
        <v>n.a.</v>
      </c>
      <c r="D49" s="90"/>
      <c r="E49" s="90"/>
      <c r="F49" s="90"/>
      <c r="G49" s="90"/>
      <c r="H49" s="90"/>
      <c r="I49" s="59" t="str">
        <f t="shared" si="27"/>
        <v/>
      </c>
      <c r="J49" s="90"/>
      <c r="K49" s="60" t="str">
        <f t="shared" si="28"/>
        <v>n.a.</v>
      </c>
      <c r="L49" s="91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>
      <c r="A50" s="64"/>
      <c r="B50" s="16"/>
      <c r="C50" s="87" t="str">
        <f>'1'!G18</f>
        <v>n.a.</v>
      </c>
      <c r="D50" s="88"/>
      <c r="E50" s="88"/>
      <c r="F50" s="88"/>
      <c r="G50" s="88"/>
      <c r="H50" s="88"/>
      <c r="I50" s="65" t="str">
        <f t="shared" si="27"/>
        <v/>
      </c>
      <c r="J50" s="88"/>
      <c r="K50" s="66" t="str">
        <f t="shared" si="28"/>
        <v>n.a.</v>
      </c>
      <c r="L50" s="89"/>
      <c r="M50" s="67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>
      <c r="A51" s="57"/>
      <c r="B51" s="21"/>
      <c r="C51" s="87" t="str">
        <f>'1'!H18</f>
        <v>n.a.</v>
      </c>
      <c r="D51" s="90"/>
      <c r="E51" s="90"/>
      <c r="F51" s="90"/>
      <c r="G51" s="90"/>
      <c r="H51" s="90"/>
      <c r="I51" s="59" t="str">
        <f t="shared" si="27"/>
        <v/>
      </c>
      <c r="J51" s="90"/>
      <c r="K51" s="60" t="str">
        <f t="shared" si="28"/>
        <v>n.a.</v>
      </c>
      <c r="L51" s="91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>
      <c r="A52" s="64"/>
      <c r="B52" s="16"/>
      <c r="C52" s="92" t="str">
        <f>'2'!D18</f>
        <v>n.a.</v>
      </c>
      <c r="D52" s="88"/>
      <c r="E52" s="88"/>
      <c r="F52" s="88"/>
      <c r="G52" s="88"/>
      <c r="H52" s="88"/>
      <c r="I52" s="65" t="str">
        <f t="shared" si="27"/>
        <v/>
      </c>
      <c r="J52" s="88"/>
      <c r="K52" s="66" t="str">
        <f t="shared" si="28"/>
        <v>n.a.</v>
      </c>
      <c r="L52" s="89"/>
      <c r="M52" s="67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>
      <c r="A53" s="57"/>
      <c r="B53" s="21"/>
      <c r="C53" s="92" t="str">
        <f>'2'!E18</f>
        <v>n.a.</v>
      </c>
      <c r="D53" s="90"/>
      <c r="E53" s="90"/>
      <c r="F53" s="90"/>
      <c r="G53" s="90"/>
      <c r="H53" s="90"/>
      <c r="I53" s="59" t="str">
        <f t="shared" si="27"/>
        <v/>
      </c>
      <c r="J53" s="90"/>
      <c r="K53" s="60" t="str">
        <f t="shared" si="28"/>
        <v>n.a.</v>
      </c>
      <c r="L53" s="91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>
      <c r="A54" s="64"/>
      <c r="B54" s="16"/>
      <c r="C54" s="92" t="str">
        <f>'2'!F18</f>
        <v>n.a.</v>
      </c>
      <c r="D54" s="88"/>
      <c r="E54" s="88"/>
      <c r="F54" s="88"/>
      <c r="G54" s="88"/>
      <c r="H54" s="88"/>
      <c r="I54" s="65" t="str">
        <f t="shared" si="27"/>
        <v/>
      </c>
      <c r="J54" s="88"/>
      <c r="K54" s="66" t="str">
        <f t="shared" si="28"/>
        <v>n.a.</v>
      </c>
      <c r="L54" s="89"/>
      <c r="M54" s="67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>
      <c r="A55" s="57"/>
      <c r="B55" s="21"/>
      <c r="C55" s="92" t="str">
        <f>'2'!G18</f>
        <v>n.a.</v>
      </c>
      <c r="D55" s="90"/>
      <c r="E55" s="90"/>
      <c r="F55" s="90"/>
      <c r="G55" s="90"/>
      <c r="H55" s="90"/>
      <c r="I55" s="59" t="str">
        <f t="shared" si="27"/>
        <v/>
      </c>
      <c r="J55" s="90"/>
      <c r="K55" s="60" t="str">
        <f t="shared" si="28"/>
        <v>n.a.</v>
      </c>
      <c r="L55" s="91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>
      <c r="A56" s="71"/>
      <c r="B56" s="72"/>
      <c r="C56" s="93" t="str">
        <f>'2'!H18</f>
        <v>n.a.</v>
      </c>
      <c r="D56" s="94"/>
      <c r="E56" s="94"/>
      <c r="F56" s="94"/>
      <c r="G56" s="94"/>
      <c r="H56" s="94"/>
      <c r="I56" s="74" t="str">
        <f t="shared" si="27"/>
        <v/>
      </c>
      <c r="J56" s="94"/>
      <c r="K56" s="75" t="str">
        <f t="shared" si="28"/>
        <v>n.a.</v>
      </c>
      <c r="L56" s="95"/>
      <c r="M56" s="96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>
      <c r="A57" s="79">
        <v>17.0</v>
      </c>
      <c r="B57" s="80"/>
      <c r="C57" s="81" t="str">
        <f>IF(ISBLANK('1'!D19),"n.a.",'1'!D19)</f>
        <v>AIDoart</v>
      </c>
      <c r="D57" s="97"/>
      <c r="E57" s="97"/>
      <c r="F57" s="97"/>
      <c r="G57" s="82" t="str">
        <f>IFERROR(__xludf.DUMMYFUNCTION("IFNA(UNIQUE(FILTER(C57:C66, C57:C66&lt;&gt;""n.a."")),""n.a."")"),"AIDoart")</f>
        <v>AIDoart</v>
      </c>
      <c r="H57" s="97"/>
      <c r="I57" s="83" t="str">
        <f t="shared" si="27"/>
        <v>AIDoart</v>
      </c>
      <c r="J57" s="97"/>
      <c r="K57" s="84" t="str">
        <f t="shared" si="28"/>
        <v>AIDoart</v>
      </c>
      <c r="L57" s="98"/>
      <c r="M57" s="86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>
      <c r="A58" s="64"/>
      <c r="B58" s="16"/>
      <c r="C58" s="87" t="str">
        <f>IF(ISBLANK('1'!E19),"n.a.",'1'!E19)</f>
        <v>Project paper</v>
      </c>
      <c r="D58" s="88"/>
      <c r="E58" s="88"/>
      <c r="F58" s="88"/>
      <c r="G58" s="88" t="str">
        <f>IFERROR(__xludf.DUMMYFUNCTION("""COMPUTED_VALUE"""),"Project paper")</f>
        <v>Project paper</v>
      </c>
      <c r="H58" s="88"/>
      <c r="I58" s="65" t="str">
        <f t="shared" si="27"/>
        <v>Project paper</v>
      </c>
      <c r="J58" s="88"/>
      <c r="K58" s="66" t="str">
        <f t="shared" si="28"/>
        <v>Project paper</v>
      </c>
      <c r="L58" s="89"/>
      <c r="M58" s="67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>
      <c r="A59" s="57"/>
      <c r="B59" s="21"/>
      <c r="C59" s="87" t="str">
        <f>IF(ISBLANK('1'!F19),"n.a.",'1'!F19)</f>
        <v>n.a.</v>
      </c>
      <c r="D59" s="90"/>
      <c r="E59" s="90"/>
      <c r="F59" s="90"/>
      <c r="G59" s="90"/>
      <c r="H59" s="90"/>
      <c r="I59" s="59" t="str">
        <f t="shared" si="27"/>
        <v/>
      </c>
      <c r="J59" s="90"/>
      <c r="K59" s="60" t="str">
        <f t="shared" si="28"/>
        <v>n.a.</v>
      </c>
      <c r="L59" s="91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>
      <c r="A60" s="64"/>
      <c r="B60" s="16"/>
      <c r="C60" s="87" t="str">
        <f>IF(ISBLANK('1'!G19),"n.a.",'1'!G19)</f>
        <v>n.a.</v>
      </c>
      <c r="D60" s="88"/>
      <c r="E60" s="88"/>
      <c r="F60" s="88"/>
      <c r="G60" s="88"/>
      <c r="H60" s="88"/>
      <c r="I60" s="65" t="str">
        <f t="shared" si="27"/>
        <v/>
      </c>
      <c r="J60" s="88"/>
      <c r="K60" s="66" t="str">
        <f t="shared" si="28"/>
        <v>n.a.</v>
      </c>
      <c r="L60" s="89"/>
      <c r="M60" s="67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>
      <c r="A61" s="57"/>
      <c r="B61" s="21"/>
      <c r="C61" s="87" t="str">
        <f>IF(ISBLANK('1'!H19),"n.a.",'1'!H19)</f>
        <v>n.a.</v>
      </c>
      <c r="D61" s="90"/>
      <c r="E61" s="90"/>
      <c r="F61" s="90"/>
      <c r="G61" s="90"/>
      <c r="H61" s="90"/>
      <c r="I61" s="59" t="str">
        <f t="shared" si="27"/>
        <v/>
      </c>
      <c r="J61" s="90"/>
      <c r="K61" s="60" t="str">
        <f t="shared" si="28"/>
        <v>n.a.</v>
      </c>
      <c r="L61" s="91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>
      <c r="A62" s="64"/>
      <c r="B62" s="16"/>
      <c r="C62" s="92" t="str">
        <f>IF(ISBLANK('2'!D19),"n.a.",'2'!D19)</f>
        <v>n.a.</v>
      </c>
      <c r="D62" s="88"/>
      <c r="E62" s="88"/>
      <c r="F62" s="88"/>
      <c r="G62" s="88"/>
      <c r="H62" s="88"/>
      <c r="I62" s="65" t="str">
        <f t="shared" si="27"/>
        <v/>
      </c>
      <c r="J62" s="88"/>
      <c r="K62" s="66" t="str">
        <f t="shared" si="28"/>
        <v>n.a.</v>
      </c>
      <c r="L62" s="89"/>
      <c r="M62" s="67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>
      <c r="A63" s="57"/>
      <c r="B63" s="21"/>
      <c r="C63" s="92" t="str">
        <f>IF(ISBLANK('2'!E19),"n.a.",'2'!E19)</f>
        <v>n.a.</v>
      </c>
      <c r="D63" s="90"/>
      <c r="E63" s="90"/>
      <c r="F63" s="90"/>
      <c r="G63" s="90"/>
      <c r="H63" s="90"/>
      <c r="I63" s="59" t="str">
        <f t="shared" si="27"/>
        <v/>
      </c>
      <c r="J63" s="90"/>
      <c r="K63" s="60" t="str">
        <f t="shared" si="28"/>
        <v>n.a.</v>
      </c>
      <c r="L63" s="91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>
      <c r="A64" s="64"/>
      <c r="B64" s="16"/>
      <c r="C64" s="92" t="str">
        <f>IF(ISBLANK('2'!F19),"n.a.",'2'!F19)</f>
        <v>n.a.</v>
      </c>
      <c r="D64" s="88"/>
      <c r="E64" s="88"/>
      <c r="F64" s="88"/>
      <c r="G64" s="88"/>
      <c r="H64" s="88"/>
      <c r="I64" s="65" t="str">
        <f t="shared" si="27"/>
        <v/>
      </c>
      <c r="J64" s="88"/>
      <c r="K64" s="66" t="str">
        <f t="shared" si="28"/>
        <v>n.a.</v>
      </c>
      <c r="L64" s="89"/>
      <c r="M64" s="67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>
      <c r="A65" s="57"/>
      <c r="B65" s="21"/>
      <c r="C65" s="92" t="str">
        <f>IF(ISBLANK('2'!G19),"n.a.",'2'!G19)</f>
        <v>n.a.</v>
      </c>
      <c r="D65" s="90"/>
      <c r="E65" s="90"/>
      <c r="F65" s="90"/>
      <c r="G65" s="90"/>
      <c r="H65" s="90"/>
      <c r="I65" s="59" t="str">
        <f t="shared" si="27"/>
        <v/>
      </c>
      <c r="J65" s="90"/>
      <c r="K65" s="60" t="str">
        <f t="shared" si="28"/>
        <v>n.a.</v>
      </c>
      <c r="L65" s="91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>
      <c r="A66" s="71"/>
      <c r="B66" s="72"/>
      <c r="C66" s="93" t="str">
        <f>IF(ISBLANK('2'!H19),"n.a.",'2'!H19)</f>
        <v>n.a.</v>
      </c>
      <c r="D66" s="94"/>
      <c r="E66" s="94"/>
      <c r="F66" s="94"/>
      <c r="G66" s="94"/>
      <c r="H66" s="94"/>
      <c r="I66" s="74" t="str">
        <f t="shared" si="27"/>
        <v/>
      </c>
      <c r="J66" s="94"/>
      <c r="K66" s="75" t="str">
        <f t="shared" si="28"/>
        <v>n.a.</v>
      </c>
      <c r="L66" s="95"/>
      <c r="M66" s="96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>
      <c r="A67" s="79">
        <v>13.0</v>
      </c>
      <c r="B67" s="21">
        <v>1.0</v>
      </c>
      <c r="C67" s="13" t="str">
        <f>'1'!D13</f>
        <v>Journal</v>
      </c>
      <c r="D67" s="13" t="str">
        <f>'1'!E13</f>
        <v>Microprocessors and Microsystems</v>
      </c>
      <c r="E67" s="59" t="str">
        <f t="shared" ref="E67:E68" si="29">CONCATENATE(C67,"---",D67)</f>
        <v>Journal---Microprocessors and Microsystems</v>
      </c>
      <c r="F67" s="59"/>
      <c r="G67" s="59" t="str">
        <f>IFERROR(__xludf.DUMMYFUNCTION("IFNA(UNIQUE(FILTER(E67:E68, E67:E68&lt;&gt;""n.a"")),""n.a."")"),"Journal---Microprocessors and Microsystems")</f>
        <v>Journal---Microprocessors and Microsystems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IFERROR(__xludf.DUMMYFUNCTION("""COMPUTED_VALUE"""),"Microprocessors and Microsystems")</f>
        <v>Microprocessors and Microsystems</v>
      </c>
      <c r="K67" s="60" t="str">
        <f t="shared" si="28"/>
        <v>Journal</v>
      </c>
      <c r="L67" s="60" t="str">
        <f>IF(NOT(J67=""),J67,"n.a.")</f>
        <v>Microprocessors and Microsystems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>
      <c r="A68" s="71"/>
      <c r="B68" s="16">
        <v>2.0</v>
      </c>
      <c r="C68" s="26" t="str">
        <f>'2'!D13</f>
        <v>n.a.</v>
      </c>
      <c r="D68" s="26" t="str">
        <f>'2'!E13</f>
        <v/>
      </c>
      <c r="E68" s="65" t="str">
        <f t="shared" si="29"/>
        <v>n.a.---</v>
      </c>
      <c r="F68" s="65"/>
      <c r="G68" s="65" t="str">
        <f>IFERROR(__xludf.DUMMYFUNCTION("""COMPUTED_VALUE"""),"n.a.---")</f>
        <v>n.a.---</v>
      </c>
      <c r="H68" s="65"/>
      <c r="I68" s="65" t="str">
        <f>IFERROR(__xludf.DUMMYFUNCTION("IFERROR(SPLIT($G68,""---""),"""")"),"n.a.")</f>
        <v>n.a.</v>
      </c>
      <c r="J68" s="65"/>
      <c r="K68" s="66" t="str">
        <f t="shared" si="28"/>
        <v>n.a.</v>
      </c>
      <c r="L68" s="66"/>
      <c r="M68" s="67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  <c r="W3" s="113"/>
    </row>
    <row r="4">
      <c r="A4" s="104">
        <v>1.0</v>
      </c>
      <c r="B4" s="114">
        <v>2.0</v>
      </c>
      <c r="C4" s="115" t="s">
        <v>9</v>
      </c>
      <c r="D4" s="116" t="s">
        <v>34</v>
      </c>
      <c r="E4" s="117"/>
      <c r="F4" s="117"/>
      <c r="G4" s="117"/>
      <c r="H4" s="117"/>
      <c r="I4" s="117"/>
      <c r="J4" s="118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 t="s">
        <v>35</v>
      </c>
      <c r="W4" s="121"/>
    </row>
    <row r="5">
      <c r="A5" s="122">
        <v>1.0</v>
      </c>
      <c r="B5" s="123">
        <v>3.0</v>
      </c>
      <c r="C5" s="124" t="s">
        <v>10</v>
      </c>
      <c r="D5" s="125" t="s">
        <v>34</v>
      </c>
      <c r="E5" s="126"/>
      <c r="F5" s="126"/>
      <c r="G5" s="126"/>
      <c r="H5" s="126"/>
      <c r="I5" s="126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7" t="s">
        <v>35</v>
      </c>
      <c r="W5" s="128"/>
    </row>
    <row r="6">
      <c r="A6" s="104">
        <v>1.0</v>
      </c>
      <c r="B6" s="114">
        <v>4.0</v>
      </c>
      <c r="C6" s="115" t="s">
        <v>11</v>
      </c>
      <c r="D6" s="116" t="s">
        <v>34</v>
      </c>
      <c r="E6" s="126"/>
      <c r="F6" s="126"/>
      <c r="G6" s="126"/>
      <c r="H6" s="126"/>
      <c r="I6" s="126"/>
      <c r="J6" s="118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9" t="s">
        <v>35</v>
      </c>
      <c r="W6" s="121"/>
    </row>
    <row r="7">
      <c r="A7" s="122">
        <v>1.0</v>
      </c>
      <c r="B7" s="130">
        <v>5.0</v>
      </c>
      <c r="C7" s="131" t="s">
        <v>12</v>
      </c>
      <c r="D7" s="132" t="s">
        <v>34</v>
      </c>
      <c r="E7" s="133"/>
      <c r="F7" s="133"/>
      <c r="G7" s="133"/>
      <c r="H7" s="133"/>
      <c r="I7" s="133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27" t="s">
        <v>35</v>
      </c>
      <c r="W7" s="128"/>
    </row>
    <row r="8">
      <c r="A8" s="104">
        <v>1.0</v>
      </c>
      <c r="B8" s="134">
        <v>6.0</v>
      </c>
      <c r="C8" s="135" t="s">
        <v>13</v>
      </c>
      <c r="D8" s="136" t="s">
        <v>34</v>
      </c>
      <c r="E8" s="133"/>
      <c r="F8" s="133"/>
      <c r="G8" s="133"/>
      <c r="H8" s="133"/>
      <c r="I8" s="133"/>
      <c r="J8" s="118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9" t="s">
        <v>35</v>
      </c>
      <c r="W8" s="121"/>
    </row>
    <row r="9">
      <c r="A9" s="122">
        <v>1.0</v>
      </c>
      <c r="B9" s="130">
        <v>7.0</v>
      </c>
      <c r="C9" s="131" t="s">
        <v>14</v>
      </c>
      <c r="D9" s="132" t="s">
        <v>34</v>
      </c>
      <c r="E9" s="133"/>
      <c r="F9" s="133"/>
      <c r="G9" s="133"/>
      <c r="H9" s="133"/>
      <c r="I9" s="133"/>
      <c r="J9" s="118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7" t="s">
        <v>35</v>
      </c>
      <c r="W9" s="128"/>
    </row>
    <row r="10">
      <c r="A10" s="104">
        <v>2.0</v>
      </c>
      <c r="B10" s="134">
        <v>8.0</v>
      </c>
      <c r="C10" s="134" t="s">
        <v>15</v>
      </c>
      <c r="D10" s="136" t="s">
        <v>34</v>
      </c>
      <c r="E10" s="137"/>
      <c r="F10" s="137"/>
      <c r="G10" s="137"/>
      <c r="H10" s="137"/>
      <c r="I10" s="137"/>
      <c r="J10" s="11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29" t="s">
        <v>35</v>
      </c>
      <c r="W10" s="139"/>
    </row>
    <row r="11">
      <c r="A11" s="122">
        <v>2.0</v>
      </c>
      <c r="B11" s="130">
        <v>9.0</v>
      </c>
      <c r="C11" s="140" t="s">
        <v>16</v>
      </c>
      <c r="D11" s="141" t="s">
        <v>34</v>
      </c>
      <c r="E11" s="137"/>
      <c r="F11" s="137"/>
      <c r="G11" s="137"/>
      <c r="H11" s="137"/>
      <c r="I11" s="137"/>
      <c r="J11" s="11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27" t="s">
        <v>35</v>
      </c>
      <c r="W11" s="142"/>
    </row>
    <row r="12">
      <c r="A12" s="104" t="s">
        <v>32</v>
      </c>
      <c r="B12" s="134">
        <v>10.0</v>
      </c>
      <c r="C12" s="134" t="s">
        <v>17</v>
      </c>
      <c r="D12" s="136" t="s">
        <v>34</v>
      </c>
      <c r="E12" s="136" t="s">
        <v>34</v>
      </c>
      <c r="F12" s="136" t="s">
        <v>34</v>
      </c>
      <c r="G12" s="136" t="s">
        <v>34</v>
      </c>
      <c r="H12" s="136" t="s">
        <v>34</v>
      </c>
      <c r="I12" s="137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29" t="s">
        <v>35</v>
      </c>
      <c r="W12" s="121"/>
    </row>
    <row r="13">
      <c r="A13" s="122">
        <v>3.0</v>
      </c>
      <c r="B13" s="130">
        <v>11.0</v>
      </c>
      <c r="C13" s="130" t="s">
        <v>18</v>
      </c>
      <c r="D13" s="132" t="s">
        <v>36</v>
      </c>
      <c r="E13" s="143" t="s">
        <v>37</v>
      </c>
      <c r="F13" s="144"/>
      <c r="G13" s="144"/>
      <c r="H13" s="137"/>
      <c r="I13" s="137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7" t="s">
        <v>35</v>
      </c>
      <c r="W13" s="128"/>
    </row>
    <row r="14">
      <c r="A14" s="104">
        <v>1.0</v>
      </c>
      <c r="B14" s="134">
        <v>12.0</v>
      </c>
      <c r="C14" s="134" t="s">
        <v>19</v>
      </c>
      <c r="D14" s="145" t="str">
        <f t="shared" ref="D14:D16" si="1">IF(G14&gt;0,"Y","N")</f>
        <v>N</v>
      </c>
      <c r="E14" s="146">
        <f>IF(OR(EXACT(D7,"Y")),1,0)</f>
        <v>0</v>
      </c>
      <c r="F14" s="146">
        <f>IF(OR(EXACT(D9,"Y")),1,0)</f>
        <v>0</v>
      </c>
      <c r="G14" s="146">
        <f t="shared" ref="G14:G16" si="2">E14+F14</f>
        <v>0</v>
      </c>
      <c r="H14" s="147"/>
      <c r="I14" s="137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9" t="s">
        <v>35</v>
      </c>
      <c r="W14" s="121"/>
    </row>
    <row r="15">
      <c r="A15" s="122">
        <v>1.0</v>
      </c>
      <c r="B15" s="130">
        <v>13.0</v>
      </c>
      <c r="C15" s="130" t="s">
        <v>20</v>
      </c>
      <c r="D15" s="145" t="str">
        <f t="shared" si="1"/>
        <v>N</v>
      </c>
      <c r="E15" s="148">
        <f t="shared" ref="E15:E16" si="3">IF(OR(EXACT(D4,"Y")),1,0)</f>
        <v>0</v>
      </c>
      <c r="F15" s="148">
        <f>IF(OR(EXACT(D6,"Y")),1,0)</f>
        <v>0</v>
      </c>
      <c r="G15" s="148">
        <f t="shared" si="2"/>
        <v>0</v>
      </c>
      <c r="H15" s="147"/>
      <c r="I15" s="137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7" t="s">
        <v>35</v>
      </c>
      <c r="W15" s="128"/>
    </row>
    <row r="16">
      <c r="A16" s="104">
        <v>1.0</v>
      </c>
      <c r="B16" s="134">
        <v>14.0</v>
      </c>
      <c r="C16" s="134" t="s">
        <v>21</v>
      </c>
      <c r="D16" s="145" t="str">
        <f t="shared" si="1"/>
        <v>N</v>
      </c>
      <c r="E16" s="146">
        <f t="shared" si="3"/>
        <v>0</v>
      </c>
      <c r="F16" s="146">
        <f>IF(OR(EXACT(D8,"Y")),1,0)</f>
        <v>0</v>
      </c>
      <c r="G16" s="146">
        <f t="shared" si="2"/>
        <v>0</v>
      </c>
      <c r="H16" s="147"/>
      <c r="I16" s="137"/>
      <c r="J16" s="118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9" t="s">
        <v>35</v>
      </c>
      <c r="W16" s="121"/>
    </row>
    <row r="17">
      <c r="A17" s="122">
        <v>1.0</v>
      </c>
      <c r="B17" s="130">
        <v>15.0</v>
      </c>
      <c r="C17" s="130" t="s">
        <v>22</v>
      </c>
      <c r="D17" s="149" t="str">
        <f>IF(E17&gt;0,"Y","N")</f>
        <v>N</v>
      </c>
      <c r="E17" s="148">
        <f>IF(OR(AND(G14,OR(G15,G16)),AND(G15,OR(G14,G16)),AND(G16,OR(G14,G15))),1,0)</f>
        <v>0</v>
      </c>
      <c r="F17" s="150"/>
      <c r="G17" s="117"/>
      <c r="H17" s="137"/>
      <c r="I17" s="137"/>
      <c r="J17" s="118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7" t="s">
        <v>35</v>
      </c>
      <c r="W17" s="128"/>
    </row>
    <row r="18">
      <c r="A18" s="104">
        <v>3.0</v>
      </c>
      <c r="B18" s="151">
        <v>16.0</v>
      </c>
      <c r="C18" s="114" t="s">
        <v>23</v>
      </c>
      <c r="D18" s="116" t="s">
        <v>34</v>
      </c>
      <c r="E18" s="116" t="s">
        <v>34</v>
      </c>
      <c r="F18" s="116" t="s">
        <v>34</v>
      </c>
      <c r="G18" s="116" t="s">
        <v>34</v>
      </c>
      <c r="H18" s="116" t="s">
        <v>34</v>
      </c>
      <c r="I18" s="137"/>
      <c r="J18" s="118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9" t="s">
        <v>35</v>
      </c>
      <c r="W18" s="121"/>
    </row>
    <row r="19">
      <c r="A19" s="122">
        <v>3.0</v>
      </c>
      <c r="B19" s="152">
        <v>17.0</v>
      </c>
      <c r="C19" s="152" t="s">
        <v>24</v>
      </c>
      <c r="D19" s="153" t="s">
        <v>38</v>
      </c>
      <c r="E19" s="154" t="s">
        <v>39</v>
      </c>
      <c r="F19" s="155"/>
      <c r="G19" s="155"/>
      <c r="H19" s="156"/>
      <c r="I19" s="156"/>
      <c r="J19" s="118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8" t="s">
        <v>35</v>
      </c>
      <c r="W19" s="113"/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162"/>
      <c r="F20" s="162"/>
      <c r="G20" s="162"/>
      <c r="H20" s="162"/>
      <c r="I20" s="162"/>
      <c r="J20" s="118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08" t="s">
        <v>35</v>
      </c>
      <c r="W20" s="109"/>
    </row>
    <row r="21">
      <c r="A21" s="163">
        <v>4.0</v>
      </c>
      <c r="B21" s="164">
        <v>19.0</v>
      </c>
      <c r="C21" s="164" t="s">
        <v>40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  <c r="W21" s="168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  <c r="W22" s="172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  <c r="W23" s="172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  <c r="W24" s="172"/>
    </row>
    <row r="25">
      <c r="A25" s="173"/>
      <c r="B25" s="173"/>
      <c r="C25" s="174" t="s">
        <v>41</v>
      </c>
      <c r="D25" s="174" t="s">
        <v>42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5" t="s">
        <v>43</v>
      </c>
      <c r="B26" s="175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  <c r="W26" s="179"/>
    </row>
    <row r="27">
      <c r="A27" s="175" t="s">
        <v>44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  <c r="W27" s="183"/>
    </row>
    <row r="28">
      <c r="A28" s="175" t="s">
        <v>45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  <c r="W28" s="183"/>
    </row>
    <row r="29">
      <c r="A29" s="175" t="s">
        <v>46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  <c r="W29" s="183"/>
    </row>
    <row r="30">
      <c r="A30" s="184"/>
      <c r="B30" s="185"/>
      <c r="C30" s="186"/>
      <c r="D30" s="187"/>
      <c r="E30" s="188"/>
      <c r="F30" s="188"/>
      <c r="G30" s="188"/>
      <c r="H30" s="188"/>
      <c r="I30" s="188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>
      <c r="A31" s="189" t="s">
        <v>47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13"/>
    </row>
    <row r="32">
      <c r="A32" s="192" t="s">
        <v>43</v>
      </c>
      <c r="B32" s="193"/>
      <c r="C32" s="194" t="s">
        <v>48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09"/>
    </row>
    <row r="33">
      <c r="A33" s="196" t="s">
        <v>44</v>
      </c>
      <c r="B33" s="190"/>
      <c r="C33" s="196" t="s">
        <v>49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13"/>
    </row>
    <row r="34">
      <c r="A34" s="192" t="s">
        <v>45</v>
      </c>
      <c r="B34" s="193"/>
      <c r="C34" s="192" t="s">
        <v>50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09"/>
    </row>
    <row r="35">
      <c r="A35" s="196" t="s">
        <v>46</v>
      </c>
      <c r="B35" s="190"/>
      <c r="C35" s="197" t="s">
        <v>51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13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34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35</v>
      </c>
    </row>
    <row r="5">
      <c r="A5" s="122">
        <v>1.0</v>
      </c>
      <c r="B5" s="204">
        <v>3.0</v>
      </c>
      <c r="C5" s="205" t="s">
        <v>10</v>
      </c>
      <c r="D5" s="125" t="s">
        <v>34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35</v>
      </c>
    </row>
    <row r="6">
      <c r="A6" s="104">
        <v>1.0</v>
      </c>
      <c r="B6" s="199">
        <v>4.0</v>
      </c>
      <c r="C6" s="200" t="s">
        <v>11</v>
      </c>
      <c r="D6" s="116" t="s">
        <v>34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35</v>
      </c>
    </row>
    <row r="7">
      <c r="A7" s="122">
        <v>1.0</v>
      </c>
      <c r="B7" s="208">
        <v>5.0</v>
      </c>
      <c r="C7" s="209" t="s">
        <v>12</v>
      </c>
      <c r="D7" s="132" t="s">
        <v>34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35</v>
      </c>
    </row>
    <row r="8">
      <c r="A8" s="104">
        <v>1.0</v>
      </c>
      <c r="B8" s="211">
        <v>6.0</v>
      </c>
      <c r="C8" s="212" t="s">
        <v>13</v>
      </c>
      <c r="D8" s="136" t="s">
        <v>34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35</v>
      </c>
    </row>
    <row r="9">
      <c r="A9" s="122">
        <v>1.0</v>
      </c>
      <c r="B9" s="208">
        <v>7.0</v>
      </c>
      <c r="C9" s="209" t="s">
        <v>14</v>
      </c>
      <c r="D9" s="132" t="s">
        <v>34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35</v>
      </c>
    </row>
    <row r="10">
      <c r="A10" s="104">
        <v>2.0</v>
      </c>
      <c r="B10" s="211">
        <v>8.0</v>
      </c>
      <c r="C10" s="211" t="s">
        <v>15</v>
      </c>
      <c r="D10" s="136" t="s">
        <v>34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35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35</v>
      </c>
    </row>
    <row r="12">
      <c r="A12" s="104" t="s">
        <v>32</v>
      </c>
      <c r="B12" s="211">
        <v>10.0</v>
      </c>
      <c r="C12" s="211" t="s">
        <v>17</v>
      </c>
      <c r="D12" s="136" t="s">
        <v>34</v>
      </c>
      <c r="E12" s="215" t="s">
        <v>34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35</v>
      </c>
    </row>
    <row r="13">
      <c r="A13" s="122">
        <v>3.0</v>
      </c>
      <c r="B13" s="208">
        <v>11.0</v>
      </c>
      <c r="C13" s="208" t="s">
        <v>18</v>
      </c>
      <c r="D13" s="132" t="s">
        <v>34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35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35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35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35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35</v>
      </c>
    </row>
    <row r="18">
      <c r="A18" s="104">
        <v>3.0</v>
      </c>
      <c r="B18" s="224">
        <v>16.0</v>
      </c>
      <c r="C18" s="199" t="s">
        <v>23</v>
      </c>
      <c r="D18" s="225" t="s">
        <v>34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35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35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35</v>
      </c>
    </row>
    <row r="21">
      <c r="A21" s="163">
        <v>4.0</v>
      </c>
      <c r="B21" s="164">
        <v>19.0</v>
      </c>
      <c r="C21" s="164" t="s">
        <v>40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41</v>
      </c>
      <c r="D25" s="174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43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44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45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46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47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43</v>
      </c>
      <c r="B32" s="193"/>
      <c r="C32" s="194" t="s">
        <v>48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44</v>
      </c>
      <c r="B33" s="190"/>
      <c r="C33" s="196" t="s">
        <v>49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45</v>
      </c>
      <c r="B34" s="193"/>
      <c r="C34" s="192" t="s">
        <v>50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46</v>
      </c>
      <c r="B35" s="190"/>
      <c r="C35" s="197" t="s">
        <v>51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34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35</v>
      </c>
    </row>
    <row r="5">
      <c r="A5" s="122">
        <v>1.0</v>
      </c>
      <c r="B5" s="204">
        <v>3.0</v>
      </c>
      <c r="C5" s="205" t="s">
        <v>10</v>
      </c>
      <c r="D5" s="125" t="s">
        <v>34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35</v>
      </c>
    </row>
    <row r="6">
      <c r="A6" s="104">
        <v>1.0</v>
      </c>
      <c r="B6" s="199">
        <v>4.0</v>
      </c>
      <c r="C6" s="200" t="s">
        <v>11</v>
      </c>
      <c r="D6" s="116" t="s">
        <v>34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35</v>
      </c>
    </row>
    <row r="7">
      <c r="A7" s="122">
        <v>1.0</v>
      </c>
      <c r="B7" s="208">
        <v>5.0</v>
      </c>
      <c r="C7" s="209" t="s">
        <v>12</v>
      </c>
      <c r="D7" s="132" t="s">
        <v>34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35</v>
      </c>
    </row>
    <row r="8">
      <c r="A8" s="104">
        <v>1.0</v>
      </c>
      <c r="B8" s="211">
        <v>6.0</v>
      </c>
      <c r="C8" s="212" t="s">
        <v>13</v>
      </c>
      <c r="D8" s="136" t="s">
        <v>34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35</v>
      </c>
    </row>
    <row r="9">
      <c r="A9" s="122">
        <v>1.0</v>
      </c>
      <c r="B9" s="208">
        <v>7.0</v>
      </c>
      <c r="C9" s="209" t="s">
        <v>14</v>
      </c>
      <c r="D9" s="132" t="s">
        <v>34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35</v>
      </c>
    </row>
    <row r="10">
      <c r="A10" s="104">
        <v>2.0</v>
      </c>
      <c r="B10" s="211">
        <v>8.0</v>
      </c>
      <c r="C10" s="211" t="s">
        <v>15</v>
      </c>
      <c r="D10" s="136" t="s">
        <v>34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35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35</v>
      </c>
    </row>
    <row r="12">
      <c r="A12" s="104" t="s">
        <v>32</v>
      </c>
      <c r="B12" s="211">
        <v>10.0</v>
      </c>
      <c r="C12" s="211" t="s">
        <v>17</v>
      </c>
      <c r="D12" s="136" t="s">
        <v>34</v>
      </c>
      <c r="E12" s="215" t="s">
        <v>34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35</v>
      </c>
    </row>
    <row r="13">
      <c r="A13" s="122">
        <v>3.0</v>
      </c>
      <c r="B13" s="208">
        <v>11.0</v>
      </c>
      <c r="C13" s="208" t="s">
        <v>18</v>
      </c>
      <c r="D13" s="132" t="s">
        <v>34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35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35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35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35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35</v>
      </c>
    </row>
    <row r="18">
      <c r="A18" s="104">
        <v>3.0</v>
      </c>
      <c r="B18" s="224">
        <v>16.0</v>
      </c>
      <c r="C18" s="199" t="s">
        <v>23</v>
      </c>
      <c r="D18" s="225" t="s">
        <v>34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35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35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35</v>
      </c>
    </row>
    <row r="21">
      <c r="A21" s="163">
        <v>4.0</v>
      </c>
      <c r="B21" s="164">
        <v>19.0</v>
      </c>
      <c r="C21" s="164" t="s">
        <v>40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41</v>
      </c>
      <c r="D25" s="174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43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44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45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46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47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43</v>
      </c>
      <c r="B32" s="193"/>
      <c r="C32" s="194" t="s">
        <v>48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44</v>
      </c>
      <c r="B33" s="190"/>
      <c r="C33" s="196" t="s">
        <v>49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45</v>
      </c>
      <c r="B34" s="193"/>
      <c r="C34" s="192" t="s">
        <v>50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46</v>
      </c>
      <c r="B35" s="190"/>
      <c r="C35" s="197" t="s">
        <v>51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