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<sst xmlns="http://schemas.openxmlformats.org/spreadsheetml/2006/main" count="272" uniqueCount="75">
  <si>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</si>
  <si>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</si>
  <si>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</si>
  <si>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</si>
  <si>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</si>
  <si>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</si>
  <si>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</si>
  <si>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</si>
  <si>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</si>
  <si>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</si>
  <si>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</si>
  <si>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</si>
  <si>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</si>
  <si>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</si>
  <si>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</si>
  <si>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</si>
  <si>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</si>
  <si>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</si>
  <si>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</si>
  <si>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</si>
  <si>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</si>
  <si>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</si>
  <si>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</si>
  <si>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</si>
  <si>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</si>
  <si>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</si>
  <si>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</si>
  <si>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</si>
  <si>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</si>
  <si>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</si>
  <si>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</si>
  <si>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</si>
  <si>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</si>
  <si>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The paper introduce the SafeOps approach that leverages the DevOps principles automation, feature-driven development, and monitoring during operations to fulfill the requirements of the ISO 26262 when iteratively extending and improving safety-critical products. 
To support an efficient engineering of safety artifacts the development needs to follow MBSE practices.</t>
  </si>
  <si>
    <t>DevOps</t>
  </si>
  <si>
    <t>Process</t>
  </si>
  <si>
    <t>n.a.</t>
  </si>
  <si>
    <t>Y</t>
  </si>
  <si>
    <t>&lt;add your comment here if any&gt;</t>
  </si>
  <si>
    <t>N</t>
  </si>
  <si>
    <t>Workshop</t>
  </si>
  <si>
    <t>SAFECOMP 2022 Workshops</t>
  </si>
  <si>
    <t>Dependability</t>
  </si>
  <si>
    <t>Agile</t>
  </si>
  <si>
    <t>MBSE</t>
  </si>
  <si>
    <t>FTA</t>
  </si>
  <si>
    <t>Future research directions (as stated by authors, if any)</t>
  </si>
  <si>
    <t xml:space="preserve">Reviewer </t>
  </si>
  <si>
    <t>Mehrdad Saadatmand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</si>
  <si>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</si>
  <si>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</si>
  <si>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</si>
  <si>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</si>
  <si>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</si>
  <si>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</si>
  <si>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</si>
  <si>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</si>
  <si>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</si>
  <si>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 xml:space="preserve">The paper presents the SafeOps approach that combines DevOps, model/feature-driven system engineering, and monitoring during operations to support the building and evolution of safety-critical systems (i.e. fulfills the requirements of the ISO 26262). </t>
  </si>
  <si>
    <t>MDE</t>
  </si>
  <si>
    <t>Product</t>
  </si>
  <si>
    <t>No proper use case is developed in the paper.</t>
  </si>
  <si>
    <t>I have not see any actual tooling implementing the approach in practice.</t>
  </si>
  <si>
    <t>Requirements</t>
  </si>
  <si>
    <t>Modelling</t>
  </si>
  <si>
    <t>Monitoring</t>
  </si>
  <si>
    <t>Computer Safety, Reliability, and Security. SAFECOMP 2022 Workshops</t>
  </si>
  <si>
    <t>application domain independent</t>
  </si>
  <si>
    <t>More intended to domains where systems are safety-critical .</t>
  </si>
  <si>
    <t>Model-based system engineering</t>
  </si>
  <si>
    <t>Continuous development</t>
  </si>
  <si>
    <t>Further research data-driven safety aspects.</t>
  </si>
  <si>
    <t>Apply the SafeOps approach in a real product development (requires tool qualification according to ISO 26262).</t>
  </si>
  <si>
    <t>Investigate how development methods like SafeOps help to bring the IT and Embedded domains together.</t>
  </si>
  <si>
    <t>Hugo Bruneliere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</si>
</sst>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presents the SafeOps approach that combines DevOps, model/feature-driven system engineering, and monitoring during operations to support the building and evolution of safety-critical systems (i.e. fulfills the requirements of the ISO 26262). 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No proper use case is developed in the paper.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I have not see any actual tooling implementing the approach in practice.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Requirements</v>
      </c>
      <c r="D12" s="18" t="str">
        <f>K38</f>
        <v>Modelling</v>
      </c>
      <c r="E12" s="18" t="str">
        <f>K39</f>
        <v>Monitoring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SAFECOMP 2022 Workshops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More intended to domains where systems are safety-critical .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Dependability</v>
      </c>
      <c r="D19" s="29" t="str">
        <f>K58</f>
        <v>Agile</v>
      </c>
      <c r="E19" s="29" t="str">
        <f>K59</f>
        <v>MBSE</v>
      </c>
      <c r="F19" s="29" t="str">
        <f>K60</f>
        <v>FTA</v>
      </c>
      <c r="G19" s="29" t="str">
        <f>K61</f>
        <v>Model-based system engineering</v>
      </c>
      <c r="H19" s="30" t="str">
        <f>K62</f>
        <v>Continuous development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DevOps</v>
      </c>
      <c r="D25" s="53" t="str">
        <f>'1'!E$3</f>
        <v>Process</v>
      </c>
      <c r="E25" s="54" t="str">
        <f t="shared" ref="E25:E36" si="18">CONCATENATE(C25," ",D25)</f>
        <v>DevOps Process</v>
      </c>
      <c r="F25" s="54"/>
      <c r="G25" s="54" t="str">
        <f>IFERROR(__xludf.DUMMYFUNCTION("IFNA(UNIQUE(FILTER(E25:E36, E25:E36&lt;&gt;""n.a. n.a."")),""n.a."")"),"DevOps Process")</f>
        <v>DevOps Process</v>
      </c>
      <c r="H25" s="54"/>
      <c r="I25" s="54" t="str">
        <f>IFERROR(__xludf.DUMMYFUNCTION("IFERROR(SPLIT($G25,"" ""),"""")"),"DevOps")</f>
        <v>DevOps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DevOps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Product</v>
      </c>
      <c r="E28" s="59" t="str">
        <f t="shared" si="18"/>
        <v>MDE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C37:C46&lt;&gt;""n.a."")),""n.a."")"),"Requirements")</f>
        <v>Requirements</v>
      </c>
      <c r="H37" s="75"/>
      <c r="I37" s="76" t="str">
        <f t="shared" ref="I37:I66" si="27">G37</f>
        <v>Requirements</v>
      </c>
      <c r="J37" s="75"/>
      <c r="K37" s="77" t="str">
        <f t="shared" ref="K37:K68" si="28">IF(NOT(I37=""),I37,"n.a.")</f>
        <v>Requirements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7"/>
        <v>Monitoring</v>
      </c>
      <c r="J39" s="83"/>
      <c r="K39" s="55" t="str">
        <f t="shared" si="28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Requirements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Modelling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Monitoring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Dependability</v>
      </c>
      <c r="D57" s="90"/>
      <c r="E57" s="90"/>
      <c r="F57" s="90"/>
      <c r="G57" s="75" t="str">
        <f>IFERROR(__xludf.DUMMYFUNCTION("IFNA(UNIQUE(FILTER(C57:C66, C57:C66&lt;&gt;""n.a."")),""n.a."")"),"Dependability")</f>
        <v>Dependability</v>
      </c>
      <c r="H57" s="90"/>
      <c r="I57" s="76" t="str">
        <f t="shared" si="27"/>
        <v>Dependability</v>
      </c>
      <c r="J57" s="90"/>
      <c r="K57" s="77" t="str">
        <f t="shared" si="28"/>
        <v>Dependability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Agile</v>
      </c>
      <c r="D58" s="81"/>
      <c r="E58" s="81"/>
      <c r="F58" s="81"/>
      <c r="G58" s="81" t="str">
        <f>IFERROR(__xludf.DUMMYFUNCTION("""COMPUTED_VALUE"""),"Agile")</f>
        <v>Agile</v>
      </c>
      <c r="H58" s="81"/>
      <c r="I58" s="59" t="str">
        <f t="shared" si="27"/>
        <v>Agile</v>
      </c>
      <c r="J58" s="81"/>
      <c r="K58" s="60" t="str">
        <f t="shared" si="28"/>
        <v>Agile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MBSE</v>
      </c>
      <c r="D59" s="83"/>
      <c r="E59" s="83"/>
      <c r="F59" s="83"/>
      <c r="G59" s="83" t="str">
        <f>IFERROR(__xludf.DUMMYFUNCTION("""COMPUTED_VALUE"""),"MBSE")</f>
        <v>MBSE</v>
      </c>
      <c r="H59" s="83"/>
      <c r="I59" s="54" t="str">
        <f t="shared" si="27"/>
        <v>MBSE</v>
      </c>
      <c r="J59" s="83"/>
      <c r="K59" s="55" t="str">
        <f t="shared" si="28"/>
        <v>MBSE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FTA</v>
      </c>
      <c r="D60" s="81"/>
      <c r="E60" s="81"/>
      <c r="F60" s="81"/>
      <c r="G60" s="81" t="str">
        <f>IFERROR(__xludf.DUMMYFUNCTION("""COMPUTED_VALUE"""),"FTA")</f>
        <v>FTA</v>
      </c>
      <c r="H60" s="81"/>
      <c r="I60" s="59" t="str">
        <f t="shared" si="27"/>
        <v>FTA</v>
      </c>
      <c r="J60" s="81"/>
      <c r="K60" s="60" t="str">
        <f t="shared" si="28"/>
        <v>FTA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 t="str">
        <f>IFERROR(__xludf.DUMMYFUNCTION("""COMPUTED_VALUE"""),"Model-based system engineering")</f>
        <v>Model-based system engineering</v>
      </c>
      <c r="H61" s="83"/>
      <c r="I61" s="54" t="str">
        <f t="shared" si="27"/>
        <v>Model-based system engineering</v>
      </c>
      <c r="J61" s="83"/>
      <c r="K61" s="55" t="str">
        <f t="shared" si="28"/>
        <v>Model-based system engineering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Model-based system engineering</v>
      </c>
      <c r="D62" s="81"/>
      <c r="E62" s="81"/>
      <c r="F62" s="81"/>
      <c r="G62" s="81" t="str">
        <f>IFERROR(__xludf.DUMMYFUNCTION("""COMPUTED_VALUE"""),"Continuous development")</f>
        <v>Continuous development</v>
      </c>
      <c r="H62" s="81"/>
      <c r="I62" s="59" t="str">
        <f t="shared" si="27"/>
        <v>Continuous development</v>
      </c>
      <c r="J62" s="81"/>
      <c r="K62" s="60" t="str">
        <f t="shared" si="28"/>
        <v>Continuous development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Continuous development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Agile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Dependability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Workshop</v>
      </c>
      <c r="D67" s="13" t="str">
        <f>'1'!E13</f>
        <v>SAFECOMP 2022 Workshops</v>
      </c>
      <c r="E67" s="54" t="str">
        <f t="shared" ref="E67:E68" si="29">CONCATENATE(C67,"---",D67)</f>
        <v>Workshop---SAFECOMP 2022 Workshops</v>
      </c>
      <c r="F67" s="54"/>
      <c r="G67" s="54" t="str">
        <f>IFERROR(__xludf.DUMMYFUNCTION("IFNA(UNIQUE(FILTER(E67:E68, E67:E68&lt;&gt;""n.a"")),""n.a."")"),"Workshop---SAFECOMP 2022 Workshops")</f>
        <v>Workshop---SAFECOMP 2022 Workshops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IFERROR(__xludf.DUMMYFUNCTION("""COMPUTED_VALUE"""),"SAFECOMP 2022 Workshops")</f>
        <v>SAFECOMP 2022 Workshops</v>
      </c>
      <c r="K67" s="55" t="str">
        <f t="shared" si="28"/>
        <v>Workshop</v>
      </c>
      <c r="L67" s="55" t="str">
        <f>IF(NOT(J67=""),J67,"n.a.")</f>
        <v>SAFECOMP 2022 Workshops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Computer Safety, Reliability, and Security. SAFECOMP 2022 Workshops</v>
      </c>
      <c r="E68" s="59" t="str">
        <f t="shared" si="29"/>
        <v>Workshop---Computer Safety, Reliability, and Security. SAFECOMP 2022 Workshops</v>
      </c>
      <c r="F68" s="59"/>
      <c r="G68" s="59" t="str">
        <f>IFERROR(__xludf.DUMMYFUNCTION("""COMPUTED_VALUE"""),"Workshop---Computer Safety, Reliability, and Security. SAFECOMP 2022 Workshops")</f>
        <v>Workshop---Computer Safety, Reliability, and Security. SAFECOMP 2022 Workshops</v>
      </c>
      <c r="H68" s="59"/>
      <c r="I68" s="59" t="str">
        <f>IFERROR(__xludf.DUMMYFUNCTION("IFERROR(SPLIT($G68,""---""),"""")"),"Workshop")</f>
        <v>Workshop</v>
      </c>
      <c r="J68" s="59" t="str">
        <f>IFERROR(__xludf.DUMMYFUNCTION("""COMPUTED_VALUE"""),"Computer Safety, Reliability, and Security. SAFECOMP 2022 Workshops")</f>
        <v>Computer Safety, Reliability, and Security. SAFECOMP 2022 Workshops</v>
      </c>
      <c r="K68" s="60" t="str">
        <f t="shared" si="28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36</v>
      </c>
      <c r="H3" s="104" t="s">
        <v>36</v>
      </c>
      <c r="I3" s="104" t="s">
        <v>36</v>
      </c>
      <c r="J3" s="104" t="s">
        <v>36</v>
      </c>
      <c r="K3" s="104" t="s">
        <v>36</v>
      </c>
      <c r="L3" s="104" t="s">
        <v>36</v>
      </c>
      <c r="M3" s="104" t="s">
        <v>36</v>
      </c>
      <c r="N3" s="104" t="s">
        <v>36</v>
      </c>
      <c r="O3" s="104" t="s">
        <v>36</v>
      </c>
      <c r="P3" s="104" t="s">
        <v>36</v>
      </c>
      <c r="Q3" s="104" t="s">
        <v>36</v>
      </c>
      <c r="R3" s="104" t="s">
        <v>36</v>
      </c>
      <c r="S3" s="104" t="s">
        <v>36</v>
      </c>
      <c r="T3" s="104" t="s">
        <v>36</v>
      </c>
      <c r="U3" s="104" t="s">
        <v>36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37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38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39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38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39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38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39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38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39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38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39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38</v>
      </c>
      <c r="W9" s="121"/>
    </row>
    <row r="10">
      <c r="A10" s="97">
        <v>2.0</v>
      </c>
      <c r="B10" s="127">
        <v>8.0</v>
      </c>
      <c r="C10" s="127" t="s">
        <v>15</v>
      </c>
      <c r="D10" s="129">
        <v>0.0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38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39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38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36</v>
      </c>
      <c r="E12" s="129" t="s">
        <v>36</v>
      </c>
      <c r="F12" s="129" t="s">
        <v>36</v>
      </c>
      <c r="G12" s="129" t="s">
        <v>36</v>
      </c>
      <c r="H12" s="129" t="s">
        <v>36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38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40</v>
      </c>
      <c r="E13" s="136" t="s">
        <v>41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38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38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Y</v>
      </c>
      <c r="E15" s="141">
        <f t="shared" ref="E15:E16" si="3">IF(OR(EXACT(D4,"Y")),1,0)</f>
        <v>1</v>
      </c>
      <c r="F15" s="141">
        <f>IF(OR(EXACT(D6,"Y")),1,0)</f>
        <v>0</v>
      </c>
      <c r="G15" s="141">
        <f t="shared" si="2"/>
        <v>1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38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38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38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36</v>
      </c>
      <c r="E18" s="109" t="s">
        <v>36</v>
      </c>
      <c r="F18" s="109" t="s">
        <v>36</v>
      </c>
      <c r="G18" s="109" t="s">
        <v>36</v>
      </c>
      <c r="H18" s="109" t="s">
        <v>36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38</v>
      </c>
      <c r="W18" s="114"/>
    </row>
    <row r="19">
      <c r="A19" s="115">
        <v>3.0</v>
      </c>
      <c r="B19" s="145">
        <v>17.0</v>
      </c>
      <c r="C19" s="145" t="s">
        <v>24</v>
      </c>
      <c r="D19" s="146" t="s">
        <v>42</v>
      </c>
      <c r="E19" s="147" t="s">
        <v>43</v>
      </c>
      <c r="F19" s="148" t="s">
        <v>44</v>
      </c>
      <c r="G19" s="148" t="s">
        <v>45</v>
      </c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38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38</v>
      </c>
      <c r="W20" s="102"/>
    </row>
    <row r="21">
      <c r="A21" s="156">
        <v>4.0</v>
      </c>
      <c r="B21" s="157">
        <v>19.0</v>
      </c>
      <c r="C21" s="157" t="s">
        <v>46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47</v>
      </c>
      <c r="D25" s="167" t="s">
        <v>48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49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50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51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52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53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49</v>
      </c>
      <c r="B32" s="186"/>
      <c r="C32" s="187" t="s">
        <v>54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50</v>
      </c>
      <c r="B33" s="183"/>
      <c r="C33" s="189" t="s">
        <v>55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51</v>
      </c>
      <c r="B34" s="186"/>
      <c r="C34" s="185" t="s">
        <v>56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52</v>
      </c>
      <c r="B35" s="183"/>
      <c r="C35" s="190" t="s">
        <v>57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58</v>
      </c>
    </row>
    <row r="3" ht="30.0" customHeight="1">
      <c r="B3" s="103"/>
      <c r="C3" s="103"/>
      <c r="D3" s="104" t="s">
        <v>59</v>
      </c>
      <c r="E3" s="104" t="s">
        <v>60</v>
      </c>
      <c r="F3" s="104" t="s">
        <v>34</v>
      </c>
      <c r="G3" s="104" t="s">
        <v>35</v>
      </c>
      <c r="H3" s="104" t="s">
        <v>36</v>
      </c>
      <c r="I3" s="104" t="s">
        <v>36</v>
      </c>
      <c r="J3" s="104" t="s">
        <v>36</v>
      </c>
      <c r="K3" s="104" t="s">
        <v>36</v>
      </c>
      <c r="L3" s="104" t="s">
        <v>36</v>
      </c>
      <c r="M3" s="104" t="s">
        <v>36</v>
      </c>
      <c r="N3" s="104" t="s">
        <v>36</v>
      </c>
      <c r="O3" s="104" t="s">
        <v>36</v>
      </c>
      <c r="P3" s="104" t="s">
        <v>36</v>
      </c>
      <c r="Q3" s="104" t="s">
        <v>36</v>
      </c>
      <c r="R3" s="104" t="s">
        <v>36</v>
      </c>
      <c r="S3" s="104" t="s">
        <v>36</v>
      </c>
      <c r="T3" s="104" t="s">
        <v>36</v>
      </c>
      <c r="U3" s="104" t="s">
        <v>36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37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38</v>
      </c>
    </row>
    <row r="5">
      <c r="A5" s="115">
        <v>1.0</v>
      </c>
      <c r="B5" s="197">
        <v>3.0</v>
      </c>
      <c r="C5" s="198" t="s">
        <v>10</v>
      </c>
      <c r="D5" s="118" t="s">
        <v>39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38</v>
      </c>
    </row>
    <row r="6">
      <c r="A6" s="97">
        <v>1.0</v>
      </c>
      <c r="B6" s="192">
        <v>4.0</v>
      </c>
      <c r="C6" s="193" t="s">
        <v>11</v>
      </c>
      <c r="D6" s="109" t="s">
        <v>39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38</v>
      </c>
    </row>
    <row r="7">
      <c r="A7" s="115">
        <v>1.0</v>
      </c>
      <c r="B7" s="201">
        <v>5.0</v>
      </c>
      <c r="C7" s="202" t="s">
        <v>12</v>
      </c>
      <c r="D7" s="125" t="s">
        <v>39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38</v>
      </c>
    </row>
    <row r="8">
      <c r="A8" s="97">
        <v>1.0</v>
      </c>
      <c r="B8" s="204">
        <v>6.0</v>
      </c>
      <c r="C8" s="205" t="s">
        <v>13</v>
      </c>
      <c r="D8" s="129" t="s">
        <v>39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38</v>
      </c>
    </row>
    <row r="9">
      <c r="A9" s="115">
        <v>1.0</v>
      </c>
      <c r="B9" s="201">
        <v>7.0</v>
      </c>
      <c r="C9" s="202" t="s">
        <v>14</v>
      </c>
      <c r="D9" s="125" t="s">
        <v>39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38</v>
      </c>
    </row>
    <row r="10">
      <c r="A10" s="97">
        <v>2.0</v>
      </c>
      <c r="B10" s="204">
        <v>8.0</v>
      </c>
      <c r="C10" s="204" t="s">
        <v>15</v>
      </c>
      <c r="D10" s="129">
        <v>0.0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61</v>
      </c>
    </row>
    <row r="11">
      <c r="A11" s="115">
        <v>2.0</v>
      </c>
      <c r="B11" s="201">
        <v>9.0</v>
      </c>
      <c r="C11" s="207" t="s">
        <v>16</v>
      </c>
      <c r="D11" s="134" t="s">
        <v>39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62</v>
      </c>
    </row>
    <row r="12">
      <c r="A12" s="97" t="s">
        <v>32</v>
      </c>
      <c r="B12" s="204">
        <v>10.0</v>
      </c>
      <c r="C12" s="204" t="s">
        <v>17</v>
      </c>
      <c r="D12" s="129" t="s">
        <v>63</v>
      </c>
      <c r="E12" s="208" t="s">
        <v>64</v>
      </c>
      <c r="F12" s="208" t="s">
        <v>65</v>
      </c>
      <c r="G12" s="208" t="s">
        <v>36</v>
      </c>
      <c r="H12" s="208" t="s">
        <v>36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38</v>
      </c>
    </row>
    <row r="13">
      <c r="A13" s="115">
        <v>3.0</v>
      </c>
      <c r="B13" s="201">
        <v>11.0</v>
      </c>
      <c r="C13" s="201" t="s">
        <v>18</v>
      </c>
      <c r="D13" s="125" t="s">
        <v>40</v>
      </c>
      <c r="E13" s="209" t="s">
        <v>66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38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38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Y</v>
      </c>
      <c r="E15" s="214">
        <f t="shared" ref="E15:E16" si="3">IF(OR(EXACT(D4,"Y")),1,0)</f>
        <v>1</v>
      </c>
      <c r="F15" s="215">
        <f>IF(OR(EXACT(D6,"Y")),1,0)</f>
        <v>0</v>
      </c>
      <c r="G15" s="215">
        <f t="shared" si="2"/>
        <v>1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38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38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38</v>
      </c>
    </row>
    <row r="18">
      <c r="A18" s="97">
        <v>3.0</v>
      </c>
      <c r="B18" s="217">
        <v>16.0</v>
      </c>
      <c r="C18" s="192" t="s">
        <v>23</v>
      </c>
      <c r="D18" s="218" t="s">
        <v>67</v>
      </c>
      <c r="E18" s="218" t="s">
        <v>36</v>
      </c>
      <c r="F18" s="218" t="s">
        <v>36</v>
      </c>
      <c r="G18" s="218" t="s">
        <v>36</v>
      </c>
      <c r="H18" s="218" t="s">
        <v>36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68</v>
      </c>
    </row>
    <row r="19">
      <c r="A19" s="115">
        <v>3.0</v>
      </c>
      <c r="B19" s="145">
        <v>17.0</v>
      </c>
      <c r="C19" s="145" t="s">
        <v>24</v>
      </c>
      <c r="D19" s="146" t="s">
        <v>69</v>
      </c>
      <c r="E19" s="146" t="s">
        <v>70</v>
      </c>
      <c r="F19" s="219" t="s">
        <v>43</v>
      </c>
      <c r="G19" s="219" t="s">
        <v>42</v>
      </c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38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38</v>
      </c>
    </row>
    <row r="21">
      <c r="A21" s="156">
        <v>4.0</v>
      </c>
      <c r="B21" s="157">
        <v>19.0</v>
      </c>
      <c r="C21" s="157" t="s">
        <v>46</v>
      </c>
      <c r="D21" s="158" t="s">
        <v>71</v>
      </c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58" t="s">
        <v>72</v>
      </c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58" t="s">
        <v>73</v>
      </c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47</v>
      </c>
      <c r="D25" s="167" t="s">
        <v>74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49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50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51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52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53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49</v>
      </c>
      <c r="B32" s="186"/>
      <c r="C32" s="187" t="s">
        <v>54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50</v>
      </c>
      <c r="B33" s="183"/>
      <c r="C33" s="189" t="s">
        <v>55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51</v>
      </c>
      <c r="B34" s="186"/>
      <c r="C34" s="185" t="s">
        <v>56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52</v>
      </c>
      <c r="B35" s="183"/>
      <c r="C35" s="190" t="s">
        <v>57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