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<sst xmlns="http://schemas.openxmlformats.org/spreadsheetml/2006/main" count="267" uniqueCount="71">
  <si>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</si>
  <si>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</si>
  <si>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</si>
  <si>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</si>
  <si>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</si>
  <si>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</si>
  <si>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</si>
  <si>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</si>
  <si>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</si>
  <si>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</si>
  <si>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</si>
  <si>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</si>
  <si>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</si>
  <si>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</si>
  <si>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</si>
  <si>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</si>
  <si>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</si>
  <si>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</si>
  <si>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</si>
  <si>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</si>
  <si>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</si>
  <si>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</si>
  <si>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</si>
  <si>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</si>
  <si>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</si>
  <si>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</si>
  <si>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</si>
  <si>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</si>
  <si>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</si>
  <si>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</si>
  <si>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</si>
  <si>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</si>
  <si>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</si>
  <si>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</si>
  <si>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n.a.</t>
  </si>
  <si>
    <t>Y</t>
  </si>
  <si>
    <t>&lt;add your comment here if any&gt;</t>
  </si>
  <si>
    <t>This paper is authored by AIDOaRt project members, so I guess it should be excluded. Moreover, it talks more about preliminary requirements for potential solutions than concrete solutions</t>
  </si>
  <si>
    <t xml:space="preserve"> safety-critical systems</t>
  </si>
  <si>
    <t>Future research directions (as stated by authors, if any)</t>
  </si>
  <si>
    <t xml:space="preserve">Reviewer </t>
  </si>
  <si>
    <t>Antonio Cicchetti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</si>
  <si>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</si>
  <si>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</si>
  <si>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</si>
  <si>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</si>
  <si>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</si>
  <si>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</si>
  <si>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</si>
  <si>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</si>
  <si>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</si>
  <si>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The paper contibutes 30 generic requirements concerning the enhancement of CPS engineering with AI (and DevOps). These requirements have been elicited from 78 high-level industrial requirements collected in the context of the AIDOaRt project in which industrial and academic partners collaborate together.</t>
  </si>
  <si>
    <t>AI/ML</t>
  </si>
  <si>
    <t>Resource</t>
  </si>
  <si>
    <t>MDE</t>
  </si>
  <si>
    <t>Product</t>
  </si>
  <si>
    <t>DevOps</t>
  </si>
  <si>
    <t>Process</t>
  </si>
  <si>
    <t>N</t>
  </si>
  <si>
    <t>The work has been realized in the context of the AIDOaRt European collaborative project.</t>
  </si>
  <si>
    <t>The paper proposes a conceptual requirements "framework", no corresponding tooling support is provided yet.</t>
  </si>
  <si>
    <t>Requirements</t>
  </si>
  <si>
    <t>Workshop</t>
  </si>
  <si>
    <t>ACM/IEEE 25th International Conference on Model Driven Engineering Languages and Systems (MODELS ’22 Companion)</t>
  </si>
  <si>
    <t>application domain independent</t>
  </si>
  <si>
    <t>Model-driven engineering</t>
  </si>
  <si>
    <t>Artificial intelligence</t>
  </si>
  <si>
    <t>Cyber-physical systems</t>
  </si>
  <si>
    <t>Study the coverage of the generic requirements, identify potential gaps in them, provide practical support for them.</t>
  </si>
  <si>
    <t>Select/Develop and evaluate solutions to fulfil these requirements (in the context of the AIDOaRt project).</t>
  </si>
  <si>
    <t>Hugo Bruneliere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</si>
</sst>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3" fillId="3" fontId="1" numFmtId="0" xfId="0" applyAlignment="1" applyBorder="1" applyFont="1">
      <alignment readingOrder="0"/>
    </xf>
    <xf borderId="22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vertical="bottom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/>
    </xf>
    <xf borderId="24" fillId="3" fontId="1" numFmtId="0" xfId="0" applyAlignment="1" applyBorder="1" applyFont="1">
      <alignment horizontal="left"/>
    </xf>
    <xf borderId="24" fillId="3" fontId="2" numFmtId="1" xfId="0" applyAlignment="1" applyBorder="1" applyFont="1" applyNumberFormat="1">
      <alignment horizontal="left" readingOrder="0" vertical="bottom"/>
    </xf>
    <xf borderId="24" fillId="7" fontId="2" numFmtId="1" xfId="0" applyAlignment="1" applyBorder="1" applyFill="1" applyFont="1" applyNumberFormat="1">
      <alignment horizontal="left" readingOrder="0" vertical="bottom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/>
    </xf>
    <xf borderId="24" fillId="4" fontId="1" numFmtId="0" xfId="0" applyAlignment="1" applyBorder="1" applyFont="1">
      <alignment horizontal="left" readingOrder="0"/>
    </xf>
    <xf borderId="24" fillId="4" fontId="1" numFmtId="0" xfId="0" applyAlignment="1" applyBorder="1" applyFont="1">
      <alignment horizontal="left"/>
    </xf>
    <xf borderId="24" fillId="4" fontId="2" numFmtId="1" xfId="0" applyAlignment="1" applyBorder="1" applyFont="1" applyNumberFormat="1">
      <alignment horizontal="left" readingOrder="0" vertical="bottom"/>
    </xf>
    <xf borderId="24" fillId="7" fontId="2" numFmtId="1" xfId="0" applyAlignment="1" applyBorder="1" applyFont="1" applyNumberFormat="1">
      <alignment horizontal="left" vertical="bottom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/>
    </xf>
    <xf borderId="28" fillId="4" fontId="1" numFmtId="0" xfId="0" applyAlignment="1" applyBorder="1" applyFont="1">
      <alignment horizontal="left"/>
    </xf>
    <xf borderId="28" fillId="4" fontId="2" numFmtId="1" xfId="0" applyAlignment="1" applyBorder="1" applyFont="1" applyNumberFormat="1">
      <alignment horizontal="left" readingOrder="0" vertical="bottom"/>
    </xf>
    <xf borderId="28" fillId="7" fontId="2" numFmtId="1" xfId="0" applyAlignment="1" applyBorder="1" applyFont="1" applyNumberFormat="1">
      <alignment horizontal="left" vertical="bottom"/>
    </xf>
    <xf borderId="28" fillId="3" fontId="1" numFmtId="0" xfId="0" applyAlignment="1" applyBorder="1" applyFont="1">
      <alignment horizontal="left" readingOrder="0"/>
    </xf>
    <xf borderId="28" fillId="3" fontId="1" numFmtId="0" xfId="0" applyAlignment="1" applyBorder="1" applyFont="1">
      <alignment horizontal="left"/>
    </xf>
    <xf borderId="28" fillId="3" fontId="2" numFmtId="1" xfId="0" applyAlignment="1" applyBorder="1" applyFont="1" applyNumberFormat="1">
      <alignment horizontal="left" readingOrder="0" vertical="bottom"/>
    </xf>
    <xf borderId="28" fillId="7" fontId="2" numFmtId="1" xfId="0" applyAlignment="1" applyBorder="1" applyFont="1" applyNumberFormat="1">
      <alignment horizontal="left" readingOrder="0" vertical="bottom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/>
    </xf>
    <xf borderId="4" fillId="4" fontId="2" numFmtId="1" xfId="0" applyAlignment="1" applyBorder="1" applyFont="1" applyNumberFormat="1">
      <alignment horizontal="left" readingOrder="0" vertical="bottom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vertical="bottom"/>
    </xf>
    <xf borderId="22" fillId="7" fontId="2" numFmtId="1" xfId="0" applyAlignment="1" applyBorder="1" applyFont="1" applyNumberFormat="1">
      <alignment horizontal="left" readingOrder="0" vertical="bottom"/>
    </xf>
    <xf borderId="1" fillId="8" fontId="2" numFmtId="1" xfId="0" applyAlignment="1" applyBorder="1" applyFill="1" applyFont="1" applyNumberFormat="1">
      <alignment horizontal="left" readingOrder="0" vertical="bottom"/>
    </xf>
    <xf borderId="29" fillId="3" fontId="2" numFmtId="1" xfId="0" applyAlignment="1" applyBorder="1" applyFont="1" applyNumberFormat="1">
      <alignment horizontal="left" readingOrder="0" vertical="bottom"/>
    </xf>
    <xf borderId="30" fillId="7" fontId="2" numFmtId="1" xfId="0" applyAlignment="1" applyBorder="1" applyFont="1" applyNumberFormat="1">
      <alignment horizontal="left" readingOrder="0" vertical="bottom"/>
    </xf>
    <xf borderId="29" fillId="4" fontId="2" numFmtId="1" xfId="0" applyAlignment="1" applyBorder="1" applyFont="1" applyNumberFormat="1">
      <alignment horizontal="left" readingOrder="0" vertical="bottom"/>
    </xf>
    <xf borderId="31" fillId="7" fontId="2" numFmtId="1" xfId="0" applyAlignment="1" applyBorder="1" applyFont="1" applyNumberFormat="1">
      <alignment horizontal="left" readingOrder="0" vertical="bottom"/>
    </xf>
    <xf borderId="31" fillId="3" fontId="1" numFmtId="0" xfId="0" applyAlignment="1" applyBorder="1" applyFont="1">
      <alignment horizontal="left"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33" fillId="3" fontId="1" numFmtId="0" xfId="0" applyAlignment="1" applyBorder="1" applyFont="1">
      <alignment horizontal="right" readingOrder="0"/>
    </xf>
    <xf borderId="34" fillId="7" fontId="2" numFmtId="1" xfId="0" applyAlignment="1" applyBorder="1" applyFont="1" applyNumberFormat="1">
      <alignment vertical="bottom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/>
    </xf>
    <xf borderId="24" fillId="3" fontId="1" numFmtId="0" xfId="0" applyBorder="1" applyFont="1"/>
    <xf borderId="24" fillId="3" fontId="2" numFmtId="1" xfId="0" applyAlignment="1" applyBorder="1" applyFont="1" applyNumberFormat="1">
      <alignment horizontal="right" readingOrder="0" vertical="bottom"/>
    </xf>
    <xf borderId="24" fillId="7" fontId="2" numFmtId="1" xfId="0" applyAlignment="1" applyBorder="1" applyFont="1" applyNumberFormat="1">
      <alignment readingOrder="0" vertical="bottom"/>
    </xf>
    <xf borderId="41" fillId="7" fontId="2" numFmtId="1" xfId="0" applyAlignment="1" applyBorder="1" applyFont="1" applyNumberFormat="1">
      <alignment readingOrder="0" vertical="bottom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/>
    </xf>
    <xf borderId="24" fillId="4" fontId="1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4" fillId="7" fontId="2" numFmtId="1" xfId="0" applyAlignment="1" applyBorder="1" applyFont="1" applyNumberFormat="1">
      <alignment vertical="bottom"/>
    </xf>
    <xf borderId="41" fillId="7" fontId="2" numFmtId="1" xfId="0" applyAlignment="1" applyBorder="1" applyFont="1" applyNumberFormat="1">
      <alignment vertical="bottom"/>
    </xf>
    <xf borderId="28" fillId="4" fontId="1" numFmtId="0" xfId="0" applyAlignment="1" applyBorder="1" applyFont="1">
      <alignment readingOrder="0"/>
    </xf>
    <xf borderId="28" fillId="4" fontId="1" numFmtId="0" xfId="0" applyBorder="1" applyFont="1"/>
    <xf borderId="28" fillId="4" fontId="2" numFmtId="1" xfId="0" applyAlignment="1" applyBorder="1" applyFont="1" applyNumberFormat="1">
      <alignment horizontal="right" readingOrder="0" vertical="bottom"/>
    </xf>
    <xf borderId="28" fillId="7" fontId="2" numFmtId="1" xfId="0" applyAlignment="1" applyBorder="1" applyFont="1" applyNumberFormat="1">
      <alignment vertical="bottom"/>
    </xf>
    <xf borderId="28" fillId="3" fontId="1" numFmtId="0" xfId="0" applyAlignment="1" applyBorder="1" applyFont="1">
      <alignment readingOrder="0"/>
    </xf>
    <xf borderId="28" fillId="3" fontId="1" numFmtId="0" xfId="0" applyBorder="1" applyFont="1"/>
    <xf borderId="28" fillId="3" fontId="2" numFmtId="1" xfId="0" applyAlignment="1" applyBorder="1" applyFont="1" applyNumberFormat="1">
      <alignment horizontal="right" readingOrder="0" vertical="bottom"/>
    </xf>
    <xf borderId="28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2" fillId="4" fontId="2" numFmtId="1" xfId="0" applyAlignment="1" applyBorder="1" applyFont="1" applyNumberFormat="1">
      <alignment horizontal="right" readingOrder="0" vertical="bottom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vertical="bottom"/>
    </xf>
    <xf borderId="1" fillId="8" fontId="2" numFmtId="1" xfId="0" applyAlignment="1" applyBorder="1" applyFont="1" applyNumberFormat="1">
      <alignment horizontal="right" readingOrder="0" vertical="bottom"/>
    </xf>
    <xf borderId="42" fillId="3" fontId="2" numFmtId="1" xfId="0" applyAlignment="1" applyBorder="1" applyFont="1" applyNumberFormat="1">
      <alignment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42" fillId="4" fontId="2" numFmtId="1" xfId="0" applyAlignment="1" applyBorder="1" applyFont="1" applyNumberFormat="1">
      <alignment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vertical="bottom"/>
    </xf>
    <xf borderId="44" fillId="7" fontId="2" numFmtId="1" xfId="0" applyAlignment="1" applyBorder="1" applyFont="1" applyNumberForma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The paper contibutes 30 generic requirements concerning the enhancement of CPS engineering with AI (and DevOps). These requirements have been elicited from 78 high-level industrial requirements collected in the context of the AIDOaRt project in which industrial and academic partners collaborate together.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Resource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DevOps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'1'!J4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'1'!J5</f>
        <v>This paper is authored by AIDOaRt project members, so I guess it should be excluded. Moreover, it talks more about preliminary requirements for potential solutions than concrete solutions</v>
      </c>
      <c r="V5" s="24" t="str">
        <f>'2'!V5</f>
        <v>&lt;add your comment here if any&gt;</v>
      </c>
      <c r="W5" s="15">
        <f t="shared" si="11"/>
        <v>1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'1'!J6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'1'!J7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Y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'1'!J8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'1'!J9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'1'!J10</f>
        <v>&lt;add your comment here if any&gt;</v>
      </c>
      <c r="V10" s="20" t="str">
        <f>'2'!V10</f>
        <v>The work has been realized in the context of the AIDOaRt European collaborative project.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'1'!J11</f>
        <v>&lt;add your comment here if any&gt;</v>
      </c>
      <c r="V11" s="24" t="str">
        <f>'2'!V11</f>
        <v>The paper proposes a conceptual requirements "framework", no corresponding tooling support is provided yet.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Requirements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'1'!J12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n.a.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'1'!J13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'1'!J14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'1'!J15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Y</v>
      </c>
      <c r="D16" s="18">
        <f t="shared" si="15"/>
        <v>0</v>
      </c>
      <c r="E16" s="18">
        <f>IF(OR(EXACT(C8,"Y")),1,0)</f>
        <v>1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'1'!J16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Y</v>
      </c>
      <c r="D17" s="13">
        <f>IF(OR(AND(F14,OR(F15,F16)),AND(F15,OR(F14,F16)),AND(F16,OR(F14,F15))),1,0)</f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'1'!J17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'1'!J18</f>
        <v> safety-critical systems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Model-driven engineering</v>
      </c>
      <c r="D19" s="29" t="str">
        <f>K58</f>
        <v>Artificial intelligence</v>
      </c>
      <c r="E19" s="29" t="str">
        <f>K59</f>
        <v>Requirements</v>
      </c>
      <c r="F19" s="29" t="str">
        <f>K60</f>
        <v>Cyber-physical systems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'1'!J19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'1'!J20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30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n.a.</v>
      </c>
      <c r="D25" s="53" t="str">
        <f>'1'!E$3</f>
        <v>n.a.</v>
      </c>
      <c r="E25" s="54" t="str">
        <f t="shared" ref="E25:E36" si="18">CONCATENATE(C25," ",D25)</f>
        <v>n.a. n.a.</v>
      </c>
      <c r="F25" s="54"/>
      <c r="G25" s="54" t="str">
        <f>IFERROR(__xludf.DUMMYFUNCTION("IFNA(UNIQUE(FILTER(E25:E36, E25:E36&lt;&gt;""n.a. n.a."")),""n.a."")"),"AI/ML Resource")</f>
        <v>AI/ML Resource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AI/ML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n.a.</v>
      </c>
      <c r="D26" s="53" t="str">
        <f>'1'!G$3</f>
        <v>n.a.</v>
      </c>
      <c r="E26" s="59" t="str">
        <f t="shared" si="18"/>
        <v>n.a. n.a.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 t="str">
        <f>IFERROR(__xludf.DUMMYFUNCTION("""COMPUTED_VALUE"""),"DevOps Process")</f>
        <v>DevOps Process</v>
      </c>
      <c r="H27" s="54"/>
      <c r="I27" s="54" t="str">
        <f>IFERROR(__xludf.DUMMYFUNCTION("IFERROR(SPLIT($G27,"" ""),"""")"),"DevOps")</f>
        <v>DevOps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DevOps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AI/ML</v>
      </c>
      <c r="D28" s="62" t="str">
        <f>'2'!E$3</f>
        <v>Resource</v>
      </c>
      <c r="E28" s="59" t="str">
        <f t="shared" si="18"/>
        <v>AI/ML Resource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Product</v>
      </c>
      <c r="E29" s="54" t="str">
        <f t="shared" si="18"/>
        <v>MDE Product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DevOps</v>
      </c>
      <c r="D30" s="62" t="str">
        <f>'2'!I$3</f>
        <v>Process</v>
      </c>
      <c r="E30" s="59" t="str">
        <f t="shared" si="18"/>
        <v>DevOps Process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C37:C46&lt;&gt;""n.a."")),""n.a."")"),"Requirements")</f>
        <v>Requirements</v>
      </c>
      <c r="H37" s="75"/>
      <c r="I37" s="76" t="str">
        <f t="shared" ref="I37:I66" si="27">G37</f>
        <v>Requirements</v>
      </c>
      <c r="J37" s="75"/>
      <c r="K37" s="77" t="str">
        <f t="shared" ref="K37:K68" si="28">IF(NOT(I37=""),I37,"n.a.")</f>
        <v>Requirements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Requirements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n.a.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n.a.</v>
      </c>
      <c r="D57" s="90"/>
      <c r="E57" s="90"/>
      <c r="F57" s="90"/>
      <c r="G57" s="75" t="str">
        <f>IFERROR(__xludf.DUMMYFUNCTION("IFNA(UNIQUE(FILTER(C57:C66, C57:C66&lt;&gt;""n.a."")),""n.a."")"),"Model-driven engineering")</f>
        <v>Model-driven engineering</v>
      </c>
      <c r="H57" s="90"/>
      <c r="I57" s="76" t="str">
        <f t="shared" si="27"/>
        <v>Model-driven engineering</v>
      </c>
      <c r="J57" s="90"/>
      <c r="K57" s="77" t="str">
        <f t="shared" si="28"/>
        <v>Model-driven engineering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n.a.</v>
      </c>
      <c r="D58" s="81"/>
      <c r="E58" s="81"/>
      <c r="F58" s="81"/>
      <c r="G58" s="81" t="str">
        <f>IFERROR(__xludf.DUMMYFUNCTION("""COMPUTED_VALUE"""),"Artificial intelligence")</f>
        <v>Artificial intelligence</v>
      </c>
      <c r="H58" s="81"/>
      <c r="I58" s="59" t="str">
        <f t="shared" si="27"/>
        <v>Artificial intelligence</v>
      </c>
      <c r="J58" s="81"/>
      <c r="K58" s="60" t="str">
        <f t="shared" si="28"/>
        <v>Artificial intelligence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n.a.</v>
      </c>
      <c r="D59" s="83"/>
      <c r="E59" s="83"/>
      <c r="F59" s="83"/>
      <c r="G59" s="83" t="str">
        <f>IFERROR(__xludf.DUMMYFUNCTION("""COMPUTED_VALUE"""),"Requirements")</f>
        <v>Requirements</v>
      </c>
      <c r="H59" s="83"/>
      <c r="I59" s="54" t="str">
        <f t="shared" si="27"/>
        <v>Requirements</v>
      </c>
      <c r="J59" s="83"/>
      <c r="K59" s="55" t="str">
        <f t="shared" si="28"/>
        <v>Requirements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 t="str">
        <f>IFERROR(__xludf.DUMMYFUNCTION("""COMPUTED_VALUE"""),"Cyber-physical systems")</f>
        <v>Cyber-physical systems</v>
      </c>
      <c r="H60" s="81"/>
      <c r="I60" s="59" t="str">
        <f t="shared" si="27"/>
        <v>Cyber-physical systems</v>
      </c>
      <c r="J60" s="81"/>
      <c r="K60" s="60" t="str">
        <f t="shared" si="28"/>
        <v>Cyber-physical systems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Model-driven engineering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Artificial intelligence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Requirements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Cyber-physical systems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n.a.</v>
      </c>
      <c r="D67" s="13" t="str">
        <f>'1'!E13</f>
        <v/>
      </c>
      <c r="E67" s="54" t="str">
        <f t="shared" ref="E67:E68" si="29">CONCATENATE(C67,"---",D67)</f>
        <v>n.a.---</v>
      </c>
      <c r="F67" s="54"/>
      <c r="G67" s="54" t="str">
        <f>IFERROR(__xludf.DUMMYFUNCTION("IFNA(UNIQUE(FILTER(E67:E68, E67:E68&lt;&gt;""n.a"")),""n.a."")"),"n.a.---")</f>
        <v>n.a.---</v>
      </c>
      <c r="H67" s="54"/>
      <c r="I67" s="54" t="str">
        <f>IFERROR(__xludf.DUMMYFUNCTION("IFERROR(SPLIT($G67,""---""),"""")"),"n.a.")</f>
        <v>n.a.</v>
      </c>
      <c r="J67" s="54"/>
      <c r="K67" s="55" t="str">
        <f t="shared" si="28"/>
        <v>n.a.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ACM/IEEE 25th International Conference on Model Driven Engineering Languages and Systems (MODELS ’22 Companion)</v>
      </c>
      <c r="E68" s="59" t="str">
        <f t="shared" si="29"/>
        <v>Workshop---ACM/IEEE 25th International Conference on Model Driven Engineering Languages and Systems (MODELS ’22 Companion)</v>
      </c>
      <c r="F68" s="59"/>
      <c r="G68" s="59" t="str">
        <f>IFERROR(__xludf.DUMMYFUNCTION("""COMPUTED_VALUE"""),"Workshop---ACM/IEEE 25th International Conference on Model Driven Engineering Languages and Systems (MODELS ’22 Companion)")</f>
        <v>Workshop---ACM/IEEE 25th International Conference on Model Driven Engineering Languages and Systems (MODELS ’22 Companion)</v>
      </c>
      <c r="H68" s="59"/>
      <c r="I68" s="59" t="str">
        <f>IFERROR(__xludf.DUMMYFUNCTION("IFERROR(SPLIT($G68,""---""),"""")"),"Workshop")</f>
        <v>Workshop</v>
      </c>
      <c r="J68" s="59" t="str">
        <f>IFERROR(__xludf.DUMMYFUNCTION("""COMPUTED_VALUE"""),"ACM/IEEE 25th International Conference on Model Driven Engineering Languages and Systems (MODELS ’22 Companion)")</f>
        <v>ACM/IEEE 25th International Conference on Model Driven Engineering Languages and Systems (MODELS ’22 Companion)</v>
      </c>
      <c r="K68" s="60" t="str">
        <f t="shared" si="28"/>
        <v>Workshop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9" width="11.0"/>
    <col customWidth="1" min="10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34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35</v>
      </c>
      <c r="E4" s="110"/>
      <c r="F4" s="110"/>
      <c r="G4" s="110"/>
      <c r="H4" s="110"/>
      <c r="I4" s="110"/>
      <c r="J4" s="111" t="s">
        <v>36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>
      <c r="A5" s="113">
        <v>1.0</v>
      </c>
      <c r="B5" s="114">
        <v>3.0</v>
      </c>
      <c r="C5" s="115" t="s">
        <v>10</v>
      </c>
      <c r="D5" s="116" t="s">
        <v>34</v>
      </c>
      <c r="E5" s="117"/>
      <c r="F5" s="117"/>
      <c r="G5" s="117"/>
      <c r="H5" s="117"/>
      <c r="I5" s="117"/>
      <c r="J5" s="118" t="s">
        <v>37</v>
      </c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>
      <c r="A6" s="97">
        <v>1.0</v>
      </c>
      <c r="B6" s="107">
        <v>4.0</v>
      </c>
      <c r="C6" s="108" t="s">
        <v>11</v>
      </c>
      <c r="D6" s="109" t="s">
        <v>34</v>
      </c>
      <c r="E6" s="117"/>
      <c r="F6" s="117"/>
      <c r="G6" s="117"/>
      <c r="H6" s="117"/>
      <c r="I6" s="117"/>
      <c r="J6" s="120" t="s">
        <v>36</v>
      </c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</row>
    <row r="7">
      <c r="A7" s="113">
        <v>1.0</v>
      </c>
      <c r="B7" s="121">
        <v>5.0</v>
      </c>
      <c r="C7" s="122" t="s">
        <v>12</v>
      </c>
      <c r="D7" s="123" t="s">
        <v>34</v>
      </c>
      <c r="E7" s="124"/>
      <c r="F7" s="124"/>
      <c r="G7" s="124"/>
      <c r="H7" s="124"/>
      <c r="I7" s="124"/>
      <c r="J7" s="118" t="s">
        <v>36</v>
      </c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</row>
    <row r="8">
      <c r="A8" s="97">
        <v>1.0</v>
      </c>
      <c r="B8" s="125">
        <v>6.0</v>
      </c>
      <c r="C8" s="126" t="s">
        <v>13</v>
      </c>
      <c r="D8" s="127" t="s">
        <v>35</v>
      </c>
      <c r="E8" s="124"/>
      <c r="F8" s="124"/>
      <c r="G8" s="124"/>
      <c r="H8" s="124"/>
      <c r="I8" s="124"/>
      <c r="J8" s="120" t="s">
        <v>36</v>
      </c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</row>
    <row r="9">
      <c r="A9" s="113">
        <v>1.0</v>
      </c>
      <c r="B9" s="121">
        <v>7.0</v>
      </c>
      <c r="C9" s="122" t="s">
        <v>14</v>
      </c>
      <c r="D9" s="123" t="s">
        <v>34</v>
      </c>
      <c r="E9" s="124"/>
      <c r="F9" s="124"/>
      <c r="G9" s="124"/>
      <c r="H9" s="124"/>
      <c r="I9" s="124"/>
      <c r="J9" s="118" t="s">
        <v>36</v>
      </c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</row>
    <row r="10">
      <c r="A10" s="97">
        <v>2.0</v>
      </c>
      <c r="B10" s="125">
        <v>8.0</v>
      </c>
      <c r="C10" s="125" t="s">
        <v>15</v>
      </c>
      <c r="D10" s="127" t="s">
        <v>34</v>
      </c>
      <c r="E10" s="128"/>
      <c r="F10" s="128"/>
      <c r="G10" s="128"/>
      <c r="H10" s="128"/>
      <c r="I10" s="128"/>
      <c r="J10" s="120" t="s">
        <v>36</v>
      </c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</row>
    <row r="11">
      <c r="A11" s="113">
        <v>2.0</v>
      </c>
      <c r="B11" s="121">
        <v>9.0</v>
      </c>
      <c r="C11" s="130" t="s">
        <v>16</v>
      </c>
      <c r="D11" s="131" t="s">
        <v>34</v>
      </c>
      <c r="E11" s="128"/>
      <c r="F11" s="128"/>
      <c r="G11" s="128"/>
      <c r="H11" s="128"/>
      <c r="I11" s="128"/>
      <c r="J11" s="118" t="s">
        <v>36</v>
      </c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</row>
    <row r="12">
      <c r="A12" s="97" t="s">
        <v>32</v>
      </c>
      <c r="B12" s="125">
        <v>10.0</v>
      </c>
      <c r="C12" s="125" t="s">
        <v>17</v>
      </c>
      <c r="D12" s="127" t="s">
        <v>34</v>
      </c>
      <c r="E12" s="127" t="s">
        <v>34</v>
      </c>
      <c r="F12" s="127" t="s">
        <v>34</v>
      </c>
      <c r="G12" s="127" t="s">
        <v>34</v>
      </c>
      <c r="H12" s="127" t="s">
        <v>34</v>
      </c>
      <c r="I12" s="128"/>
      <c r="J12" s="120" t="s">
        <v>36</v>
      </c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</row>
    <row r="13">
      <c r="A13" s="113">
        <v>3.0</v>
      </c>
      <c r="B13" s="121">
        <v>11.0</v>
      </c>
      <c r="C13" s="121" t="s">
        <v>18</v>
      </c>
      <c r="D13" s="123" t="s">
        <v>34</v>
      </c>
      <c r="E13" s="133"/>
      <c r="F13" s="134"/>
      <c r="G13" s="134"/>
      <c r="H13" s="128"/>
      <c r="I13" s="128"/>
      <c r="J13" s="118" t="s">
        <v>36</v>
      </c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</row>
    <row r="14">
      <c r="A14" s="97">
        <v>1.0</v>
      </c>
      <c r="B14" s="125">
        <v>12.0</v>
      </c>
      <c r="C14" s="125" t="s">
        <v>19</v>
      </c>
      <c r="D14" s="135" t="str">
        <f t="shared" ref="D14:D16" si="1">IF(G14&gt;0,"Y","n.a.")</f>
        <v>n.a.</v>
      </c>
      <c r="E14" s="136">
        <f>IF(OR(EXACT(D7,"Y")),1,0)</f>
        <v>0</v>
      </c>
      <c r="F14" s="136">
        <f>IF(OR(EXACT(D9,"Y")),1,0)</f>
        <v>0</v>
      </c>
      <c r="G14" s="136">
        <f t="shared" ref="G14:G16" si="2">E14+F14</f>
        <v>0</v>
      </c>
      <c r="H14" s="137"/>
      <c r="I14" s="128"/>
      <c r="J14" s="120" t="s">
        <v>36</v>
      </c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</row>
    <row r="15">
      <c r="A15" s="113">
        <v>1.0</v>
      </c>
      <c r="B15" s="121">
        <v>13.0</v>
      </c>
      <c r="C15" s="121" t="s">
        <v>20</v>
      </c>
      <c r="D15" s="135" t="str">
        <f t="shared" si="1"/>
        <v>Y</v>
      </c>
      <c r="E15" s="138">
        <f t="shared" ref="E15:E16" si="3">IF(OR(EXACT(D4,"Y")),1,0)</f>
        <v>1</v>
      </c>
      <c r="F15" s="138">
        <f>IF(OR(EXACT(D6,"Y")),1,0)</f>
        <v>0</v>
      </c>
      <c r="G15" s="138">
        <f t="shared" si="2"/>
        <v>1</v>
      </c>
      <c r="H15" s="137"/>
      <c r="I15" s="128"/>
      <c r="J15" s="118" t="s">
        <v>36</v>
      </c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</row>
    <row r="16">
      <c r="A16" s="97">
        <v>1.0</v>
      </c>
      <c r="B16" s="125">
        <v>14.0</v>
      </c>
      <c r="C16" s="125" t="s">
        <v>21</v>
      </c>
      <c r="D16" s="135" t="str">
        <f t="shared" si="1"/>
        <v>Y</v>
      </c>
      <c r="E16" s="136">
        <f t="shared" si="3"/>
        <v>0</v>
      </c>
      <c r="F16" s="136">
        <f>IF(OR(EXACT(D8,"Y")),1,0)</f>
        <v>1</v>
      </c>
      <c r="G16" s="136">
        <f t="shared" si="2"/>
        <v>1</v>
      </c>
      <c r="H16" s="137"/>
      <c r="I16" s="128"/>
      <c r="J16" s="120" t="s">
        <v>36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</row>
    <row r="17">
      <c r="A17" s="113">
        <v>1.0</v>
      </c>
      <c r="B17" s="121">
        <v>15.0</v>
      </c>
      <c r="C17" s="121" t="s">
        <v>22</v>
      </c>
      <c r="D17" s="135" t="str">
        <f>IF(E17&gt;0,"Y","n.a.")</f>
        <v>Y</v>
      </c>
      <c r="E17" s="138">
        <f>IF(OR(AND(G14,OR(G15,G16)),AND(G15,OR(G14,G16)),AND(G16,OR(G14,G15))),1,0)</f>
        <v>1</v>
      </c>
      <c r="F17" s="139"/>
      <c r="G17" s="110"/>
      <c r="H17" s="128"/>
      <c r="I17" s="128"/>
      <c r="J17" s="118" t="s">
        <v>36</v>
      </c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</row>
    <row r="18">
      <c r="A18" s="97">
        <v>3.0</v>
      </c>
      <c r="B18" s="140">
        <v>16.0</v>
      </c>
      <c r="C18" s="107" t="s">
        <v>23</v>
      </c>
      <c r="D18" s="109" t="s">
        <v>34</v>
      </c>
      <c r="E18" s="109" t="s">
        <v>34</v>
      </c>
      <c r="F18" s="109" t="s">
        <v>34</v>
      </c>
      <c r="G18" s="109" t="s">
        <v>34</v>
      </c>
      <c r="H18" s="109" t="s">
        <v>34</v>
      </c>
      <c r="I18" s="128"/>
      <c r="J18" s="120" t="s">
        <v>38</v>
      </c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</row>
    <row r="19">
      <c r="A19" s="113">
        <v>3.0</v>
      </c>
      <c r="B19" s="141">
        <v>17.0</v>
      </c>
      <c r="C19" s="141" t="s">
        <v>24</v>
      </c>
      <c r="D19" s="142"/>
      <c r="E19" s="143"/>
      <c r="F19" s="144"/>
      <c r="G19" s="144"/>
      <c r="H19" s="145"/>
      <c r="I19" s="145"/>
      <c r="J19" s="146" t="s">
        <v>36</v>
      </c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</row>
    <row r="20">
      <c r="A20" s="147"/>
      <c r="B20" s="147">
        <v>18.0</v>
      </c>
      <c r="C20" s="148" t="s">
        <v>25</v>
      </c>
      <c r="D20" s="149" t="str">
        <f>IF(OR(EQ(D14,"Y"),EQ(D15,"Y"),EQ(D16,"Y"),EQ(D17,"Y")),"Y","n.a.")</f>
        <v>Y</v>
      </c>
      <c r="E20" s="150"/>
      <c r="F20" s="150"/>
      <c r="G20" s="150"/>
      <c r="H20" s="150"/>
      <c r="I20" s="150"/>
      <c r="J20" s="101" t="s">
        <v>36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</row>
    <row r="21">
      <c r="A21" s="151">
        <v>4.0</v>
      </c>
      <c r="B21" s="152">
        <v>19.0</v>
      </c>
      <c r="C21" s="152" t="s">
        <v>39</v>
      </c>
      <c r="D21" s="153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5"/>
      <c r="W21" s="156"/>
    </row>
    <row r="22">
      <c r="D22" s="157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  <c r="W22" s="160"/>
    </row>
    <row r="23">
      <c r="D23" s="157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5"/>
      <c r="W23" s="160"/>
    </row>
    <row r="24">
      <c r="D24" s="157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  <c r="W24" s="160"/>
    </row>
    <row r="25">
      <c r="A25" s="161"/>
      <c r="B25" s="161"/>
      <c r="C25" s="162" t="s">
        <v>40</v>
      </c>
      <c r="D25" s="162" t="s">
        <v>41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3" t="s">
        <v>42</v>
      </c>
      <c r="B26" s="163"/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  <c r="W26" s="167"/>
    </row>
    <row r="27">
      <c r="A27" s="163" t="s">
        <v>43</v>
      </c>
      <c r="B27" s="168"/>
      <c r="C27" s="164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70"/>
      <c r="W27" s="171"/>
    </row>
    <row r="28">
      <c r="A28" s="163" t="s">
        <v>44</v>
      </c>
      <c r="B28" s="168"/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  <c r="W28" s="171"/>
    </row>
    <row r="29">
      <c r="A29" s="163" t="s">
        <v>45</v>
      </c>
      <c r="B29" s="168"/>
      <c r="C29" s="164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70"/>
      <c r="W29" s="171"/>
    </row>
    <row r="30">
      <c r="A30" s="172"/>
      <c r="B30" s="147"/>
      <c r="C30" s="148"/>
      <c r="D30" s="173"/>
      <c r="E30" s="174"/>
      <c r="F30" s="174"/>
      <c r="G30" s="174"/>
      <c r="H30" s="174"/>
      <c r="I30" s="174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75" t="s">
        <v>46</v>
      </c>
      <c r="B31" s="176"/>
      <c r="C31" s="176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06"/>
    </row>
    <row r="32">
      <c r="A32" s="178" t="s">
        <v>42</v>
      </c>
      <c r="B32" s="179"/>
      <c r="C32" s="180" t="s">
        <v>47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02"/>
    </row>
    <row r="33">
      <c r="A33" s="182" t="s">
        <v>43</v>
      </c>
      <c r="B33" s="176"/>
      <c r="C33" s="182" t="s">
        <v>48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06"/>
    </row>
    <row r="34">
      <c r="A34" s="178" t="s">
        <v>44</v>
      </c>
      <c r="B34" s="179"/>
      <c r="C34" s="178" t="s">
        <v>49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02"/>
    </row>
    <row r="35">
      <c r="A35" s="182" t="s">
        <v>45</v>
      </c>
      <c r="B35" s="176"/>
      <c r="C35" s="183" t="s">
        <v>50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84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51</v>
      </c>
    </row>
    <row r="3" ht="36.0" customHeight="1">
      <c r="B3" s="103"/>
      <c r="C3" s="103"/>
      <c r="D3" s="104" t="s">
        <v>52</v>
      </c>
      <c r="E3" s="104" t="s">
        <v>53</v>
      </c>
      <c r="F3" s="104" t="s">
        <v>54</v>
      </c>
      <c r="G3" s="104" t="s">
        <v>55</v>
      </c>
      <c r="H3" s="104" t="s">
        <v>56</v>
      </c>
      <c r="I3" s="104" t="s">
        <v>57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</row>
    <row r="4">
      <c r="A4" s="97">
        <v>1.0</v>
      </c>
      <c r="B4" s="185">
        <v>2.0</v>
      </c>
      <c r="C4" s="186" t="s">
        <v>9</v>
      </c>
      <c r="D4" s="187" t="s">
        <v>35</v>
      </c>
      <c r="E4" s="188"/>
      <c r="F4" s="188"/>
      <c r="G4" s="188"/>
      <c r="H4" s="188"/>
      <c r="I4" s="188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90" t="s">
        <v>36</v>
      </c>
    </row>
    <row r="5">
      <c r="A5" s="113">
        <v>1.0</v>
      </c>
      <c r="B5" s="191">
        <v>3.0</v>
      </c>
      <c r="C5" s="192" t="s">
        <v>10</v>
      </c>
      <c r="D5" s="193" t="s">
        <v>58</v>
      </c>
      <c r="E5" s="194"/>
      <c r="F5" s="194"/>
      <c r="G5" s="194"/>
      <c r="H5" s="194"/>
      <c r="I5" s="194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46" t="s">
        <v>36</v>
      </c>
    </row>
    <row r="6">
      <c r="A6" s="97">
        <v>1.0</v>
      </c>
      <c r="B6" s="185">
        <v>4.0</v>
      </c>
      <c r="C6" s="186" t="s">
        <v>11</v>
      </c>
      <c r="D6" s="187" t="s">
        <v>58</v>
      </c>
      <c r="E6" s="194"/>
      <c r="F6" s="194"/>
      <c r="G6" s="194"/>
      <c r="H6" s="194"/>
      <c r="I6" s="194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0" t="s">
        <v>36</v>
      </c>
    </row>
    <row r="7">
      <c r="A7" s="113">
        <v>1.0</v>
      </c>
      <c r="B7" s="196">
        <v>5.0</v>
      </c>
      <c r="C7" s="197" t="s">
        <v>12</v>
      </c>
      <c r="D7" s="198" t="s">
        <v>58</v>
      </c>
      <c r="E7" s="199"/>
      <c r="F7" s="199"/>
      <c r="G7" s="199"/>
      <c r="H7" s="199"/>
      <c r="I7" s="199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46" t="s">
        <v>36</v>
      </c>
    </row>
    <row r="8">
      <c r="A8" s="97">
        <v>1.0</v>
      </c>
      <c r="B8" s="200">
        <v>6.0</v>
      </c>
      <c r="C8" s="201" t="s">
        <v>13</v>
      </c>
      <c r="D8" s="202" t="s">
        <v>35</v>
      </c>
      <c r="E8" s="199"/>
      <c r="F8" s="199"/>
      <c r="G8" s="199"/>
      <c r="H8" s="199"/>
      <c r="I8" s="199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0" t="s">
        <v>36</v>
      </c>
    </row>
    <row r="9">
      <c r="A9" s="113">
        <v>1.0</v>
      </c>
      <c r="B9" s="196">
        <v>7.0</v>
      </c>
      <c r="C9" s="197" t="s">
        <v>14</v>
      </c>
      <c r="D9" s="198" t="s">
        <v>58</v>
      </c>
      <c r="E9" s="199"/>
      <c r="F9" s="199"/>
      <c r="G9" s="199"/>
      <c r="H9" s="199"/>
      <c r="I9" s="199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46" t="s">
        <v>36</v>
      </c>
    </row>
    <row r="10">
      <c r="A10" s="97">
        <v>2.0</v>
      </c>
      <c r="B10" s="200">
        <v>8.0</v>
      </c>
      <c r="C10" s="200" t="s">
        <v>15</v>
      </c>
      <c r="D10" s="202">
        <v>1.0</v>
      </c>
      <c r="E10" s="203"/>
      <c r="F10" s="203"/>
      <c r="G10" s="203"/>
      <c r="H10" s="203"/>
      <c r="I10" s="203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90" t="s">
        <v>59</v>
      </c>
    </row>
    <row r="11">
      <c r="A11" s="113">
        <v>2.0</v>
      </c>
      <c r="B11" s="196">
        <v>9.0</v>
      </c>
      <c r="C11" s="204" t="s">
        <v>16</v>
      </c>
      <c r="D11" s="205" t="s">
        <v>58</v>
      </c>
      <c r="E11" s="203"/>
      <c r="F11" s="203"/>
      <c r="G11" s="203"/>
      <c r="H11" s="203"/>
      <c r="I11" s="203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46" t="s">
        <v>60</v>
      </c>
    </row>
    <row r="12">
      <c r="A12" s="97" t="s">
        <v>32</v>
      </c>
      <c r="B12" s="200">
        <v>10.0</v>
      </c>
      <c r="C12" s="200" t="s">
        <v>17</v>
      </c>
      <c r="D12" s="202" t="s">
        <v>61</v>
      </c>
      <c r="E12" s="202" t="s">
        <v>34</v>
      </c>
      <c r="F12" s="202" t="s">
        <v>34</v>
      </c>
      <c r="G12" s="202" t="s">
        <v>34</v>
      </c>
      <c r="H12" s="202" t="s">
        <v>34</v>
      </c>
      <c r="I12" s="203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90" t="s">
        <v>36</v>
      </c>
    </row>
    <row r="13">
      <c r="A13" s="113">
        <v>3.0</v>
      </c>
      <c r="B13" s="196">
        <v>11.0</v>
      </c>
      <c r="C13" s="196" t="s">
        <v>18</v>
      </c>
      <c r="D13" s="206" t="s">
        <v>62</v>
      </c>
      <c r="E13" s="207" t="s">
        <v>63</v>
      </c>
      <c r="F13" s="208"/>
      <c r="G13" s="208"/>
      <c r="H13" s="203"/>
      <c r="I13" s="203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46" t="s">
        <v>36</v>
      </c>
    </row>
    <row r="14">
      <c r="A14" s="97">
        <v>1.0</v>
      </c>
      <c r="B14" s="200">
        <v>12.0</v>
      </c>
      <c r="C14" s="200" t="s">
        <v>19</v>
      </c>
      <c r="D14" s="209" t="str">
        <f t="shared" ref="D14:D16" si="1">IF(G14&gt;0,"Y","n.a.")</f>
        <v>n.a.</v>
      </c>
      <c r="E14" s="210">
        <f>IF(OR(EXACT(D7,"Y")),1,0)</f>
        <v>0</v>
      </c>
      <c r="F14" s="211">
        <f>IF(OR(EXACT(D9,"Y")),1,0)</f>
        <v>0</v>
      </c>
      <c r="G14" s="211">
        <f t="shared" ref="G14:G16" si="2">E14+F14</f>
        <v>0</v>
      </c>
      <c r="H14" s="212"/>
      <c r="I14" s="203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90" t="s">
        <v>36</v>
      </c>
    </row>
    <row r="15">
      <c r="A15" s="113">
        <v>1.0</v>
      </c>
      <c r="B15" s="196">
        <v>13.0</v>
      </c>
      <c r="C15" s="196" t="s">
        <v>20</v>
      </c>
      <c r="D15" s="209" t="str">
        <f t="shared" si="1"/>
        <v>Y</v>
      </c>
      <c r="E15" s="213">
        <f t="shared" ref="E15:E16" si="3">IF(OR(EXACT(D4,"Y")),1,0)</f>
        <v>1</v>
      </c>
      <c r="F15" s="214">
        <f>IF(OR(EXACT(D6,"Y")),1,0)</f>
        <v>0</v>
      </c>
      <c r="G15" s="214">
        <f t="shared" si="2"/>
        <v>1</v>
      </c>
      <c r="H15" s="212"/>
      <c r="I15" s="203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46" t="s">
        <v>36</v>
      </c>
    </row>
    <row r="16">
      <c r="A16" s="97">
        <v>1.0</v>
      </c>
      <c r="B16" s="200">
        <v>14.0</v>
      </c>
      <c r="C16" s="200" t="s">
        <v>21</v>
      </c>
      <c r="D16" s="209" t="str">
        <f t="shared" si="1"/>
        <v>Y</v>
      </c>
      <c r="E16" s="210">
        <f t="shared" si="3"/>
        <v>0</v>
      </c>
      <c r="F16" s="211">
        <f>IF(OR(EXACT(D8,"Y")),1,0)</f>
        <v>1</v>
      </c>
      <c r="G16" s="211">
        <f t="shared" si="2"/>
        <v>1</v>
      </c>
      <c r="H16" s="212"/>
      <c r="I16" s="203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90" t="s">
        <v>36</v>
      </c>
    </row>
    <row r="17">
      <c r="A17" s="113">
        <v>1.0</v>
      </c>
      <c r="B17" s="196">
        <v>15.0</v>
      </c>
      <c r="C17" s="196" t="s">
        <v>22</v>
      </c>
      <c r="D17" s="209" t="str">
        <f>IF(E17&gt;0,"Y","n.a.")</f>
        <v>Y</v>
      </c>
      <c r="E17" s="213">
        <f>IF(OR(AND(G14,OR(G15,G16)),AND(G15,OR(G14,G16)),AND(G16,OR(G14,G15))),1,0)</f>
        <v>1</v>
      </c>
      <c r="F17" s="215"/>
      <c r="G17" s="188"/>
      <c r="H17" s="203"/>
      <c r="I17" s="203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46" t="s">
        <v>36</v>
      </c>
    </row>
    <row r="18">
      <c r="A18" s="97">
        <v>3.0</v>
      </c>
      <c r="B18" s="216">
        <v>16.0</v>
      </c>
      <c r="C18" s="185" t="s">
        <v>23</v>
      </c>
      <c r="D18" s="187" t="s">
        <v>64</v>
      </c>
      <c r="E18" s="187" t="s">
        <v>34</v>
      </c>
      <c r="F18" s="187" t="s">
        <v>34</v>
      </c>
      <c r="G18" s="187" t="s">
        <v>34</v>
      </c>
      <c r="H18" s="187" t="s">
        <v>34</v>
      </c>
      <c r="I18" s="203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90" t="s">
        <v>36</v>
      </c>
    </row>
    <row r="19">
      <c r="A19" s="113">
        <v>3.0</v>
      </c>
      <c r="B19" s="141">
        <v>17.0</v>
      </c>
      <c r="C19" s="141" t="s">
        <v>24</v>
      </c>
      <c r="D19" s="142" t="s">
        <v>65</v>
      </c>
      <c r="E19" s="142" t="s">
        <v>66</v>
      </c>
      <c r="F19" s="217" t="s">
        <v>61</v>
      </c>
      <c r="G19" s="217" t="s">
        <v>67</v>
      </c>
      <c r="H19" s="217"/>
      <c r="I19" s="218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20" t="s">
        <v>36</v>
      </c>
    </row>
    <row r="20">
      <c r="A20" s="147"/>
      <c r="B20" s="147">
        <v>18.0</v>
      </c>
      <c r="C20" s="148" t="s">
        <v>25</v>
      </c>
      <c r="D20" s="149" t="str">
        <f>IF(OR(EQ(D14,"Y"),EQ(D15,"Y"),EQ(D16,"Y"),EQ(D17,"Y")),"Y","n.a.")</f>
        <v>Y</v>
      </c>
      <c r="E20" s="221"/>
      <c r="F20" s="221"/>
      <c r="G20" s="221"/>
      <c r="H20" s="221"/>
      <c r="I20" s="221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190" t="s">
        <v>36</v>
      </c>
    </row>
    <row r="21">
      <c r="A21" s="151">
        <v>4.0</v>
      </c>
      <c r="B21" s="152">
        <v>19.0</v>
      </c>
      <c r="C21" s="152" t="s">
        <v>39</v>
      </c>
      <c r="D21" s="153" t="s">
        <v>68</v>
      </c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5"/>
    </row>
    <row r="22">
      <c r="D22" s="153" t="s">
        <v>69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</row>
    <row r="23">
      <c r="D23" s="157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5"/>
    </row>
    <row r="24">
      <c r="D24" s="157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</row>
    <row r="25">
      <c r="A25" s="161"/>
      <c r="B25" s="161"/>
      <c r="C25" s="162" t="s">
        <v>40</v>
      </c>
      <c r="D25" s="162" t="s">
        <v>70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3" t="s">
        <v>42</v>
      </c>
      <c r="B26" s="168"/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</row>
    <row r="27">
      <c r="A27" s="163" t="s">
        <v>43</v>
      </c>
      <c r="B27" s="168"/>
      <c r="C27" s="164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70"/>
    </row>
    <row r="28">
      <c r="A28" s="163" t="s">
        <v>44</v>
      </c>
      <c r="B28" s="168"/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</row>
    <row r="29">
      <c r="A29" s="163" t="s">
        <v>45</v>
      </c>
      <c r="B29" s="168"/>
      <c r="C29" s="164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70"/>
    </row>
    <row r="30">
      <c r="A30" s="172"/>
      <c r="B30" s="172"/>
      <c r="C30" s="172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5" t="s">
        <v>46</v>
      </c>
      <c r="B31" s="176"/>
      <c r="C31" s="176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</row>
    <row r="32">
      <c r="A32" s="178" t="s">
        <v>42</v>
      </c>
      <c r="B32" s="179"/>
      <c r="C32" s="180" t="s">
        <v>47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</row>
    <row r="33">
      <c r="A33" s="182" t="s">
        <v>43</v>
      </c>
      <c r="B33" s="176"/>
      <c r="C33" s="182" t="s">
        <v>48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</row>
    <row r="34">
      <c r="A34" s="178" t="s">
        <v>44</v>
      </c>
      <c r="B34" s="179"/>
      <c r="C34" s="178" t="s">
        <v>49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</row>
    <row r="35">
      <c r="A35" s="182" t="s">
        <v>45</v>
      </c>
      <c r="B35" s="176"/>
      <c r="C35" s="183" t="s">
        <v>50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