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<sst xmlns="http://schemas.openxmlformats.org/spreadsheetml/2006/main" count="233" uniqueCount="69">
  <si>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</si>
  <si>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</si>
  <si>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</si>
  <si>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</si>
  <si>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</si>
  <si>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</si>
  <si>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</si>
  <si>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</si>
  <si>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</si>
  <si>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</si>
  <si>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</si>
  <si>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</si>
  <si>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</si>
  <si>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</si>
  <si>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</si>
  <si>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</si>
  <si>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</si>
  <si>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</si>
  <si>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</si>
  <si>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</si>
  <si>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</si>
  <si>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</si>
  <si>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</si>
  <si>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</si>
  <si>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</si>
  <si>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</si>
  <si>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</si>
  <si>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</si>
  <si>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</si>
  <si>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</si>
  <si>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</si>
  <si>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This paper is not even MDE-oriented. It proposes a solution a solution to generate diverisifed unit tests covering specific parts of a program</t>
  </si>
  <si>
    <t>MDE</t>
  </si>
  <si>
    <t>Product</t>
  </si>
  <si>
    <t>n.a.</t>
  </si>
  <si>
    <t>N</t>
  </si>
  <si>
    <t>&lt;add your comment here if any&gt;</t>
  </si>
  <si>
    <t>Y</t>
  </si>
  <si>
    <t>Testing</t>
  </si>
  <si>
    <t>Journal</t>
  </si>
  <si>
    <t xml:space="preserve">TOSEM </t>
  </si>
  <si>
    <t>application domain independent</t>
  </si>
  <si>
    <t>Unit testing</t>
  </si>
  <si>
    <t>diversification</t>
  </si>
  <si>
    <t>test input generation</t>
  </si>
  <si>
    <t>RQs</t>
  </si>
  <si>
    <t>2,3</t>
  </si>
  <si>
    <t>The paper provides a tool to generate automated test from an application. The generated tests are targeted tests and diverse. The extraction of parameters of  the program is done using a C-Bounded model checker.</t>
  </si>
  <si>
    <t>Process</t>
  </si>
  <si>
    <t>The tool is used with many software apps to be evaluated</t>
  </si>
  <si>
    <t>The tool is open-sourcec  https://github.com/hdg7/DFT.</t>
  </si>
  <si>
    <t>ACM Transactions on Software Engineering and Methodology</t>
  </si>
  <si>
    <t>Focused Testing</t>
  </si>
  <si>
    <t>Target Testing</t>
  </si>
  <si>
    <t>Bound Model Checker</t>
  </si>
  <si>
    <t>The paper do not cross dimensions and barely touch the MDE one. Not to include!</t>
  </si>
  <si>
    <t>Future research directions (as stated by authors, if any)</t>
  </si>
  <si>
    <t xml:space="preserve">Reviewer </t>
  </si>
  <si>
    <t>Joan Giner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</si>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</sst>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This paper is not even MDE-oriented. It proposes a solution a solution to generate diverisifed unit tests covering specific parts of a program</v>
      </c>
      <c r="V2" s="10" t="str">
        <f>'2'!V2</f>
        <v>The paper provides a tool to generate automated test from an application. The generated tests are targeted tests and diverse. The extraction of parameters of  the program is done using a C-Bounded model checker.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Product</v>
      </c>
      <c r="E3" s="13" t="str">
        <f t="shared" ref="E3:F3" si="2">K26</f>
        <v>MDE</v>
      </c>
      <c r="F3" s="13" t="str">
        <f t="shared" si="2"/>
        <v>Process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The tool is used with many software apps to be evaluated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The tool is open-sourcec  https://github.com/hdg7/DFT.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TOSEM 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Unit testing</v>
      </c>
      <c r="D19" s="29" t="str">
        <f>K58</f>
        <v>diversification</v>
      </c>
      <c r="E19" s="29" t="str">
        <f>K59</f>
        <v>test input generation</v>
      </c>
      <c r="F19" s="29" t="str">
        <f>K60</f>
        <v>Testing</v>
      </c>
      <c r="G19" s="29" t="str">
        <f>K61</f>
        <v>Focused Testing</v>
      </c>
      <c r="H19" s="30" t="str">
        <f>K62</f>
        <v>Target Testing</v>
      </c>
      <c r="I19" s="29" t="str">
        <f>K63</f>
        <v>Bound Model Checker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The paper do not cross dimensions and barely touch the MDE one. Not to include!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Product</v>
      </c>
      <c r="E25" s="54" t="str">
        <f t="shared" ref="E25:E36" si="18">CONCATENATE(C25," ",D25)</f>
        <v>MDE Product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MDE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 t="str">
        <f>IFERROR(__xludf.DUMMYFUNCTION("""COMPUTED_VALUE"""),"MDE Process")</f>
        <v>MDE Process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MDE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Unit testing</v>
      </c>
      <c r="D57" s="90"/>
      <c r="E57" s="90"/>
      <c r="F57" s="90"/>
      <c r="G57" s="75" t="str">
        <f>IFERROR(__xludf.DUMMYFUNCTION("IFNA(UNIQUE(FILTER(C57:C66, C57:C66&lt;&gt;""n.a."")),""n.a."")"),"Unit testing")</f>
        <v>Unit testing</v>
      </c>
      <c r="H57" s="90"/>
      <c r="I57" s="76" t="str">
        <f t="shared" si="27"/>
        <v>Unit testing</v>
      </c>
      <c r="J57" s="90"/>
      <c r="K57" s="77" t="str">
        <f t="shared" si="28"/>
        <v>Unit testing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diversification</v>
      </c>
      <c r="D58" s="81"/>
      <c r="E58" s="81"/>
      <c r="F58" s="81"/>
      <c r="G58" s="81" t="str">
        <f>IFERROR(__xludf.DUMMYFUNCTION("""COMPUTED_VALUE"""),"diversification")</f>
        <v>diversification</v>
      </c>
      <c r="H58" s="81"/>
      <c r="I58" s="59" t="str">
        <f t="shared" si="27"/>
        <v>diversification</v>
      </c>
      <c r="J58" s="81"/>
      <c r="K58" s="60" t="str">
        <f t="shared" si="28"/>
        <v>diversification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test input generation</v>
      </c>
      <c r="D59" s="83"/>
      <c r="E59" s="83"/>
      <c r="F59" s="83"/>
      <c r="G59" s="83" t="str">
        <f>IFERROR(__xludf.DUMMYFUNCTION("""COMPUTED_VALUE"""),"test input generation")</f>
        <v>test input generation</v>
      </c>
      <c r="H59" s="83"/>
      <c r="I59" s="54" t="str">
        <f t="shared" si="27"/>
        <v>test input generation</v>
      </c>
      <c r="J59" s="83"/>
      <c r="K59" s="55" t="str">
        <f t="shared" si="28"/>
        <v>test input generation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IFERROR(__xludf.DUMMYFUNCTION("""COMPUTED_VALUE"""),"Testing")</f>
        <v>Testing</v>
      </c>
      <c r="H60" s="81"/>
      <c r="I60" s="59" t="str">
        <f t="shared" si="27"/>
        <v>Testing</v>
      </c>
      <c r="J60" s="81"/>
      <c r="K60" s="60" t="str">
        <f t="shared" si="28"/>
        <v>Testing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IFERROR(__xludf.DUMMYFUNCTION("""COMPUTED_VALUE"""),"Focused Testing")</f>
        <v>Focused Testing</v>
      </c>
      <c r="H61" s="83"/>
      <c r="I61" s="54" t="str">
        <f t="shared" si="27"/>
        <v>Focused Testing</v>
      </c>
      <c r="J61" s="83"/>
      <c r="K61" s="55" t="str">
        <f t="shared" si="28"/>
        <v>Focused Testing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Testing</v>
      </c>
      <c r="D62" s="81"/>
      <c r="E62" s="81"/>
      <c r="F62" s="81"/>
      <c r="G62" s="81" t="str">
        <f>IFERROR(__xludf.DUMMYFUNCTION("""COMPUTED_VALUE"""),"Target Testing")</f>
        <v>Target Testing</v>
      </c>
      <c r="H62" s="81"/>
      <c r="I62" s="59" t="str">
        <f t="shared" si="27"/>
        <v>Target Testing</v>
      </c>
      <c r="J62" s="81"/>
      <c r="K62" s="60" t="str">
        <f t="shared" si="28"/>
        <v>Target Testing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Focused Testing</v>
      </c>
      <c r="D63" s="83"/>
      <c r="E63" s="83"/>
      <c r="F63" s="83"/>
      <c r="G63" s="83" t="str">
        <f>IFERROR(__xludf.DUMMYFUNCTION("""COMPUTED_VALUE"""),"Bound Model Checker")</f>
        <v>Bound Model Checker</v>
      </c>
      <c r="H63" s="83"/>
      <c r="I63" s="54" t="str">
        <f t="shared" si="27"/>
        <v>Bound Model Checker</v>
      </c>
      <c r="J63" s="83"/>
      <c r="K63" s="55" t="str">
        <f t="shared" si="28"/>
        <v>Bound Model Checker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Target Testing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Bound Model Checker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TOSEM </v>
      </c>
      <c r="E67" s="54" t="str">
        <f t="shared" ref="E67:E68" si="29">CONCATENATE(C67,"---",D67)</f>
        <v>Journal---TOSEM </v>
      </c>
      <c r="F67" s="54"/>
      <c r="G67" s="54" t="str">
        <f>IFERROR(__xludf.DUMMYFUNCTION("IFNA(UNIQUE(FILTER(E67:E68, E67:E68&lt;&gt;""n.a"")),""n.a."")"),"Journal---TOSEM ")</f>
        <v>Journal---TOSEM 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IFERROR(__xludf.DUMMYFUNCTION("""COMPUTED_VALUE"""),"TOSEM ")</f>
        <v>TOSEM </v>
      </c>
      <c r="K67" s="55" t="str">
        <f t="shared" si="28"/>
        <v>Journal</v>
      </c>
      <c r="L67" s="55" t="str">
        <f>IF(NOT(J67=""),J67,"n.a.")</f>
        <v>TOSEM 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ACM Transactions on Software Engineering and Methodology</v>
      </c>
      <c r="E68" s="59" t="str">
        <f t="shared" si="29"/>
        <v>Journal---ACM Transactions on Software Engineering and Methodology</v>
      </c>
      <c r="F68" s="59"/>
      <c r="G68" s="59" t="str">
        <f>IFERROR(__xludf.DUMMYFUNCTION("""COMPUTED_VALUE"""),"Journal---ACM Transactions on Software Engineering and Methodology")</f>
        <v>Journal---ACM Transactions on Software Engineering and Methodology</v>
      </c>
      <c r="H68" s="59"/>
      <c r="I68" s="59" t="str">
        <f>IFERROR(__xludf.DUMMYFUNCTION("IFERROR(SPLIT($G68,""---""),"""")"),"Journal")</f>
        <v>Journal</v>
      </c>
      <c r="J68" s="59" t="str">
        <f>IFERROR(__xludf.DUMMYFUNCTION("""COMPUTED_VALUE"""),"ACM Transactions on Software Engineering and Methodology")</f>
        <v>ACM Transactions on Software Engineering and Methodology</v>
      </c>
      <c r="K68" s="60" t="str">
        <f t="shared" si="28"/>
        <v>Journal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36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36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36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36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36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36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36</v>
      </c>
    </row>
    <row r="11">
      <c r="A11" s="113">
        <v>9.0</v>
      </c>
      <c r="B11" s="121" t="s">
        <v>16</v>
      </c>
      <c r="C11" s="122" t="s">
        <v>37</v>
      </c>
      <c r="D11" s="120"/>
      <c r="E11" s="120"/>
      <c r="F11" s="120"/>
      <c r="G11" s="120"/>
      <c r="H11" s="120"/>
      <c r="I11" s="112" t="s">
        <v>36</v>
      </c>
    </row>
    <row r="12">
      <c r="A12" s="117">
        <v>10.0</v>
      </c>
      <c r="B12" s="117" t="s">
        <v>17</v>
      </c>
      <c r="C12" s="119" t="s">
        <v>38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36</v>
      </c>
    </row>
    <row r="13">
      <c r="A13" s="113">
        <v>11.0</v>
      </c>
      <c r="B13" s="113" t="s">
        <v>18</v>
      </c>
      <c r="C13" s="115" t="s">
        <v>39</v>
      </c>
      <c r="D13" s="123" t="s">
        <v>40</v>
      </c>
      <c r="E13" s="124"/>
      <c r="F13" s="124"/>
      <c r="G13" s="120"/>
      <c r="H13" s="120"/>
      <c r="I13" s="112" t="s">
        <v>36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36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36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36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36</v>
      </c>
    </row>
    <row r="18">
      <c r="A18" s="131">
        <v>16.0</v>
      </c>
      <c r="B18" s="103" t="s">
        <v>23</v>
      </c>
      <c r="C18" s="105" t="s">
        <v>41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36</v>
      </c>
    </row>
    <row r="19">
      <c r="A19" s="132">
        <v>17.0</v>
      </c>
      <c r="B19" s="132" t="s">
        <v>24</v>
      </c>
      <c r="C19" s="133" t="s">
        <v>42</v>
      </c>
      <c r="D19" s="134" t="s">
        <v>43</v>
      </c>
      <c r="E19" s="135" t="s">
        <v>44</v>
      </c>
      <c r="F19" s="135"/>
      <c r="G19" s="136"/>
      <c r="H19" s="136"/>
      <c r="I19" s="112" t="s">
        <v>36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N</v>
      </c>
      <c r="D20" s="140"/>
      <c r="E20" s="140"/>
      <c r="F20" s="140"/>
      <c r="G20" s="140"/>
      <c r="H20" s="140"/>
      <c r="I20" s="107" t="s">
        <v>36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45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46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47</v>
      </c>
    </row>
    <row r="3">
      <c r="B3" s="100"/>
      <c r="C3" s="100"/>
      <c r="D3" s="101" t="s">
        <v>32</v>
      </c>
      <c r="E3" s="101" t="s">
        <v>48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35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36</v>
      </c>
    </row>
    <row r="5">
      <c r="A5" s="143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36</v>
      </c>
    </row>
    <row r="6">
      <c r="A6" s="141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36</v>
      </c>
    </row>
    <row r="7">
      <c r="A7" s="143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36</v>
      </c>
    </row>
    <row r="8">
      <c r="A8" s="141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36</v>
      </c>
    </row>
    <row r="9">
      <c r="A9" s="143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36</v>
      </c>
    </row>
    <row r="10">
      <c r="A10" s="141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49</v>
      </c>
    </row>
    <row r="11">
      <c r="A11" s="143">
        <v>2.0</v>
      </c>
      <c r="B11" s="113">
        <v>9.0</v>
      </c>
      <c r="C11" s="121" t="s">
        <v>16</v>
      </c>
      <c r="D11" s="122" t="s">
        <v>37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50</v>
      </c>
    </row>
    <row r="12">
      <c r="A12" s="141" t="s">
        <v>46</v>
      </c>
      <c r="B12" s="117">
        <v>10.0</v>
      </c>
      <c r="C12" s="117" t="s">
        <v>17</v>
      </c>
      <c r="D12" s="119" t="s">
        <v>38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36</v>
      </c>
    </row>
    <row r="13">
      <c r="A13" s="143">
        <v>3.0</v>
      </c>
      <c r="B13" s="113">
        <v>11.0</v>
      </c>
      <c r="C13" s="113" t="s">
        <v>18</v>
      </c>
      <c r="D13" s="115" t="s">
        <v>39</v>
      </c>
      <c r="E13" s="123" t="s">
        <v>51</v>
      </c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36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36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36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36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36</v>
      </c>
    </row>
    <row r="18">
      <c r="A18" s="141">
        <v>3.0</v>
      </c>
      <c r="B18" s="131">
        <v>16.0</v>
      </c>
      <c r="C18" s="103" t="s">
        <v>23</v>
      </c>
      <c r="D18" s="105" t="s">
        <v>41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36</v>
      </c>
    </row>
    <row r="19">
      <c r="A19" s="143">
        <v>3.0</v>
      </c>
      <c r="B19" s="132">
        <v>17.0</v>
      </c>
      <c r="C19" s="132" t="s">
        <v>24</v>
      </c>
      <c r="D19" s="133" t="s">
        <v>38</v>
      </c>
      <c r="E19" s="133" t="s">
        <v>52</v>
      </c>
      <c r="F19" s="145" t="s">
        <v>53</v>
      </c>
      <c r="G19" s="145" t="s">
        <v>54</v>
      </c>
      <c r="H19" s="145"/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36</v>
      </c>
    </row>
    <row r="20">
      <c r="A20" s="137"/>
      <c r="B20" s="137">
        <v>18.0</v>
      </c>
      <c r="C20" s="138" t="s">
        <v>25</v>
      </c>
      <c r="D20" s="149" t="str">
        <f>IF(OR(EXACT(D4,"Y"),EXACT(D5,"Y"),EXACT(D6,"Y"),EXACT(D7,"Y"),EXACT(D8,"Y"),EXACT(D9,"Y")),"Y","N")</f>
        <v>N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55</v>
      </c>
    </row>
    <row r="21">
      <c r="A21" s="152">
        <v>4.0</v>
      </c>
      <c r="B21" s="153">
        <v>19.0</v>
      </c>
      <c r="C21" s="153" t="s">
        <v>56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57</v>
      </c>
      <c r="D25" s="160" t="s">
        <v>58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59</v>
      </c>
      <c r="B26" s="162"/>
      <c r="C26" s="163" t="s">
        <v>60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61</v>
      </c>
      <c r="B27" s="162"/>
      <c r="C27" s="163" t="s">
        <v>60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62</v>
      </c>
      <c r="B28" s="162"/>
      <c r="C28" s="163" t="s">
        <v>60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63</v>
      </c>
      <c r="B29" s="162"/>
      <c r="C29" s="163" t="s">
        <v>60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9"/>
      <c r="B31" s="16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0" t="s">
        <v>64</v>
      </c>
      <c r="B32" s="171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>
      <c r="A33" s="173" t="s">
        <v>59</v>
      </c>
      <c r="B33" s="173"/>
      <c r="C33" s="173" t="s">
        <v>65</v>
      </c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>
      <c r="A34" s="171" t="s">
        <v>61</v>
      </c>
      <c r="B34" s="171"/>
      <c r="C34" s="171" t="s">
        <v>66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>
      <c r="A35" s="173" t="s">
        <v>62</v>
      </c>
      <c r="B35" s="173"/>
      <c r="C35" s="173" t="s">
        <v>67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>
      <c r="A36" s="171" t="s">
        <v>63</v>
      </c>
      <c r="B36" s="171"/>
      <c r="C36" s="171" t="s">
        <v>68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>
      <c r="A37" s="169"/>
      <c r="B37" s="169"/>
      <c r="C37" s="16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8"/>
      <c r="B38" s="168"/>
      <c r="C38" s="16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9"/>
      <c r="B39" s="169"/>
      <c r="C39" s="16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8"/>
      <c r="B40" s="168"/>
      <c r="C40" s="16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