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<sst xmlns="http://schemas.openxmlformats.org/spreadsheetml/2006/main" count="379" uniqueCount="59">
  <si>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</si>
  <si>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</si>
  <si>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</si>
  <si>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</si>
  <si>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</si>
  <si>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</si>
  <si>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</si>
  <si>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</si>
  <si>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</si>
  <si>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</si>
  <si>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</si>
  <si>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</si>
  <si>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</si>
  <si>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</si>
  <si>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</si>
  <si>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</si>
  <si>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</si>
  <si>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</si>
  <si>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</si>
  <si>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</si>
  <si>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</si>
  <si>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</si>
  <si>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</si>
  <si>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</si>
  <si>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</si>
  <si>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</si>
  <si>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</si>
  <si>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</si>
  <si>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</si>
  <si>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</si>
  <si>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</si>
  <si>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</si>
  <si>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</si>
  <si>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</si>
  <si>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DevOps</t>
  </si>
  <si>
    <t>Resource</t>
  </si>
  <si>
    <t>AI/ML</t>
  </si>
  <si>
    <t>n.a.</t>
  </si>
  <si>
    <t>&lt;add your comment here if any&gt;</t>
  </si>
  <si>
    <t>Y</t>
  </si>
  <si>
    <t>Journal</t>
  </si>
  <si>
    <t>IEEE Access</t>
  </si>
  <si>
    <t>Digital Life</t>
  </si>
  <si>
    <t>MLops</t>
  </si>
  <si>
    <t>RLops</t>
  </si>
  <si>
    <t>Digital twin</t>
  </si>
  <si>
    <t>Reinforcement learning</t>
  </si>
  <si>
    <t>Future research directions (as stated by authors, if any)</t>
  </si>
  <si>
    <t xml:space="preserve">Reviewer </t>
  </si>
  <si>
    <t>Joan Giner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</si>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</sst>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Resource</v>
      </c>
      <c r="E3" s="13" t="str">
        <f t="shared" ref="E3:F3" si="2">K26</f>
        <v>AI/ML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n.a.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Y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n.a.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n.a.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Journal</v>
      </c>
      <c r="D13" s="27" t="str">
        <f t="shared" si="13"/>
        <v>IEEE Access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Y</v>
      </c>
      <c r="D14" s="26">
        <f>IF(OR(EXACT(C7,"Y")),1,0)</f>
        <v>1</v>
      </c>
      <c r="E14" s="26">
        <f>IF(OR(EXACT(C9,"Y")),1,0)</f>
        <v>0</v>
      </c>
      <c r="F14" s="26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Digital Life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MLops</v>
      </c>
      <c r="D19" s="31" t="str">
        <f>K58</f>
        <v>RLops</v>
      </c>
      <c r="E19" s="31" t="str">
        <f>K59</f>
        <v>Digital twin</v>
      </c>
      <c r="F19" s="31" t="str">
        <f>K60</f>
        <v>Reinforcement learning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DevOps</v>
      </c>
      <c r="D25" s="58" t="str">
        <f>'1'!E$3</f>
        <v>Resource</v>
      </c>
      <c r="E25" s="59" t="str">
        <f t="shared" ref="E25:E36" si="18">CONCATENATE(C25," ",D25)</f>
        <v>DevOps Resource</v>
      </c>
      <c r="F25" s="59"/>
      <c r="G25" s="59" t="str">
        <f>IFERROR(__xludf.DUMMYFUNCTION("IFNA(UNIQUE(FILTER(E25:E36, E25:E36&lt;&gt;""n.a. n.a."")),""n.a."")"),"DevOps Resource")</f>
        <v>DevOps Resource</v>
      </c>
      <c r="H25" s="59"/>
      <c r="I25" s="59" t="str">
        <f>IFERROR(__xludf.DUMMYFUNCTION("IFERROR(SPLIT($G25,"" ""),"""")"),"DevOps")</f>
        <v>DevOps</v>
      </c>
      <c r="J25" s="59" t="str">
        <f>IFERROR(__xludf.DUMMYFUNCTION("""COMPUTED_VALUE"""),"Resource")</f>
        <v>Resource</v>
      </c>
      <c r="K25" s="60" t="str">
        <f t="shared" ref="K25:L25" si="17">IF(NOT(I25=""),I25,"n.a.")</f>
        <v>DevOps</v>
      </c>
      <c r="L25" s="60" t="str">
        <f t="shared" si="17"/>
        <v>Resource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AI/ML</v>
      </c>
      <c r="D26" s="58" t="str">
        <f>'1'!G$3</f>
        <v>n.a.</v>
      </c>
      <c r="E26" s="65" t="str">
        <f t="shared" si="18"/>
        <v>AI/ML n.a.</v>
      </c>
      <c r="F26" s="65"/>
      <c r="G26" s="65" t="str">
        <f>IFERROR(__xludf.DUMMYFUNCTION("""COMPUTED_VALUE"""),"AI/ML n.a.")</f>
        <v>AI/ML n.a.</v>
      </c>
      <c r="H26" s="65"/>
      <c r="I26" s="65" t="str">
        <f>IFERROR(__xludf.DUMMYFUNCTION("IFERROR(SPLIT($G26,"" ""),"""")"),"AI/ML")</f>
        <v>AI/ML</v>
      </c>
      <c r="J26" s="65" t="str">
        <f>IFERROR(__xludf.DUMMYFUNCTION("""COMPUTED_VALUE"""),"n.a.")</f>
        <v>n.a.</v>
      </c>
      <c r="K26" s="66" t="str">
        <f t="shared" ref="K26:L26" si="19">IF(NOT(I26=""),I26,"n.a.")</f>
        <v>AI/ML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Digital Life</v>
      </c>
      <c r="D47" s="82"/>
      <c r="E47" s="82"/>
      <c r="F47" s="82"/>
      <c r="G47" s="82" t="str">
        <f>IFERROR(__xludf.DUMMYFUNCTION("IFNA(UNIQUE(FILTER(C47:C56, C47:C56&lt;&gt;""n.a."")),""n.a."")"),"Digital Life")</f>
        <v>Digital Life</v>
      </c>
      <c r="H47" s="82"/>
      <c r="I47" s="83" t="str">
        <f t="shared" si="27"/>
        <v>Digital Life</v>
      </c>
      <c r="J47" s="82"/>
      <c r="K47" s="84" t="str">
        <f t="shared" si="28"/>
        <v>Digital Life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MLops</v>
      </c>
      <c r="D57" s="97"/>
      <c r="E57" s="97"/>
      <c r="F57" s="97"/>
      <c r="G57" s="82" t="str">
        <f>IFERROR(__xludf.DUMMYFUNCTION("IFNA(UNIQUE(FILTER(C57:C66, C57:C66&lt;&gt;""n.a."")),""n.a."")"),"MLops")</f>
        <v>MLops</v>
      </c>
      <c r="H57" s="97"/>
      <c r="I57" s="83" t="str">
        <f t="shared" si="27"/>
        <v>MLops</v>
      </c>
      <c r="J57" s="97"/>
      <c r="K57" s="84" t="str">
        <f t="shared" si="28"/>
        <v>MLops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RLops</v>
      </c>
      <c r="D58" s="88"/>
      <c r="E58" s="88"/>
      <c r="F58" s="88"/>
      <c r="G58" s="88" t="str">
        <f>IFERROR(__xludf.DUMMYFUNCTION("""COMPUTED_VALUE"""),"RLops")</f>
        <v>RLops</v>
      </c>
      <c r="H58" s="88"/>
      <c r="I58" s="65" t="str">
        <f t="shared" si="27"/>
        <v>RLops</v>
      </c>
      <c r="J58" s="88"/>
      <c r="K58" s="66" t="str">
        <f t="shared" si="28"/>
        <v>RLops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Digital twin</v>
      </c>
      <c r="D59" s="90"/>
      <c r="E59" s="90"/>
      <c r="F59" s="90"/>
      <c r="G59" s="90" t="str">
        <f>IFERROR(__xludf.DUMMYFUNCTION("""COMPUTED_VALUE"""),"Digital twin")</f>
        <v>Digital twin</v>
      </c>
      <c r="H59" s="90"/>
      <c r="I59" s="59" t="str">
        <f t="shared" si="27"/>
        <v>Digital twin</v>
      </c>
      <c r="J59" s="90"/>
      <c r="K59" s="60" t="str">
        <f t="shared" si="28"/>
        <v>Digital twin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Reinforcement learning</v>
      </c>
      <c r="D60" s="88"/>
      <c r="E60" s="88"/>
      <c r="F60" s="88"/>
      <c r="G60" s="88" t="str">
        <f>IFERROR(__xludf.DUMMYFUNCTION("""COMPUTED_VALUE"""),"Reinforcement learning")</f>
        <v>Reinforcement learning</v>
      </c>
      <c r="H60" s="88"/>
      <c r="I60" s="65" t="str">
        <f t="shared" si="27"/>
        <v>Reinforcement learning</v>
      </c>
      <c r="J60" s="88"/>
      <c r="K60" s="66" t="str">
        <f t="shared" si="28"/>
        <v>Reinforcement learning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Journal</v>
      </c>
      <c r="D67" s="13" t="str">
        <f>'1'!E13</f>
        <v>IEEE Access</v>
      </c>
      <c r="E67" s="59" t="str">
        <f t="shared" ref="E67:E68" si="29">CONCATENATE(C67,"---",D67)</f>
        <v>Journal---IEEE Access</v>
      </c>
      <c r="F67" s="59"/>
      <c r="G67" s="59" t="str">
        <f>IFERROR(__xludf.DUMMYFUNCTION("IFNA(UNIQUE(FILTER(E67:E68, E67:E68&lt;&gt;""n.a"")),""n.a."")"),"Journal---IEEE Access")</f>
        <v>Journal---IEEE Access</v>
      </c>
      <c r="H67" s="59"/>
      <c r="I67" s="59" t="str">
        <f>IFERROR(__xludf.DUMMYFUNCTION("IFERROR(SPLIT($G67,""---""),"""")"),"Journal")</f>
        <v>Journal</v>
      </c>
      <c r="J67" s="59" t="str">
        <f>IFERROR(__xludf.DUMMYFUNCTION("""COMPUTED_VALUE"""),"IEEE Access")</f>
        <v>IEEE Access</v>
      </c>
      <c r="K67" s="60" t="str">
        <f t="shared" si="28"/>
        <v>Journal</v>
      </c>
      <c r="L67" s="60" t="str">
        <f>IF(NOT(J67=""),J67,"n.a.")</f>
        <v>IEEE Access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37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38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37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38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37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38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39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38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37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38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37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38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37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38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37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38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37</v>
      </c>
      <c r="E12" s="136" t="s">
        <v>37</v>
      </c>
      <c r="F12" s="136" t="s">
        <v>37</v>
      </c>
      <c r="G12" s="136" t="s">
        <v>37</v>
      </c>
      <c r="H12" s="136" t="s">
        <v>37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38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40</v>
      </c>
      <c r="E13" s="143" t="s">
        <v>41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38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Y</v>
      </c>
      <c r="E14" s="146">
        <f>IF(OR(EXACT(D7,"Y")),1,0)</f>
        <v>1</v>
      </c>
      <c r="F14" s="146">
        <f>IF(OR(EXACT(D9,"Y")),1,0)</f>
        <v>0</v>
      </c>
      <c r="G14" s="146">
        <f t="shared" ref="G14:G16" si="2">E14+F14</f>
        <v>1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38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N</v>
      </c>
      <c r="E15" s="148">
        <f t="shared" ref="E15:E16" si="3">IF(OR(EXACT(D4,"Y")),1,0)</f>
        <v>0</v>
      </c>
      <c r="F15" s="148">
        <f>IF(OR(EXACT(D6,"Y")),1,0)</f>
        <v>0</v>
      </c>
      <c r="G15" s="148">
        <f t="shared" si="2"/>
        <v>0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38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38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38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42</v>
      </c>
      <c r="E18" s="116" t="s">
        <v>37</v>
      </c>
      <c r="F18" s="116" t="s">
        <v>37</v>
      </c>
      <c r="G18" s="116" t="s">
        <v>37</v>
      </c>
      <c r="H18" s="116" t="s">
        <v>37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38</v>
      </c>
      <c r="W18" s="121"/>
    </row>
    <row r="19">
      <c r="A19" s="122">
        <v>3.0</v>
      </c>
      <c r="B19" s="152">
        <v>17.0</v>
      </c>
      <c r="C19" s="152" t="s">
        <v>24</v>
      </c>
      <c r="D19" s="153" t="s">
        <v>43</v>
      </c>
      <c r="E19" s="154" t="s">
        <v>44</v>
      </c>
      <c r="F19" s="155" t="s">
        <v>45</v>
      </c>
      <c r="G19" s="155" t="s">
        <v>46</v>
      </c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38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38</v>
      </c>
      <c r="W20" s="109"/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48</v>
      </c>
      <c r="D25" s="174" t="s">
        <v>49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50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37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38</v>
      </c>
    </row>
    <row r="5">
      <c r="A5" s="122">
        <v>1.0</v>
      </c>
      <c r="B5" s="204">
        <v>3.0</v>
      </c>
      <c r="C5" s="205" t="s">
        <v>10</v>
      </c>
      <c r="D5" s="125" t="s">
        <v>37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38</v>
      </c>
    </row>
    <row r="6">
      <c r="A6" s="104">
        <v>1.0</v>
      </c>
      <c r="B6" s="199">
        <v>4.0</v>
      </c>
      <c r="C6" s="200" t="s">
        <v>11</v>
      </c>
      <c r="D6" s="116" t="s">
        <v>37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38</v>
      </c>
    </row>
    <row r="7">
      <c r="A7" s="122">
        <v>1.0</v>
      </c>
      <c r="B7" s="208">
        <v>5.0</v>
      </c>
      <c r="C7" s="209" t="s">
        <v>12</v>
      </c>
      <c r="D7" s="132" t="s">
        <v>39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38</v>
      </c>
    </row>
    <row r="8">
      <c r="A8" s="104">
        <v>1.0</v>
      </c>
      <c r="B8" s="211">
        <v>6.0</v>
      </c>
      <c r="C8" s="212" t="s">
        <v>13</v>
      </c>
      <c r="D8" s="136" t="s">
        <v>37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38</v>
      </c>
    </row>
    <row r="9">
      <c r="A9" s="122">
        <v>1.0</v>
      </c>
      <c r="B9" s="208">
        <v>7.0</v>
      </c>
      <c r="C9" s="209" t="s">
        <v>14</v>
      </c>
      <c r="D9" s="132" t="s">
        <v>37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38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38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38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38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38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Y</v>
      </c>
      <c r="E14" s="218">
        <f>IF(OR(EXACT(D7,"Y")),1,0)</f>
        <v>1</v>
      </c>
      <c r="F14" s="219">
        <f>IF(OR(EXACT(D9,"Y")),1,0)</f>
        <v>0</v>
      </c>
      <c r="G14" s="219">
        <f t="shared" ref="G14:G16" si="2">E14+F14</f>
        <v>1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38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38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38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38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38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38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38</v>
      </c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48</v>
      </c>
      <c r="D25" s="174" t="s">
        <v>37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37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38</v>
      </c>
    </row>
    <row r="5">
      <c r="A5" s="122">
        <v>1.0</v>
      </c>
      <c r="B5" s="204">
        <v>3.0</v>
      </c>
      <c r="C5" s="205" t="s">
        <v>10</v>
      </c>
      <c r="D5" s="125" t="s">
        <v>37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38</v>
      </c>
    </row>
    <row r="6">
      <c r="A6" s="104">
        <v>1.0</v>
      </c>
      <c r="B6" s="199">
        <v>4.0</v>
      </c>
      <c r="C6" s="200" t="s">
        <v>11</v>
      </c>
      <c r="D6" s="116" t="s">
        <v>37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38</v>
      </c>
    </row>
    <row r="7">
      <c r="A7" s="122">
        <v>1.0</v>
      </c>
      <c r="B7" s="208">
        <v>5.0</v>
      </c>
      <c r="C7" s="209" t="s">
        <v>12</v>
      </c>
      <c r="D7" s="132" t="s">
        <v>37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38</v>
      </c>
    </row>
    <row r="8">
      <c r="A8" s="104">
        <v>1.0</v>
      </c>
      <c r="B8" s="211">
        <v>6.0</v>
      </c>
      <c r="C8" s="212" t="s">
        <v>13</v>
      </c>
      <c r="D8" s="136" t="s">
        <v>37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38</v>
      </c>
    </row>
    <row r="9">
      <c r="A9" s="122">
        <v>1.0</v>
      </c>
      <c r="B9" s="208">
        <v>7.0</v>
      </c>
      <c r="C9" s="209" t="s">
        <v>14</v>
      </c>
      <c r="D9" s="132" t="s">
        <v>37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38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38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38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38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38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38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38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38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38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38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38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38</v>
      </c>
    </row>
    <row r="21">
      <c r="A21" s="163">
        <v>4.0</v>
      </c>
      <c r="B21" s="164">
        <v>19.0</v>
      </c>
      <c r="C21" s="164" t="s">
        <v>47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48</v>
      </c>
      <c r="D25" s="174" t="s">
        <v>37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50</v>
      </c>
      <c r="B32" s="193"/>
      <c r="C32" s="194" t="s">
        <v>55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51</v>
      </c>
      <c r="B33" s="190"/>
      <c r="C33" s="196" t="s">
        <v>56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52</v>
      </c>
      <c r="B34" s="193"/>
      <c r="C34" s="192" t="s">
        <v>57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53</v>
      </c>
      <c r="B35" s="190"/>
      <c r="C35" s="197" t="s">
        <v>58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