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<sst xmlns="http://schemas.openxmlformats.org/spreadsheetml/2006/main" count="378" uniqueCount="63">
  <si>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</si>
  <si>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</si>
  <si>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</si>
  <si>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</si>
  <si>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</si>
  <si>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</si>
  <si>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</si>
  <si>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</si>
  <si>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</si>
  <si>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</si>
  <si>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</si>
  <si>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</si>
  <si>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</si>
  <si>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</si>
  <si>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</si>
  <si>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</si>
  <si>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</si>
  <si>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</si>
  <si>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</si>
  <si>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</si>
  <si>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</si>
  <si>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</si>
  <si>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</si>
  <si>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</si>
  <si>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</si>
  <si>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</si>
  <si>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</si>
  <si>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</si>
  <si>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</si>
  <si>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</si>
  <si>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</si>
  <si>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</si>
  <si>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</si>
  <si>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</si>
  <si>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</si>
  <si>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</si>
  <si>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DevOps</t>
  </si>
  <si>
    <t>n.a.</t>
  </si>
  <si>
    <t>Y</t>
  </si>
  <si>
    <t>&lt;add your comment here if any&gt;</t>
  </si>
  <si>
    <t>Modelling</t>
  </si>
  <si>
    <t>Workshop</t>
  </si>
  <si>
    <t>ICSA 2022</t>
  </si>
  <si>
    <t>Digital Life</t>
  </si>
  <si>
    <t>Digital Twin</t>
  </si>
  <si>
    <t>Digital Tread</t>
  </si>
  <si>
    <t>Smart City</t>
  </si>
  <si>
    <t>Future research directions (as stated by authors, if any)</t>
  </si>
  <si>
    <t xml:space="preserve">Reviewer </t>
  </si>
  <si>
    <t>Joan Giner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</si>
  <si>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</si>
  <si>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</si>
  <si>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</si>
  <si>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</si>
  <si>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</si>
  <si>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</si>
  <si>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</si>
  <si>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</si>
  <si>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</si>
  <si>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N</t>
  </si>
  <si>
    <t>Computational Science and Its Applications – ICCSA 2022 Workshops</t>
  </si>
  <si>
    <t>Abbas Rahimi</t>
  </si>
  <si>
    <t>Vittoriano Mutillo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</si>
</sst>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Modelling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Workshop</v>
      </c>
      <c r="D13" s="27" t="str">
        <f t="shared" si="13"/>
        <v>ICSA 2022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Digital Life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Digital Twin</v>
      </c>
      <c r="D19" s="31" t="str">
        <f>K58</f>
        <v>Digital Tread</v>
      </c>
      <c r="E19" s="31" t="str">
        <f>K59</f>
        <v>Smart City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34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DevOps</v>
      </c>
      <c r="D26" s="58" t="str">
        <f>'1'!G$3</f>
        <v>n.a.</v>
      </c>
      <c r="E26" s="65" t="str">
        <f t="shared" si="18"/>
        <v>DevOps n.a.</v>
      </c>
      <c r="F26" s="65"/>
      <c r="G26" s="65" t="str">
        <f>IFERROR(__xludf.DUMMYFUNCTION("""COMPUTED_VALUE"""),"DevOps n.a.")</f>
        <v>DevOps n.a.</v>
      </c>
      <c r="H26" s="65"/>
      <c r="I26" s="65" t="str">
        <f>IFERROR(__xludf.DUMMYFUNCTION("IFERROR(SPLIT($G26,"" ""),"""")"),"DevOps")</f>
        <v>DevOps</v>
      </c>
      <c r="J26" s="65" t="str">
        <f>IFERROR(__xludf.DUMMYFUNCTION("""COMPUTED_VALUE"""),"n.a.")</f>
        <v>n.a.</v>
      </c>
      <c r="K26" s="66" t="str">
        <f t="shared" ref="K26:L26" si="19">IF(NOT(I26=""),I26,"n.a.")</f>
        <v>DevOps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 t="str">
        <f>IFERROR(__xludf.DUMMYFUNCTION("""COMPUTED_VALUE"""),"DevOps Process")</f>
        <v>DevOps Process</v>
      </c>
      <c r="H27" s="59"/>
      <c r="I27" s="59" t="str">
        <f>IFERROR(__xludf.DUMMYFUNCTION("IFERROR(SPLIT($G27,"" ""),"""")"),"DevOps")</f>
        <v>DevOps</v>
      </c>
      <c r="J27" s="59" t="str">
        <f>IFERROR(__xludf.DUMMYFUNCTION("""COMPUTED_VALUE"""),"Process")</f>
        <v>Process</v>
      </c>
      <c r="K27" s="60" t="str">
        <f t="shared" ref="K27:L27" si="20">IF(NOT(I27=""),I27,"n.a.")</f>
        <v>DevOps</v>
      </c>
      <c r="L27" s="60" t="str">
        <f t="shared" si="20"/>
        <v>Process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DevOps</v>
      </c>
      <c r="D28" s="68" t="str">
        <f>'2'!E$3</f>
        <v>Process</v>
      </c>
      <c r="E28" s="65" t="str">
        <f t="shared" si="18"/>
        <v>DevOps Process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Modelling</v>
      </c>
      <c r="D37" s="82"/>
      <c r="E37" s="82"/>
      <c r="F37" s="82"/>
      <c r="G37" s="82" t="str">
        <f>IFERROR(__xludf.DUMMYFUNCTION("IFNA(UNIQUE(FILTER(C37:C46, C37:C46&lt;&gt;""n.a."")),""n.a."")"),"Modelling")</f>
        <v>Modelling</v>
      </c>
      <c r="H37" s="82"/>
      <c r="I37" s="83" t="str">
        <f t="shared" ref="I37:I66" si="27">G37</f>
        <v>Modelling</v>
      </c>
      <c r="J37" s="82"/>
      <c r="K37" s="84" t="str">
        <f t="shared" ref="K37:K68" si="28">IF(NOT(I37=""),I37,"n.a.")</f>
        <v>Modelling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Digital Life</v>
      </c>
      <c r="D47" s="82"/>
      <c r="E47" s="82"/>
      <c r="F47" s="82"/>
      <c r="G47" s="82" t="str">
        <f>IFERROR(__xludf.DUMMYFUNCTION("IFNA(UNIQUE(FILTER(C47:C56, C47:C56&lt;&gt;""n.a."")),""n.a."")"),"Digital Life")</f>
        <v>Digital Life</v>
      </c>
      <c r="H47" s="82"/>
      <c r="I47" s="83" t="str">
        <f t="shared" si="27"/>
        <v>Digital Life</v>
      </c>
      <c r="J47" s="82"/>
      <c r="K47" s="84" t="str">
        <f t="shared" si="28"/>
        <v>Digital Life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Digital Twin</v>
      </c>
      <c r="D57" s="97"/>
      <c r="E57" s="97"/>
      <c r="F57" s="97"/>
      <c r="G57" s="82" t="str">
        <f>IFERROR(__xludf.DUMMYFUNCTION("IFNA(UNIQUE(FILTER(C57:C66, C57:C66&lt;&gt;""n.a."")),""n.a."")"),"Digital Twin")</f>
        <v>Digital Twin</v>
      </c>
      <c r="H57" s="97"/>
      <c r="I57" s="83" t="str">
        <f t="shared" si="27"/>
        <v>Digital Twin</v>
      </c>
      <c r="J57" s="97"/>
      <c r="K57" s="84" t="str">
        <f t="shared" si="28"/>
        <v>Digital Twin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Digital Tread</v>
      </c>
      <c r="D58" s="88"/>
      <c r="E58" s="88"/>
      <c r="F58" s="88"/>
      <c r="G58" s="88" t="str">
        <f>IFERROR(__xludf.DUMMYFUNCTION("""COMPUTED_VALUE"""),"Digital Tread")</f>
        <v>Digital Tread</v>
      </c>
      <c r="H58" s="88"/>
      <c r="I58" s="65" t="str">
        <f t="shared" si="27"/>
        <v>Digital Tread</v>
      </c>
      <c r="J58" s="88"/>
      <c r="K58" s="66" t="str">
        <f t="shared" si="28"/>
        <v>Digital Tread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Smart City</v>
      </c>
      <c r="D59" s="90"/>
      <c r="E59" s="90"/>
      <c r="F59" s="90"/>
      <c r="G59" s="90" t="str">
        <f>IFERROR(__xludf.DUMMYFUNCTION("""COMPUTED_VALUE"""),"Smart City")</f>
        <v>Smart City</v>
      </c>
      <c r="H59" s="90"/>
      <c r="I59" s="59" t="str">
        <f t="shared" si="27"/>
        <v>Smart City</v>
      </c>
      <c r="J59" s="90"/>
      <c r="K59" s="60" t="str">
        <f t="shared" si="28"/>
        <v>Smart City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Workshop</v>
      </c>
      <c r="D67" s="13" t="str">
        <f>'1'!E13</f>
        <v>ICSA 2022</v>
      </c>
      <c r="E67" s="59" t="str">
        <f t="shared" ref="E67:E68" si="29">CONCATENATE(C67,"---",D67)</f>
        <v>Workshop---ICSA 2022</v>
      </c>
      <c r="F67" s="59"/>
      <c r="G67" s="59" t="str">
        <f>IFERROR(__xludf.DUMMYFUNCTION("IFNA(UNIQUE(FILTER(E67:E68, E67:E68&lt;&gt;""n.a"")),""n.a."")"),"Workshop---ICSA 2022")</f>
        <v>Workshop---ICSA 2022</v>
      </c>
      <c r="H67" s="59"/>
      <c r="I67" s="59" t="str">
        <f>IFERROR(__xludf.DUMMYFUNCTION("IFERROR(SPLIT($G67,""---""),"""")"),"Workshop")</f>
        <v>Workshop</v>
      </c>
      <c r="J67" s="59" t="str">
        <f>IFERROR(__xludf.DUMMYFUNCTION("""COMPUTED_VALUE"""),"ICSA 2022")</f>
        <v>ICSA 2022</v>
      </c>
      <c r="K67" s="60" t="str">
        <f t="shared" si="28"/>
        <v>Workshop</v>
      </c>
      <c r="L67" s="60" t="str">
        <f>IF(NOT(J67=""),J67,"n.a.")</f>
        <v>ICSA 2022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Workshop</v>
      </c>
      <c r="D68" s="26" t="str">
        <f>'2'!E13</f>
        <v>Computational Science and Its Applications – ICCSA 2022 Workshops</v>
      </c>
      <c r="E68" s="65" t="str">
        <f t="shared" si="29"/>
        <v>Workshop---Computational Science and Its Applications – ICCSA 2022 Workshops</v>
      </c>
      <c r="F68" s="65"/>
      <c r="G68" s="65" t="str">
        <f>IFERROR(__xludf.DUMMYFUNCTION("""COMPUTED_VALUE"""),"Workshop---Computational Science and Its Applications – ICCSA 2022 Workshops")</f>
        <v>Workshop---Computational Science and Its Applications – ICCSA 2022 Workshops</v>
      </c>
      <c r="H68" s="65"/>
      <c r="I68" s="65" t="str">
        <f>IFERROR(__xludf.DUMMYFUNCTION("IFERROR(SPLIT($G68,""---""),"""")"),"Workshop")</f>
        <v>Workshop</v>
      </c>
      <c r="J68" s="65" t="str">
        <f>IFERROR(__xludf.DUMMYFUNCTION("""COMPUTED_VALUE"""),"Computational Science and Its Applications – ICCSA 2022 Workshops")</f>
        <v>Computational Science and Its Applications – ICCSA 2022 Workshops</v>
      </c>
      <c r="K68" s="66" t="str">
        <f t="shared" si="28"/>
        <v>Workshop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38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39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37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39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37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39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37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39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37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39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37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39</v>
      </c>
      <c r="W9" s="128"/>
    </row>
    <row r="10">
      <c r="A10" s="104">
        <v>2.0</v>
      </c>
      <c r="B10" s="134">
        <v>8.0</v>
      </c>
      <c r="C10" s="134" t="s">
        <v>15</v>
      </c>
      <c r="D10" s="136" t="s">
        <v>37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39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37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39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40</v>
      </c>
      <c r="E12" s="136" t="s">
        <v>37</v>
      </c>
      <c r="F12" s="136" t="s">
        <v>37</v>
      </c>
      <c r="G12" s="136" t="s">
        <v>37</v>
      </c>
      <c r="H12" s="136" t="s">
        <v>37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39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41</v>
      </c>
      <c r="E13" s="143" t="s">
        <v>42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39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39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Y</v>
      </c>
      <c r="E15" s="148">
        <f t="shared" ref="E15:E16" si="3">IF(OR(EXACT(D4,"Y")),1,0)</f>
        <v>1</v>
      </c>
      <c r="F15" s="148">
        <f>IF(OR(EXACT(D6,"Y")),1,0)</f>
        <v>0</v>
      </c>
      <c r="G15" s="148">
        <f t="shared" si="2"/>
        <v>1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39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39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39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43</v>
      </c>
      <c r="E18" s="116" t="s">
        <v>37</v>
      </c>
      <c r="F18" s="116" t="s">
        <v>37</v>
      </c>
      <c r="G18" s="116" t="s">
        <v>37</v>
      </c>
      <c r="H18" s="116" t="s">
        <v>37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39</v>
      </c>
      <c r="W18" s="121"/>
    </row>
    <row r="19">
      <c r="A19" s="122">
        <v>3.0</v>
      </c>
      <c r="B19" s="152">
        <v>17.0</v>
      </c>
      <c r="C19" s="152" t="s">
        <v>24</v>
      </c>
      <c r="D19" s="153" t="s">
        <v>44</v>
      </c>
      <c r="E19" s="154" t="s">
        <v>45</v>
      </c>
      <c r="F19" s="155" t="s">
        <v>46</v>
      </c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39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39</v>
      </c>
      <c r="W20" s="109"/>
    </row>
    <row r="21">
      <c r="A21" s="163">
        <v>4.0</v>
      </c>
      <c r="B21" s="164">
        <v>19.0</v>
      </c>
      <c r="C21" s="164" t="s">
        <v>47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48</v>
      </c>
      <c r="D25" s="174" t="s">
        <v>49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50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51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52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50</v>
      </c>
      <c r="B32" s="193"/>
      <c r="C32" s="194" t="s">
        <v>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51</v>
      </c>
      <c r="B33" s="190"/>
      <c r="C33" s="196" t="s">
        <v>56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52</v>
      </c>
      <c r="B34" s="193"/>
      <c r="C34" s="192" t="s">
        <v>57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53</v>
      </c>
      <c r="B35" s="190"/>
      <c r="C35" s="197" t="s">
        <v>58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36</v>
      </c>
      <c r="E3" s="111" t="s">
        <v>35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59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59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59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32" t="s">
        <v>59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36" t="s">
        <v>59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32" t="s">
        <v>59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>
        <v>1.0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59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41</v>
      </c>
      <c r="E13" s="216" t="s">
        <v>60</v>
      </c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48</v>
      </c>
      <c r="D25" s="174" t="s">
        <v>61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50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51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50</v>
      </c>
      <c r="B32" s="193"/>
      <c r="C32" s="194" t="s">
        <v>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51</v>
      </c>
      <c r="B33" s="190"/>
      <c r="C33" s="196" t="s">
        <v>56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52</v>
      </c>
      <c r="B34" s="193"/>
      <c r="C34" s="192" t="s">
        <v>57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53</v>
      </c>
      <c r="B35" s="190"/>
      <c r="C35" s="197" t="s">
        <v>58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37</v>
      </c>
      <c r="E3" s="111" t="s">
        <v>37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38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37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37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32" t="s">
        <v>37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36" t="s">
        <v>37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32" t="s">
        <v>37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 t="s">
        <v>37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37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Y</v>
      </c>
      <c r="E15" s="221">
        <f t="shared" ref="E15:E16" si="3">IF(OR(EXACT(D4,"Y")),1,0)</f>
        <v>1</v>
      </c>
      <c r="F15" s="222">
        <f>IF(OR(EXACT(D6,"Y")),1,0)</f>
        <v>0</v>
      </c>
      <c r="G15" s="222">
        <f t="shared" si="2"/>
        <v>1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48</v>
      </c>
      <c r="D25" s="174" t="s">
        <v>62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50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51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50</v>
      </c>
      <c r="B32" s="193"/>
      <c r="C32" s="194" t="s">
        <v>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51</v>
      </c>
      <c r="B33" s="190"/>
      <c r="C33" s="196" t="s">
        <v>56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52</v>
      </c>
      <c r="B34" s="193"/>
      <c r="C34" s="192" t="s">
        <v>57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53</v>
      </c>
      <c r="B35" s="190"/>
      <c r="C35" s="197" t="s">
        <v>58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