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<sst xmlns="http://schemas.openxmlformats.org/spreadsheetml/2006/main" count="267" uniqueCount="63">
  <si>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</si>
  <si>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</si>
  <si>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</si>
  <si>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</si>
  <si>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</si>
  <si>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</si>
  <si>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</si>
  <si>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</si>
  <si>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</si>
  <si>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</si>
  <si>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</si>
  <si>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</si>
  <si>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</si>
  <si>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</si>
  <si>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</si>
  <si>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</si>
  <si>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</si>
  <si>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</si>
  <si>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</si>
  <si>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</si>
  <si>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</si>
  <si>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</si>
  <si>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</si>
  <si>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</si>
  <si>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</si>
  <si>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</si>
  <si>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</si>
  <si>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</si>
  <si>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</si>
  <si>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</si>
  <si>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</si>
  <si>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</si>
  <si>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</si>
  <si>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This article presents the issues of implementing Agile MDE in practice and then shows a technical solution of realizing it. In particular, they present an approach for Eclipse based on the Workflow and building automation plug-ins available in Eclipse, with a particular focus on Ant.</t>
  </si>
  <si>
    <t>DevOps</t>
  </si>
  <si>
    <t>Process</t>
  </si>
  <si>
    <t>MDE</t>
  </si>
  <si>
    <t>n.a.</t>
  </si>
  <si>
    <t>Resource</t>
  </si>
  <si>
    <t>&lt;add your comment here if any&gt;</t>
  </si>
  <si>
    <t>Y</t>
  </si>
  <si>
    <t>Modelling</t>
  </si>
  <si>
    <t>Journal</t>
  </si>
  <si>
    <t>Journal of Software and System Modeling</t>
  </si>
  <si>
    <t>application domain independent</t>
  </si>
  <si>
    <t xml:space="preserve"> safety-critical systems</t>
  </si>
  <si>
    <t>Future research directions (as stated by authors, if any)</t>
  </si>
  <si>
    <t>Using MDE for DevOps</t>
  </si>
  <si>
    <t xml:space="preserve">Reviewer </t>
  </si>
  <si>
    <t>Antonio Cicchetti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</si>
  <si>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</si>
  <si>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</si>
  <si>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</si>
  <si>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</si>
  <si>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</si>
  <si>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</si>
  <si>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</si>
  <si>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</si>
  <si>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</si>
  <si>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paper presents an industrial experience report describing the use of DevOps and MDE.</t>
  </si>
  <si>
    <t xml:space="preserve">
Software and Systems Modeling</t>
  </si>
  <si>
    <t>We encourage the MDE community to consider DevOps toolchains as one of the Grand Challenges of MDE adoption in industry.</t>
  </si>
  <si>
    <t>Pasqualina Potena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</si>
</sst>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The paper presents an industrial experience report describing the use of DevOps and MDE.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DevOps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n.a.</v>
      </c>
      <c r="G3" s="13" t="str">
        <f t="shared" ref="G3:H3" si="3">K27</f>
        <v>DevOps</v>
      </c>
      <c r="H3" s="13" t="str">
        <f t="shared" si="3"/>
        <v>Resource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n.a.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Y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IF(NOT('1'!D10='2'!D10),IF('1'!D10="n.a.",'2'!D10,IF('2'!D10="n.a.",'1'!D10,"Conflict")),'1'!D10)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Journal of Software and System Modeling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0</v>
      </c>
      <c r="E15" s="13">
        <f>IF(OR(EXACT(C6,"Y")),1,0)</f>
        <v>1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 safety-critical systems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MDE</v>
      </c>
      <c r="D19" s="29" t="str">
        <f>K58</f>
        <v>DevOps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DevOps</v>
      </c>
      <c r="D25" s="53" t="str">
        <f>'1'!E$3</f>
        <v>Process</v>
      </c>
      <c r="E25" s="54" t="str">
        <f t="shared" ref="E25:E36" si="18">CONCATENATE(C25," ",D25)</f>
        <v>DevOps Process</v>
      </c>
      <c r="F25" s="54"/>
      <c r="G25" s="54" t="str">
        <f>IFERROR(__xludf.DUMMYFUNCTION("IFNA(UNIQUE(FILTER(E25:E36, E25:E36&lt;&gt;""n.a. n.a."")),""n.a."")"),"DevOps Process")</f>
        <v>DevOps Process</v>
      </c>
      <c r="H25" s="54"/>
      <c r="I25" s="54" t="str">
        <f>IFERROR(__xludf.DUMMYFUNCTION("IFERROR(SPLIT($G25,"" ""),"""")"),"DevOps")</f>
        <v>DevOps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DevOps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MDE</v>
      </c>
      <c r="D26" s="53" t="str">
        <f>'1'!G$3</f>
        <v>n.a.</v>
      </c>
      <c r="E26" s="59" t="str">
        <f t="shared" si="18"/>
        <v>MDE n.a.</v>
      </c>
      <c r="F26" s="59"/>
      <c r="G26" s="59" t="str">
        <f>IFERROR(__xludf.DUMMYFUNCTION("""COMPUTED_VALUE"""),"MDE n.a.")</f>
        <v>MDE n.a.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IFERROR(__xludf.DUMMYFUNCTION("""COMPUTED_VALUE"""),"n.a.")</f>
        <v>n.a.</v>
      </c>
      <c r="K26" s="60" t="str">
        <f t="shared" ref="K26:L26" si="19">IF(NOT(I26=""),I26,"n.a.")</f>
        <v>MDE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DevOps</v>
      </c>
      <c r="D27" s="53" t="str">
        <f>'1'!I$3</f>
        <v>Resource</v>
      </c>
      <c r="E27" s="54" t="str">
        <f t="shared" si="18"/>
        <v>DevOps Resource</v>
      </c>
      <c r="F27" s="54"/>
      <c r="G27" s="54" t="str">
        <f>IFERROR(__xludf.DUMMYFUNCTION("""COMPUTED_VALUE"""),"DevOps Resource")</f>
        <v>DevOps Resource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IFERROR(__xludf.DUMMYFUNCTION("""COMPUTED_VALUE"""),"Resource")</f>
        <v>Resource</v>
      </c>
      <c r="K27" s="55" t="str">
        <f t="shared" ref="K27:L27" si="20">IF(NOT(I27=""),I27,"n.a.")</f>
        <v>DevOps</v>
      </c>
      <c r="L27" s="55" t="str">
        <f t="shared" si="20"/>
        <v>Resource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DevOps</v>
      </c>
      <c r="D28" s="62" t="str">
        <f>'2'!E$3</f>
        <v>Process</v>
      </c>
      <c r="E28" s="59" t="str">
        <f t="shared" si="18"/>
        <v>DevOps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n.a.</v>
      </c>
      <c r="E29" s="54" t="str">
        <f t="shared" si="18"/>
        <v>MDE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C57:C66&lt;&gt;""n.a."")),""n.a."")"),"MDE")</f>
        <v>MDE</v>
      </c>
      <c r="H57" s="90"/>
      <c r="I57" s="76" t="str">
        <f t="shared" si="27"/>
        <v>MDE</v>
      </c>
      <c r="J57" s="90"/>
      <c r="K57" s="77" t="str">
        <f t="shared" si="28"/>
        <v>MDE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 t="str">
        <f>IFERROR(__xludf.DUMMYFUNCTION("""COMPUTED_VALUE"""),"DevOps")</f>
        <v>DevOps</v>
      </c>
      <c r="H58" s="81"/>
      <c r="I58" s="59" t="str">
        <f t="shared" si="27"/>
        <v>DevOps</v>
      </c>
      <c r="J58" s="81"/>
      <c r="K58" s="60" t="str">
        <f t="shared" si="28"/>
        <v>DevOps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/>
      <c r="H59" s="83"/>
      <c r="I59" s="54" t="str">
        <f t="shared" si="27"/>
        <v/>
      </c>
      <c r="J59" s="83"/>
      <c r="K59" s="55" t="str">
        <f t="shared" si="28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MDE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DevOps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Journal</v>
      </c>
      <c r="D67" s="13" t="str">
        <f>'1'!E13</f>
        <v>Journal of Software and System Modeling</v>
      </c>
      <c r="E67" s="54" t="str">
        <f t="shared" ref="E67:E68" si="29">CONCATENATE(C67,"---",D67)</f>
        <v>Journal---Journal of Software and System Modeling</v>
      </c>
      <c r="F67" s="54"/>
      <c r="G67" s="54" t="str">
        <f>IFERROR(__xludf.DUMMYFUNCTION("IFNA(UNIQUE(FILTER(E67:E68, E67:E68&lt;&gt;""n.a"")),""n.a."")"),"Journal---Journal of Software and System Modeling")</f>
        <v>Journal---Journal of Software and System Modeling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IFERROR(__xludf.DUMMYFUNCTION("""COMPUTED_VALUE"""),"Journal of Software and System Modeling")</f>
        <v>Journal of Software and System Modeling</v>
      </c>
      <c r="K67" s="55" t="str">
        <f t="shared" si="28"/>
        <v>Journal</v>
      </c>
      <c r="L67" s="55" t="str">
        <f>IF(NOT(J67=""),J67,"n.a.")</f>
        <v>Journal of Software and System Modeling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
Software and Systems Modeling</v>
      </c>
      <c r="E68" s="59" t="str">
        <f t="shared" si="29"/>
        <v>Journal---
Software and Systems Modeling</v>
      </c>
      <c r="F68" s="59"/>
      <c r="G68" s="59" t="str">
        <f>IFERROR(__xludf.DUMMYFUNCTION("""COMPUTED_VALUE"""),"Journal---
Software and Systems Modeling")</f>
        <v>Journal---
Software and Systems Modeling</v>
      </c>
      <c r="H68" s="59"/>
      <c r="I68" s="59" t="str">
        <f>IFERROR(__xludf.DUMMYFUNCTION("IFERROR(SPLIT($G68,""---""),"""")"),"Journal")</f>
        <v>Journal</v>
      </c>
      <c r="J68" s="59" t="str">
        <f>IFERROR(__xludf.DUMMYFUNCTION("""COMPUTED_VALUE"""),"
Software and Systems Modeling")</f>
        <v>
Software and Systems Modeling</v>
      </c>
      <c r="K68" s="60" t="str">
        <f t="shared" si="28"/>
        <v>Journal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34</v>
      </c>
      <c r="I3" s="104" t="s">
        <v>38</v>
      </c>
      <c r="J3" s="104" t="s">
        <v>36</v>
      </c>
      <c r="K3" s="104" t="s">
        <v>37</v>
      </c>
      <c r="L3" s="104" t="s">
        <v>37</v>
      </c>
      <c r="M3" s="104" t="s">
        <v>37</v>
      </c>
      <c r="N3" s="104" t="s">
        <v>37</v>
      </c>
      <c r="O3" s="104" t="s">
        <v>37</v>
      </c>
      <c r="P3" s="104" t="s">
        <v>37</v>
      </c>
      <c r="Q3" s="104" t="s">
        <v>37</v>
      </c>
      <c r="R3" s="104" t="s">
        <v>37</v>
      </c>
      <c r="S3" s="104" t="s">
        <v>37</v>
      </c>
      <c r="T3" s="104" t="s">
        <v>37</v>
      </c>
      <c r="U3" s="104" t="s">
        <v>37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37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39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37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39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40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39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37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39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37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39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37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39</v>
      </c>
      <c r="W9" s="121"/>
    </row>
    <row r="10">
      <c r="A10" s="97">
        <v>2.0</v>
      </c>
      <c r="B10" s="127">
        <v>8.0</v>
      </c>
      <c r="C10" s="127" t="s">
        <v>15</v>
      </c>
      <c r="D10" s="129" t="s">
        <v>37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39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37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39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41</v>
      </c>
      <c r="E12" s="129" t="s">
        <v>37</v>
      </c>
      <c r="F12" s="129" t="s">
        <v>37</v>
      </c>
      <c r="G12" s="129" t="s">
        <v>37</v>
      </c>
      <c r="H12" s="129" t="s">
        <v>37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39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42</v>
      </c>
      <c r="E13" s="136" t="s">
        <v>43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39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39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0</v>
      </c>
      <c r="F15" s="141">
        <f>IF(OR(EXACT(D6,"Y")),1,0)</f>
        <v>1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39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39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39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44</v>
      </c>
      <c r="E18" s="109" t="s">
        <v>37</v>
      </c>
      <c r="F18" s="109" t="s">
        <v>37</v>
      </c>
      <c r="G18" s="109" t="s">
        <v>37</v>
      </c>
      <c r="H18" s="109" t="s">
        <v>37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45</v>
      </c>
      <c r="W18" s="114"/>
    </row>
    <row r="19">
      <c r="A19" s="115">
        <v>3.0</v>
      </c>
      <c r="B19" s="145">
        <v>17.0</v>
      </c>
      <c r="C19" s="145" t="s">
        <v>24</v>
      </c>
      <c r="D19" s="146"/>
      <c r="E19" s="147"/>
      <c r="F19" s="148"/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39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39</v>
      </c>
      <c r="W20" s="102"/>
    </row>
    <row r="21">
      <c r="A21" s="156">
        <v>4.0</v>
      </c>
      <c r="B21" s="157">
        <v>19.0</v>
      </c>
      <c r="C21" s="157" t="s">
        <v>46</v>
      </c>
      <c r="D21" s="158" t="s">
        <v>47</v>
      </c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48</v>
      </c>
      <c r="D25" s="167" t="s">
        <v>49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50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51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52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53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54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50</v>
      </c>
      <c r="B32" s="186"/>
      <c r="C32" s="187" t="s">
        <v>55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51</v>
      </c>
      <c r="B33" s="183"/>
      <c r="C33" s="189" t="s">
        <v>56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52</v>
      </c>
      <c r="B34" s="186"/>
      <c r="C34" s="185" t="s">
        <v>57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53</v>
      </c>
      <c r="B35" s="183"/>
      <c r="C35" s="190" t="s">
        <v>58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59</v>
      </c>
    </row>
    <row r="3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37</v>
      </c>
      <c r="I3" s="104" t="s">
        <v>37</v>
      </c>
      <c r="J3" s="104" t="s">
        <v>37</v>
      </c>
      <c r="K3" s="104" t="s">
        <v>37</v>
      </c>
      <c r="L3" s="104" t="s">
        <v>37</v>
      </c>
      <c r="M3" s="104" t="s">
        <v>37</v>
      </c>
      <c r="N3" s="104" t="s">
        <v>37</v>
      </c>
      <c r="O3" s="104" t="s">
        <v>37</v>
      </c>
      <c r="P3" s="104" t="s">
        <v>37</v>
      </c>
      <c r="Q3" s="104" t="s">
        <v>37</v>
      </c>
      <c r="R3" s="104" t="s">
        <v>37</v>
      </c>
      <c r="S3" s="104" t="s">
        <v>37</v>
      </c>
      <c r="T3" s="104" t="s">
        <v>37</v>
      </c>
      <c r="U3" s="104" t="s">
        <v>37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37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39</v>
      </c>
    </row>
    <row r="5">
      <c r="A5" s="115">
        <v>1.0</v>
      </c>
      <c r="B5" s="197">
        <v>3.0</v>
      </c>
      <c r="C5" s="198" t="s">
        <v>10</v>
      </c>
      <c r="D5" s="118" t="s">
        <v>37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39</v>
      </c>
    </row>
    <row r="6">
      <c r="A6" s="97">
        <v>1.0</v>
      </c>
      <c r="B6" s="192">
        <v>4.0</v>
      </c>
      <c r="C6" s="193" t="s">
        <v>11</v>
      </c>
      <c r="D6" s="109" t="s">
        <v>40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39</v>
      </c>
    </row>
    <row r="7">
      <c r="A7" s="115">
        <v>1.0</v>
      </c>
      <c r="B7" s="201">
        <v>5.0</v>
      </c>
      <c r="C7" s="202" t="s">
        <v>12</v>
      </c>
      <c r="D7" s="125" t="s">
        <v>37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39</v>
      </c>
    </row>
    <row r="8">
      <c r="A8" s="97">
        <v>1.0</v>
      </c>
      <c r="B8" s="204">
        <v>6.0</v>
      </c>
      <c r="C8" s="205" t="s">
        <v>13</v>
      </c>
      <c r="D8" s="129" t="s">
        <v>37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39</v>
      </c>
    </row>
    <row r="9">
      <c r="A9" s="115">
        <v>1.0</v>
      </c>
      <c r="B9" s="201">
        <v>7.0</v>
      </c>
      <c r="C9" s="202" t="s">
        <v>14</v>
      </c>
      <c r="D9" s="125" t="s">
        <v>37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39</v>
      </c>
    </row>
    <row r="10">
      <c r="A10" s="97">
        <v>2.0</v>
      </c>
      <c r="B10" s="204">
        <v>8.0</v>
      </c>
      <c r="C10" s="204" t="s">
        <v>15</v>
      </c>
      <c r="D10" s="129" t="s">
        <v>37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39</v>
      </c>
    </row>
    <row r="11">
      <c r="A11" s="115">
        <v>2.0</v>
      </c>
      <c r="B11" s="201">
        <v>9.0</v>
      </c>
      <c r="C11" s="207" t="s">
        <v>16</v>
      </c>
      <c r="D11" s="134" t="s">
        <v>37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39</v>
      </c>
    </row>
    <row r="12">
      <c r="A12" s="97" t="s">
        <v>32</v>
      </c>
      <c r="B12" s="204">
        <v>10.0</v>
      </c>
      <c r="C12" s="204" t="s">
        <v>17</v>
      </c>
      <c r="D12" s="129" t="s">
        <v>41</v>
      </c>
      <c r="E12" s="208" t="s">
        <v>37</v>
      </c>
      <c r="F12" s="208" t="s">
        <v>37</v>
      </c>
      <c r="G12" s="208" t="s">
        <v>37</v>
      </c>
      <c r="H12" s="208" t="s">
        <v>37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39</v>
      </c>
    </row>
    <row r="13">
      <c r="A13" s="115">
        <v>3.0</v>
      </c>
      <c r="B13" s="201">
        <v>11.0</v>
      </c>
      <c r="C13" s="201" t="s">
        <v>18</v>
      </c>
      <c r="D13" s="125" t="s">
        <v>42</v>
      </c>
      <c r="E13" s="209" t="s">
        <v>60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39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39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Y</v>
      </c>
      <c r="E15" s="214">
        <f t="shared" ref="E15:E16" si="3">IF(OR(EXACT(D4,"Y")),1,0)</f>
        <v>0</v>
      </c>
      <c r="F15" s="215">
        <f>IF(OR(EXACT(D6,"Y")),1,0)</f>
        <v>1</v>
      </c>
      <c r="G15" s="215">
        <f t="shared" si="2"/>
        <v>1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39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39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39</v>
      </c>
    </row>
    <row r="18">
      <c r="A18" s="97">
        <v>3.0</v>
      </c>
      <c r="B18" s="217">
        <v>16.0</v>
      </c>
      <c r="C18" s="192" t="s">
        <v>23</v>
      </c>
      <c r="D18" s="218" t="s">
        <v>37</v>
      </c>
      <c r="E18" s="218" t="s">
        <v>37</v>
      </c>
      <c r="F18" s="218" t="s">
        <v>37</v>
      </c>
      <c r="G18" s="218" t="s">
        <v>37</v>
      </c>
      <c r="H18" s="218" t="s">
        <v>37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39</v>
      </c>
    </row>
    <row r="19">
      <c r="A19" s="115">
        <v>3.0</v>
      </c>
      <c r="B19" s="145">
        <v>17.0</v>
      </c>
      <c r="C19" s="145" t="s">
        <v>24</v>
      </c>
      <c r="D19" s="146" t="s">
        <v>36</v>
      </c>
      <c r="E19" s="146" t="s">
        <v>34</v>
      </c>
      <c r="F19" s="219"/>
      <c r="G19" s="219"/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39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39</v>
      </c>
    </row>
    <row r="21">
      <c r="A21" s="156">
        <v>4.0</v>
      </c>
      <c r="B21" s="157">
        <v>19.0</v>
      </c>
      <c r="C21" s="157" t="s">
        <v>46</v>
      </c>
      <c r="D21" s="158" t="s">
        <v>61</v>
      </c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48</v>
      </c>
      <c r="D25" s="167" t="s">
        <v>62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50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51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52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53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54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50</v>
      </c>
      <c r="B32" s="186"/>
      <c r="C32" s="187" t="s">
        <v>55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51</v>
      </c>
      <c r="B33" s="183"/>
      <c r="C33" s="189" t="s">
        <v>56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52</v>
      </c>
      <c r="B34" s="186"/>
      <c r="C34" s="185" t="s">
        <v>57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53</v>
      </c>
      <c r="B35" s="183"/>
      <c r="C35" s="190" t="s">
        <v>58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