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<sst xmlns="http://schemas.openxmlformats.org/spreadsheetml/2006/main" count="374" uniqueCount="49">
  <si>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</si>
  <si>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</si>
  <si>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</si>
  <si>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</si>
  <si>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</si>
  <si>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</si>
  <si>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</si>
  <si>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</si>
  <si>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</si>
  <si>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</si>
  <si>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</si>
  <si>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</si>
  <si>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</si>
  <si>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</si>
  <si>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</si>
  <si>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</si>
  <si>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</si>
  <si>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</si>
  <si>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</si>
  <si>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</si>
  <si>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</si>
  <si>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</si>
  <si>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</si>
  <si>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</si>
  <si>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</si>
  <si>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</si>
  <si>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</si>
  <si>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</si>
  <si>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</si>
  <si>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</si>
  <si>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</si>
  <si>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</si>
  <si>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</si>
  <si>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 xml:space="preserve"> it seems that the paper is related to AI/ML, as it uses a knowledge graph and search-based techniques to generate test cases for Java programs. However, I could not find any direct connection to Model Driven Engineering or DevOps in the paper.</t>
  </si>
  <si>
    <t>n.a.</t>
  </si>
  <si>
    <t>N</t>
  </si>
  <si>
    <t>&lt;add your comment here if any&gt;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</si>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</sst>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 it seems that the paper is related to AI/ML, as it uses a knowledge graph and search-based techniques to generate test cases for Java programs. However, I could not find any direct connection to Model Driven Engineering or DevOps in the paper.</v>
      </c>
      <c r="V2" s="9" t="str">
        <f>'2'!V2</f>
        <v>&lt;Please report the main contributions of the paper as stated by the authors. If not explicitly elicited, report the main research areas, if not clear from the keywords.&gt;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n.a.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n.a.</v>
      </c>
      <c r="D19" s="31" t="str">
        <f>K58</f>
        <v>n.a.</v>
      </c>
      <c r="E19" s="31" t="str">
        <f>K59</f>
        <v>n.a.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n.a.</v>
      </c>
      <c r="D57" s="96"/>
      <c r="E57" s="96"/>
      <c r="F57" s="96"/>
      <c r="G57" s="81" t="str">
        <f>IFERROR(__xludf.DUMMYFUNCTION("IFNA(UNIQUE(FILTER(C57:C66, C57:C66&lt;&gt;""n.a."")),""n.a."")"),"n.a.")</f>
        <v>n.a.</v>
      </c>
      <c r="H57" s="96"/>
      <c r="I57" s="82" t="str">
        <f t="shared" si="27"/>
        <v>n.a.</v>
      </c>
      <c r="J57" s="96"/>
      <c r="K57" s="83" t="str">
        <f t="shared" si="28"/>
        <v>n.a.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n.a.</v>
      </c>
      <c r="D58" s="87"/>
      <c r="E58" s="87"/>
      <c r="F58" s="87"/>
      <c r="G58" s="87"/>
      <c r="H58" s="87"/>
      <c r="I58" s="64" t="str">
        <f t="shared" si="27"/>
        <v/>
      </c>
      <c r="J58" s="87"/>
      <c r="K58" s="65" t="str">
        <f t="shared" si="28"/>
        <v>n.a.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n.a.</v>
      </c>
      <c r="D59" s="89"/>
      <c r="E59" s="89"/>
      <c r="F59" s="89"/>
      <c r="G59" s="89"/>
      <c r="H59" s="89"/>
      <c r="I59" s="59" t="str">
        <f t="shared" si="27"/>
        <v/>
      </c>
      <c r="J59" s="89"/>
      <c r="K59" s="60" t="str">
        <f t="shared" si="28"/>
        <v>n.a.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/>
      <c r="H60" s="87"/>
      <c r="I60" s="64" t="str">
        <f t="shared" si="27"/>
        <v/>
      </c>
      <c r="J60" s="87"/>
      <c r="K60" s="65" t="str">
        <f t="shared" si="28"/>
        <v>n.a.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/>
      <c r="H61" s="89"/>
      <c r="I61" s="59" t="str">
        <f t="shared" si="27"/>
        <v/>
      </c>
      <c r="J61" s="89"/>
      <c r="K61" s="60" t="str">
        <f t="shared" si="28"/>
        <v>n.a.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n.a.</v>
      </c>
      <c r="D67" s="12" t="str">
        <f>'1'!E13</f>
        <v/>
      </c>
      <c r="E67" s="59" t="str">
        <f t="shared" ref="E67:E68" si="29">CONCATENATE(C67,"---",D67)</f>
        <v>n.a.---</v>
      </c>
      <c r="F67" s="59"/>
      <c r="G67" s="59" t="str">
        <f>IFERROR(__xludf.DUMMYFUNCTION("IFNA(UNIQUE(FILTER(E67:E68, E67:E68&lt;&gt;""n.a"")),""n.a."")"),"n.a.---")</f>
        <v>n.a.---</v>
      </c>
      <c r="H67" s="59"/>
      <c r="I67" s="59" t="str">
        <f>IFERROR(__xludf.DUMMYFUNCTION("IFERROR(SPLIT($G67,""---""),"""")"),"n.a.")</f>
        <v>n.a.</v>
      </c>
      <c r="J67" s="59"/>
      <c r="K67" s="60" t="str">
        <f t="shared" si="28"/>
        <v>n.a.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35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36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35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36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35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36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35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36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35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36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35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36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1" t="s">
        <v>34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36</v>
      </c>
      <c r="W10" s="119"/>
    </row>
    <row r="11" ht="15.75" customHeight="1">
      <c r="A11" s="120">
        <v>2.0</v>
      </c>
      <c r="B11" s="126">
        <v>9.0</v>
      </c>
      <c r="C11" s="132" t="s">
        <v>16</v>
      </c>
      <c r="D11" s="133" t="s">
        <v>34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36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1" t="s">
        <v>34</v>
      </c>
      <c r="E12" s="131" t="s">
        <v>34</v>
      </c>
      <c r="F12" s="131" t="s">
        <v>34</v>
      </c>
      <c r="G12" s="131" t="s">
        <v>34</v>
      </c>
      <c r="H12" s="131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36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34" t="s">
        <v>34</v>
      </c>
      <c r="E13" s="135"/>
      <c r="F13" s="136"/>
      <c r="G13" s="136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36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36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7" t="str">
        <f t="shared" si="1"/>
        <v>N</v>
      </c>
      <c r="E15" s="140">
        <f t="shared" ref="E15:E16" si="3">IF(OR(EXACT(D4,"Y")),1,0)</f>
        <v>0</v>
      </c>
      <c r="F15" s="140">
        <f>IF(OR(EXACT(D6,"Y")),1,0)</f>
        <v>0</v>
      </c>
      <c r="G15" s="140">
        <f t="shared" si="2"/>
        <v>0</v>
      </c>
      <c r="H15" s="139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36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36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36</v>
      </c>
      <c r="W17" s="124"/>
    </row>
    <row r="18" ht="15.75" customHeight="1">
      <c r="A18" s="103">
        <v>3.0</v>
      </c>
      <c r="B18" s="143">
        <v>16.0</v>
      </c>
      <c r="C18" s="113" t="s">
        <v>23</v>
      </c>
      <c r="D18" s="144" t="s">
        <v>34</v>
      </c>
      <c r="E18" s="144" t="s">
        <v>34</v>
      </c>
      <c r="F18" s="144" t="s">
        <v>34</v>
      </c>
      <c r="G18" s="144" t="s">
        <v>34</v>
      </c>
      <c r="H18" s="14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36</v>
      </c>
      <c r="W18" s="119"/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7"/>
      <c r="F19" s="148"/>
      <c r="G19" s="148"/>
      <c r="H19" s="148"/>
      <c r="I19" s="148"/>
      <c r="J19" s="116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36</v>
      </c>
      <c r="W19" s="112"/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54"/>
      <c r="F20" s="154"/>
      <c r="G20" s="154"/>
      <c r="H20" s="154"/>
      <c r="I20" s="154"/>
      <c r="J20" s="116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55" t="s">
        <v>36</v>
      </c>
      <c r="W20" s="108"/>
    </row>
    <row r="21" ht="15.75" customHeight="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  <c r="W21" s="161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  <c r="W22" s="161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  <c r="W23" s="161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  <c r="W24" s="161"/>
    </row>
    <row r="25" ht="15.75" customHeight="1">
      <c r="A25" s="162"/>
      <c r="B25" s="162"/>
      <c r="C25" s="162" t="s">
        <v>38</v>
      </c>
      <c r="D25" s="162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3" t="s">
        <v>39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  <c r="W26" s="167"/>
    </row>
    <row r="27" ht="15.75" customHeight="1">
      <c r="A27" s="163" t="s">
        <v>40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68"/>
    </row>
    <row r="28" ht="15.75" customHeight="1">
      <c r="A28" s="163" t="s">
        <v>41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68"/>
    </row>
    <row r="29" ht="15.75" customHeight="1">
      <c r="A29" s="163" t="s">
        <v>42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  <c r="W29" s="168"/>
    </row>
    <row r="30" ht="15.75" customHeight="1">
      <c r="A30" s="169"/>
      <c r="B30" s="169"/>
      <c r="C30" s="170"/>
      <c r="D30" s="171"/>
      <c r="E30" s="172"/>
      <c r="F30" s="172"/>
      <c r="G30" s="172"/>
      <c r="H30" s="172"/>
      <c r="I30" s="172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3" t="s">
        <v>43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12"/>
    </row>
    <row r="32" ht="15.75" customHeight="1">
      <c r="A32" s="176" t="s">
        <v>39</v>
      </c>
      <c r="B32" s="177"/>
      <c r="C32" s="176" t="s">
        <v>44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08"/>
    </row>
    <row r="33" ht="15.75" customHeight="1">
      <c r="A33" s="179" t="s">
        <v>40</v>
      </c>
      <c r="B33" s="174"/>
      <c r="C33" s="179" t="s">
        <v>45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12"/>
    </row>
    <row r="34" ht="15.75" customHeight="1">
      <c r="A34" s="176" t="s">
        <v>41</v>
      </c>
      <c r="B34" s="177"/>
      <c r="C34" s="176" t="s">
        <v>46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08"/>
    </row>
    <row r="35" ht="15.75" customHeight="1">
      <c r="A35" s="179" t="s">
        <v>42</v>
      </c>
      <c r="B35" s="174"/>
      <c r="C35" s="180" t="s">
        <v>47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1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5" t="s">
        <v>48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2">
        <v>2.0</v>
      </c>
      <c r="C4" s="182" t="s">
        <v>9</v>
      </c>
      <c r="D4" s="144" t="s">
        <v>34</v>
      </c>
      <c r="E4" s="183"/>
      <c r="F4" s="183"/>
      <c r="G4" s="183"/>
      <c r="H4" s="183"/>
      <c r="I4" s="183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5" t="s">
        <v>36</v>
      </c>
    </row>
    <row r="5" ht="15.75" customHeight="1">
      <c r="A5" s="120">
        <v>1.0</v>
      </c>
      <c r="B5" s="186">
        <v>3.0</v>
      </c>
      <c r="C5" s="186" t="s">
        <v>10</v>
      </c>
      <c r="D5" s="187" t="s">
        <v>34</v>
      </c>
      <c r="E5" s="183"/>
      <c r="F5" s="183"/>
      <c r="G5" s="183"/>
      <c r="H5" s="183"/>
      <c r="I5" s="183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50" t="s">
        <v>36</v>
      </c>
    </row>
    <row r="6" ht="15.75" customHeight="1">
      <c r="A6" s="103">
        <v>1.0</v>
      </c>
      <c r="B6" s="182">
        <v>4.0</v>
      </c>
      <c r="C6" s="182" t="s">
        <v>11</v>
      </c>
      <c r="D6" s="144" t="s">
        <v>34</v>
      </c>
      <c r="E6" s="183"/>
      <c r="F6" s="183"/>
      <c r="G6" s="183"/>
      <c r="H6" s="183"/>
      <c r="I6" s="183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5" t="s">
        <v>36</v>
      </c>
    </row>
    <row r="7" ht="15.75" customHeight="1">
      <c r="A7" s="120">
        <v>1.0</v>
      </c>
      <c r="B7" s="188">
        <v>5.0</v>
      </c>
      <c r="C7" s="188" t="s">
        <v>12</v>
      </c>
      <c r="D7" s="134" t="s">
        <v>34</v>
      </c>
      <c r="E7" s="189"/>
      <c r="F7" s="189"/>
      <c r="G7" s="189"/>
      <c r="H7" s="189"/>
      <c r="I7" s="189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50" t="s">
        <v>36</v>
      </c>
    </row>
    <row r="8" ht="15.75" customHeight="1">
      <c r="A8" s="103">
        <v>1.0</v>
      </c>
      <c r="B8" s="190">
        <v>6.0</v>
      </c>
      <c r="C8" s="190" t="s">
        <v>13</v>
      </c>
      <c r="D8" s="131" t="s">
        <v>34</v>
      </c>
      <c r="E8" s="189"/>
      <c r="F8" s="189"/>
      <c r="G8" s="189"/>
      <c r="H8" s="189"/>
      <c r="I8" s="189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5" t="s">
        <v>36</v>
      </c>
    </row>
    <row r="9" ht="15.75" customHeight="1">
      <c r="A9" s="120">
        <v>1.0</v>
      </c>
      <c r="B9" s="188">
        <v>7.0</v>
      </c>
      <c r="C9" s="188" t="s">
        <v>14</v>
      </c>
      <c r="D9" s="134" t="s">
        <v>34</v>
      </c>
      <c r="E9" s="189"/>
      <c r="F9" s="189"/>
      <c r="G9" s="189"/>
      <c r="H9" s="189"/>
      <c r="I9" s="189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50" t="s">
        <v>36</v>
      </c>
    </row>
    <row r="10" ht="15.75" customHeight="1">
      <c r="A10" s="103">
        <v>2.0</v>
      </c>
      <c r="B10" s="190">
        <v>8.0</v>
      </c>
      <c r="C10" s="190" t="s">
        <v>15</v>
      </c>
      <c r="D10" s="131" t="s">
        <v>34</v>
      </c>
      <c r="E10" s="189"/>
      <c r="F10" s="189"/>
      <c r="G10" s="189"/>
      <c r="H10" s="189"/>
      <c r="I10" s="189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5" t="s">
        <v>36</v>
      </c>
    </row>
    <row r="11" ht="15.75" customHeight="1">
      <c r="A11" s="120">
        <v>2.0</v>
      </c>
      <c r="B11" s="188">
        <v>9.0</v>
      </c>
      <c r="C11" s="191" t="s">
        <v>16</v>
      </c>
      <c r="D11" s="133" t="s">
        <v>34</v>
      </c>
      <c r="E11" s="189"/>
      <c r="F11" s="189"/>
      <c r="G11" s="189"/>
      <c r="H11" s="189"/>
      <c r="I11" s="189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50" t="s">
        <v>36</v>
      </c>
    </row>
    <row r="12" ht="15.75" customHeight="1">
      <c r="A12" s="103" t="s">
        <v>32</v>
      </c>
      <c r="B12" s="190">
        <v>10.0</v>
      </c>
      <c r="C12" s="190" t="s">
        <v>17</v>
      </c>
      <c r="D12" s="131" t="s">
        <v>34</v>
      </c>
      <c r="E12" s="192" t="s">
        <v>34</v>
      </c>
      <c r="F12" s="192" t="s">
        <v>34</v>
      </c>
      <c r="G12" s="192" t="s">
        <v>34</v>
      </c>
      <c r="H12" s="192" t="s">
        <v>34</v>
      </c>
      <c r="I12" s="189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5" t="s">
        <v>36</v>
      </c>
    </row>
    <row r="13" ht="15.75" customHeight="1">
      <c r="A13" s="120">
        <v>3.0</v>
      </c>
      <c r="B13" s="188">
        <v>11.0</v>
      </c>
      <c r="C13" s="188" t="s">
        <v>18</v>
      </c>
      <c r="D13" s="134" t="s">
        <v>34</v>
      </c>
      <c r="E13" s="193"/>
      <c r="F13" s="194"/>
      <c r="G13" s="194"/>
      <c r="H13" s="189"/>
      <c r="I13" s="189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50" t="s">
        <v>36</v>
      </c>
    </row>
    <row r="14" ht="15.75" customHeight="1">
      <c r="A14" s="103">
        <v>1.0</v>
      </c>
      <c r="B14" s="190">
        <v>12.0</v>
      </c>
      <c r="C14" s="190" t="s">
        <v>19</v>
      </c>
      <c r="D14" s="137" t="str">
        <f t="shared" ref="D14:D16" si="1">IF(G14&gt;0,"Y","N")</f>
        <v>N</v>
      </c>
      <c r="E14" s="195">
        <f>IF(OR(EXACT(D7,"Y")),1,0)</f>
        <v>0</v>
      </c>
      <c r="F14" s="196">
        <f>IF(OR(EXACT(D9,"Y")),1,0)</f>
        <v>0</v>
      </c>
      <c r="G14" s="196">
        <f t="shared" ref="G14:G16" si="2">E14+F14</f>
        <v>0</v>
      </c>
      <c r="H14" s="197"/>
      <c r="I14" s="189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5" t="s">
        <v>36</v>
      </c>
    </row>
    <row r="15" ht="15.75" customHeight="1">
      <c r="A15" s="120">
        <v>1.0</v>
      </c>
      <c r="B15" s="188">
        <v>13.0</v>
      </c>
      <c r="C15" s="188" t="s">
        <v>20</v>
      </c>
      <c r="D15" s="137" t="str">
        <f t="shared" si="1"/>
        <v>N</v>
      </c>
      <c r="E15" s="198">
        <f t="shared" ref="E15:E16" si="3">IF(OR(EXACT(D4,"Y")),1,0)</f>
        <v>0</v>
      </c>
      <c r="F15" s="199">
        <f>IF(OR(EXACT(D6,"Y")),1,0)</f>
        <v>0</v>
      </c>
      <c r="G15" s="199">
        <f t="shared" si="2"/>
        <v>0</v>
      </c>
      <c r="H15" s="197"/>
      <c r="I15" s="189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50" t="s">
        <v>36</v>
      </c>
    </row>
    <row r="16" ht="15.75" customHeight="1">
      <c r="A16" s="103">
        <v>1.0</v>
      </c>
      <c r="B16" s="190">
        <v>14.0</v>
      </c>
      <c r="C16" s="190" t="s">
        <v>21</v>
      </c>
      <c r="D16" s="137" t="str">
        <f t="shared" si="1"/>
        <v>N</v>
      </c>
      <c r="E16" s="195">
        <f t="shared" si="3"/>
        <v>0</v>
      </c>
      <c r="F16" s="196">
        <f>IF(OR(EXACT(D8,"Y")),1,0)</f>
        <v>0</v>
      </c>
      <c r="G16" s="196">
        <f t="shared" si="2"/>
        <v>0</v>
      </c>
      <c r="H16" s="197"/>
      <c r="I16" s="189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5" t="s">
        <v>36</v>
      </c>
    </row>
    <row r="17" ht="15.75" customHeight="1">
      <c r="A17" s="120">
        <v>1.0</v>
      </c>
      <c r="B17" s="188">
        <v>15.0</v>
      </c>
      <c r="C17" s="188" t="s">
        <v>22</v>
      </c>
      <c r="D17" s="141" t="str">
        <f>IF(E17&gt;0,"Y","N")</f>
        <v>N</v>
      </c>
      <c r="E17" s="198">
        <f>IF(OR(AND(G14,OR(G15,G16)),AND(G15,OR(G14,G16)),AND(G16,OR(G14,G15))),1,0)</f>
        <v>0</v>
      </c>
      <c r="F17" s="200"/>
      <c r="G17" s="183"/>
      <c r="H17" s="189"/>
      <c r="I17" s="189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50" t="s">
        <v>36</v>
      </c>
    </row>
    <row r="18" ht="15.75" customHeight="1">
      <c r="A18" s="103">
        <v>3.0</v>
      </c>
      <c r="B18" s="201">
        <v>16.0</v>
      </c>
      <c r="C18" s="182" t="s">
        <v>23</v>
      </c>
      <c r="D18" s="202" t="s">
        <v>34</v>
      </c>
      <c r="E18" s="202" t="s">
        <v>34</v>
      </c>
      <c r="F18" s="202" t="s">
        <v>34</v>
      </c>
      <c r="G18" s="202" t="s">
        <v>34</v>
      </c>
      <c r="H18" s="202" t="s">
        <v>34</v>
      </c>
      <c r="I18" s="189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5" t="s">
        <v>36</v>
      </c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6"/>
      <c r="F19" s="203"/>
      <c r="G19" s="203"/>
      <c r="H19" s="203"/>
      <c r="I19" s="203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5" t="s">
        <v>36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0"/>
      <c r="F20" s="200"/>
      <c r="G20" s="200"/>
      <c r="H20" s="200"/>
      <c r="I20" s="200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185" t="s">
        <v>36</v>
      </c>
    </row>
    <row r="21" ht="15.75" customHeight="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38</v>
      </c>
      <c r="D25" s="162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39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40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41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42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43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39</v>
      </c>
      <c r="B32" s="177"/>
      <c r="C32" s="176" t="s">
        <v>44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40</v>
      </c>
      <c r="B33" s="174"/>
      <c r="C33" s="179" t="s">
        <v>45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41</v>
      </c>
      <c r="B34" s="177"/>
      <c r="C34" s="176" t="s">
        <v>46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42</v>
      </c>
      <c r="B35" s="174"/>
      <c r="C35" s="180" t="s">
        <v>47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1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5" t="s">
        <v>48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2">
        <v>2.0</v>
      </c>
      <c r="C4" s="182" t="s">
        <v>9</v>
      </c>
      <c r="D4" s="144" t="s">
        <v>34</v>
      </c>
      <c r="E4" s="183"/>
      <c r="F4" s="183"/>
      <c r="G4" s="183"/>
      <c r="H4" s="183"/>
      <c r="I4" s="183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5" t="s">
        <v>36</v>
      </c>
    </row>
    <row r="5" ht="15.75" customHeight="1">
      <c r="A5" s="120">
        <v>1.0</v>
      </c>
      <c r="B5" s="186">
        <v>3.0</v>
      </c>
      <c r="C5" s="186" t="s">
        <v>10</v>
      </c>
      <c r="D5" s="187" t="s">
        <v>34</v>
      </c>
      <c r="E5" s="183"/>
      <c r="F5" s="183"/>
      <c r="G5" s="183"/>
      <c r="H5" s="183"/>
      <c r="I5" s="183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50" t="s">
        <v>36</v>
      </c>
    </row>
    <row r="6" ht="15.75" customHeight="1">
      <c r="A6" s="103">
        <v>1.0</v>
      </c>
      <c r="B6" s="182">
        <v>4.0</v>
      </c>
      <c r="C6" s="182" t="s">
        <v>11</v>
      </c>
      <c r="D6" s="144" t="s">
        <v>34</v>
      </c>
      <c r="E6" s="183"/>
      <c r="F6" s="183"/>
      <c r="G6" s="183"/>
      <c r="H6" s="183"/>
      <c r="I6" s="183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5" t="s">
        <v>36</v>
      </c>
    </row>
    <row r="7" ht="15.75" customHeight="1">
      <c r="A7" s="120">
        <v>1.0</v>
      </c>
      <c r="B7" s="188">
        <v>5.0</v>
      </c>
      <c r="C7" s="188" t="s">
        <v>12</v>
      </c>
      <c r="D7" s="134" t="s">
        <v>34</v>
      </c>
      <c r="E7" s="189"/>
      <c r="F7" s="189"/>
      <c r="G7" s="189"/>
      <c r="H7" s="189"/>
      <c r="I7" s="189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50" t="s">
        <v>36</v>
      </c>
    </row>
    <row r="8" ht="15.75" customHeight="1">
      <c r="A8" s="103">
        <v>1.0</v>
      </c>
      <c r="B8" s="190">
        <v>6.0</v>
      </c>
      <c r="C8" s="190" t="s">
        <v>13</v>
      </c>
      <c r="D8" s="131" t="s">
        <v>34</v>
      </c>
      <c r="E8" s="189"/>
      <c r="F8" s="189"/>
      <c r="G8" s="189"/>
      <c r="H8" s="189"/>
      <c r="I8" s="189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5" t="s">
        <v>36</v>
      </c>
    </row>
    <row r="9" ht="15.75" customHeight="1">
      <c r="A9" s="120">
        <v>1.0</v>
      </c>
      <c r="B9" s="188">
        <v>7.0</v>
      </c>
      <c r="C9" s="188" t="s">
        <v>14</v>
      </c>
      <c r="D9" s="134" t="s">
        <v>34</v>
      </c>
      <c r="E9" s="189"/>
      <c r="F9" s="189"/>
      <c r="G9" s="189"/>
      <c r="H9" s="189"/>
      <c r="I9" s="189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50" t="s">
        <v>36</v>
      </c>
    </row>
    <row r="10" ht="15.75" customHeight="1">
      <c r="A10" s="103">
        <v>2.0</v>
      </c>
      <c r="B10" s="190">
        <v>8.0</v>
      </c>
      <c r="C10" s="190" t="s">
        <v>15</v>
      </c>
      <c r="D10" s="131" t="s">
        <v>34</v>
      </c>
      <c r="E10" s="189"/>
      <c r="F10" s="189"/>
      <c r="G10" s="189"/>
      <c r="H10" s="189"/>
      <c r="I10" s="189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5" t="s">
        <v>36</v>
      </c>
    </row>
    <row r="11" ht="15.75" customHeight="1">
      <c r="A11" s="120">
        <v>2.0</v>
      </c>
      <c r="B11" s="188">
        <v>9.0</v>
      </c>
      <c r="C11" s="191" t="s">
        <v>16</v>
      </c>
      <c r="D11" s="133" t="s">
        <v>34</v>
      </c>
      <c r="E11" s="189"/>
      <c r="F11" s="189"/>
      <c r="G11" s="189"/>
      <c r="H11" s="189"/>
      <c r="I11" s="189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50" t="s">
        <v>36</v>
      </c>
    </row>
    <row r="12" ht="15.75" customHeight="1">
      <c r="A12" s="103" t="s">
        <v>32</v>
      </c>
      <c r="B12" s="190">
        <v>10.0</v>
      </c>
      <c r="C12" s="190" t="s">
        <v>17</v>
      </c>
      <c r="D12" s="131" t="s">
        <v>34</v>
      </c>
      <c r="E12" s="192" t="s">
        <v>34</v>
      </c>
      <c r="F12" s="192" t="s">
        <v>34</v>
      </c>
      <c r="G12" s="192" t="s">
        <v>34</v>
      </c>
      <c r="H12" s="192" t="s">
        <v>34</v>
      </c>
      <c r="I12" s="189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5" t="s">
        <v>36</v>
      </c>
    </row>
    <row r="13" ht="15.75" customHeight="1">
      <c r="A13" s="120">
        <v>3.0</v>
      </c>
      <c r="B13" s="188">
        <v>11.0</v>
      </c>
      <c r="C13" s="188" t="s">
        <v>18</v>
      </c>
      <c r="D13" s="134" t="s">
        <v>34</v>
      </c>
      <c r="E13" s="193"/>
      <c r="F13" s="194"/>
      <c r="G13" s="194"/>
      <c r="H13" s="189"/>
      <c r="I13" s="189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50" t="s">
        <v>36</v>
      </c>
    </row>
    <row r="14" ht="15.75" customHeight="1">
      <c r="A14" s="103">
        <v>1.0</v>
      </c>
      <c r="B14" s="190">
        <v>12.0</v>
      </c>
      <c r="C14" s="190" t="s">
        <v>19</v>
      </c>
      <c r="D14" s="137" t="str">
        <f t="shared" ref="D14:D16" si="1">IF(G14&gt;0,"Y","N")</f>
        <v>N</v>
      </c>
      <c r="E14" s="195">
        <f>IF(OR(EXACT(D7,"Y")),1,0)</f>
        <v>0</v>
      </c>
      <c r="F14" s="196">
        <f>IF(OR(EXACT(D9,"Y")),1,0)</f>
        <v>0</v>
      </c>
      <c r="G14" s="196">
        <f t="shared" ref="G14:G16" si="2">E14+F14</f>
        <v>0</v>
      </c>
      <c r="H14" s="197"/>
      <c r="I14" s="189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5" t="s">
        <v>36</v>
      </c>
    </row>
    <row r="15" ht="15.75" customHeight="1">
      <c r="A15" s="120">
        <v>1.0</v>
      </c>
      <c r="B15" s="188">
        <v>13.0</v>
      </c>
      <c r="C15" s="188" t="s">
        <v>20</v>
      </c>
      <c r="D15" s="137" t="str">
        <f t="shared" si="1"/>
        <v>N</v>
      </c>
      <c r="E15" s="198">
        <f t="shared" ref="E15:E16" si="3">IF(OR(EXACT(D4,"Y")),1,0)</f>
        <v>0</v>
      </c>
      <c r="F15" s="199">
        <f>IF(OR(EXACT(D6,"Y")),1,0)</f>
        <v>0</v>
      </c>
      <c r="G15" s="199">
        <f t="shared" si="2"/>
        <v>0</v>
      </c>
      <c r="H15" s="197"/>
      <c r="I15" s="189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50" t="s">
        <v>36</v>
      </c>
    </row>
    <row r="16" ht="15.75" customHeight="1">
      <c r="A16" s="103">
        <v>1.0</v>
      </c>
      <c r="B16" s="190">
        <v>14.0</v>
      </c>
      <c r="C16" s="190" t="s">
        <v>21</v>
      </c>
      <c r="D16" s="137" t="str">
        <f t="shared" si="1"/>
        <v>N</v>
      </c>
      <c r="E16" s="195">
        <f t="shared" si="3"/>
        <v>0</v>
      </c>
      <c r="F16" s="196">
        <f>IF(OR(EXACT(D8,"Y")),1,0)</f>
        <v>0</v>
      </c>
      <c r="G16" s="196">
        <f t="shared" si="2"/>
        <v>0</v>
      </c>
      <c r="H16" s="197"/>
      <c r="I16" s="189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5" t="s">
        <v>36</v>
      </c>
    </row>
    <row r="17" ht="15.75" customHeight="1">
      <c r="A17" s="120">
        <v>1.0</v>
      </c>
      <c r="B17" s="188">
        <v>15.0</v>
      </c>
      <c r="C17" s="188" t="s">
        <v>22</v>
      </c>
      <c r="D17" s="141" t="str">
        <f>IF(E17&gt;0,"Y","N")</f>
        <v>N</v>
      </c>
      <c r="E17" s="198">
        <f>IF(OR(AND(G14,OR(G15,G16)),AND(G15,OR(G14,G16)),AND(G16,OR(G14,G15))),1,0)</f>
        <v>0</v>
      </c>
      <c r="F17" s="200"/>
      <c r="G17" s="183"/>
      <c r="H17" s="189"/>
      <c r="I17" s="189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50" t="s">
        <v>36</v>
      </c>
    </row>
    <row r="18" ht="15.75" customHeight="1">
      <c r="A18" s="103">
        <v>3.0</v>
      </c>
      <c r="B18" s="201">
        <v>16.0</v>
      </c>
      <c r="C18" s="182" t="s">
        <v>23</v>
      </c>
      <c r="D18" s="202" t="s">
        <v>34</v>
      </c>
      <c r="E18" s="202" t="s">
        <v>34</v>
      </c>
      <c r="F18" s="202" t="s">
        <v>34</v>
      </c>
      <c r="G18" s="202" t="s">
        <v>34</v>
      </c>
      <c r="H18" s="202" t="s">
        <v>34</v>
      </c>
      <c r="I18" s="189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5" t="s">
        <v>36</v>
      </c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6"/>
      <c r="F19" s="203"/>
      <c r="G19" s="203"/>
      <c r="H19" s="203"/>
      <c r="I19" s="203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5" t="s">
        <v>36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0"/>
      <c r="F20" s="200"/>
      <c r="G20" s="200"/>
      <c r="H20" s="200"/>
      <c r="I20" s="200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185" t="s">
        <v>36</v>
      </c>
    </row>
    <row r="21" ht="15.75" customHeight="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38</v>
      </c>
      <c r="D25" s="162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39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40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41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42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43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39</v>
      </c>
      <c r="B32" s="177"/>
      <c r="C32" s="176" t="s">
        <v>44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40</v>
      </c>
      <c r="B33" s="174"/>
      <c r="C33" s="179" t="s">
        <v>45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41</v>
      </c>
      <c r="B34" s="177"/>
      <c r="C34" s="176" t="s">
        <v>46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42</v>
      </c>
      <c r="B35" s="174"/>
      <c r="C35" s="180" t="s">
        <v>47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