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<sst xmlns="http://schemas.openxmlformats.org/spreadsheetml/2006/main" count="384" uniqueCount="60">
  <si>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</si>
  <si>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</si>
  <si>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</si>
  <si>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</si>
  <si>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</si>
  <si>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</si>
  <si>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</si>
  <si>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</si>
  <si>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</si>
  <si>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</si>
  <si>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</si>
  <si>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</si>
  <si>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</si>
  <si>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</si>
  <si>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</si>
  <si>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</si>
  <si>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</si>
  <si>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</si>
  <si>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</si>
  <si>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</si>
  <si>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</si>
  <si>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</si>
  <si>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</si>
  <si>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</si>
  <si>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</si>
  <si>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</si>
  <si>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</si>
  <si>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</si>
  <si>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</si>
  <si>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</si>
  <si>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</si>
  <si>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</si>
  <si>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</si>
  <si>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</si>
  <si>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n.a.</t>
  </si>
  <si>
    <t>&lt;add your comment here if any&gt;</t>
  </si>
  <si>
    <t>Workshop</t>
  </si>
  <si>
    <t>ECSAW '16: Proccedings of the 10th European Conference on Software Architecture Workshops</t>
  </si>
  <si>
    <t>CPS</t>
  </si>
  <si>
    <t>Cloud computing</t>
  </si>
  <si>
    <t>deployment</t>
  </si>
  <si>
    <t>Future research directions (as stated by authors, if any)</t>
  </si>
  <si>
    <t xml:space="preserve">Reviewer 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</si>
  <si>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</si>
  <si>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</si>
  <si>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</si>
  <si>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</si>
  <si>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</si>
  <si>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</si>
  <si>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</si>
  <si>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</si>
  <si>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</si>
  <si>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 xml:space="preserve">This paper presents the architectural foundations of a cloud-centric framework for automating the 
development and deployment of CPSoS service applications to converge towards a common open service platform for CPSoS applications. This framework relies on the well-known qualities of the microservices architecture style, the autonomic computing paradigm, and the model-driven software development approach. Its implementation and validation is on-going at two European and national projects. </t>
  </si>
  <si>
    <t>N</t>
  </si>
  <si>
    <t>Cloud Computing</t>
  </si>
  <si>
    <t xml:space="preserve">Model-driven development </t>
  </si>
  <si>
    <t>Software 
Architecture</t>
  </si>
  <si>
    <t>Cyber-Physical Systems</t>
  </si>
  <si>
    <t>Microservices</t>
  </si>
  <si>
    <t>Mehrdad Saadatmand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</si>
</sst>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u/>
      <color theme="1"/>
      <name val="Arial"/>
    </font>
    <font>
      <u/>
      <color rgb="FF0000FF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1" fillId="4" fontId="10" numFmtId="1" xfId="0" applyAlignment="1" applyBorder="1" applyFont="1" applyNumberFormat="1">
      <alignment horizontal="left"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0" fillId="0" fontId="11" numFmtId="1" xfId="0" applyFont="1" applyNumberFormat="1"/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2" numFmtId="0" xfId="0" applyFont="1"/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readingOrder="0" shrinkToFit="0" vertical="top" wrapText="1"/>
    </xf>
    <xf borderId="25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0" fillId="10" fontId="12" numFmtId="0" xfId="0" applyAlignment="1" applyFont="1">
      <alignment readingOrder="0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proceedings/10.1145/299341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&lt;Please report the main contributions of the paper as stated by the authors. If not explicitly elicited, report the main research areas, if not clear from the keywords.&gt;</v>
      </c>
      <c r="V2" s="9" t="str">
        <f>'2'!V2</f>
        <v>This paper presents the architectural foundations of a cloud-centric framework for automating the 
development and deployment of CPSoS service applications to converge towards a common open service platform for CPSoS applications. This framework relies on the well-known qualities of the microservices architecture style, the autonomic computing paradigm, and the model-driven software development approach. Its implementation and validation is on-going at two European and national projects. 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Workshop</v>
      </c>
      <c r="D13" s="25" t="str">
        <f t="shared" si="13"/>
        <v>ECSAW '16: Proccedings of the 10th European Conference on Software Architecture Workshops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CPS</v>
      </c>
      <c r="D19" s="31" t="str">
        <f>K58</f>
        <v>Cloud computing</v>
      </c>
      <c r="E19" s="31" t="str">
        <f>K59</f>
        <v>deployment</v>
      </c>
      <c r="F19" s="31" t="str">
        <f>K60</f>
        <v>Cloud Computing</v>
      </c>
      <c r="G19" s="31" t="str">
        <f>K61</f>
        <v>Model-driven development </v>
      </c>
      <c r="H19" s="32" t="str">
        <f>K62</f>
        <v>Software 
Architecture</v>
      </c>
      <c r="I19" s="31" t="str">
        <f>K63</f>
        <v>Cyber-Physical Systems</v>
      </c>
      <c r="J19" s="31" t="str">
        <f>K64</f>
        <v>Microservices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CPS</v>
      </c>
      <c r="D57" s="96"/>
      <c r="E57" s="96"/>
      <c r="F57" s="96"/>
      <c r="G57" s="81" t="str">
        <f>IFERROR(__xludf.DUMMYFUNCTION("IFNA(UNIQUE(FILTER(C57:C66, C57:C66&lt;&gt;""n.a."")),""n.a."")"),"CPS")</f>
        <v>CPS</v>
      </c>
      <c r="H57" s="96"/>
      <c r="I57" s="82" t="str">
        <f t="shared" si="27"/>
        <v>CPS</v>
      </c>
      <c r="J57" s="96"/>
      <c r="K57" s="83" t="str">
        <f t="shared" si="28"/>
        <v>CPS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Cloud computing</v>
      </c>
      <c r="D58" s="87"/>
      <c r="E58" s="87"/>
      <c r="F58" s="87"/>
      <c r="G58" s="87" t="str">
        <f>IFERROR(__xludf.DUMMYFUNCTION("""COMPUTED_VALUE"""),"Cloud computing")</f>
        <v>Cloud computing</v>
      </c>
      <c r="H58" s="87"/>
      <c r="I58" s="64" t="str">
        <f t="shared" si="27"/>
        <v>Cloud computing</v>
      </c>
      <c r="J58" s="87"/>
      <c r="K58" s="65" t="str">
        <f t="shared" si="28"/>
        <v>Cloud computing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deployment</v>
      </c>
      <c r="D59" s="89"/>
      <c r="E59" s="89"/>
      <c r="F59" s="89"/>
      <c r="G59" s="89" t="str">
        <f>IFERROR(__xludf.DUMMYFUNCTION("""COMPUTED_VALUE"""),"deployment")</f>
        <v>deployment</v>
      </c>
      <c r="H59" s="89"/>
      <c r="I59" s="59" t="str">
        <f t="shared" si="27"/>
        <v>deployment</v>
      </c>
      <c r="J59" s="89"/>
      <c r="K59" s="60" t="str">
        <f t="shared" si="28"/>
        <v>deployment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 t="str">
        <f>IFERROR(__xludf.DUMMYFUNCTION("""COMPUTED_VALUE"""),"Cloud Computing")</f>
        <v>Cloud Computing</v>
      </c>
      <c r="H60" s="87"/>
      <c r="I60" s="64" t="str">
        <f t="shared" si="27"/>
        <v>Cloud Computing</v>
      </c>
      <c r="J60" s="87"/>
      <c r="K60" s="65" t="str">
        <f t="shared" si="28"/>
        <v>Cloud Computing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 t="str">
        <f>IFERROR(__xludf.DUMMYFUNCTION("""COMPUTED_VALUE"""),"Model-driven development ")</f>
        <v>Model-driven development </v>
      </c>
      <c r="H61" s="89"/>
      <c r="I61" s="59" t="str">
        <f t="shared" si="27"/>
        <v>Model-driven development </v>
      </c>
      <c r="J61" s="89"/>
      <c r="K61" s="60" t="str">
        <f t="shared" si="28"/>
        <v>Model-driven development 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Cloud Computing</v>
      </c>
      <c r="D62" s="87"/>
      <c r="E62" s="87"/>
      <c r="F62" s="87"/>
      <c r="G62" s="87" t="str">
        <f>IFERROR(__xludf.DUMMYFUNCTION("""COMPUTED_VALUE"""),"Software 
Architecture")</f>
        <v>Software 
Architecture</v>
      </c>
      <c r="H62" s="87"/>
      <c r="I62" s="64" t="str">
        <f t="shared" si="27"/>
        <v>Software 
Architecture</v>
      </c>
      <c r="J62" s="87"/>
      <c r="K62" s="65" t="str">
        <f t="shared" si="28"/>
        <v>Software 
Architecture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Model-driven development </v>
      </c>
      <c r="D63" s="89"/>
      <c r="E63" s="89"/>
      <c r="F63" s="89"/>
      <c r="G63" s="89" t="str">
        <f>IFERROR(__xludf.DUMMYFUNCTION("""COMPUTED_VALUE"""),"Cyber-Physical Systems")</f>
        <v>Cyber-Physical Systems</v>
      </c>
      <c r="H63" s="89"/>
      <c r="I63" s="59" t="str">
        <f t="shared" si="27"/>
        <v>Cyber-Physical Systems</v>
      </c>
      <c r="J63" s="89"/>
      <c r="K63" s="60" t="str">
        <f t="shared" si="28"/>
        <v>Cyber-Physical Systems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Software 
Architecture</v>
      </c>
      <c r="D64" s="87"/>
      <c r="E64" s="87"/>
      <c r="F64" s="87"/>
      <c r="G64" s="87" t="str">
        <f>IFERROR(__xludf.DUMMYFUNCTION("""COMPUTED_VALUE"""),"Microservices")</f>
        <v>Microservices</v>
      </c>
      <c r="H64" s="87"/>
      <c r="I64" s="64" t="str">
        <f t="shared" si="27"/>
        <v>Microservices</v>
      </c>
      <c r="J64" s="87"/>
      <c r="K64" s="65" t="str">
        <f t="shared" si="28"/>
        <v>Microservices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Cyber-Physical Systems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Microservices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Workshop</v>
      </c>
      <c r="D67" s="98" t="str">
        <f>'1'!E13</f>
        <v>ECSAW '16: Proccedings of the 10th European Conference on Software Architecture Workshops</v>
      </c>
      <c r="E67" s="59" t="str">
        <f t="shared" ref="E67:E68" si="29">CONCATENATE(C67,"---",D67)</f>
        <v>Workshop---ECSAW '16: Proccedings of the 10th European Conference on Software Architecture Workshops</v>
      </c>
      <c r="F67" s="59"/>
      <c r="G67" s="59" t="str">
        <f>IFERROR(__xludf.DUMMYFUNCTION("IFNA(UNIQUE(FILTER(E67:E68, E67:E68&lt;&gt;""n.a"")),""n.a."")"),"Workshop---ECSAW '16: Proccedings of the 10th European Conference on Software Architecture Workshops")</f>
        <v>Workshop---ECSAW '16: Proccedings of the 10th European Conference on Software Architecture Workshops</v>
      </c>
      <c r="H67" s="59"/>
      <c r="I67" s="59" t="str">
        <f>IFERROR(__xludf.DUMMYFUNCTION("IFERROR(SPLIT($G67,""---""),"""")"),"Workshop")</f>
        <v>Workshop</v>
      </c>
      <c r="J67" s="59" t="str">
        <f>IFERROR(__xludf.DUMMYFUNCTION("""COMPUTED_VALUE"""),"ECSAW '16: Proccedings of the 10th European Conference on Software Architecture Workshops")</f>
        <v>ECSAW '16: Proccedings of the 10th European Conference on Software Architecture Workshops</v>
      </c>
      <c r="K67" s="60" t="str">
        <f t="shared" si="28"/>
        <v>Workshop</v>
      </c>
      <c r="L67" s="60" t="str">
        <f>IF(NOT(J67=""),J67,"n.a.")</f>
        <v>ECSAW '16: Proccedings of the 10th European Conference on Software Architecture Workshops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Workshop</v>
      </c>
      <c r="D68" s="23" t="str">
        <f>'2'!E13</f>
        <v>ECSAW '16: Proccedings of the 10th European Conference on Software Architecture Workshops</v>
      </c>
      <c r="E68" s="64" t="str">
        <f t="shared" si="29"/>
        <v>Workshop---ECSAW '16: Proccedings of the 10th European Conference on Software Architecture Workshops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  <c r="W3" s="113"/>
    </row>
    <row r="4" ht="15.75" customHeight="1">
      <c r="A4" s="104">
        <v>1.0</v>
      </c>
      <c r="B4" s="114">
        <v>2.0</v>
      </c>
      <c r="C4" s="114" t="s">
        <v>9</v>
      </c>
      <c r="D4" s="115" t="s">
        <v>34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35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34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35</v>
      </c>
      <c r="W5" s="125"/>
    </row>
    <row r="6" ht="15.75" customHeight="1">
      <c r="A6" s="104">
        <v>1.0</v>
      </c>
      <c r="B6" s="114">
        <v>4.0</v>
      </c>
      <c r="C6" s="114" t="s">
        <v>11</v>
      </c>
      <c r="D6" s="115" t="s">
        <v>34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35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34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35</v>
      </c>
      <c r="W7" s="125"/>
    </row>
    <row r="8" ht="15.75" customHeight="1">
      <c r="A8" s="104">
        <v>1.0</v>
      </c>
      <c r="B8" s="130">
        <v>6.0</v>
      </c>
      <c r="C8" s="130" t="s">
        <v>13</v>
      </c>
      <c r="D8" s="131" t="s">
        <v>34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35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34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35</v>
      </c>
      <c r="W9" s="125"/>
    </row>
    <row r="10" ht="15.75" customHeight="1">
      <c r="A10" s="104">
        <v>2.0</v>
      </c>
      <c r="B10" s="130">
        <v>8.0</v>
      </c>
      <c r="C10" s="130" t="s">
        <v>15</v>
      </c>
      <c r="D10" s="131" t="s">
        <v>34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35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34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35</v>
      </c>
      <c r="W11" s="125"/>
    </row>
    <row r="12" ht="15.75" customHeight="1">
      <c r="A12" s="104" t="s">
        <v>32</v>
      </c>
      <c r="B12" s="130">
        <v>10.0</v>
      </c>
      <c r="C12" s="130" t="s">
        <v>17</v>
      </c>
      <c r="D12" s="131" t="s">
        <v>34</v>
      </c>
      <c r="E12" s="131" t="s">
        <v>34</v>
      </c>
      <c r="F12" s="131" t="s">
        <v>34</v>
      </c>
      <c r="G12" s="131" t="s">
        <v>34</v>
      </c>
      <c r="H12" s="131" t="s">
        <v>34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35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34" t="s">
        <v>36</v>
      </c>
      <c r="E13" s="135" t="s">
        <v>37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4" t="s">
        <v>35</v>
      </c>
      <c r="W13" s="125"/>
    </row>
    <row r="14" ht="15.75" customHeight="1">
      <c r="A14" s="104">
        <v>1.0</v>
      </c>
      <c r="B14" s="130">
        <v>12.0</v>
      </c>
      <c r="C14" s="130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35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7" t="str">
        <f t="shared" si="1"/>
        <v>N</v>
      </c>
      <c r="E15" s="140">
        <f t="shared" ref="E15:E16" si="3">IF(OR(EXACT(D4,"Y")),1,0)</f>
        <v>0</v>
      </c>
      <c r="F15" s="140">
        <f>IF(OR(EXACT(D6,"Y")),1,0)</f>
        <v>0</v>
      </c>
      <c r="G15" s="140">
        <f t="shared" si="2"/>
        <v>0</v>
      </c>
      <c r="H15" s="139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35</v>
      </c>
      <c r="W15" s="125"/>
    </row>
    <row r="16" ht="15.75" customHeight="1">
      <c r="A16" s="104">
        <v>1.0</v>
      </c>
      <c r="B16" s="130">
        <v>14.0</v>
      </c>
      <c r="C16" s="130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35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35</v>
      </c>
      <c r="W17" s="125"/>
    </row>
    <row r="18" ht="15.75" customHeight="1">
      <c r="A18" s="104">
        <v>3.0</v>
      </c>
      <c r="B18" s="143">
        <v>16.0</v>
      </c>
      <c r="C18" s="114" t="s">
        <v>23</v>
      </c>
      <c r="D18" s="115" t="s">
        <v>34</v>
      </c>
      <c r="E18" s="115" t="s">
        <v>34</v>
      </c>
      <c r="F18" s="115" t="s">
        <v>34</v>
      </c>
      <c r="G18" s="115" t="s">
        <v>34</v>
      </c>
      <c r="H18" s="115" t="s">
        <v>34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35</v>
      </c>
      <c r="W18" s="120"/>
    </row>
    <row r="19" ht="15.75" customHeight="1">
      <c r="A19" s="121">
        <v>3.0</v>
      </c>
      <c r="B19" s="144">
        <v>17.0</v>
      </c>
      <c r="C19" s="144" t="s">
        <v>24</v>
      </c>
      <c r="D19" s="145" t="s">
        <v>38</v>
      </c>
      <c r="E19" s="146" t="s">
        <v>39</v>
      </c>
      <c r="F19" s="147" t="s">
        <v>40</v>
      </c>
      <c r="G19" s="148"/>
      <c r="H19" s="148"/>
      <c r="I19" s="148"/>
      <c r="J19" s="117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35</v>
      </c>
      <c r="W19" s="113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54"/>
      <c r="F20" s="154"/>
      <c r="G20" s="154"/>
      <c r="H20" s="154"/>
      <c r="I20" s="154"/>
      <c r="J20" s="117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08" t="s">
        <v>35</v>
      </c>
      <c r="W20" s="109"/>
    </row>
    <row r="21" ht="15.75" customHeight="1">
      <c r="A21" s="155">
        <v>4.0</v>
      </c>
      <c r="B21" s="156">
        <v>19.0</v>
      </c>
      <c r="C21" s="156" t="s">
        <v>41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  <c r="W21" s="160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  <c r="W22" s="160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  <c r="W23" s="160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  <c r="W24" s="160"/>
    </row>
    <row r="25" ht="15.75" customHeight="1">
      <c r="A25" s="161"/>
      <c r="B25" s="161"/>
      <c r="C25" s="161" t="s">
        <v>42</v>
      </c>
      <c r="D25" s="161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2" t="s">
        <v>43</v>
      </c>
      <c r="B26" s="162"/>
      <c r="C26" s="163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  <c r="W26" s="166"/>
    </row>
    <row r="27" ht="15.75" customHeight="1">
      <c r="A27" s="162" t="s">
        <v>44</v>
      </c>
      <c r="B27" s="162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  <c r="W27" s="167"/>
    </row>
    <row r="28" ht="15.75" customHeight="1">
      <c r="A28" s="162" t="s">
        <v>45</v>
      </c>
      <c r="B28" s="162"/>
      <c r="C28" s="163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  <c r="W28" s="167"/>
    </row>
    <row r="29" ht="15.75" customHeight="1">
      <c r="A29" s="162" t="s">
        <v>46</v>
      </c>
      <c r="B29" s="162"/>
      <c r="C29" s="163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5"/>
      <c r="W29" s="167"/>
    </row>
    <row r="30" ht="15.75" customHeight="1">
      <c r="A30" s="168"/>
      <c r="B30" s="168"/>
      <c r="C30" s="169"/>
      <c r="D30" s="170"/>
      <c r="E30" s="171"/>
      <c r="F30" s="171"/>
      <c r="G30" s="171"/>
      <c r="H30" s="171"/>
      <c r="I30" s="171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 ht="15.75" customHeight="1">
      <c r="A31" s="172" t="s">
        <v>47</v>
      </c>
      <c r="B31" s="173"/>
      <c r="C31" s="173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13"/>
    </row>
    <row r="32" ht="15.75" customHeight="1">
      <c r="A32" s="175" t="s">
        <v>43</v>
      </c>
      <c r="B32" s="176"/>
      <c r="C32" s="175" t="s">
        <v>48</v>
      </c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09"/>
    </row>
    <row r="33" ht="15.75" customHeight="1">
      <c r="A33" s="178" t="s">
        <v>44</v>
      </c>
      <c r="B33" s="173"/>
      <c r="C33" s="178" t="s">
        <v>49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13"/>
    </row>
    <row r="34" ht="15.75" customHeight="1">
      <c r="A34" s="175" t="s">
        <v>45</v>
      </c>
      <c r="B34" s="176"/>
      <c r="C34" s="175" t="s">
        <v>50</v>
      </c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09"/>
    </row>
    <row r="35" ht="15.75" customHeight="1">
      <c r="A35" s="178" t="s">
        <v>46</v>
      </c>
      <c r="B35" s="173"/>
      <c r="C35" s="179" t="s">
        <v>51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hyperlinks>
    <hyperlink r:id="rId1" ref="E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9" t="s">
        <v>31</v>
      </c>
      <c r="B1" s="99" t="s">
        <v>0</v>
      </c>
      <c r="C1" s="180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81" t="s">
        <v>52</v>
      </c>
    </row>
    <row r="3" ht="15.7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 ht="15.75" customHeight="1">
      <c r="A4" s="104">
        <v>1.0</v>
      </c>
      <c r="B4" s="182">
        <v>2.0</v>
      </c>
      <c r="C4" s="182" t="s">
        <v>9</v>
      </c>
      <c r="D4" s="183" t="s">
        <v>53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35</v>
      </c>
    </row>
    <row r="5" ht="15.75" customHeight="1">
      <c r="A5" s="121">
        <v>1.0</v>
      </c>
      <c r="B5" s="187">
        <v>3.0</v>
      </c>
      <c r="C5" s="187" t="s">
        <v>10</v>
      </c>
      <c r="D5" s="188" t="s">
        <v>53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35</v>
      </c>
    </row>
    <row r="6" ht="15.75" customHeight="1">
      <c r="A6" s="104">
        <v>1.0</v>
      </c>
      <c r="B6" s="182">
        <v>4.0</v>
      </c>
      <c r="C6" s="182" t="s">
        <v>11</v>
      </c>
      <c r="D6" s="183" t="s">
        <v>53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35</v>
      </c>
    </row>
    <row r="7" ht="15.75" customHeight="1">
      <c r="A7" s="121">
        <v>1.0</v>
      </c>
      <c r="B7" s="189">
        <v>5.0</v>
      </c>
      <c r="C7" s="189" t="s">
        <v>12</v>
      </c>
      <c r="D7" s="134" t="s">
        <v>53</v>
      </c>
      <c r="E7" s="190"/>
      <c r="F7" s="190"/>
      <c r="G7" s="190"/>
      <c r="H7" s="190"/>
      <c r="I7" s="190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35</v>
      </c>
    </row>
    <row r="8" ht="15.75" customHeight="1">
      <c r="A8" s="104">
        <v>1.0</v>
      </c>
      <c r="B8" s="191">
        <v>6.0</v>
      </c>
      <c r="C8" s="191" t="s">
        <v>13</v>
      </c>
      <c r="D8" s="192" t="s">
        <v>53</v>
      </c>
      <c r="E8" s="190"/>
      <c r="F8" s="190"/>
      <c r="G8" s="190"/>
      <c r="H8" s="190"/>
      <c r="I8" s="190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35</v>
      </c>
    </row>
    <row r="9" ht="15.75" customHeight="1">
      <c r="A9" s="121">
        <v>1.0</v>
      </c>
      <c r="B9" s="189">
        <v>7.0</v>
      </c>
      <c r="C9" s="189" t="s">
        <v>14</v>
      </c>
      <c r="D9" s="134" t="s">
        <v>53</v>
      </c>
      <c r="E9" s="190"/>
      <c r="F9" s="190"/>
      <c r="G9" s="190"/>
      <c r="H9" s="190"/>
      <c r="I9" s="190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35</v>
      </c>
    </row>
    <row r="10" ht="15.75" customHeight="1">
      <c r="A10" s="104">
        <v>2.0</v>
      </c>
      <c r="B10" s="191">
        <v>8.0</v>
      </c>
      <c r="C10" s="191" t="s">
        <v>15</v>
      </c>
      <c r="D10" s="131" t="s">
        <v>34</v>
      </c>
      <c r="E10" s="190"/>
      <c r="F10" s="190"/>
      <c r="G10" s="190"/>
      <c r="H10" s="190"/>
      <c r="I10" s="190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35</v>
      </c>
    </row>
    <row r="11" ht="15.75" customHeight="1">
      <c r="A11" s="121">
        <v>2.0</v>
      </c>
      <c r="B11" s="189">
        <v>9.0</v>
      </c>
      <c r="C11" s="193" t="s">
        <v>16</v>
      </c>
      <c r="D11" s="133" t="s">
        <v>34</v>
      </c>
      <c r="E11" s="190"/>
      <c r="F11" s="190"/>
      <c r="G11" s="190"/>
      <c r="H11" s="190"/>
      <c r="I11" s="190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35</v>
      </c>
    </row>
    <row r="12" ht="15.75" customHeight="1">
      <c r="A12" s="104" t="s">
        <v>32</v>
      </c>
      <c r="B12" s="191">
        <v>10.0</v>
      </c>
      <c r="C12" s="191" t="s">
        <v>17</v>
      </c>
      <c r="D12" s="131" t="s">
        <v>34</v>
      </c>
      <c r="E12" s="194" t="s">
        <v>34</v>
      </c>
      <c r="F12" s="194" t="s">
        <v>34</v>
      </c>
      <c r="G12" s="194" t="s">
        <v>34</v>
      </c>
      <c r="H12" s="194" t="s">
        <v>34</v>
      </c>
      <c r="I12" s="190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35</v>
      </c>
    </row>
    <row r="13" ht="15.75" customHeight="1">
      <c r="A13" s="121">
        <v>3.0</v>
      </c>
      <c r="B13" s="189">
        <v>11.0</v>
      </c>
      <c r="C13" s="189" t="s">
        <v>18</v>
      </c>
      <c r="D13" s="134" t="s">
        <v>36</v>
      </c>
      <c r="E13" s="195" t="s">
        <v>37</v>
      </c>
      <c r="F13" s="196"/>
      <c r="G13" s="196"/>
      <c r="H13" s="190"/>
      <c r="I13" s="190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35</v>
      </c>
    </row>
    <row r="14" ht="15.75" customHeight="1">
      <c r="A14" s="104">
        <v>1.0</v>
      </c>
      <c r="B14" s="191">
        <v>12.0</v>
      </c>
      <c r="C14" s="191" t="s">
        <v>19</v>
      </c>
      <c r="D14" s="137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0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35</v>
      </c>
    </row>
    <row r="15" ht="15.75" customHeight="1">
      <c r="A15" s="121">
        <v>1.0</v>
      </c>
      <c r="B15" s="189">
        <v>13.0</v>
      </c>
      <c r="C15" s="189" t="s">
        <v>20</v>
      </c>
      <c r="D15" s="137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90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35</v>
      </c>
    </row>
    <row r="16" ht="15.75" customHeight="1">
      <c r="A16" s="104">
        <v>1.0</v>
      </c>
      <c r="B16" s="191">
        <v>14.0</v>
      </c>
      <c r="C16" s="191" t="s">
        <v>21</v>
      </c>
      <c r="D16" s="137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0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35</v>
      </c>
    </row>
    <row r="17" ht="15.75" customHeight="1">
      <c r="A17" s="121">
        <v>1.0</v>
      </c>
      <c r="B17" s="189">
        <v>15.0</v>
      </c>
      <c r="C17" s="189" t="s">
        <v>22</v>
      </c>
      <c r="D17" s="141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90"/>
      <c r="I17" s="190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35</v>
      </c>
    </row>
    <row r="18" ht="15.75" customHeight="1">
      <c r="A18" s="104">
        <v>3.0</v>
      </c>
      <c r="B18" s="203">
        <v>16.0</v>
      </c>
      <c r="C18" s="182" t="s">
        <v>23</v>
      </c>
      <c r="D18" s="204" t="s">
        <v>34</v>
      </c>
      <c r="E18" s="204" t="s">
        <v>34</v>
      </c>
      <c r="F18" s="204" t="s">
        <v>34</v>
      </c>
      <c r="G18" s="204" t="s">
        <v>34</v>
      </c>
      <c r="H18" s="204" t="s">
        <v>34</v>
      </c>
      <c r="I18" s="190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35</v>
      </c>
    </row>
    <row r="19" ht="15.75" customHeight="1">
      <c r="A19" s="121">
        <v>3.0</v>
      </c>
      <c r="B19" s="144">
        <v>17.0</v>
      </c>
      <c r="C19" s="144" t="s">
        <v>24</v>
      </c>
      <c r="D19" s="145" t="s">
        <v>54</v>
      </c>
      <c r="E19" s="145" t="s">
        <v>55</v>
      </c>
      <c r="F19" s="205" t="s">
        <v>56</v>
      </c>
      <c r="G19" s="205" t="s">
        <v>57</v>
      </c>
      <c r="H19" s="205" t="s">
        <v>58</v>
      </c>
      <c r="I19" s="206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8" t="s">
        <v>35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2"/>
      <c r="F20" s="202"/>
      <c r="G20" s="202"/>
      <c r="H20" s="202"/>
      <c r="I20" s="202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186" t="s">
        <v>35</v>
      </c>
    </row>
    <row r="21" ht="15.75" customHeight="1">
      <c r="A21" s="155">
        <v>4.0</v>
      </c>
      <c r="B21" s="156">
        <v>19.0</v>
      </c>
      <c r="C21" s="156" t="s">
        <v>41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42</v>
      </c>
      <c r="D25" s="210" t="s">
        <v>59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2" t="s">
        <v>43</v>
      </c>
      <c r="B26" s="162"/>
      <c r="C26" s="163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</row>
    <row r="27" ht="15.75" customHeight="1">
      <c r="A27" s="162" t="s">
        <v>44</v>
      </c>
      <c r="B27" s="162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</row>
    <row r="28" ht="15.75" customHeight="1">
      <c r="A28" s="162" t="s">
        <v>45</v>
      </c>
      <c r="B28" s="162"/>
      <c r="C28" s="163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</row>
    <row r="29" ht="15.75" customHeight="1">
      <c r="A29" s="162" t="s">
        <v>46</v>
      </c>
      <c r="B29" s="162"/>
      <c r="C29" s="163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5"/>
    </row>
    <row r="30" ht="15.75" customHeight="1">
      <c r="A30" s="168"/>
      <c r="B30" s="168"/>
      <c r="C30" s="16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2" t="s">
        <v>47</v>
      </c>
      <c r="B31" s="173"/>
      <c r="C31" s="173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</row>
    <row r="32" ht="15.75" customHeight="1">
      <c r="A32" s="175" t="s">
        <v>43</v>
      </c>
      <c r="B32" s="176"/>
      <c r="C32" s="175" t="s">
        <v>48</v>
      </c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</row>
    <row r="33" ht="15.75" customHeight="1">
      <c r="A33" s="178" t="s">
        <v>44</v>
      </c>
      <c r="B33" s="173"/>
      <c r="C33" s="178" t="s">
        <v>49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 ht="15.75" customHeight="1">
      <c r="A34" s="175" t="s">
        <v>45</v>
      </c>
      <c r="B34" s="176"/>
      <c r="C34" s="175" t="s">
        <v>50</v>
      </c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</row>
    <row r="35" ht="15.75" customHeight="1">
      <c r="A35" s="178" t="s">
        <v>46</v>
      </c>
      <c r="B35" s="173"/>
      <c r="C35" s="179" t="s">
        <v>51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9" t="s">
        <v>31</v>
      </c>
      <c r="B1" s="99" t="s">
        <v>0</v>
      </c>
      <c r="C1" s="180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 ht="15.75" customHeight="1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</row>
    <row r="3" ht="15.7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 ht="15.75" customHeight="1">
      <c r="A4" s="104">
        <v>1.0</v>
      </c>
      <c r="B4" s="182">
        <v>2.0</v>
      </c>
      <c r="C4" s="182" t="s">
        <v>9</v>
      </c>
      <c r="D4" s="115" t="s">
        <v>34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35</v>
      </c>
    </row>
    <row r="5" ht="15.75" customHeight="1">
      <c r="A5" s="121">
        <v>1.0</v>
      </c>
      <c r="B5" s="187">
        <v>3.0</v>
      </c>
      <c r="C5" s="187" t="s">
        <v>10</v>
      </c>
      <c r="D5" s="123" t="s">
        <v>34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35</v>
      </c>
    </row>
    <row r="6" ht="15.75" customHeight="1">
      <c r="A6" s="104">
        <v>1.0</v>
      </c>
      <c r="B6" s="182">
        <v>4.0</v>
      </c>
      <c r="C6" s="182" t="s">
        <v>11</v>
      </c>
      <c r="D6" s="115" t="s">
        <v>34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35</v>
      </c>
    </row>
    <row r="7" ht="15.75" customHeight="1">
      <c r="A7" s="121">
        <v>1.0</v>
      </c>
      <c r="B7" s="189">
        <v>5.0</v>
      </c>
      <c r="C7" s="189" t="s">
        <v>12</v>
      </c>
      <c r="D7" s="128" t="s">
        <v>34</v>
      </c>
      <c r="E7" s="190"/>
      <c r="F7" s="190"/>
      <c r="G7" s="190"/>
      <c r="H7" s="190"/>
      <c r="I7" s="190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35</v>
      </c>
    </row>
    <row r="8" ht="15.75" customHeight="1">
      <c r="A8" s="104">
        <v>1.0</v>
      </c>
      <c r="B8" s="191">
        <v>6.0</v>
      </c>
      <c r="C8" s="191" t="s">
        <v>13</v>
      </c>
      <c r="D8" s="131" t="s">
        <v>34</v>
      </c>
      <c r="E8" s="190"/>
      <c r="F8" s="190"/>
      <c r="G8" s="190"/>
      <c r="H8" s="190"/>
      <c r="I8" s="190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35</v>
      </c>
    </row>
    <row r="9" ht="15.75" customHeight="1">
      <c r="A9" s="121">
        <v>1.0</v>
      </c>
      <c r="B9" s="189">
        <v>7.0</v>
      </c>
      <c r="C9" s="189" t="s">
        <v>14</v>
      </c>
      <c r="D9" s="128" t="s">
        <v>34</v>
      </c>
      <c r="E9" s="190"/>
      <c r="F9" s="190"/>
      <c r="G9" s="190"/>
      <c r="H9" s="190"/>
      <c r="I9" s="190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35</v>
      </c>
    </row>
    <row r="10" ht="15.75" customHeight="1">
      <c r="A10" s="104">
        <v>2.0</v>
      </c>
      <c r="B10" s="191">
        <v>8.0</v>
      </c>
      <c r="C10" s="191" t="s">
        <v>15</v>
      </c>
      <c r="D10" s="131" t="s">
        <v>34</v>
      </c>
      <c r="E10" s="190"/>
      <c r="F10" s="190"/>
      <c r="G10" s="190"/>
      <c r="H10" s="190"/>
      <c r="I10" s="190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35</v>
      </c>
    </row>
    <row r="11" ht="15.75" customHeight="1">
      <c r="A11" s="121">
        <v>2.0</v>
      </c>
      <c r="B11" s="189">
        <v>9.0</v>
      </c>
      <c r="C11" s="193" t="s">
        <v>16</v>
      </c>
      <c r="D11" s="133" t="s">
        <v>34</v>
      </c>
      <c r="E11" s="190"/>
      <c r="F11" s="190"/>
      <c r="G11" s="190"/>
      <c r="H11" s="190"/>
      <c r="I11" s="190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35</v>
      </c>
    </row>
    <row r="12" ht="15.75" customHeight="1">
      <c r="A12" s="104" t="s">
        <v>32</v>
      </c>
      <c r="B12" s="191">
        <v>10.0</v>
      </c>
      <c r="C12" s="191" t="s">
        <v>17</v>
      </c>
      <c r="D12" s="131" t="s">
        <v>34</v>
      </c>
      <c r="E12" s="194" t="s">
        <v>34</v>
      </c>
      <c r="F12" s="194" t="s">
        <v>34</v>
      </c>
      <c r="G12" s="194" t="s">
        <v>34</v>
      </c>
      <c r="H12" s="194" t="s">
        <v>34</v>
      </c>
      <c r="I12" s="190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35</v>
      </c>
    </row>
    <row r="13" ht="15.75" customHeight="1">
      <c r="A13" s="121">
        <v>3.0</v>
      </c>
      <c r="B13" s="189">
        <v>11.0</v>
      </c>
      <c r="C13" s="189" t="s">
        <v>18</v>
      </c>
      <c r="D13" s="128" t="s">
        <v>34</v>
      </c>
      <c r="E13" s="211"/>
      <c r="F13" s="196"/>
      <c r="G13" s="196"/>
      <c r="H13" s="190"/>
      <c r="I13" s="190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35</v>
      </c>
    </row>
    <row r="14" ht="15.75" customHeight="1">
      <c r="A14" s="104">
        <v>1.0</v>
      </c>
      <c r="B14" s="191">
        <v>12.0</v>
      </c>
      <c r="C14" s="191" t="s">
        <v>19</v>
      </c>
      <c r="D14" s="137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0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35</v>
      </c>
    </row>
    <row r="15" ht="15.75" customHeight="1">
      <c r="A15" s="121">
        <v>1.0</v>
      </c>
      <c r="B15" s="189">
        <v>13.0</v>
      </c>
      <c r="C15" s="189" t="s">
        <v>20</v>
      </c>
      <c r="D15" s="137" t="str">
        <f t="shared" si="1"/>
        <v>N</v>
      </c>
      <c r="E15" s="200">
        <f t="shared" ref="E15:E16" si="3">IF(OR(EXACT(D4,"Y")),1,0)</f>
        <v>0</v>
      </c>
      <c r="F15" s="201">
        <f>IF(OR(EXACT(D6,"Y")),1,0)</f>
        <v>0</v>
      </c>
      <c r="G15" s="201">
        <f t="shared" si="2"/>
        <v>0</v>
      </c>
      <c r="H15" s="199"/>
      <c r="I15" s="190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35</v>
      </c>
    </row>
    <row r="16" ht="15.75" customHeight="1">
      <c r="A16" s="104">
        <v>1.0</v>
      </c>
      <c r="B16" s="191">
        <v>14.0</v>
      </c>
      <c r="C16" s="191" t="s">
        <v>21</v>
      </c>
      <c r="D16" s="137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0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35</v>
      </c>
    </row>
    <row r="17" ht="15.75" customHeight="1">
      <c r="A17" s="121">
        <v>1.0</v>
      </c>
      <c r="B17" s="189">
        <v>15.0</v>
      </c>
      <c r="C17" s="189" t="s">
        <v>22</v>
      </c>
      <c r="D17" s="141" t="str">
        <f>IF(E17&gt;0,"Y","N")</f>
        <v>N</v>
      </c>
      <c r="E17" s="200">
        <f>IF(OR(AND(G14,OR(G15,G16)),AND(G15,OR(G14,G16)),AND(G16,OR(G14,G15))),1,0)</f>
        <v>0</v>
      </c>
      <c r="F17" s="202"/>
      <c r="G17" s="184"/>
      <c r="H17" s="190"/>
      <c r="I17" s="190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35</v>
      </c>
    </row>
    <row r="18" ht="15.75" customHeight="1">
      <c r="A18" s="104">
        <v>3.0</v>
      </c>
      <c r="B18" s="203">
        <v>16.0</v>
      </c>
      <c r="C18" s="182" t="s">
        <v>23</v>
      </c>
      <c r="D18" s="204" t="s">
        <v>34</v>
      </c>
      <c r="E18" s="204" t="s">
        <v>34</v>
      </c>
      <c r="F18" s="204" t="s">
        <v>34</v>
      </c>
      <c r="G18" s="204" t="s">
        <v>34</v>
      </c>
      <c r="H18" s="204" t="s">
        <v>34</v>
      </c>
      <c r="I18" s="190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35</v>
      </c>
    </row>
    <row r="19" ht="15.75" customHeight="1">
      <c r="A19" s="121">
        <v>3.0</v>
      </c>
      <c r="B19" s="144">
        <v>17.0</v>
      </c>
      <c r="C19" s="144" t="s">
        <v>24</v>
      </c>
      <c r="D19" s="212"/>
      <c r="E19" s="212"/>
      <c r="F19" s="206"/>
      <c r="G19" s="206"/>
      <c r="H19" s="206"/>
      <c r="I19" s="206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8" t="s">
        <v>35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2"/>
      <c r="F20" s="202"/>
      <c r="G20" s="202"/>
      <c r="H20" s="202"/>
      <c r="I20" s="202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186" t="s">
        <v>35</v>
      </c>
    </row>
    <row r="21" ht="15.75" customHeight="1">
      <c r="A21" s="155">
        <v>4.0</v>
      </c>
      <c r="B21" s="156">
        <v>19.0</v>
      </c>
      <c r="C21" s="156" t="s">
        <v>41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42</v>
      </c>
      <c r="D25" s="161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2" t="s">
        <v>43</v>
      </c>
      <c r="B26" s="162"/>
      <c r="C26" s="163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</row>
    <row r="27" ht="15.75" customHeight="1">
      <c r="A27" s="162" t="s">
        <v>44</v>
      </c>
      <c r="B27" s="162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</row>
    <row r="28" ht="15.75" customHeight="1">
      <c r="A28" s="162" t="s">
        <v>45</v>
      </c>
      <c r="B28" s="162"/>
      <c r="C28" s="163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</row>
    <row r="29" ht="15.75" customHeight="1">
      <c r="A29" s="162" t="s">
        <v>46</v>
      </c>
      <c r="B29" s="162"/>
      <c r="C29" s="163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5"/>
    </row>
    <row r="30" ht="15.75" customHeight="1">
      <c r="A30" s="168"/>
      <c r="B30" s="168"/>
      <c r="C30" s="16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2" t="s">
        <v>47</v>
      </c>
      <c r="B31" s="173"/>
      <c r="C31" s="173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</row>
    <row r="32" ht="15.75" customHeight="1">
      <c r="A32" s="175" t="s">
        <v>43</v>
      </c>
      <c r="B32" s="176"/>
      <c r="C32" s="175" t="s">
        <v>48</v>
      </c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</row>
    <row r="33" ht="15.75" customHeight="1">
      <c r="A33" s="178" t="s">
        <v>44</v>
      </c>
      <c r="B33" s="173"/>
      <c r="C33" s="178" t="s">
        <v>49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 ht="15.75" customHeight="1">
      <c r="A34" s="175" t="s">
        <v>45</v>
      </c>
      <c r="B34" s="176"/>
      <c r="C34" s="175" t="s">
        <v>50</v>
      </c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</row>
    <row r="35" ht="15.75" customHeight="1">
      <c r="A35" s="178" t="s">
        <v>46</v>
      </c>
      <c r="B35" s="173"/>
      <c r="C35" s="179" t="s">
        <v>51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