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<sst xmlns="http://schemas.openxmlformats.org/spreadsheetml/2006/main" count="378" uniqueCount="64">
  <si>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</si>
  <si>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</si>
  <si>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</si>
  <si>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</si>
  <si>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</si>
  <si>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</si>
  <si>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</si>
  <si>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</si>
  <si>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</si>
  <si>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</si>
  <si>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</si>
  <si>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</si>
  <si>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</si>
  <si>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</si>
  <si>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</si>
  <si>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</si>
  <si>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</si>
  <si>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</si>
  <si>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</si>
  <si>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</si>
  <si>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</si>
  <si>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</si>
  <si>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</si>
  <si>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</si>
  <si>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</si>
  <si>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</si>
  <si>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</si>
  <si>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</si>
  <si>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</si>
  <si>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</si>
  <si>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</si>
  <si>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</si>
  <si>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</si>
  <si>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The paper proposes a tool  using Machine Learning techniques for metamodel classification. The tool implements a feed-forward neural network. The paper presents an experimental evaluation over a dataset of 555 metamodels demonstrating that the technique permits to learn from manually classified data and effectively categorize incoming unlabeled data with a considerably high prediction rate.</t>
  </si>
  <si>
    <t>AI/ML</t>
  </si>
  <si>
    <t>Process</t>
  </si>
  <si>
    <t>MDE</t>
  </si>
  <si>
    <t>Resource</t>
  </si>
  <si>
    <t>n.a.</t>
  </si>
  <si>
    <t>N</t>
  </si>
  <si>
    <t>&lt;add your comment here if any&gt;</t>
  </si>
  <si>
    <t>Y</t>
  </si>
  <si>
    <t>Conference</t>
  </si>
  <si>
    <t>MODELS 2019</t>
  </si>
  <si>
    <t>application domain independent</t>
  </si>
  <si>
    <t>Machine Learning</t>
  </si>
  <si>
    <t>Classification</t>
  </si>
  <si>
    <t>Metamodels</t>
  </si>
  <si>
    <t>Future research directions (as stated by authors, if any)</t>
  </si>
  <si>
    <t xml:space="preserve">Reviewer </t>
  </si>
  <si>
    <t>Abel Gomez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</si>
  <si>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</si>
  <si>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</si>
  <si>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</si>
  <si>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</si>
  <si>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</si>
  <si>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</si>
  <si>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</si>
  <si>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</si>
  <si>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</si>
  <si>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</si>
  <si>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Modelling</t>
  </si>
  <si>
    <t>MODELS</t>
  </si>
  <si>
    <t>Vittoriano Mutillo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</si>
</sst>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The paper proposes a tool  using Machine Learning techniques for metamodel classification. The tool implements a feed-forward neural network. The paper presents an experimental evaluation over a dataset of 555 metamodels demonstrating that the technique permits to learn from manually classified data and effectively categorize incoming unlabeled data with a considerably high prediction rate.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AI/ML</v>
      </c>
      <c r="D3" s="13" t="str">
        <f t="shared" si="1"/>
        <v>Process</v>
      </c>
      <c r="E3" s="13" t="str">
        <f t="shared" ref="E3:F3" si="2">K26</f>
        <v>MDE</v>
      </c>
      <c r="F3" s="13" t="str">
        <f t="shared" si="2"/>
        <v>Resource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Y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Y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Modelling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MODELS 2019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Y</v>
      </c>
      <c r="D16" s="26">
        <f t="shared" si="15"/>
        <v>0</v>
      </c>
      <c r="E16" s="26">
        <f>IF(OR(EXACT(C8,"Y")),1,0)</f>
        <v>1</v>
      </c>
      <c r="F16" s="26">
        <f t="shared" si="14"/>
        <v>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Machine Learning</v>
      </c>
      <c r="D19" s="35" t="str">
        <f>K58</f>
        <v>Classification</v>
      </c>
      <c r="E19" s="35" t="str">
        <f>K59</f>
        <v>Metamodels</v>
      </c>
      <c r="F19" s="35" t="str">
        <f>K60</f>
        <v>MDE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34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AI/ML</v>
      </c>
      <c r="D25" s="62" t="str">
        <f>'1'!E$3</f>
        <v>Process</v>
      </c>
      <c r="E25" s="63" t="str">
        <f t="shared" ref="E25:E36" si="18">CONCATENATE(C25," ",D25)</f>
        <v>AI/ML Process</v>
      </c>
      <c r="F25" s="63"/>
      <c r="G25" s="63" t="str">
        <f>IFERROR(__xludf.DUMMYFUNCTION("IFNA(UNIQUE(FILTER(E25:E36, E25:E36&lt;&gt;""n.a. n.a."")),""n.a."")"),"AI/ML Process")</f>
        <v>AI/ML Process</v>
      </c>
      <c r="H25" s="63"/>
      <c r="I25" s="63" t="str">
        <f>IFERROR(__xludf.DUMMYFUNCTION("IFERROR(SPLIT($G25,"" ""),"""")"),"AI/ML")</f>
        <v>AI/ML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AI/ML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MDE</v>
      </c>
      <c r="D26" s="62" t="str">
        <f>'1'!G$3</f>
        <v>Resource</v>
      </c>
      <c r="E26" s="69" t="str">
        <f t="shared" si="18"/>
        <v>MDE Resource</v>
      </c>
      <c r="F26" s="69"/>
      <c r="G26" s="69" t="str">
        <f>IFERROR(__xludf.DUMMYFUNCTION("""COMPUTED_VALUE"""),"MDE Resource")</f>
        <v>MDE Resource</v>
      </c>
      <c r="H26" s="69"/>
      <c r="I26" s="69" t="str">
        <f>IFERROR(__xludf.DUMMYFUNCTION("IFERROR(SPLIT($G26,"" ""),"""")"),"MDE")</f>
        <v>MDE</v>
      </c>
      <c r="J26" s="69" t="str">
        <f>IFERROR(__xludf.DUMMYFUNCTION("""COMPUTED_VALUE"""),"Resource")</f>
        <v>Resource</v>
      </c>
      <c r="K26" s="70" t="str">
        <f t="shared" ref="K26:L26" si="19">IF(NOT(I26=""),I26,"n.a.")</f>
        <v>MDE</v>
      </c>
      <c r="L26" s="70" t="str">
        <f t="shared" si="19"/>
        <v>Resource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AI/ML</v>
      </c>
      <c r="D28" s="72" t="str">
        <f>'2'!E$3</f>
        <v>Process</v>
      </c>
      <c r="E28" s="69" t="str">
        <f t="shared" si="18"/>
        <v>AI/ML Process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MDE</v>
      </c>
      <c r="D29" s="72" t="str">
        <f>'2'!G$3</f>
        <v>Resource</v>
      </c>
      <c r="E29" s="63" t="str">
        <f t="shared" si="18"/>
        <v>MDE Resource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n.a.</v>
      </c>
      <c r="D37" s="86"/>
      <c r="E37" s="86"/>
      <c r="F37" s="86"/>
      <c r="G37" s="86" t="str">
        <f>IFERROR(__xludf.DUMMYFUNCTION("IFNA(UNIQUE(FILTER(C37:C46, C37:C46&lt;&gt;""n.a."")),""n.a."")"),"Modelling")</f>
        <v>Modelling</v>
      </c>
      <c r="H37" s="86"/>
      <c r="I37" s="87" t="str">
        <f t="shared" ref="I37:I66" si="27">G37</f>
        <v>Modelling</v>
      </c>
      <c r="J37" s="86"/>
      <c r="K37" s="88" t="str">
        <f t="shared" ref="K37:K68" si="28">IF(NOT(I37=""),I37,"n.a.")</f>
        <v>Modelling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Modelling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Machine Learning</v>
      </c>
      <c r="D57" s="101"/>
      <c r="E57" s="101"/>
      <c r="F57" s="101"/>
      <c r="G57" s="86" t="str">
        <f>IFERROR(__xludf.DUMMYFUNCTION("IFNA(UNIQUE(FILTER(C57:C66, C57:C66&lt;&gt;""n.a."")),""n.a."")"),"Machine Learning")</f>
        <v>Machine Learning</v>
      </c>
      <c r="H57" s="101"/>
      <c r="I57" s="87" t="str">
        <f t="shared" si="27"/>
        <v>Machine Learning</v>
      </c>
      <c r="J57" s="101"/>
      <c r="K57" s="88" t="str">
        <f t="shared" si="28"/>
        <v>Machine Learning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Classification</v>
      </c>
      <c r="D58" s="92"/>
      <c r="E58" s="92"/>
      <c r="F58" s="92"/>
      <c r="G58" s="92" t="str">
        <f>IFERROR(__xludf.DUMMYFUNCTION("""COMPUTED_VALUE"""),"Classification")</f>
        <v>Classification</v>
      </c>
      <c r="H58" s="92"/>
      <c r="I58" s="69" t="str">
        <f t="shared" si="27"/>
        <v>Classification</v>
      </c>
      <c r="J58" s="92"/>
      <c r="K58" s="70" t="str">
        <f t="shared" si="28"/>
        <v>Classification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Metamodels</v>
      </c>
      <c r="D59" s="94"/>
      <c r="E59" s="94"/>
      <c r="F59" s="94"/>
      <c r="G59" s="94" t="str">
        <f>IFERROR(__xludf.DUMMYFUNCTION("""COMPUTED_VALUE"""),"Metamodels")</f>
        <v>Metamodels</v>
      </c>
      <c r="H59" s="94"/>
      <c r="I59" s="63" t="str">
        <f t="shared" si="27"/>
        <v>Metamodels</v>
      </c>
      <c r="J59" s="94"/>
      <c r="K59" s="64" t="str">
        <f t="shared" si="28"/>
        <v>Metamodels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MDE</v>
      </c>
      <c r="D60" s="92"/>
      <c r="E60" s="92"/>
      <c r="F60" s="92"/>
      <c r="G60" s="92" t="str">
        <f>IFERROR(__xludf.DUMMYFUNCTION("""COMPUTED_VALUE"""),"MDE")</f>
        <v>MDE</v>
      </c>
      <c r="H60" s="92"/>
      <c r="I60" s="69" t="str">
        <f t="shared" si="27"/>
        <v>MDE</v>
      </c>
      <c r="J60" s="92"/>
      <c r="K60" s="70" t="str">
        <f t="shared" si="28"/>
        <v>MDE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n.a.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n.a.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n.a.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MODELS 2019</v>
      </c>
      <c r="E67" s="63" t="str">
        <f t="shared" ref="E67:E68" si="29">CONCATENATE(C67,"---",D67)</f>
        <v>Conference---MODELS 2019</v>
      </c>
      <c r="F67" s="63"/>
      <c r="G67" s="63" t="str">
        <f>IFERROR(__xludf.DUMMYFUNCTION("IFNA(UNIQUE(FILTER(E67:E68, E67:E68&lt;&gt;""n.a"")),""n.a."")"),"Conference---MODELS 2019")</f>
        <v>Conference---MODELS 2019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IFERROR(__xludf.DUMMYFUNCTION("""COMPUTED_VALUE"""),"MODELS 2019")</f>
        <v>MODELS 2019</v>
      </c>
      <c r="K67" s="64" t="str">
        <f t="shared" si="28"/>
        <v>Conference</v>
      </c>
      <c r="L67" s="64" t="str">
        <f>IF(NOT(J67=""),J67,"n.a.")</f>
        <v>MODELS 2019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MODELS</v>
      </c>
      <c r="E68" s="69" t="str">
        <f t="shared" si="29"/>
        <v>Conference---MODELS</v>
      </c>
      <c r="F68" s="69"/>
      <c r="G68" s="69" t="str">
        <f>IFERROR(__xludf.DUMMYFUNCTION("""COMPUTED_VALUE"""),"Conference---MODELS")</f>
        <v>Conference---MODELS</v>
      </c>
      <c r="H68" s="69"/>
      <c r="I68" s="69" t="str">
        <f>IFERROR(__xludf.DUMMYFUNCTION("IFERROR(SPLIT($G68,""---""),"""")"),"Conference")</f>
        <v>Conference</v>
      </c>
      <c r="J68" s="69" t="str">
        <f>IFERROR(__xludf.DUMMYFUNCTION("""COMPUTED_VALUE"""),"MODELS")</f>
        <v>MODELS</v>
      </c>
      <c r="K68" s="70" t="str">
        <f t="shared" si="28"/>
        <v>Conference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39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40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39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40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39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40</v>
      </c>
      <c r="W6" s="125"/>
    </row>
    <row r="7">
      <c r="A7" s="126">
        <v>1.0</v>
      </c>
      <c r="B7" s="134">
        <v>5.0</v>
      </c>
      <c r="C7" s="135" t="s">
        <v>12</v>
      </c>
      <c r="D7" s="129" t="s">
        <v>39</v>
      </c>
      <c r="E7" s="136"/>
      <c r="F7" s="136"/>
      <c r="G7" s="136"/>
      <c r="H7" s="136"/>
      <c r="I7" s="136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40</v>
      </c>
      <c r="W7" s="132"/>
    </row>
    <row r="8">
      <c r="A8" s="108">
        <v>1.0</v>
      </c>
      <c r="B8" s="137">
        <v>6.0</v>
      </c>
      <c r="C8" s="138" t="s">
        <v>13</v>
      </c>
      <c r="D8" s="139" t="s">
        <v>41</v>
      </c>
      <c r="E8" s="136"/>
      <c r="F8" s="136"/>
      <c r="G8" s="136"/>
      <c r="H8" s="136"/>
      <c r="I8" s="136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40</v>
      </c>
      <c r="W8" s="125"/>
    </row>
    <row r="9">
      <c r="A9" s="126">
        <v>1.0</v>
      </c>
      <c r="B9" s="134">
        <v>7.0</v>
      </c>
      <c r="C9" s="135" t="s">
        <v>14</v>
      </c>
      <c r="D9" s="140" t="s">
        <v>39</v>
      </c>
      <c r="E9" s="136"/>
      <c r="F9" s="136"/>
      <c r="G9" s="136"/>
      <c r="H9" s="136"/>
      <c r="I9" s="136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40</v>
      </c>
      <c r="W9" s="132"/>
    </row>
    <row r="10">
      <c r="A10" s="108">
        <v>2.0</v>
      </c>
      <c r="B10" s="137">
        <v>8.0</v>
      </c>
      <c r="C10" s="137" t="s">
        <v>15</v>
      </c>
      <c r="D10" s="139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40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41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40</v>
      </c>
      <c r="W11" s="146"/>
    </row>
    <row r="12">
      <c r="A12" s="108" t="s">
        <v>32</v>
      </c>
      <c r="B12" s="137">
        <v>10.0</v>
      </c>
      <c r="C12" s="137" t="s">
        <v>17</v>
      </c>
      <c r="D12" s="139" t="s">
        <v>38</v>
      </c>
      <c r="E12" s="139" t="s">
        <v>38</v>
      </c>
      <c r="F12" s="139" t="s">
        <v>38</v>
      </c>
      <c r="G12" s="139" t="s">
        <v>38</v>
      </c>
      <c r="H12" s="139" t="s">
        <v>38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40</v>
      </c>
      <c r="W12" s="125"/>
    </row>
    <row r="13">
      <c r="A13" s="126">
        <v>3.0</v>
      </c>
      <c r="B13" s="134">
        <v>11.0</v>
      </c>
      <c r="C13" s="134" t="s">
        <v>18</v>
      </c>
      <c r="D13" s="140" t="s">
        <v>42</v>
      </c>
      <c r="E13" s="147" t="s">
        <v>43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40</v>
      </c>
      <c r="W13" s="132"/>
    </row>
    <row r="14">
      <c r="A14" s="108">
        <v>1.0</v>
      </c>
      <c r="B14" s="137">
        <v>12.0</v>
      </c>
      <c r="C14" s="137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40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40</v>
      </c>
      <c r="W15" s="132"/>
    </row>
    <row r="16">
      <c r="A16" s="108">
        <v>1.0</v>
      </c>
      <c r="B16" s="137">
        <v>14.0</v>
      </c>
      <c r="C16" s="137" t="s">
        <v>21</v>
      </c>
      <c r="D16" s="149" t="str">
        <f t="shared" si="1"/>
        <v>Y</v>
      </c>
      <c r="E16" s="150">
        <f t="shared" si="3"/>
        <v>0</v>
      </c>
      <c r="F16" s="150">
        <f>IF(OR(EXACT(D8,"Y")),1,0)</f>
        <v>1</v>
      </c>
      <c r="G16" s="150">
        <f t="shared" si="2"/>
        <v>1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40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40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44</v>
      </c>
      <c r="E18" s="120" t="s">
        <v>38</v>
      </c>
      <c r="F18" s="120" t="s">
        <v>38</v>
      </c>
      <c r="G18" s="120" t="s">
        <v>38</v>
      </c>
      <c r="H18" s="120" t="s">
        <v>38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40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45</v>
      </c>
      <c r="E19" s="158" t="s">
        <v>46</v>
      </c>
      <c r="F19" s="159" t="s">
        <v>47</v>
      </c>
      <c r="G19" s="159" t="s">
        <v>36</v>
      </c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40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40</v>
      </c>
      <c r="W20" s="113"/>
    </row>
    <row r="21">
      <c r="A21" s="167">
        <v>4.0</v>
      </c>
      <c r="B21" s="168">
        <v>19.0</v>
      </c>
      <c r="C21" s="168" t="s">
        <v>48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49</v>
      </c>
      <c r="D25" s="178" t="s">
        <v>50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51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51</v>
      </c>
      <c r="B32" s="197"/>
      <c r="C32" s="198" t="s">
        <v>56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52</v>
      </c>
      <c r="B33" s="194"/>
      <c r="C33" s="200" t="s">
        <v>57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53</v>
      </c>
      <c r="B34" s="197"/>
      <c r="C34" s="196" t="s">
        <v>58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54</v>
      </c>
      <c r="B35" s="194"/>
      <c r="C35" s="201" t="s">
        <v>59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60</v>
      </c>
    </row>
    <row r="3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40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40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40</v>
      </c>
    </row>
    <row r="7">
      <c r="A7" s="126">
        <v>1.0</v>
      </c>
      <c r="B7" s="212">
        <v>5.0</v>
      </c>
      <c r="C7" s="213" t="s">
        <v>12</v>
      </c>
      <c r="D7" s="140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40</v>
      </c>
    </row>
    <row r="8">
      <c r="A8" s="108">
        <v>1.0</v>
      </c>
      <c r="B8" s="215">
        <v>6.0</v>
      </c>
      <c r="C8" s="216" t="s">
        <v>13</v>
      </c>
      <c r="D8" s="139" t="s">
        <v>41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40</v>
      </c>
    </row>
    <row r="9">
      <c r="A9" s="126">
        <v>1.0</v>
      </c>
      <c r="B9" s="212">
        <v>7.0</v>
      </c>
      <c r="C9" s="213" t="s">
        <v>14</v>
      </c>
      <c r="D9" s="140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40</v>
      </c>
    </row>
    <row r="10">
      <c r="A10" s="108">
        <v>2.0</v>
      </c>
      <c r="B10" s="215">
        <v>8.0</v>
      </c>
      <c r="C10" s="215" t="s">
        <v>15</v>
      </c>
      <c r="D10" s="139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40</v>
      </c>
    </row>
    <row r="11">
      <c r="A11" s="126">
        <v>2.0</v>
      </c>
      <c r="B11" s="212">
        <v>9.0</v>
      </c>
      <c r="C11" s="218" t="s">
        <v>16</v>
      </c>
      <c r="D11" s="145" t="s">
        <v>41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40</v>
      </c>
    </row>
    <row r="12">
      <c r="A12" s="108" t="s">
        <v>32</v>
      </c>
      <c r="B12" s="215">
        <v>10.0</v>
      </c>
      <c r="C12" s="215" t="s">
        <v>17</v>
      </c>
      <c r="D12" s="139" t="s">
        <v>61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40</v>
      </c>
    </row>
    <row r="13">
      <c r="A13" s="126">
        <v>3.0</v>
      </c>
      <c r="B13" s="212">
        <v>11.0</v>
      </c>
      <c r="C13" s="212" t="s">
        <v>18</v>
      </c>
      <c r="D13" s="140" t="s">
        <v>42</v>
      </c>
      <c r="E13" s="220" t="s">
        <v>62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40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40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40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Y</v>
      </c>
      <c r="E16" s="222">
        <f t="shared" si="3"/>
        <v>0</v>
      </c>
      <c r="F16" s="223">
        <f>IF(OR(EXACT(D8,"Y")),1,0)</f>
        <v>1</v>
      </c>
      <c r="G16" s="223">
        <f t="shared" si="2"/>
        <v>1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40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40</v>
      </c>
    </row>
    <row r="18">
      <c r="A18" s="108">
        <v>3.0</v>
      </c>
      <c r="B18" s="228">
        <v>16.0</v>
      </c>
      <c r="C18" s="203" t="s">
        <v>23</v>
      </c>
      <c r="D18" s="229" t="s">
        <v>44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40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40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40</v>
      </c>
    </row>
    <row r="21">
      <c r="A21" s="167">
        <v>4.0</v>
      </c>
      <c r="B21" s="168">
        <v>19.0</v>
      </c>
      <c r="C21" s="168" t="s">
        <v>48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49</v>
      </c>
      <c r="D25" s="178" t="s">
        <v>63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51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51</v>
      </c>
      <c r="B32" s="197"/>
      <c r="C32" s="198" t="s">
        <v>56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52</v>
      </c>
      <c r="B33" s="194"/>
      <c r="C33" s="200" t="s">
        <v>57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53</v>
      </c>
      <c r="B34" s="197"/>
      <c r="C34" s="196" t="s">
        <v>58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54</v>
      </c>
      <c r="B35" s="194"/>
      <c r="C35" s="201" t="s">
        <v>59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60</v>
      </c>
    </row>
    <row r="3">
      <c r="B3" s="114"/>
      <c r="C3" s="114"/>
      <c r="D3" s="115" t="s">
        <v>38</v>
      </c>
      <c r="E3" s="115" t="s">
        <v>38</v>
      </c>
      <c r="F3" s="115" t="s">
        <v>38</v>
      </c>
      <c r="G3" s="115" t="s">
        <v>38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40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40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40</v>
      </c>
    </row>
    <row r="7">
      <c r="A7" s="126">
        <v>1.0</v>
      </c>
      <c r="B7" s="212">
        <v>5.0</v>
      </c>
      <c r="C7" s="213" t="s">
        <v>12</v>
      </c>
      <c r="D7" s="140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40</v>
      </c>
    </row>
    <row r="8">
      <c r="A8" s="108">
        <v>1.0</v>
      </c>
      <c r="B8" s="215">
        <v>6.0</v>
      </c>
      <c r="C8" s="216" t="s">
        <v>13</v>
      </c>
      <c r="D8" s="139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40</v>
      </c>
    </row>
    <row r="9">
      <c r="A9" s="126">
        <v>1.0</v>
      </c>
      <c r="B9" s="212">
        <v>7.0</v>
      </c>
      <c r="C9" s="213" t="s">
        <v>14</v>
      </c>
      <c r="D9" s="140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40</v>
      </c>
    </row>
    <row r="10">
      <c r="A10" s="108">
        <v>2.0</v>
      </c>
      <c r="B10" s="215">
        <v>8.0</v>
      </c>
      <c r="C10" s="215" t="s">
        <v>15</v>
      </c>
      <c r="D10" s="139" t="s">
        <v>38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40</v>
      </c>
    </row>
    <row r="11">
      <c r="A11" s="126">
        <v>2.0</v>
      </c>
      <c r="B11" s="212">
        <v>9.0</v>
      </c>
      <c r="C11" s="218" t="s">
        <v>16</v>
      </c>
      <c r="D11" s="145" t="s">
        <v>38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40</v>
      </c>
    </row>
    <row r="12">
      <c r="A12" s="108" t="s">
        <v>32</v>
      </c>
      <c r="B12" s="215">
        <v>10.0</v>
      </c>
      <c r="C12" s="215" t="s">
        <v>17</v>
      </c>
      <c r="D12" s="139" t="s">
        <v>38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40</v>
      </c>
    </row>
    <row r="13">
      <c r="A13" s="126">
        <v>3.0</v>
      </c>
      <c r="B13" s="212">
        <v>11.0</v>
      </c>
      <c r="C13" s="212" t="s">
        <v>18</v>
      </c>
      <c r="D13" s="140" t="s">
        <v>38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40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40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40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40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40</v>
      </c>
    </row>
    <row r="18">
      <c r="A18" s="108">
        <v>3.0</v>
      </c>
      <c r="B18" s="228">
        <v>16.0</v>
      </c>
      <c r="C18" s="203" t="s">
        <v>23</v>
      </c>
      <c r="D18" s="229" t="s">
        <v>38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40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40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40</v>
      </c>
    </row>
    <row r="21">
      <c r="A21" s="167">
        <v>4.0</v>
      </c>
      <c r="B21" s="168">
        <v>19.0</v>
      </c>
      <c r="C21" s="168" t="s">
        <v>48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49</v>
      </c>
      <c r="D25" s="178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51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51</v>
      </c>
      <c r="B32" s="197"/>
      <c r="C32" s="198" t="s">
        <v>56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52</v>
      </c>
      <c r="B33" s="194"/>
      <c r="C33" s="200" t="s">
        <v>57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53</v>
      </c>
      <c r="B34" s="197"/>
      <c r="C34" s="196" t="s">
        <v>58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54</v>
      </c>
      <c r="B35" s="194"/>
      <c r="C35" s="201" t="s">
        <v>59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