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<sst xmlns="http://schemas.openxmlformats.org/spreadsheetml/2006/main" count="384" uniqueCount="68">
  <si>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</si>
  <si>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</si>
  <si>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</si>
  <si>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</si>
  <si>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</si>
  <si>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</si>
  <si>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</si>
  <si>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</si>
  <si>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</si>
  <si>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</si>
  <si>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</si>
  <si>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</si>
  <si>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</si>
  <si>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</si>
  <si>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</si>
  <si>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</si>
  <si>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</si>
  <si>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</si>
  <si>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</si>
  <si>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</si>
  <si>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</si>
  <si>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</si>
  <si>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</si>
  <si>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</si>
  <si>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</si>
  <si>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</si>
  <si>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</si>
  <si>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</si>
  <si>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</si>
  <si>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</si>
  <si>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</si>
  <si>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</si>
  <si>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</si>
  <si>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Traditional software engineering tools for managing assets—specifically, version control systems—are inadequate to manage the variety of asset types used in machine-learning model development experiments. Two possible paths to improve the management of machine learning assets include 1) Adopting dedicated machine-learning experiment management tools, which are gaining popularity for supporting concerns such as versioning, traceability, auditability, collaboration, and reproducibility; 2) Developing new and improved version control tools with support for domain-specific operations tailored to machine learning assets. As a contribution to improving asset management on both paths, this work presents Experiment Management Meta-Model (EMMM), a meta-model that unifies the conceptual structures and relationships extracted from systematically selected machine_x0002_learning experiment management tools. We explain the meta_x0002_model’s concepts and relationships and evaluate it using real experiment data.</t>
  </si>
  <si>
    <t>MDE</t>
  </si>
  <si>
    <t>Resource</t>
  </si>
  <si>
    <t>AI/ML</t>
  </si>
  <si>
    <t>Product</t>
  </si>
  <si>
    <t>n.a.</t>
  </si>
  <si>
    <t>&lt;add your comment here if any&gt;</t>
  </si>
  <si>
    <t>Y</t>
  </si>
  <si>
    <t>N</t>
  </si>
  <si>
    <t>Modelling</t>
  </si>
  <si>
    <t>Coding</t>
  </si>
  <si>
    <t>Conference</t>
  </si>
  <si>
    <t>2022 48th Euromicro Conference on Software Engineering and Advanced Applications (SEAA)</t>
  </si>
  <si>
    <t>Machine learning experiments</t>
  </si>
  <si>
    <t>Management
tools</t>
  </si>
  <si>
    <t>Metamodeling</t>
  </si>
  <si>
    <t>Future research directions (as stated by authors, if any)</t>
  </si>
  <si>
    <t xml:space="preserve">Reviewer </t>
  </si>
  <si>
    <t>Pasqualina Potena</t>
  </si>
  <si>
    <t>RQ1</t>
  </si>
  <si>
    <t>They plan to extend the meta-model to make it configurable for supporting multiple views for specific tool and user needs.</t>
  </si>
  <si>
    <t>RQ2</t>
  </si>
  <si>
    <t>They aim to validate the meta-model qualitatively,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</si>
  <si>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</si>
  <si>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</si>
  <si>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</si>
  <si>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</si>
  <si>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</si>
  <si>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</si>
  <si>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</si>
  <si>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</si>
  <si>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SEAA</t>
  </si>
  <si>
    <t>application domain independent</t>
  </si>
  <si>
    <t xml:space="preserve">Machine learning experiments
</t>
  </si>
  <si>
    <t>Romina Eramo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</si>
</sst>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555555"/>
      <name val="Roboto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0" fillId="3" fontId="13" numFmtId="1" xfId="0" applyAlignment="1" applyFont="1" applyNumberFormat="1">
      <alignment horizontal="left" readingOrder="0" shrinkToFit="0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0" fillId="4" fontId="1" numFmtId="1" xfId="0" applyAlignment="1" applyFont="1" applyNumberFormat="1">
      <alignment readingOrder="0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4" numFmtId="0" xfId="0" applyFont="1"/>
    <xf borderId="0" fillId="10" fontId="14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Traditional software engineering tools for managing assets—specifically, version control systems—are inadequate to manage the variety of asset types used in machine-learning model development experiments. Two possible paths to improve the management of machine learning assets include 1) Adopting dedicated machine-learning experiment management tools, which are gaining popularity for supporting concerns such as versioning, traceability, auditability, collaboration, and reproducibility; 2) Developing new and improved version control tools with support for domain-specific operations tailored to machine learning assets. As a contribution to improving asset management on both paths, this work presents Experiment Management Meta-Model (EMMM), a meta-model that unifies the conceptual structures and relationships extracted from systematically selected machine_x0002_learning experiment management tools. We explain the meta_x0002_model’s concepts and relationships and evaluate it using real experiment data.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Resource</v>
      </c>
      <c r="E3" s="13" t="str">
        <f t="shared" ref="E3:F3" si="2">K26</f>
        <v>AI/ML</v>
      </c>
      <c r="F3" s="13" t="str">
        <f t="shared" si="2"/>
        <v>Product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Y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Modelling</v>
      </c>
      <c r="D12" s="26" t="str">
        <f>K38</f>
        <v>Coding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Conference</v>
      </c>
      <c r="D13" s="28" t="str">
        <f t="shared" si="13"/>
        <v>2022 48th Euromicro Conference on Software Engineering and Advanced Applications (SEAA)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Y</v>
      </c>
      <c r="D16" s="26">
        <f t="shared" si="15"/>
        <v>1</v>
      </c>
      <c r="E16" s="26">
        <f>IF(OR(EXACT(C8,"Y")),1,0)</f>
        <v>0</v>
      </c>
      <c r="F16" s="26">
        <f t="shared" si="14"/>
        <v>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Machine learning experiments</v>
      </c>
      <c r="D19" s="35" t="str">
        <f>K58</f>
        <v>Management
tools</v>
      </c>
      <c r="E19" s="35" t="str">
        <f>K59</f>
        <v>MDE</v>
      </c>
      <c r="F19" s="35" t="str">
        <f>K60</f>
        <v>Metamodeling</v>
      </c>
      <c r="G19" s="35" t="str">
        <f>K61</f>
        <v>Machine learning experiments
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34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Resource</v>
      </c>
      <c r="E25" s="63" t="str">
        <f t="shared" ref="E25:E36" si="18">CONCATENATE(C25," ",D25)</f>
        <v>MDE Resource</v>
      </c>
      <c r="F25" s="63"/>
      <c r="G25" s="63" t="str">
        <f>IFERROR(__xludf.DUMMYFUNCTION("IFNA(UNIQUE(FILTER(E25:E36, E25:E36&lt;&gt;""n.a. n.a."")),""n.a."")"),"MDE Resource")</f>
        <v>MDE Resource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IFERROR(__xludf.DUMMYFUNCTION("""COMPUTED_VALUE"""),"Resource")</f>
        <v>Resource</v>
      </c>
      <c r="K25" s="64" t="str">
        <f t="shared" ref="K25:L25" si="17">IF(NOT(I25=""),I25,"n.a.")</f>
        <v>MDE</v>
      </c>
      <c r="L25" s="64" t="str">
        <f t="shared" si="17"/>
        <v>Resource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AI/ML</v>
      </c>
      <c r="D26" s="62" t="str">
        <f>'1'!G$3</f>
        <v>Product</v>
      </c>
      <c r="E26" s="69" t="str">
        <f t="shared" si="18"/>
        <v>AI/ML Product</v>
      </c>
      <c r="F26" s="69"/>
      <c r="G26" s="69" t="str">
        <f>IFERROR(__xludf.DUMMYFUNCTION("""COMPUTED_VALUE"""),"AI/ML Product")</f>
        <v>AI/ML Product</v>
      </c>
      <c r="H26" s="69"/>
      <c r="I26" s="69" t="str">
        <f>IFERROR(__xludf.DUMMYFUNCTION("IFERROR(SPLIT($G26,"" ""),"""")"),"AI/ML")</f>
        <v>AI/ML</v>
      </c>
      <c r="J26" s="69" t="str">
        <f>IFERROR(__xludf.DUMMYFUNCTION("""COMPUTED_VALUE"""),"Product")</f>
        <v>Product</v>
      </c>
      <c r="K26" s="70" t="str">
        <f t="shared" ref="K26:L26" si="19">IF(NOT(I26=""),I26,"n.a.")</f>
        <v>AI/ML</v>
      </c>
      <c r="L26" s="70" t="str">
        <f t="shared" si="19"/>
        <v>Product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Resource</v>
      </c>
      <c r="E28" s="69" t="str">
        <f t="shared" si="18"/>
        <v>MDE Resource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AI/ML</v>
      </c>
      <c r="D29" s="72" t="str">
        <f>'2'!G$3</f>
        <v>Product</v>
      </c>
      <c r="E29" s="63" t="str">
        <f t="shared" si="18"/>
        <v>AI/ML Product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Modelling</v>
      </c>
      <c r="D37" s="86"/>
      <c r="E37" s="86"/>
      <c r="F37" s="86"/>
      <c r="G37" s="86" t="str">
        <f>IFERROR(__xludf.DUMMYFUNCTION("IFNA(UNIQUE(FILTER(C37:C46, C37:C46&lt;&gt;""n.a."")),""n.a."")"),"Modelling")</f>
        <v>Modelling</v>
      </c>
      <c r="H37" s="86"/>
      <c r="I37" s="87" t="str">
        <f t="shared" ref="I37:I66" si="27">G37</f>
        <v>Modelling</v>
      </c>
      <c r="J37" s="86"/>
      <c r="K37" s="88" t="str">
        <f t="shared" ref="K37:K68" si="28">IF(NOT(I37=""),I37,"n.a.")</f>
        <v>Modelling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Coding</v>
      </c>
      <c r="D38" s="92"/>
      <c r="E38" s="92"/>
      <c r="F38" s="92"/>
      <c r="G38" s="92" t="str">
        <f>IFERROR(__xludf.DUMMYFUNCTION("""COMPUTED_VALUE"""),"Coding")</f>
        <v>Coding</v>
      </c>
      <c r="H38" s="92"/>
      <c r="I38" s="69" t="str">
        <f t="shared" si="27"/>
        <v>Coding</v>
      </c>
      <c r="J38" s="92"/>
      <c r="K38" s="70" t="str">
        <f t="shared" si="28"/>
        <v>Coding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Modelling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Coding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n.a.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application domain independent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Machine learning experiments</v>
      </c>
      <c r="D57" s="101"/>
      <c r="E57" s="101"/>
      <c r="F57" s="101"/>
      <c r="G57" s="86" t="str">
        <f>IFERROR(__xludf.DUMMYFUNCTION("IFNA(UNIQUE(FILTER(C57:C66, C57:C66&lt;&gt;""n.a."")),""n.a."")"),"Machine learning experiments")</f>
        <v>Machine learning experiments</v>
      </c>
      <c r="H57" s="101"/>
      <c r="I57" s="87" t="str">
        <f t="shared" si="27"/>
        <v>Machine learning experiments</v>
      </c>
      <c r="J57" s="101"/>
      <c r="K57" s="88" t="str">
        <f t="shared" si="28"/>
        <v>Machine learning experiments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Management
tools</v>
      </c>
      <c r="D58" s="92"/>
      <c r="E58" s="92"/>
      <c r="F58" s="92"/>
      <c r="G58" s="92" t="str">
        <f>IFERROR(__xludf.DUMMYFUNCTION("""COMPUTED_VALUE"""),"Management
tools")</f>
        <v>Management
tools</v>
      </c>
      <c r="H58" s="92"/>
      <c r="I58" s="69" t="str">
        <f t="shared" si="27"/>
        <v>Management
tools</v>
      </c>
      <c r="J58" s="92"/>
      <c r="K58" s="70" t="str">
        <f t="shared" si="28"/>
        <v>Management
tools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MDE</v>
      </c>
      <c r="D59" s="94"/>
      <c r="E59" s="94"/>
      <c r="F59" s="94"/>
      <c r="G59" s="94" t="str">
        <f>IFERROR(__xludf.DUMMYFUNCTION("""COMPUTED_VALUE"""),"MDE")</f>
        <v>MDE</v>
      </c>
      <c r="H59" s="94"/>
      <c r="I59" s="63" t="str">
        <f t="shared" si="27"/>
        <v>MDE</v>
      </c>
      <c r="J59" s="94"/>
      <c r="K59" s="64" t="str">
        <f t="shared" si="28"/>
        <v>MDE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Metamodeling</v>
      </c>
      <c r="D60" s="92"/>
      <c r="E60" s="92"/>
      <c r="F60" s="92"/>
      <c r="G60" s="92" t="str">
        <f>IFERROR(__xludf.DUMMYFUNCTION("""COMPUTED_VALUE"""),"Metamodeling")</f>
        <v>Metamodeling</v>
      </c>
      <c r="H60" s="92"/>
      <c r="I60" s="69" t="str">
        <f t="shared" si="27"/>
        <v>Metamodeling</v>
      </c>
      <c r="J60" s="92"/>
      <c r="K60" s="70" t="str">
        <f t="shared" si="28"/>
        <v>Metamodeling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 t="str">
        <f>IFERROR(__xludf.DUMMYFUNCTION("""COMPUTED_VALUE"""),"Machine learning experiments
")</f>
        <v>Machine learning experiments
</v>
      </c>
      <c r="H61" s="94"/>
      <c r="I61" s="63" t="str">
        <f t="shared" si="27"/>
        <v>Machine learning experiments
</v>
      </c>
      <c r="J61" s="94"/>
      <c r="K61" s="64" t="str">
        <f t="shared" si="28"/>
        <v>Machine learning experiments
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Machine learning experiments
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Management
tools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MDE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Metamodeling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2022 48th Euromicro Conference on Software Engineering and Advanced Applications (SEAA)</v>
      </c>
      <c r="E67" s="63" t="str">
        <f t="shared" ref="E67:E68" si="29">CONCATENATE(C67,"---",D67)</f>
        <v>Conference---2022 48th Euromicro Conference on Software Engineering and Advanced Applications (SEAA)</v>
      </c>
      <c r="F67" s="63"/>
      <c r="G67" s="63" t="str">
        <f>IFERROR(__xludf.DUMMYFUNCTION("IFNA(UNIQUE(FILTER(E67:E68, E67:E68&lt;&gt;""n.a"")),""n.a."")"),"Conference---2022 48th Euromicro Conference on Software Engineering and Advanced Applications (SEAA)")</f>
        <v>Conference---2022 48th Euromicro Conference on Software Engineering and Advanced Applications (SEAA)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IFERROR(__xludf.DUMMYFUNCTION("""COMPUTED_VALUE"""),"2022 48th Euromicro Conference on Software Engineering and Advanced Applications (SEAA)")</f>
        <v>2022 48th Euromicro Conference on Software Engineering and Advanced Applications (SEAA)</v>
      </c>
      <c r="K67" s="64" t="str">
        <f t="shared" si="28"/>
        <v>Conference</v>
      </c>
      <c r="L67" s="64" t="str">
        <f>IF(NOT(J67=""),J67,"n.a.")</f>
        <v>2022 48th Euromicro Conference on Software Engineering and Advanced Applications (SEAA)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SEAA</v>
      </c>
      <c r="E68" s="69" t="str">
        <f t="shared" si="29"/>
        <v>Conference---SEAA</v>
      </c>
      <c r="F68" s="69"/>
      <c r="G68" s="69" t="str">
        <f>IFERROR(__xludf.DUMMYFUNCTION("""COMPUTED_VALUE"""),"Conference---SEAA")</f>
        <v>Conference---SEAA</v>
      </c>
      <c r="H68" s="69"/>
      <c r="I68" s="69" t="str">
        <f>IFERROR(__xludf.DUMMYFUNCTION("IFERROR(SPLIT($G68,""---""),"""")"),"Conference")</f>
        <v>Conference</v>
      </c>
      <c r="J68" s="69" t="str">
        <f>IFERROR(__xludf.DUMMYFUNCTION("""COMPUTED_VALUE"""),"SEAA")</f>
        <v>SEAA</v>
      </c>
      <c r="K68" s="70" t="str">
        <f t="shared" si="28"/>
        <v>Conference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38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39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40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39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38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39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38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39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38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39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38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39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1.0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39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41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39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42</v>
      </c>
      <c r="E12" s="140" t="s">
        <v>43</v>
      </c>
      <c r="F12" s="140" t="s">
        <v>38</v>
      </c>
      <c r="G12" s="140" t="s">
        <v>38</v>
      </c>
      <c r="H12" s="140" t="s">
        <v>38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39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44</v>
      </c>
      <c r="E13" s="147" t="s">
        <v>45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39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39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39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Y</v>
      </c>
      <c r="E16" s="150">
        <f t="shared" si="3"/>
        <v>1</v>
      </c>
      <c r="F16" s="150">
        <f>IF(OR(EXACT(D8,"Y")),1,0)</f>
        <v>0</v>
      </c>
      <c r="G16" s="150">
        <f t="shared" si="2"/>
        <v>1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39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39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38</v>
      </c>
      <c r="E18" s="120" t="s">
        <v>38</v>
      </c>
      <c r="F18" s="120" t="s">
        <v>38</v>
      </c>
      <c r="G18" s="120" t="s">
        <v>38</v>
      </c>
      <c r="H18" s="120" t="s">
        <v>38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39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46</v>
      </c>
      <c r="E19" s="158" t="s">
        <v>47</v>
      </c>
      <c r="F19" s="159" t="s">
        <v>34</v>
      </c>
      <c r="G19" s="159" t="s">
        <v>48</v>
      </c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39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39</v>
      </c>
      <c r="W20" s="113"/>
    </row>
    <row r="21">
      <c r="A21" s="167">
        <v>4.0</v>
      </c>
      <c r="B21" s="168">
        <v>19.0</v>
      </c>
      <c r="C21" s="168" t="s">
        <v>49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50</v>
      </c>
      <c r="D25" s="178" t="s">
        <v>51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52</v>
      </c>
      <c r="B26" s="179"/>
      <c r="C26" s="180" t="s">
        <v>53</v>
      </c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54</v>
      </c>
      <c r="B27" s="184"/>
      <c r="C27" s="180" t="s">
        <v>55</v>
      </c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56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57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58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52</v>
      </c>
      <c r="B32" s="197"/>
      <c r="C32" s="198" t="s">
        <v>59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54</v>
      </c>
      <c r="B33" s="194"/>
      <c r="C33" s="200" t="s">
        <v>60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56</v>
      </c>
      <c r="B34" s="197"/>
      <c r="C34" s="196" t="s">
        <v>61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57</v>
      </c>
      <c r="B35" s="194"/>
      <c r="C35" s="201" t="s">
        <v>62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63</v>
      </c>
    </row>
    <row r="3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39</v>
      </c>
    </row>
    <row r="5">
      <c r="A5" s="126">
        <v>1.0</v>
      </c>
      <c r="B5" s="208">
        <v>3.0</v>
      </c>
      <c r="C5" s="209" t="s">
        <v>10</v>
      </c>
      <c r="D5" s="129" t="s">
        <v>40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39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39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39</v>
      </c>
    </row>
    <row r="8">
      <c r="A8" s="108">
        <v>1.0</v>
      </c>
      <c r="B8" s="215">
        <v>6.0</v>
      </c>
      <c r="C8" s="216" t="s">
        <v>13</v>
      </c>
      <c r="D8" s="140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39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39</v>
      </c>
    </row>
    <row r="10">
      <c r="A10" s="108">
        <v>2.0</v>
      </c>
      <c r="B10" s="215">
        <v>8.0</v>
      </c>
      <c r="C10" s="215" t="s">
        <v>15</v>
      </c>
      <c r="D10" s="140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39</v>
      </c>
    </row>
    <row r="11">
      <c r="A11" s="126">
        <v>2.0</v>
      </c>
      <c r="B11" s="212">
        <v>9.0</v>
      </c>
      <c r="C11" s="218" t="s">
        <v>16</v>
      </c>
      <c r="D11" s="145" t="s">
        <v>41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39</v>
      </c>
    </row>
    <row r="12">
      <c r="A12" s="108" t="s">
        <v>32</v>
      </c>
      <c r="B12" s="215">
        <v>10.0</v>
      </c>
      <c r="C12" s="215" t="s">
        <v>17</v>
      </c>
      <c r="D12" s="140" t="s">
        <v>42</v>
      </c>
      <c r="E12" s="219" t="s">
        <v>43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39</v>
      </c>
    </row>
    <row r="13">
      <c r="A13" s="126">
        <v>3.0</v>
      </c>
      <c r="B13" s="212">
        <v>11.0</v>
      </c>
      <c r="C13" s="212" t="s">
        <v>18</v>
      </c>
      <c r="D13" s="136" t="s">
        <v>44</v>
      </c>
      <c r="E13" s="220" t="s">
        <v>64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39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39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39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Y</v>
      </c>
      <c r="E16" s="222">
        <f t="shared" si="3"/>
        <v>1</v>
      </c>
      <c r="F16" s="223">
        <f>IF(OR(EXACT(D8,"Y")),1,0)</f>
        <v>0</v>
      </c>
      <c r="G16" s="223">
        <f t="shared" si="2"/>
        <v>1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39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39</v>
      </c>
    </row>
    <row r="18">
      <c r="A18" s="108">
        <v>3.0</v>
      </c>
      <c r="B18" s="228">
        <v>16.0</v>
      </c>
      <c r="C18" s="203" t="s">
        <v>23</v>
      </c>
      <c r="D18" s="229" t="s">
        <v>65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39</v>
      </c>
    </row>
    <row r="19">
      <c r="A19" s="126">
        <v>3.0</v>
      </c>
      <c r="B19" s="156">
        <v>17.0</v>
      </c>
      <c r="C19" s="156" t="s">
        <v>24</v>
      </c>
      <c r="D19" s="157" t="s">
        <v>66</v>
      </c>
      <c r="E19" s="157" t="s">
        <v>47</v>
      </c>
      <c r="F19" s="230" t="s">
        <v>34</v>
      </c>
      <c r="G19" s="230" t="s">
        <v>48</v>
      </c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39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39</v>
      </c>
    </row>
    <row r="21">
      <c r="A21" s="167">
        <v>4.0</v>
      </c>
      <c r="B21" s="168">
        <v>19.0</v>
      </c>
      <c r="C21" s="168" t="s">
        <v>49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50</v>
      </c>
      <c r="D25" s="178" t="s">
        <v>67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52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54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56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57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58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52</v>
      </c>
      <c r="B32" s="197"/>
      <c r="C32" s="198" t="s">
        <v>59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54</v>
      </c>
      <c r="B33" s="194"/>
      <c r="C33" s="200" t="s">
        <v>60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56</v>
      </c>
      <c r="B34" s="197"/>
      <c r="C34" s="196" t="s">
        <v>61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57</v>
      </c>
      <c r="B35" s="194"/>
      <c r="C35" s="201" t="s">
        <v>62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63</v>
      </c>
    </row>
    <row r="3">
      <c r="B3" s="114"/>
      <c r="C3" s="114"/>
      <c r="D3" s="115" t="s">
        <v>38</v>
      </c>
      <c r="E3" s="115" t="s">
        <v>38</v>
      </c>
      <c r="F3" s="115" t="s">
        <v>38</v>
      </c>
      <c r="G3" s="115" t="s">
        <v>38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39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39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39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39</v>
      </c>
    </row>
    <row r="8">
      <c r="A8" s="108">
        <v>1.0</v>
      </c>
      <c r="B8" s="215">
        <v>6.0</v>
      </c>
      <c r="C8" s="216" t="s">
        <v>13</v>
      </c>
      <c r="D8" s="140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39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39</v>
      </c>
    </row>
    <row r="10">
      <c r="A10" s="108">
        <v>2.0</v>
      </c>
      <c r="B10" s="215">
        <v>8.0</v>
      </c>
      <c r="C10" s="215" t="s">
        <v>15</v>
      </c>
      <c r="D10" s="140" t="s">
        <v>38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39</v>
      </c>
    </row>
    <row r="11">
      <c r="A11" s="126">
        <v>2.0</v>
      </c>
      <c r="B11" s="212">
        <v>9.0</v>
      </c>
      <c r="C11" s="218" t="s">
        <v>16</v>
      </c>
      <c r="D11" s="145" t="s">
        <v>38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39</v>
      </c>
    </row>
    <row r="12">
      <c r="A12" s="108" t="s">
        <v>32</v>
      </c>
      <c r="B12" s="215">
        <v>10.0</v>
      </c>
      <c r="C12" s="215" t="s">
        <v>17</v>
      </c>
      <c r="D12" s="140" t="s">
        <v>38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39</v>
      </c>
    </row>
    <row r="13">
      <c r="A13" s="126">
        <v>3.0</v>
      </c>
      <c r="B13" s="212">
        <v>11.0</v>
      </c>
      <c r="C13" s="212" t="s">
        <v>18</v>
      </c>
      <c r="D13" s="136" t="s">
        <v>38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39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39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39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39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39</v>
      </c>
    </row>
    <row r="18">
      <c r="A18" s="108">
        <v>3.0</v>
      </c>
      <c r="B18" s="228">
        <v>16.0</v>
      </c>
      <c r="C18" s="203" t="s">
        <v>23</v>
      </c>
      <c r="D18" s="229" t="s">
        <v>38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39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39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39</v>
      </c>
    </row>
    <row r="21">
      <c r="A21" s="167">
        <v>4.0</v>
      </c>
      <c r="B21" s="168">
        <v>19.0</v>
      </c>
      <c r="C21" s="168" t="s">
        <v>49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50</v>
      </c>
      <c r="D25" s="178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52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54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56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57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58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52</v>
      </c>
      <c r="B32" s="197"/>
      <c r="C32" s="198" t="s">
        <v>59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54</v>
      </c>
      <c r="B33" s="194"/>
      <c r="C33" s="200" t="s">
        <v>60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56</v>
      </c>
      <c r="B34" s="197"/>
      <c r="C34" s="196" t="s">
        <v>61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57</v>
      </c>
      <c r="B35" s="194"/>
      <c r="C35" s="201" t="s">
        <v>62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