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<sst xmlns="http://schemas.openxmlformats.org/spreadsheetml/2006/main" count="374" uniqueCount="60">
  <si>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</si>
  <si>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</si>
  <si>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</si>
  <si>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</si>
  <si>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</si>
  <si>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</si>
  <si>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</si>
  <si>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</si>
  <si>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</si>
  <si>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</si>
  <si>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</si>
  <si>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</si>
  <si>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</si>
  <si>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</si>
  <si>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</si>
  <si>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</si>
  <si>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</si>
  <si>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</si>
  <si>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</si>
  <si>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</si>
  <si>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</si>
  <si>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</si>
  <si>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</si>
  <si>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</si>
  <si>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</si>
  <si>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</si>
  <si>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</si>
  <si>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</si>
  <si>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</si>
  <si>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</si>
  <si>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</si>
  <si>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</si>
  <si>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</si>
  <si>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</si>
  <si>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</si>
  <si>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Process</t>
  </si>
  <si>
    <t>DevOps</t>
  </si>
  <si>
    <t>Product</t>
  </si>
  <si>
    <t>Resource</t>
  </si>
  <si>
    <t>n.a.</t>
  </si>
  <si>
    <t>Y</t>
  </si>
  <si>
    <t>&lt;add your comment here if any&gt;</t>
  </si>
  <si>
    <t>Requirements</t>
  </si>
  <si>
    <t>Modelling</t>
  </si>
  <si>
    <t>Book Chapter</t>
  </si>
  <si>
    <t>Microservices</t>
  </si>
  <si>
    <t>application domain independent</t>
  </si>
  <si>
    <t>Future research directions (as stated by authors, if any)</t>
  </si>
  <si>
    <t xml:space="preserve">Reviewer </t>
  </si>
  <si>
    <t>Romina Eramo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</si>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</sst>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Product</v>
      </c>
      <c r="G3" s="13" t="str">
        <f t="shared" ref="G3:H3" si="3">K27</f>
        <v>DevOps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Requirements</v>
      </c>
      <c r="D12" s="26" t="str">
        <f>K38</f>
        <v>Modelling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Book Chapter</v>
      </c>
      <c r="D13" s="28" t="str">
        <f t="shared" si="13"/>
        <v>Microservices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n.a.</v>
      </c>
      <c r="D19" s="35" t="str">
        <f>K58</f>
        <v>n.a.</v>
      </c>
      <c r="E19" s="35" t="str">
        <f>K59</f>
        <v>n.a.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DevOps</v>
      </c>
      <c r="D26" s="62" t="str">
        <f>'1'!G$3</f>
        <v>Product</v>
      </c>
      <c r="E26" s="69" t="str">
        <f t="shared" si="18"/>
        <v>DevOps Product</v>
      </c>
      <c r="F26" s="69"/>
      <c r="G26" s="69" t="str">
        <f>IFERROR(__xludf.DUMMYFUNCTION("""COMPUTED_VALUE"""),"DevOps Product")</f>
        <v>DevOps Product</v>
      </c>
      <c r="H26" s="69"/>
      <c r="I26" s="69" t="str">
        <f>IFERROR(__xludf.DUMMYFUNCTION("IFERROR(SPLIT($G26,"" ""),"""")"),"DevOps")</f>
        <v>DevOps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DevOps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DevOps</v>
      </c>
      <c r="D27" s="62" t="str">
        <f>'1'!I$3</f>
        <v>Resource</v>
      </c>
      <c r="E27" s="63" t="str">
        <f t="shared" si="18"/>
        <v>DevOps Resource</v>
      </c>
      <c r="F27" s="63"/>
      <c r="G27" s="63" t="str">
        <f>IFERROR(__xludf.DUMMYFUNCTION("""COMPUTED_VALUE"""),"DevOps Resource")</f>
        <v>DevOps Resource</v>
      </c>
      <c r="H27" s="63"/>
      <c r="I27" s="63" t="str">
        <f>IFERROR(__xludf.DUMMYFUNCTION("IFERROR(SPLIT($G27,"" ""),"""")"),"DevOps")</f>
        <v>DevOps</v>
      </c>
      <c r="J27" s="63" t="str">
        <f>IFERROR(__xludf.DUMMYFUNCTION("""COMPUTED_VALUE"""),"Resource")</f>
        <v>Resource</v>
      </c>
      <c r="K27" s="64" t="str">
        <f t="shared" ref="K27:L27" si="20">IF(NOT(I27=""),I27,"n.a.")</f>
        <v>DevOps</v>
      </c>
      <c r="L27" s="64" t="str">
        <f t="shared" si="20"/>
        <v>Resource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DevOps</v>
      </c>
      <c r="D29" s="72" t="str">
        <f>'2'!G$3</f>
        <v>Product</v>
      </c>
      <c r="E29" s="63" t="str">
        <f t="shared" si="18"/>
        <v>DevOps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DevOps</v>
      </c>
      <c r="D30" s="72" t="str">
        <f>'2'!I$3</f>
        <v>Resource</v>
      </c>
      <c r="E30" s="69" t="str">
        <f t="shared" si="18"/>
        <v>DevOps Resource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Requirements</v>
      </c>
      <c r="D37" s="86"/>
      <c r="E37" s="86"/>
      <c r="F37" s="86"/>
      <c r="G37" s="86" t="str">
        <f>IFERROR(__xludf.DUMMYFUNCTION("IFNA(UNIQUE(FILTER(C37:C46, C37:C46&lt;&gt;""n.a."")),""n.a."")"),"Requirements")</f>
        <v>Requirements</v>
      </c>
      <c r="H37" s="86"/>
      <c r="I37" s="87" t="str">
        <f t="shared" ref="I37:I66" si="27">G37</f>
        <v>Requirements</v>
      </c>
      <c r="J37" s="86"/>
      <c r="K37" s="88" t="str">
        <f t="shared" ref="K37:K68" si="28">IF(NOT(I37=""),I37,"n.a.")</f>
        <v>Requirements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Modelling</v>
      </c>
      <c r="D38" s="92"/>
      <c r="E38" s="92"/>
      <c r="F38" s="92"/>
      <c r="G38" s="92" t="str">
        <f>IFERROR(__xludf.DUMMYFUNCTION("""COMPUTED_VALUE"""),"Modelling")</f>
        <v>Modelling</v>
      </c>
      <c r="H38" s="92"/>
      <c r="I38" s="69" t="str">
        <f t="shared" si="27"/>
        <v>Modelling</v>
      </c>
      <c r="J38" s="92"/>
      <c r="K38" s="70" t="str">
        <f t="shared" si="28"/>
        <v>Modelling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Requirements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Modelling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n.a.</v>
      </c>
      <c r="D57" s="101"/>
      <c r="E57" s="101"/>
      <c r="F57" s="101"/>
      <c r="G57" s="86" t="str">
        <f>IFERROR(__xludf.DUMMYFUNCTION("IFNA(UNIQUE(FILTER(C57:C66, C57:C66&lt;&gt;""n.a."")),""n.a."")"),"n.a.")</f>
        <v>n.a.</v>
      </c>
      <c r="H57" s="101"/>
      <c r="I57" s="87" t="str">
        <f t="shared" si="27"/>
        <v>n.a.</v>
      </c>
      <c r="J57" s="101"/>
      <c r="K57" s="88" t="str">
        <f t="shared" si="28"/>
        <v>n.a.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n.a.</v>
      </c>
      <c r="D58" s="92"/>
      <c r="E58" s="92"/>
      <c r="F58" s="92"/>
      <c r="G58" s="92"/>
      <c r="H58" s="92"/>
      <c r="I58" s="69" t="str">
        <f t="shared" si="27"/>
        <v/>
      </c>
      <c r="J58" s="92"/>
      <c r="K58" s="70" t="str">
        <f t="shared" si="28"/>
        <v>n.a.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n.a.</v>
      </c>
      <c r="D59" s="94"/>
      <c r="E59" s="94"/>
      <c r="F59" s="94"/>
      <c r="G59" s="94"/>
      <c r="H59" s="94"/>
      <c r="I59" s="63" t="str">
        <f t="shared" si="27"/>
        <v/>
      </c>
      <c r="J59" s="94"/>
      <c r="K59" s="64" t="str">
        <f t="shared" si="28"/>
        <v>n.a.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n.a.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n.a.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n.a.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Book Chapter</v>
      </c>
      <c r="D67" s="13" t="str">
        <f>'1'!E13</f>
        <v>Microservices</v>
      </c>
      <c r="E67" s="63" t="str">
        <f t="shared" ref="E67:E68" si="29">CONCATENATE(C67,"---",D67)</f>
        <v>Book Chapter---Microservices</v>
      </c>
      <c r="F67" s="63"/>
      <c r="G67" s="63" t="str">
        <f>IFERROR(__xludf.DUMMYFUNCTION("IFNA(UNIQUE(FILTER(E67:E68, E67:E68&lt;&gt;""n.a"")),""n.a."")"),"Book Chapter---Microservices")</f>
        <v>Book Chapter---Microservices</v>
      </c>
      <c r="H67" s="63"/>
      <c r="I67" s="63" t="str">
        <f>IFERROR(__xludf.DUMMYFUNCTION("IFERROR(SPLIT($G67,""---""),"""")"),"Book Chapter")</f>
        <v>Book Chapter</v>
      </c>
      <c r="J67" s="63" t="str">
        <f>IFERROR(__xludf.DUMMYFUNCTION("""COMPUTED_VALUE"""),"Microservices")</f>
        <v>Microservices</v>
      </c>
      <c r="K67" s="64" t="str">
        <f t="shared" si="28"/>
        <v>Book Chapter</v>
      </c>
      <c r="L67" s="64" t="str">
        <f>IF(NOT(J67=""),J67,"n.a.")</f>
        <v>Microservices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Book Chapter</v>
      </c>
      <c r="D68" s="26" t="str">
        <f>'2'!E13</f>
        <v>Microservices</v>
      </c>
      <c r="E68" s="69" t="str">
        <f t="shared" si="29"/>
        <v>Book Chapter---Microservices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36</v>
      </c>
      <c r="I3" s="115" t="s">
        <v>38</v>
      </c>
      <c r="J3" s="115" t="s">
        <v>39</v>
      </c>
      <c r="K3" s="115" t="s">
        <v>39</v>
      </c>
      <c r="L3" s="115" t="s">
        <v>39</v>
      </c>
      <c r="M3" s="115" t="s">
        <v>39</v>
      </c>
      <c r="N3" s="115" t="s">
        <v>39</v>
      </c>
      <c r="O3" s="115" t="s">
        <v>39</v>
      </c>
      <c r="P3" s="115" t="s">
        <v>39</v>
      </c>
      <c r="Q3" s="115" t="s">
        <v>39</v>
      </c>
      <c r="R3" s="115" t="s">
        <v>39</v>
      </c>
      <c r="S3" s="115" t="s">
        <v>39</v>
      </c>
      <c r="T3" s="115" t="s">
        <v>39</v>
      </c>
      <c r="U3" s="115" t="s">
        <v>39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40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41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41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39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41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39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41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39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41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39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41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41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40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41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42</v>
      </c>
      <c r="E12" s="140" t="s">
        <v>43</v>
      </c>
      <c r="F12" s="140" t="s">
        <v>39</v>
      </c>
      <c r="G12" s="140" t="s">
        <v>39</v>
      </c>
      <c r="H12" s="140" t="s">
        <v>39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41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44</v>
      </c>
      <c r="E13" s="147" t="s">
        <v>45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41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41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Y</v>
      </c>
      <c r="E15" s="152">
        <f t="shared" ref="E15:E16" si="3">IF(OR(EXACT(D4,"Y")),1,0)</f>
        <v>1</v>
      </c>
      <c r="F15" s="152">
        <f>IF(OR(EXACT(D6,"Y")),1,0)</f>
        <v>0</v>
      </c>
      <c r="G15" s="152">
        <f t="shared" si="2"/>
        <v>1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41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41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41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46</v>
      </c>
      <c r="E18" s="120" t="s">
        <v>39</v>
      </c>
      <c r="F18" s="120" t="s">
        <v>39</v>
      </c>
      <c r="G18" s="120" t="s">
        <v>39</v>
      </c>
      <c r="H18" s="120" t="s">
        <v>39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41</v>
      </c>
      <c r="W18" s="125"/>
    </row>
    <row r="19">
      <c r="A19" s="126">
        <v>3.0</v>
      </c>
      <c r="B19" s="156">
        <v>17.0</v>
      </c>
      <c r="C19" s="156" t="s">
        <v>24</v>
      </c>
      <c r="D19" s="157"/>
      <c r="E19" s="158"/>
      <c r="F19" s="159"/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41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41</v>
      </c>
      <c r="W20" s="113"/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48</v>
      </c>
      <c r="D25" s="178" t="s">
        <v>49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50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36</v>
      </c>
      <c r="I3" s="115" t="s">
        <v>38</v>
      </c>
      <c r="J3" s="115" t="s">
        <v>39</v>
      </c>
      <c r="K3" s="115" t="s">
        <v>39</v>
      </c>
      <c r="L3" s="115" t="s">
        <v>39</v>
      </c>
      <c r="M3" s="115" t="s">
        <v>39</v>
      </c>
      <c r="N3" s="115" t="s">
        <v>39</v>
      </c>
      <c r="O3" s="115" t="s">
        <v>39</v>
      </c>
      <c r="P3" s="115" t="s">
        <v>39</v>
      </c>
      <c r="Q3" s="115" t="s">
        <v>39</v>
      </c>
      <c r="R3" s="115" t="s">
        <v>39</v>
      </c>
      <c r="S3" s="115" t="s">
        <v>39</v>
      </c>
      <c r="T3" s="115" t="s">
        <v>39</v>
      </c>
      <c r="U3" s="115" t="s">
        <v>39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40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41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41</v>
      </c>
    </row>
    <row r="6">
      <c r="A6" s="108">
        <v>1.0</v>
      </c>
      <c r="B6" s="203">
        <v>4.0</v>
      </c>
      <c r="C6" s="204" t="s">
        <v>11</v>
      </c>
      <c r="D6" s="120" t="s">
        <v>39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41</v>
      </c>
    </row>
    <row r="7">
      <c r="A7" s="126">
        <v>1.0</v>
      </c>
      <c r="B7" s="212">
        <v>5.0</v>
      </c>
      <c r="C7" s="213" t="s">
        <v>12</v>
      </c>
      <c r="D7" s="136" t="s">
        <v>39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41</v>
      </c>
    </row>
    <row r="8">
      <c r="A8" s="108">
        <v>1.0</v>
      </c>
      <c r="B8" s="215">
        <v>6.0</v>
      </c>
      <c r="C8" s="216" t="s">
        <v>13</v>
      </c>
      <c r="D8" s="140" t="s">
        <v>39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41</v>
      </c>
    </row>
    <row r="9">
      <c r="A9" s="126">
        <v>1.0</v>
      </c>
      <c r="B9" s="212">
        <v>7.0</v>
      </c>
      <c r="C9" s="213" t="s">
        <v>14</v>
      </c>
      <c r="D9" s="136" t="s">
        <v>39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41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41</v>
      </c>
    </row>
    <row r="11">
      <c r="A11" s="126">
        <v>2.0</v>
      </c>
      <c r="B11" s="212">
        <v>9.0</v>
      </c>
      <c r="C11" s="218" t="s">
        <v>16</v>
      </c>
      <c r="D11" s="145" t="s">
        <v>40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41</v>
      </c>
    </row>
    <row r="12">
      <c r="A12" s="108" t="s">
        <v>32</v>
      </c>
      <c r="B12" s="215">
        <v>10.0</v>
      </c>
      <c r="C12" s="215" t="s">
        <v>17</v>
      </c>
      <c r="D12" s="140" t="s">
        <v>42</v>
      </c>
      <c r="E12" s="219" t="s">
        <v>43</v>
      </c>
      <c r="F12" s="219" t="s">
        <v>39</v>
      </c>
      <c r="G12" s="219" t="s">
        <v>39</v>
      </c>
      <c r="H12" s="219" t="s">
        <v>39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41</v>
      </c>
    </row>
    <row r="13">
      <c r="A13" s="126">
        <v>3.0</v>
      </c>
      <c r="B13" s="212">
        <v>11.0</v>
      </c>
      <c r="C13" s="212" t="s">
        <v>18</v>
      </c>
      <c r="D13" s="136" t="s">
        <v>44</v>
      </c>
      <c r="E13" s="220" t="s">
        <v>45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41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41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Y</v>
      </c>
      <c r="E15" s="225">
        <f t="shared" ref="E15:E16" si="3">IF(OR(EXACT(D4,"Y")),1,0)</f>
        <v>1</v>
      </c>
      <c r="F15" s="226">
        <f>IF(OR(EXACT(D6,"Y")),1,0)</f>
        <v>0</v>
      </c>
      <c r="G15" s="226">
        <f t="shared" si="2"/>
        <v>1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41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41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41</v>
      </c>
    </row>
    <row r="18">
      <c r="A18" s="108">
        <v>3.0</v>
      </c>
      <c r="B18" s="228">
        <v>16.0</v>
      </c>
      <c r="C18" s="203" t="s">
        <v>23</v>
      </c>
      <c r="D18" s="229" t="s">
        <v>46</v>
      </c>
      <c r="E18" s="229" t="s">
        <v>39</v>
      </c>
      <c r="F18" s="229" t="s">
        <v>39</v>
      </c>
      <c r="G18" s="229" t="s">
        <v>39</v>
      </c>
      <c r="H18" s="229" t="s">
        <v>39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41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41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41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48</v>
      </c>
      <c r="D25" s="178" t="s">
        <v>59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50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39</v>
      </c>
      <c r="E3" s="115" t="s">
        <v>39</v>
      </c>
      <c r="F3" s="115" t="s">
        <v>39</v>
      </c>
      <c r="G3" s="115" t="s">
        <v>39</v>
      </c>
      <c r="H3" s="115" t="s">
        <v>39</v>
      </c>
      <c r="I3" s="115" t="s">
        <v>39</v>
      </c>
      <c r="J3" s="115" t="s">
        <v>39</v>
      </c>
      <c r="K3" s="115" t="s">
        <v>39</v>
      </c>
      <c r="L3" s="115" t="s">
        <v>39</v>
      </c>
      <c r="M3" s="115" t="s">
        <v>39</v>
      </c>
      <c r="N3" s="115" t="s">
        <v>39</v>
      </c>
      <c r="O3" s="115" t="s">
        <v>39</v>
      </c>
      <c r="P3" s="115" t="s">
        <v>39</v>
      </c>
      <c r="Q3" s="115" t="s">
        <v>39</v>
      </c>
      <c r="R3" s="115" t="s">
        <v>39</v>
      </c>
      <c r="S3" s="115" t="s">
        <v>39</v>
      </c>
      <c r="T3" s="115" t="s">
        <v>39</v>
      </c>
      <c r="U3" s="115" t="s">
        <v>39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39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41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41</v>
      </c>
    </row>
    <row r="6">
      <c r="A6" s="108">
        <v>1.0</v>
      </c>
      <c r="B6" s="203">
        <v>4.0</v>
      </c>
      <c r="C6" s="204" t="s">
        <v>11</v>
      </c>
      <c r="D6" s="120" t="s">
        <v>39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41</v>
      </c>
    </row>
    <row r="7">
      <c r="A7" s="126">
        <v>1.0</v>
      </c>
      <c r="B7" s="212">
        <v>5.0</v>
      </c>
      <c r="C7" s="213" t="s">
        <v>12</v>
      </c>
      <c r="D7" s="136" t="s">
        <v>39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41</v>
      </c>
    </row>
    <row r="8">
      <c r="A8" s="108">
        <v>1.0</v>
      </c>
      <c r="B8" s="215">
        <v>6.0</v>
      </c>
      <c r="C8" s="216" t="s">
        <v>13</v>
      </c>
      <c r="D8" s="140" t="s">
        <v>39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41</v>
      </c>
    </row>
    <row r="9">
      <c r="A9" s="126">
        <v>1.0</v>
      </c>
      <c r="B9" s="212">
        <v>7.0</v>
      </c>
      <c r="C9" s="213" t="s">
        <v>14</v>
      </c>
      <c r="D9" s="136" t="s">
        <v>39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41</v>
      </c>
    </row>
    <row r="10">
      <c r="A10" s="108">
        <v>2.0</v>
      </c>
      <c r="B10" s="215">
        <v>8.0</v>
      </c>
      <c r="C10" s="215" t="s">
        <v>15</v>
      </c>
      <c r="D10" s="140" t="s">
        <v>39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41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41</v>
      </c>
    </row>
    <row r="12">
      <c r="A12" s="108" t="s">
        <v>32</v>
      </c>
      <c r="B12" s="215">
        <v>10.0</v>
      </c>
      <c r="C12" s="215" t="s">
        <v>17</v>
      </c>
      <c r="D12" s="140" t="s">
        <v>39</v>
      </c>
      <c r="E12" s="219" t="s">
        <v>39</v>
      </c>
      <c r="F12" s="219" t="s">
        <v>39</v>
      </c>
      <c r="G12" s="219" t="s">
        <v>39</v>
      </c>
      <c r="H12" s="219" t="s">
        <v>39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41</v>
      </c>
    </row>
    <row r="13">
      <c r="A13" s="126">
        <v>3.0</v>
      </c>
      <c r="B13" s="212">
        <v>11.0</v>
      </c>
      <c r="C13" s="212" t="s">
        <v>18</v>
      </c>
      <c r="D13" s="136" t="s">
        <v>39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41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41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41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41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41</v>
      </c>
    </row>
    <row r="18">
      <c r="A18" s="108">
        <v>3.0</v>
      </c>
      <c r="B18" s="228">
        <v>16.0</v>
      </c>
      <c r="C18" s="203" t="s">
        <v>23</v>
      </c>
      <c r="D18" s="229" t="s">
        <v>39</v>
      </c>
      <c r="E18" s="229" t="s">
        <v>39</v>
      </c>
      <c r="F18" s="229" t="s">
        <v>39</v>
      </c>
      <c r="G18" s="229" t="s">
        <v>39</v>
      </c>
      <c r="H18" s="229" t="s">
        <v>39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41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41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41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48</v>
      </c>
      <c r="D25" s="178" t="s">
        <v>39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50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51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52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53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54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50</v>
      </c>
      <c r="B32" s="197"/>
      <c r="C32" s="198" t="s">
        <v>55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51</v>
      </c>
      <c r="B33" s="194"/>
      <c r="C33" s="200" t="s">
        <v>56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52</v>
      </c>
      <c r="B34" s="197"/>
      <c r="C34" s="196" t="s">
        <v>57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53</v>
      </c>
      <c r="B35" s="194"/>
      <c r="C35" s="201" t="s">
        <v>58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