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<sst xmlns="http://schemas.openxmlformats.org/spreadsheetml/2006/main" count="389" uniqueCount="72">
  <si>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</si>
  <si>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</si>
  <si>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</si>
  <si>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</si>
  <si>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</si>
  <si>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</si>
  <si>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</si>
  <si>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</si>
  <si>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</si>
  <si>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</si>
  <si>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</si>
  <si>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</si>
  <si>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</si>
  <si>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</si>
  <si>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</si>
  <si>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</si>
  <si>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</si>
  <si>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</si>
  <si>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</si>
  <si>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</si>
  <si>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</si>
  <si>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</si>
  <si>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</si>
  <si>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</si>
  <si>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</si>
  <si>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</si>
  <si>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</si>
  <si>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</si>
  <si>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</si>
  <si>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</si>
  <si>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</si>
  <si>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</si>
  <si>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</si>
  <si>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Seems to be a secondary paper (e.g., look like a survey)</t>
  </si>
  <si>
    <t>n.a.</t>
  </si>
  <si>
    <t>&lt;add your comment here if any&gt;</t>
  </si>
  <si>
    <t>Y</t>
  </si>
  <si>
    <t>N</t>
  </si>
  <si>
    <t>Modelling</t>
  </si>
  <si>
    <t>Workshop</t>
  </si>
  <si>
    <t>MODELS-C</t>
  </si>
  <si>
    <t>application domain independent</t>
  </si>
  <si>
    <t>Model-Based Software Engineering</t>
  </si>
  <si>
    <t>Intelligent Modeling Assistance</t>
  </si>
  <si>
    <t>Integrated Development Environment</t>
  </si>
  <si>
    <t>Artificial Intelligence</t>
  </si>
  <si>
    <t>Feedback</t>
  </si>
  <si>
    <t>Assessment Levels</t>
  </si>
  <si>
    <t>Future research directions (as stated by authors, if any)</t>
  </si>
  <si>
    <t xml:space="preserve">Reviewer </t>
  </si>
  <si>
    <t>Vittoriano Mutillo</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</si>
  <si>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</si>
  <si>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</si>
  <si>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</si>
  <si>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</si>
  <si>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</si>
  <si>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</si>
  <si>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</si>
  <si>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</si>
  <si>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</si>
  <si>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(It is more a survey paper) To enable better understanding, comparison, and selection of exist_x0002_ing and future Intelligent Modeling Assistants (IMAs), we present a level-wise definition for the properties of the recently proposed Ref_x0002_erence Framework for Intelligent Modeling Assistance (RF-IMA). A level for a property exemplifies particular capabilities of an IMA to support intelligent modeling assistance, which increases the higher the level. The property levels are a first step towards a comprehensive assessment grid for IMAs, which eventually could lead to a certification process for IMAs. In general, existing IMAs score low for most properties, indicating that there is still tremendous potential to improve intelligent modeling assistance. Therefore, we describe three future scenarios of intelligent modeling assistance
that push the capabilities of IMAs further into unexplored areas.</t>
  </si>
  <si>
    <t>MDE</t>
  </si>
  <si>
    <t>AI/ML</t>
  </si>
  <si>
    <t>Resource</t>
  </si>
  <si>
    <t>Conference</t>
  </si>
  <si>
    <t>MODELS</t>
  </si>
  <si>
    <t>Validating more thoroughly the property levels for a wider set of existing IMAs based on a survey of the modeling community.</t>
  </si>
  <si>
    <t>In addition, realizing the future scenarios, e.g., by building prototypes of the described IMAs, would allow us to get further insights.</t>
  </si>
  <si>
    <t>A future research avenue could be the potential use of the as_x0002_sessment grid as a blueprint for a feature model to configure IMAs as a product line.</t>
  </si>
  <si>
    <t>Along these lines, one could investigate trade-offs and dependencies among the different properties and their levels to get a better understanding of feature interactions in the feature model.</t>
  </si>
  <si>
    <t>Pasqualina Potena</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</si>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</sst>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0" fillId="4" fontId="1" numFmtId="1" xfId="0" applyAlignment="1" applyFont="1" applyNumberFormat="1">
      <alignment readingOrder="0" shrinkToFit="0"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Seems to be a secondary paper (e.g., look like a survey)</v>
      </c>
      <c r="V2" s="10" t="str">
        <f>'2'!V2</f>
        <v>(It is more a survey paper) To enable better understanding, comparison, and selection of exist_x0002_ing and future Intelligent Modeling Assistants (IMAs), we present a level-wise definition for the properties of the recently proposed Ref_x0002_erence Framework for Intelligent Modeling Assistance (RF-IMA). A level for a property exemplifies particular capabilities of an IMA to support intelligent modeling assistance, which increases the higher the level. The property levels are a first step towards a comprehensive assessment grid for IMAs, which eventually could lead to a certification process for IMAs. In general, existing IMAs score low for most properties, indicating that there is still tremendous potential to improve intelligent modeling assistance. Therefore, we describe three future scenarios of intelligent modeling assistance
that push the capabilities of IMAs further into unexplored areas.</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n.a.</v>
      </c>
      <c r="E3" s="13" t="str">
        <f t="shared" ref="E3:F3" si="2">K26</f>
        <v>AI/ML</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3</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#REF!</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0</v>
      </c>
      <c r="E16" s="26">
        <f>IF(OR(EXACT(C8,"Y")),1,0)</f>
        <v>1</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Model-Based Software Engineering</v>
      </c>
      <c r="D19" s="35" t="str">
        <f>K58</f>
        <v>Intelligent Modeling Assistance</v>
      </c>
      <c r="E19" s="35" t="str">
        <f>K59</f>
        <v>Integrated Development Environment</v>
      </c>
      <c r="F19" s="35" t="str">
        <f>K60</f>
        <v>Artificial Intelligence</v>
      </c>
      <c r="G19" s="35" t="str">
        <f>K61</f>
        <v>Feedback</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n.a.</v>
      </c>
      <c r="D25" s="62" t="str">
        <f>'1'!E$3</f>
        <v>n.a.</v>
      </c>
      <c r="E25" s="63" t="str">
        <f t="shared" ref="E25:E36" si="18">CONCATENATE(C25," ",D25)</f>
        <v>n.a. n.a.</v>
      </c>
      <c r="F25" s="63"/>
      <c r="G25" s="63" t="str">
        <f>IFERROR(__xludf.DUMMYFUNCTION("IFNA(UNIQUE(FILTER(E25:E36, E25:E36&lt;&gt;""n.a. n.a."")),""n.a."")"),"MDE n.a.")</f>
        <v>MDE n.a.</v>
      </c>
      <c r="H25" s="63"/>
      <c r="I25" s="63" t="str">
        <f>IFERROR(__xludf.DUMMYFUNCTION("IFERROR(SPLIT($G25,"" ""),"""")"),"MDE")</f>
        <v>MDE</v>
      </c>
      <c r="J25" s="63" t="str">
        <f>IFERROR(__xludf.DUMMYFUNCTION("""COMPUTED_VALUE"""),"n.a.")</f>
        <v>n.a.</v>
      </c>
      <c r="K25" s="64" t="str">
        <f t="shared" ref="K25:L25" si="17">IF(NOT(I25=""),I25,"n.a.")</f>
        <v>MDE</v>
      </c>
      <c r="L25" s="64" t="str">
        <f t="shared" si="17"/>
        <v>n.a.</v>
      </c>
      <c r="M25" s="65">
        <v>1.0</v>
      </c>
      <c r="N25" s="66"/>
      <c r="O25" s="66"/>
      <c r="P25" s="66"/>
      <c r="Q25" s="66"/>
      <c r="R25" s="66"/>
      <c r="S25" s="66"/>
      <c r="T25" s="66"/>
      <c r="U25" s="67"/>
      <c r="V25" s="67"/>
      <c r="W25" s="67"/>
      <c r="X25" s="51"/>
      <c r="Y25" s="51"/>
      <c r="Z25" s="51"/>
    </row>
    <row r="26">
      <c r="A26" s="68"/>
      <c r="B26" s="16">
        <v>2.0</v>
      </c>
      <c r="C26" s="62" t="str">
        <f>'1'!F$3</f>
        <v>n.a.</v>
      </c>
      <c r="D26" s="62" t="str">
        <f>'1'!G$3</f>
        <v>n.a.</v>
      </c>
      <c r="E26" s="69" t="str">
        <f t="shared" si="18"/>
        <v>n.a. n.a.</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MDE</v>
      </c>
      <c r="D28" s="72" t="str">
        <f>'2'!E$3</f>
        <v>n.a.</v>
      </c>
      <c r="E28" s="69" t="str">
        <f t="shared" si="18"/>
        <v>MDE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AI/ML</v>
      </c>
      <c r="D29" s="72" t="str">
        <f>'2'!G$3</f>
        <v>Resource</v>
      </c>
      <c r="E29" s="63" t="str">
        <f t="shared" si="18"/>
        <v>AI/ML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Model-Based Software Engineering</v>
      </c>
      <c r="D57" s="101"/>
      <c r="E57" s="101"/>
      <c r="F57" s="101"/>
      <c r="G57" s="86" t="str">
        <f>IFERROR(__xludf.DUMMYFUNCTION("IFNA(UNIQUE(FILTER(C57:C66, C57:C66&lt;&gt;""n.a."")),""n.a."")"),"Model-Based Software Engineering")</f>
        <v>Model-Based Software Engineering</v>
      </c>
      <c r="H57" s="101"/>
      <c r="I57" s="87" t="str">
        <f t="shared" si="27"/>
        <v>Model-Based Software Engineering</v>
      </c>
      <c r="J57" s="101"/>
      <c r="K57" s="88" t="str">
        <f t="shared" si="28"/>
        <v>Model-Based Software Engineering</v>
      </c>
      <c r="L57" s="102"/>
      <c r="M57" s="90">
        <v>1.0</v>
      </c>
      <c r="N57" s="66"/>
      <c r="O57" s="66"/>
      <c r="P57" s="66"/>
      <c r="Q57" s="66"/>
      <c r="R57" s="66"/>
      <c r="S57" s="66"/>
      <c r="T57" s="66"/>
      <c r="U57" s="67"/>
      <c r="V57" s="67"/>
      <c r="W57" s="67"/>
      <c r="X57" s="51"/>
      <c r="Y57" s="51"/>
      <c r="Z57" s="51"/>
    </row>
    <row r="58">
      <c r="A58" s="68"/>
      <c r="B58" s="16"/>
      <c r="C58" s="91" t="str">
        <f>IF(ISBLANK('1'!E19),"n.a.",'1'!E19)</f>
        <v>Intelligent Modeling Assistance</v>
      </c>
      <c r="D58" s="92"/>
      <c r="E58" s="92"/>
      <c r="F58" s="92"/>
      <c r="G58" s="92" t="str">
        <f>IFERROR(__xludf.DUMMYFUNCTION("""COMPUTED_VALUE"""),"Intelligent Modeling Assistance")</f>
        <v>Intelligent Modeling Assistance</v>
      </c>
      <c r="H58" s="92"/>
      <c r="I58" s="69" t="str">
        <f t="shared" si="27"/>
        <v>Intelligent Modeling Assistance</v>
      </c>
      <c r="J58" s="92"/>
      <c r="K58" s="70" t="str">
        <f t="shared" si="28"/>
        <v>Intelligent Modeling Assistance</v>
      </c>
      <c r="L58" s="93"/>
      <c r="M58" s="71">
        <v>2.0</v>
      </c>
      <c r="N58" s="59"/>
      <c r="O58" s="59"/>
      <c r="P58" s="59"/>
      <c r="Q58" s="59"/>
      <c r="R58" s="59"/>
      <c r="S58" s="59"/>
      <c r="T58" s="59"/>
      <c r="U58" s="60"/>
      <c r="V58" s="60"/>
      <c r="W58" s="60"/>
      <c r="X58" s="49"/>
      <c r="Y58" s="49"/>
      <c r="Z58" s="49"/>
    </row>
    <row r="59">
      <c r="A59" s="61"/>
      <c r="B59" s="21"/>
      <c r="C59" s="91" t="str">
        <f>IF(ISBLANK('1'!F19),"n.a.",'1'!F19)</f>
        <v>Integrated Development Environment</v>
      </c>
      <c r="D59" s="94"/>
      <c r="E59" s="94"/>
      <c r="F59" s="94"/>
      <c r="G59" s="94" t="str">
        <f>IFERROR(__xludf.DUMMYFUNCTION("""COMPUTED_VALUE"""),"Integrated Development Environment")</f>
        <v>Integrated Development Environment</v>
      </c>
      <c r="H59" s="94"/>
      <c r="I59" s="63" t="str">
        <f t="shared" si="27"/>
        <v>Integrated Development Environment</v>
      </c>
      <c r="J59" s="94"/>
      <c r="K59" s="64" t="str">
        <f t="shared" si="28"/>
        <v>Integrated Development Environment</v>
      </c>
      <c r="L59" s="95"/>
      <c r="M59" s="65">
        <v>3.0</v>
      </c>
      <c r="N59" s="66"/>
      <c r="O59" s="66"/>
      <c r="P59" s="66"/>
      <c r="Q59" s="66"/>
      <c r="R59" s="66"/>
      <c r="S59" s="66"/>
      <c r="T59" s="66"/>
      <c r="U59" s="67"/>
      <c r="V59" s="67"/>
      <c r="W59" s="67"/>
      <c r="X59" s="51"/>
      <c r="Y59" s="51"/>
      <c r="Z59" s="51"/>
    </row>
    <row r="60">
      <c r="A60" s="68"/>
      <c r="B60" s="16"/>
      <c r="C60" s="91" t="str">
        <f>IF(ISBLANK('1'!G19),"n.a.",'1'!G19)</f>
        <v>Artificial Intelligence</v>
      </c>
      <c r="D60" s="92"/>
      <c r="E60" s="92"/>
      <c r="F60" s="92"/>
      <c r="G60" s="92" t="str">
        <f>IFERROR(__xludf.DUMMYFUNCTION("""COMPUTED_VALUE"""),"Artificial Intelligence")</f>
        <v>Artificial Intelligence</v>
      </c>
      <c r="H60" s="92"/>
      <c r="I60" s="69" t="str">
        <f t="shared" si="27"/>
        <v>Artificial Intelligence</v>
      </c>
      <c r="J60" s="92"/>
      <c r="K60" s="70" t="str">
        <f t="shared" si="28"/>
        <v>Artificial Intelligence</v>
      </c>
      <c r="L60" s="93"/>
      <c r="M60" s="71">
        <v>4.0</v>
      </c>
      <c r="N60" s="59"/>
      <c r="O60" s="59"/>
      <c r="P60" s="59"/>
      <c r="Q60" s="59"/>
      <c r="R60" s="59"/>
      <c r="S60" s="59"/>
      <c r="T60" s="59"/>
      <c r="U60" s="60"/>
      <c r="V60" s="60"/>
      <c r="W60" s="60"/>
      <c r="X60" s="49"/>
      <c r="Y60" s="49"/>
      <c r="Z60" s="49"/>
    </row>
    <row r="61">
      <c r="A61" s="61"/>
      <c r="B61" s="21"/>
      <c r="C61" s="91" t="str">
        <f>IF(ISBLANK('1'!H19),"n.a.",'1'!H19)</f>
        <v>Feedback</v>
      </c>
      <c r="D61" s="94"/>
      <c r="E61" s="94"/>
      <c r="F61" s="94"/>
      <c r="G61" s="94" t="str">
        <f>IFERROR(__xludf.DUMMYFUNCTION("""COMPUTED_VALUE"""),"Feedback")</f>
        <v>Feedback</v>
      </c>
      <c r="H61" s="94"/>
      <c r="I61" s="63" t="str">
        <f t="shared" si="27"/>
        <v>Feedback</v>
      </c>
      <c r="J61" s="94"/>
      <c r="K61" s="64" t="str">
        <f t="shared" si="28"/>
        <v>Feedback</v>
      </c>
      <c r="L61" s="95"/>
      <c r="M61" s="65">
        <v>5.0</v>
      </c>
      <c r="N61" s="66"/>
      <c r="O61" s="66"/>
      <c r="P61" s="66"/>
      <c r="Q61" s="66"/>
      <c r="R61" s="66"/>
      <c r="S61" s="66"/>
      <c r="T61" s="66"/>
      <c r="U61" s="67"/>
      <c r="V61" s="67"/>
      <c r="W61" s="67"/>
      <c r="X61" s="51"/>
      <c r="Y61" s="51"/>
      <c r="Z61" s="51"/>
    </row>
    <row r="62">
      <c r="A62" s="68"/>
      <c r="B62" s="16"/>
      <c r="C62" s="96" t="str">
        <f>IF(ISBLANK('2'!D19),"n.a.",'2'!D19)</f>
        <v>Model-Based Software Engineering</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Intelligent Modeling Assistance</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Integrated Development Environment</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Artificial Intelligence</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Feedback</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Workshop</v>
      </c>
      <c r="D67" s="13" t="str">
        <f>'1'!E13</f>
        <v>MODELS-C</v>
      </c>
      <c r="E67" s="63" t="str">
        <f t="shared" ref="E67:E68" si="29">CONCATENATE(C67,"---",D67)</f>
        <v>Workshop---MODELS-C</v>
      </c>
      <c r="F67" s="63"/>
      <c r="G67" s="63" t="str">
        <f>IFERROR(__xludf.DUMMYFUNCTION("IFNA(UNIQUE(FILTER(E67:E68, E67:E68&lt;&gt;""n.a"")),""n.a."")"),"Workshop---MODELS-C")</f>
        <v>Workshop---MODELS-C</v>
      </c>
      <c r="H67" s="63"/>
      <c r="I67" s="63" t="str">
        <f>IFERROR(__xludf.DUMMYFUNCTION("IFERROR(SPLIT($G67,""---""),"""")"),"#REF!")</f>
        <v>#REF!</v>
      </c>
      <c r="J67" s="63"/>
      <c r="K67" s="64" t="str">
        <f t="shared" si="28"/>
        <v>#REF!</v>
      </c>
      <c r="L67" s="64" t="str">
        <f>IF(NOT(J67=""),J67,"n.a.")</f>
        <v>n.a.</v>
      </c>
      <c r="M67" s="65">
        <v>1.0</v>
      </c>
      <c r="N67" s="66"/>
      <c r="O67" s="66"/>
      <c r="P67" s="66"/>
      <c r="Q67" s="66"/>
      <c r="R67" s="66"/>
      <c r="S67" s="66"/>
      <c r="T67" s="66"/>
      <c r="U67" s="67"/>
      <c r="V67" s="67"/>
      <c r="W67" s="67"/>
      <c r="X67" s="51"/>
      <c r="Y67" s="51"/>
      <c r="Z67" s="51"/>
    </row>
    <row r="68">
      <c r="A68" s="75"/>
      <c r="B68" s="16">
        <v>2.0</v>
      </c>
      <c r="C68" s="26" t="str">
        <f>'2'!D13</f>
        <v>Conference</v>
      </c>
      <c r="D68" s="26" t="str">
        <f>'2'!E13</f>
        <v>MODELS</v>
      </c>
      <c r="E68" s="69" t="str">
        <f t="shared" si="29"/>
        <v>Conference---MODELS</v>
      </c>
      <c r="F68" s="69"/>
      <c r="G68" s="69" t="str">
        <f>IFERROR(__xludf.DUMMYFUNCTION("""COMPUTED_VALUE"""),"Conference---MODELS")</f>
        <v>Conference---MODELS</v>
      </c>
      <c r="H68" s="69"/>
      <c r="I68" s="69" t="str">
        <f>IFERROR(__xludf.DUMMYFUNCTION("IFERROR(SPLIT($G68,""---""),"""")"),"Conference")</f>
        <v>Conference</v>
      </c>
      <c r="J68" s="69" t="str">
        <f>IFERROR(__xludf.DUMMYFUNCTION("""COMPUTED_VALUE"""),"MODELS")</f>
        <v>MODELS</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c r="W3" s="117"/>
    </row>
    <row r="4">
      <c r="A4" s="108">
        <v>1.0</v>
      </c>
      <c r="B4" s="118">
        <v>2.0</v>
      </c>
      <c r="C4" s="119" t="s">
        <v>9</v>
      </c>
      <c r="D4" s="120" t="s">
        <v>34</v>
      </c>
      <c r="E4" s="121"/>
      <c r="F4" s="121"/>
      <c r="G4" s="121"/>
      <c r="H4" s="121"/>
      <c r="I4" s="121"/>
      <c r="J4" s="122"/>
      <c r="K4" s="123"/>
      <c r="L4" s="123"/>
      <c r="M4" s="123"/>
      <c r="N4" s="123"/>
      <c r="O4" s="123"/>
      <c r="P4" s="123"/>
      <c r="Q4" s="123"/>
      <c r="R4" s="123"/>
      <c r="S4" s="123"/>
      <c r="T4" s="123"/>
      <c r="U4" s="123"/>
      <c r="V4" s="124" t="s">
        <v>35</v>
      </c>
      <c r="W4" s="125"/>
    </row>
    <row r="5">
      <c r="A5" s="126">
        <v>1.0</v>
      </c>
      <c r="B5" s="127">
        <v>3.0</v>
      </c>
      <c r="C5" s="128" t="s">
        <v>10</v>
      </c>
      <c r="D5" s="129" t="s">
        <v>34</v>
      </c>
      <c r="E5" s="130"/>
      <c r="F5" s="130"/>
      <c r="G5" s="130"/>
      <c r="H5" s="130"/>
      <c r="I5" s="130"/>
      <c r="J5" s="122"/>
      <c r="K5" s="123"/>
      <c r="L5" s="123"/>
      <c r="M5" s="123"/>
      <c r="N5" s="123"/>
      <c r="O5" s="123"/>
      <c r="P5" s="123"/>
      <c r="Q5" s="123"/>
      <c r="R5" s="123"/>
      <c r="S5" s="123"/>
      <c r="T5" s="123"/>
      <c r="U5" s="123"/>
      <c r="V5" s="131" t="s">
        <v>35</v>
      </c>
      <c r="W5" s="132"/>
    </row>
    <row r="6">
      <c r="A6" s="108">
        <v>1.0</v>
      </c>
      <c r="B6" s="118">
        <v>4.0</v>
      </c>
      <c r="C6" s="119" t="s">
        <v>11</v>
      </c>
      <c r="D6" s="120" t="s">
        <v>34</v>
      </c>
      <c r="E6" s="130"/>
      <c r="F6" s="130"/>
      <c r="G6" s="130"/>
      <c r="H6" s="130"/>
      <c r="I6" s="130"/>
      <c r="J6" s="122"/>
      <c r="K6" s="123"/>
      <c r="L6" s="123"/>
      <c r="M6" s="123"/>
      <c r="N6" s="123"/>
      <c r="O6" s="123"/>
      <c r="P6" s="123"/>
      <c r="Q6" s="123"/>
      <c r="R6" s="123"/>
      <c r="S6" s="123"/>
      <c r="T6" s="123"/>
      <c r="U6" s="123"/>
      <c r="V6" s="133" t="s">
        <v>35</v>
      </c>
      <c r="W6" s="125"/>
    </row>
    <row r="7">
      <c r="A7" s="126">
        <v>1.0</v>
      </c>
      <c r="B7" s="134">
        <v>5.0</v>
      </c>
      <c r="C7" s="135" t="s">
        <v>12</v>
      </c>
      <c r="D7" s="136" t="s">
        <v>34</v>
      </c>
      <c r="E7" s="137"/>
      <c r="F7" s="137"/>
      <c r="G7" s="137"/>
      <c r="H7" s="137"/>
      <c r="I7" s="137"/>
      <c r="J7" s="122"/>
      <c r="K7" s="123"/>
      <c r="L7" s="123"/>
      <c r="M7" s="123"/>
      <c r="N7" s="123"/>
      <c r="O7" s="123"/>
      <c r="P7" s="123"/>
      <c r="Q7" s="123"/>
      <c r="R7" s="123"/>
      <c r="S7" s="123"/>
      <c r="T7" s="123"/>
      <c r="U7" s="123"/>
      <c r="V7" s="131" t="s">
        <v>35</v>
      </c>
      <c r="W7" s="132"/>
    </row>
    <row r="8">
      <c r="A8" s="108">
        <v>1.0</v>
      </c>
      <c r="B8" s="138">
        <v>6.0</v>
      </c>
      <c r="C8" s="139" t="s">
        <v>13</v>
      </c>
      <c r="D8" s="140" t="s">
        <v>36</v>
      </c>
      <c r="E8" s="137"/>
      <c r="F8" s="137"/>
      <c r="G8" s="137"/>
      <c r="H8" s="137"/>
      <c r="I8" s="137"/>
      <c r="J8" s="122"/>
      <c r="K8" s="123"/>
      <c r="L8" s="123"/>
      <c r="M8" s="123"/>
      <c r="N8" s="123"/>
      <c r="O8" s="123"/>
      <c r="P8" s="123"/>
      <c r="Q8" s="123"/>
      <c r="R8" s="123"/>
      <c r="S8" s="123"/>
      <c r="T8" s="123"/>
      <c r="U8" s="123"/>
      <c r="V8" s="133" t="s">
        <v>35</v>
      </c>
      <c r="W8" s="125"/>
    </row>
    <row r="9">
      <c r="A9" s="126">
        <v>1.0</v>
      </c>
      <c r="B9" s="134">
        <v>7.0</v>
      </c>
      <c r="C9" s="135" t="s">
        <v>14</v>
      </c>
      <c r="D9" s="136" t="s">
        <v>34</v>
      </c>
      <c r="E9" s="137"/>
      <c r="F9" s="137"/>
      <c r="G9" s="137"/>
      <c r="H9" s="137"/>
      <c r="I9" s="137"/>
      <c r="J9" s="122"/>
      <c r="K9" s="123"/>
      <c r="L9" s="123"/>
      <c r="M9" s="123"/>
      <c r="N9" s="123"/>
      <c r="O9" s="123"/>
      <c r="P9" s="123"/>
      <c r="Q9" s="123"/>
      <c r="R9" s="123"/>
      <c r="S9" s="123"/>
      <c r="T9" s="123"/>
      <c r="U9" s="123"/>
      <c r="V9" s="131" t="s">
        <v>35</v>
      </c>
      <c r="W9" s="132"/>
    </row>
    <row r="10">
      <c r="A10" s="108">
        <v>2.0</v>
      </c>
      <c r="B10" s="138">
        <v>8.0</v>
      </c>
      <c r="C10" s="138" t="s">
        <v>15</v>
      </c>
      <c r="D10" s="140">
        <v>3.0</v>
      </c>
      <c r="E10" s="141"/>
      <c r="F10" s="141"/>
      <c r="G10" s="141"/>
      <c r="H10" s="141"/>
      <c r="I10" s="141"/>
      <c r="J10" s="122"/>
      <c r="K10" s="142"/>
      <c r="L10" s="142"/>
      <c r="M10" s="142"/>
      <c r="N10" s="142"/>
      <c r="O10" s="142"/>
      <c r="P10" s="142"/>
      <c r="Q10" s="142"/>
      <c r="R10" s="142"/>
      <c r="S10" s="142"/>
      <c r="T10" s="142"/>
      <c r="U10" s="142"/>
      <c r="V10" s="133" t="s">
        <v>35</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35</v>
      </c>
      <c r="W11" s="146"/>
    </row>
    <row r="12">
      <c r="A12" s="108" t="s">
        <v>32</v>
      </c>
      <c r="B12" s="138">
        <v>10.0</v>
      </c>
      <c r="C12" s="138" t="s">
        <v>17</v>
      </c>
      <c r="D12" s="140" t="s">
        <v>38</v>
      </c>
      <c r="E12" s="140" t="s">
        <v>34</v>
      </c>
      <c r="F12" s="140" t="s">
        <v>34</v>
      </c>
      <c r="G12" s="140" t="s">
        <v>34</v>
      </c>
      <c r="H12" s="140" t="s">
        <v>34</v>
      </c>
      <c r="I12" s="141"/>
      <c r="J12" s="122"/>
      <c r="K12" s="123"/>
      <c r="L12" s="123"/>
      <c r="M12" s="123"/>
      <c r="N12" s="123"/>
      <c r="O12" s="123"/>
      <c r="P12" s="123"/>
      <c r="Q12" s="123"/>
      <c r="R12" s="123"/>
      <c r="S12" s="123"/>
      <c r="T12" s="123"/>
      <c r="U12" s="123"/>
      <c r="V12" s="133" t="s">
        <v>35</v>
      </c>
      <c r="W12" s="125"/>
    </row>
    <row r="13">
      <c r="A13" s="126">
        <v>3.0</v>
      </c>
      <c r="B13" s="134">
        <v>11.0</v>
      </c>
      <c r="C13" s="134" t="s">
        <v>18</v>
      </c>
      <c r="D13" s="136" t="s">
        <v>39</v>
      </c>
      <c r="E13" s="147" t="s">
        <v>40</v>
      </c>
      <c r="F13" s="148"/>
      <c r="G13" s="148"/>
      <c r="H13" s="141"/>
      <c r="I13" s="141"/>
      <c r="J13" s="122"/>
      <c r="K13" s="123"/>
      <c r="L13" s="123"/>
      <c r="M13" s="123"/>
      <c r="N13" s="123"/>
      <c r="O13" s="123"/>
      <c r="P13" s="123"/>
      <c r="Q13" s="123"/>
      <c r="R13" s="123"/>
      <c r="S13" s="123"/>
      <c r="T13" s="123"/>
      <c r="U13" s="123"/>
      <c r="V13" s="131" t="s">
        <v>35</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35</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35</v>
      </c>
      <c r="W15" s="132"/>
    </row>
    <row r="16">
      <c r="A16" s="108">
        <v>1.0</v>
      </c>
      <c r="B16" s="138">
        <v>14.0</v>
      </c>
      <c r="C16" s="138" t="s">
        <v>21</v>
      </c>
      <c r="D16" s="149" t="str">
        <f t="shared" si="1"/>
        <v>Y</v>
      </c>
      <c r="E16" s="150">
        <f t="shared" si="3"/>
        <v>0</v>
      </c>
      <c r="F16" s="150">
        <f>IF(OR(EXACT(D8,"Y")),1,0)</f>
        <v>1</v>
      </c>
      <c r="G16" s="150">
        <f t="shared" si="2"/>
        <v>1</v>
      </c>
      <c r="H16" s="151"/>
      <c r="I16" s="141"/>
      <c r="J16" s="122"/>
      <c r="K16" s="123"/>
      <c r="L16" s="123"/>
      <c r="M16" s="123"/>
      <c r="N16" s="123"/>
      <c r="O16" s="123"/>
      <c r="P16" s="123"/>
      <c r="Q16" s="123"/>
      <c r="R16" s="123"/>
      <c r="S16" s="123"/>
      <c r="T16" s="123"/>
      <c r="U16" s="123"/>
      <c r="V16" s="133" t="s">
        <v>35</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35</v>
      </c>
      <c r="W17" s="132"/>
    </row>
    <row r="18">
      <c r="A18" s="108">
        <v>3.0</v>
      </c>
      <c r="B18" s="155">
        <v>16.0</v>
      </c>
      <c r="C18" s="118" t="s">
        <v>23</v>
      </c>
      <c r="D18" s="120" t="s">
        <v>41</v>
      </c>
      <c r="E18" s="120" t="s">
        <v>34</v>
      </c>
      <c r="F18" s="120" t="s">
        <v>34</v>
      </c>
      <c r="G18" s="120" t="s">
        <v>34</v>
      </c>
      <c r="H18" s="120" t="s">
        <v>34</v>
      </c>
      <c r="I18" s="141"/>
      <c r="J18" s="122"/>
      <c r="K18" s="123"/>
      <c r="L18" s="123"/>
      <c r="M18" s="123"/>
      <c r="N18" s="123"/>
      <c r="O18" s="123"/>
      <c r="P18" s="123"/>
      <c r="Q18" s="123"/>
      <c r="R18" s="123"/>
      <c r="S18" s="123"/>
      <c r="T18" s="123"/>
      <c r="U18" s="123"/>
      <c r="V18" s="133" t="s">
        <v>35</v>
      </c>
      <c r="W18" s="125"/>
    </row>
    <row r="19">
      <c r="A19" s="126">
        <v>3.0</v>
      </c>
      <c r="B19" s="156">
        <v>17.0</v>
      </c>
      <c r="C19" s="156" t="s">
        <v>24</v>
      </c>
      <c r="D19" s="157" t="s">
        <v>42</v>
      </c>
      <c r="E19" s="158" t="s">
        <v>43</v>
      </c>
      <c r="F19" s="159" t="s">
        <v>44</v>
      </c>
      <c r="G19" s="159" t="s">
        <v>45</v>
      </c>
      <c r="H19" s="159" t="s">
        <v>46</v>
      </c>
      <c r="I19" s="159" t="s">
        <v>47</v>
      </c>
      <c r="J19" s="122"/>
      <c r="K19" s="160"/>
      <c r="L19" s="160"/>
      <c r="M19" s="160"/>
      <c r="N19" s="160"/>
      <c r="O19" s="160"/>
      <c r="P19" s="160"/>
      <c r="Q19" s="160"/>
      <c r="R19" s="160"/>
      <c r="S19" s="160"/>
      <c r="T19" s="160"/>
      <c r="U19" s="160"/>
      <c r="V19" s="161" t="s">
        <v>35</v>
      </c>
      <c r="W19" s="117"/>
    </row>
    <row r="20">
      <c r="A20" s="162"/>
      <c r="B20" s="162">
        <v>18.0</v>
      </c>
      <c r="C20" s="163" t="s">
        <v>25</v>
      </c>
      <c r="D20" s="164" t="str">
        <f>IF(OR(EQ(D14,"Y"),EQ(D15,"Y"),EQ(D16,"Y"),EQ(D17,"Y")),"Y","N")</f>
        <v>Y</v>
      </c>
      <c r="E20" s="165"/>
      <c r="F20" s="165"/>
      <c r="G20" s="165"/>
      <c r="H20" s="165"/>
      <c r="I20" s="165"/>
      <c r="J20" s="122"/>
      <c r="K20" s="160"/>
      <c r="L20" s="160"/>
      <c r="M20" s="160"/>
      <c r="N20" s="160"/>
      <c r="O20" s="160"/>
      <c r="P20" s="160"/>
      <c r="Q20" s="160"/>
      <c r="R20" s="160"/>
      <c r="S20" s="160"/>
      <c r="T20" s="160"/>
      <c r="U20" s="160"/>
      <c r="V20" s="112" t="s">
        <v>35</v>
      </c>
      <c r="W20" s="113"/>
    </row>
    <row r="21">
      <c r="A21" s="166">
        <v>4.0</v>
      </c>
      <c r="B21" s="167">
        <v>19.0</v>
      </c>
      <c r="C21" s="167" t="s">
        <v>48</v>
      </c>
      <c r="D21" s="168"/>
      <c r="E21" s="169"/>
      <c r="F21" s="169"/>
      <c r="G21" s="169"/>
      <c r="H21" s="169"/>
      <c r="I21" s="169"/>
      <c r="J21" s="169"/>
      <c r="K21" s="169"/>
      <c r="L21" s="169"/>
      <c r="M21" s="169"/>
      <c r="N21" s="169"/>
      <c r="O21" s="169"/>
      <c r="P21" s="169"/>
      <c r="Q21" s="169"/>
      <c r="R21" s="169"/>
      <c r="S21" s="169"/>
      <c r="T21" s="169"/>
      <c r="U21" s="169"/>
      <c r="V21" s="170"/>
      <c r="W21" s="171"/>
    </row>
    <row r="22">
      <c r="D22" s="172"/>
      <c r="E22" s="173"/>
      <c r="F22" s="173"/>
      <c r="G22" s="173"/>
      <c r="H22" s="173"/>
      <c r="I22" s="173"/>
      <c r="J22" s="173"/>
      <c r="K22" s="173"/>
      <c r="L22" s="173"/>
      <c r="M22" s="173"/>
      <c r="N22" s="173"/>
      <c r="O22" s="173"/>
      <c r="P22" s="173"/>
      <c r="Q22" s="173"/>
      <c r="R22" s="173"/>
      <c r="S22" s="173"/>
      <c r="T22" s="173"/>
      <c r="U22" s="173"/>
      <c r="V22" s="174"/>
      <c r="W22" s="175"/>
    </row>
    <row r="23">
      <c r="D23" s="172"/>
      <c r="E23" s="169"/>
      <c r="F23" s="169"/>
      <c r="G23" s="169"/>
      <c r="H23" s="169"/>
      <c r="I23" s="169"/>
      <c r="J23" s="169"/>
      <c r="K23" s="169"/>
      <c r="L23" s="169"/>
      <c r="M23" s="169"/>
      <c r="N23" s="169"/>
      <c r="O23" s="169"/>
      <c r="P23" s="169"/>
      <c r="Q23" s="169"/>
      <c r="R23" s="169"/>
      <c r="S23" s="169"/>
      <c r="T23" s="169"/>
      <c r="U23" s="169"/>
      <c r="V23" s="170"/>
      <c r="W23" s="175"/>
    </row>
    <row r="24">
      <c r="D24" s="172"/>
      <c r="E24" s="173"/>
      <c r="F24" s="173"/>
      <c r="G24" s="173"/>
      <c r="H24" s="173"/>
      <c r="I24" s="173"/>
      <c r="J24" s="173"/>
      <c r="K24" s="173"/>
      <c r="L24" s="173"/>
      <c r="M24" s="173"/>
      <c r="N24" s="173"/>
      <c r="O24" s="173"/>
      <c r="P24" s="173"/>
      <c r="Q24" s="173"/>
      <c r="R24" s="173"/>
      <c r="S24" s="173"/>
      <c r="T24" s="173"/>
      <c r="U24" s="173"/>
      <c r="V24" s="174"/>
      <c r="W24" s="175"/>
    </row>
    <row r="25">
      <c r="A25" s="176"/>
      <c r="B25" s="176"/>
      <c r="C25" s="177" t="s">
        <v>49</v>
      </c>
      <c r="D25" s="177" t="s">
        <v>50</v>
      </c>
      <c r="J25" s="24"/>
      <c r="K25" s="24"/>
      <c r="L25" s="24"/>
      <c r="M25" s="24"/>
      <c r="N25" s="24"/>
      <c r="O25" s="24"/>
      <c r="P25" s="24"/>
      <c r="Q25" s="24"/>
      <c r="R25" s="24"/>
      <c r="S25" s="24"/>
      <c r="T25" s="24"/>
      <c r="U25" s="24"/>
      <c r="V25" s="24"/>
      <c r="W25" s="24"/>
    </row>
    <row r="26">
      <c r="A26" s="178" t="s">
        <v>51</v>
      </c>
      <c r="B26" s="178"/>
      <c r="C26" s="179"/>
      <c r="D26" s="180"/>
      <c r="E26" s="180"/>
      <c r="F26" s="180"/>
      <c r="G26" s="180"/>
      <c r="H26" s="180"/>
      <c r="I26" s="180"/>
      <c r="J26" s="180"/>
      <c r="K26" s="180"/>
      <c r="L26" s="180"/>
      <c r="M26" s="180"/>
      <c r="N26" s="180"/>
      <c r="O26" s="180"/>
      <c r="P26" s="180"/>
      <c r="Q26" s="180"/>
      <c r="R26" s="180"/>
      <c r="S26" s="180"/>
      <c r="T26" s="180"/>
      <c r="U26" s="180"/>
      <c r="V26" s="181"/>
      <c r="W26" s="182"/>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c r="W27" s="186"/>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c r="W28" s="186"/>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c r="W29" s="186"/>
    </row>
    <row r="30">
      <c r="A30" s="187"/>
      <c r="B30" s="188"/>
      <c r="C30" s="189"/>
      <c r="D30" s="190"/>
      <c r="E30" s="191"/>
      <c r="F30" s="191"/>
      <c r="G30" s="191"/>
      <c r="H30" s="191"/>
      <c r="I30" s="191"/>
      <c r="J30" s="113"/>
      <c r="K30" s="113"/>
      <c r="L30" s="113"/>
      <c r="M30" s="113"/>
      <c r="N30" s="113"/>
      <c r="O30" s="113"/>
      <c r="P30" s="113"/>
      <c r="Q30" s="113"/>
      <c r="R30" s="113"/>
      <c r="S30" s="113"/>
      <c r="T30" s="113"/>
      <c r="U30" s="113"/>
      <c r="V30" s="113"/>
      <c r="W30" s="113"/>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c r="W31" s="117"/>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c r="W32" s="113"/>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c r="W33" s="117"/>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c r="W34" s="113"/>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60</v>
      </c>
    </row>
    <row r="3">
      <c r="B3" s="114"/>
      <c r="C3" s="114"/>
      <c r="D3" s="115" t="s">
        <v>61</v>
      </c>
      <c r="E3" s="115" t="s">
        <v>34</v>
      </c>
      <c r="F3" s="115" t="s">
        <v>62</v>
      </c>
      <c r="G3" s="115" t="s">
        <v>63</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2">
        <v>2.0</v>
      </c>
      <c r="C4" s="203" t="s">
        <v>9</v>
      </c>
      <c r="D4" s="120" t="s">
        <v>34</v>
      </c>
      <c r="E4" s="204"/>
      <c r="F4" s="204"/>
      <c r="G4" s="204"/>
      <c r="H4" s="204"/>
      <c r="I4" s="204"/>
      <c r="J4" s="205"/>
      <c r="K4" s="205"/>
      <c r="L4" s="205"/>
      <c r="M4" s="205"/>
      <c r="N4" s="205"/>
      <c r="O4" s="205"/>
      <c r="P4" s="205"/>
      <c r="Q4" s="205"/>
      <c r="R4" s="205"/>
      <c r="S4" s="205"/>
      <c r="T4" s="205"/>
      <c r="U4" s="205"/>
      <c r="V4" s="206" t="s">
        <v>35</v>
      </c>
    </row>
    <row r="5">
      <c r="A5" s="126">
        <v>1.0</v>
      </c>
      <c r="B5" s="207">
        <v>3.0</v>
      </c>
      <c r="C5" s="208" t="s">
        <v>10</v>
      </c>
      <c r="D5" s="129" t="s">
        <v>34</v>
      </c>
      <c r="E5" s="209"/>
      <c r="F5" s="209"/>
      <c r="G5" s="209"/>
      <c r="H5" s="209"/>
      <c r="I5" s="209"/>
      <c r="J5" s="210"/>
      <c r="K5" s="210"/>
      <c r="L5" s="210"/>
      <c r="M5" s="210"/>
      <c r="N5" s="210"/>
      <c r="O5" s="210"/>
      <c r="P5" s="210"/>
      <c r="Q5" s="210"/>
      <c r="R5" s="210"/>
      <c r="S5" s="210"/>
      <c r="T5" s="210"/>
      <c r="U5" s="210"/>
      <c r="V5" s="161" t="s">
        <v>35</v>
      </c>
    </row>
    <row r="6">
      <c r="A6" s="108">
        <v>1.0</v>
      </c>
      <c r="B6" s="202">
        <v>4.0</v>
      </c>
      <c r="C6" s="203" t="s">
        <v>11</v>
      </c>
      <c r="D6" s="120" t="s">
        <v>34</v>
      </c>
      <c r="E6" s="209"/>
      <c r="F6" s="209"/>
      <c r="G6" s="209"/>
      <c r="H6" s="209"/>
      <c r="I6" s="209"/>
      <c r="J6" s="210"/>
      <c r="K6" s="210"/>
      <c r="L6" s="210"/>
      <c r="M6" s="210"/>
      <c r="N6" s="210"/>
      <c r="O6" s="210"/>
      <c r="P6" s="210"/>
      <c r="Q6" s="210"/>
      <c r="R6" s="210"/>
      <c r="S6" s="210"/>
      <c r="T6" s="210"/>
      <c r="U6" s="210"/>
      <c r="V6" s="206" t="s">
        <v>35</v>
      </c>
    </row>
    <row r="7">
      <c r="A7" s="126">
        <v>1.0</v>
      </c>
      <c r="B7" s="211">
        <v>5.0</v>
      </c>
      <c r="C7" s="212" t="s">
        <v>12</v>
      </c>
      <c r="D7" s="136" t="s">
        <v>34</v>
      </c>
      <c r="E7" s="213"/>
      <c r="F7" s="213"/>
      <c r="G7" s="213"/>
      <c r="H7" s="213"/>
      <c r="I7" s="213"/>
      <c r="J7" s="210"/>
      <c r="K7" s="210"/>
      <c r="L7" s="210"/>
      <c r="M7" s="210"/>
      <c r="N7" s="210"/>
      <c r="O7" s="210"/>
      <c r="P7" s="210"/>
      <c r="Q7" s="210"/>
      <c r="R7" s="210"/>
      <c r="S7" s="210"/>
      <c r="T7" s="210"/>
      <c r="U7" s="210"/>
      <c r="V7" s="161" t="s">
        <v>35</v>
      </c>
    </row>
    <row r="8">
      <c r="A8" s="108">
        <v>1.0</v>
      </c>
      <c r="B8" s="214">
        <v>6.0</v>
      </c>
      <c r="C8" s="215" t="s">
        <v>13</v>
      </c>
      <c r="D8" s="140" t="s">
        <v>36</v>
      </c>
      <c r="E8" s="213"/>
      <c r="F8" s="213"/>
      <c r="G8" s="213"/>
      <c r="H8" s="213"/>
      <c r="I8" s="213"/>
      <c r="J8" s="210"/>
      <c r="K8" s="210"/>
      <c r="L8" s="210"/>
      <c r="M8" s="210"/>
      <c r="N8" s="210"/>
      <c r="O8" s="210"/>
      <c r="P8" s="210"/>
      <c r="Q8" s="210"/>
      <c r="R8" s="210"/>
      <c r="S8" s="210"/>
      <c r="T8" s="210"/>
      <c r="U8" s="210"/>
      <c r="V8" s="206" t="s">
        <v>35</v>
      </c>
    </row>
    <row r="9">
      <c r="A9" s="126">
        <v>1.0</v>
      </c>
      <c r="B9" s="211">
        <v>7.0</v>
      </c>
      <c r="C9" s="212" t="s">
        <v>14</v>
      </c>
      <c r="D9" s="136" t="s">
        <v>34</v>
      </c>
      <c r="E9" s="213"/>
      <c r="F9" s="213"/>
      <c r="G9" s="213"/>
      <c r="H9" s="213"/>
      <c r="I9" s="213"/>
      <c r="J9" s="210"/>
      <c r="K9" s="210"/>
      <c r="L9" s="210"/>
      <c r="M9" s="210"/>
      <c r="N9" s="210"/>
      <c r="O9" s="210"/>
      <c r="P9" s="210"/>
      <c r="Q9" s="210"/>
      <c r="R9" s="210"/>
      <c r="S9" s="210"/>
      <c r="T9" s="210"/>
      <c r="U9" s="210"/>
      <c r="V9" s="161" t="s">
        <v>35</v>
      </c>
    </row>
    <row r="10">
      <c r="A10" s="108">
        <v>2.0</v>
      </c>
      <c r="B10" s="214">
        <v>8.0</v>
      </c>
      <c r="C10" s="214" t="s">
        <v>15</v>
      </c>
      <c r="D10" s="140">
        <v>3.0</v>
      </c>
      <c r="E10" s="216"/>
      <c r="F10" s="216"/>
      <c r="G10" s="216"/>
      <c r="H10" s="216"/>
      <c r="I10" s="216"/>
      <c r="J10" s="205"/>
      <c r="K10" s="205"/>
      <c r="L10" s="205"/>
      <c r="M10" s="205"/>
      <c r="N10" s="205"/>
      <c r="O10" s="205"/>
      <c r="P10" s="205"/>
      <c r="Q10" s="205"/>
      <c r="R10" s="205"/>
      <c r="S10" s="205"/>
      <c r="T10" s="205"/>
      <c r="U10" s="205"/>
      <c r="V10" s="206" t="s">
        <v>35</v>
      </c>
    </row>
    <row r="11">
      <c r="A11" s="126">
        <v>2.0</v>
      </c>
      <c r="B11" s="211">
        <v>9.0</v>
      </c>
      <c r="C11" s="217" t="s">
        <v>16</v>
      </c>
      <c r="D11" s="145" t="s">
        <v>34</v>
      </c>
      <c r="E11" s="216"/>
      <c r="F11" s="216"/>
      <c r="G11" s="216"/>
      <c r="H11" s="216"/>
      <c r="I11" s="216"/>
      <c r="J11" s="205"/>
      <c r="K11" s="205"/>
      <c r="L11" s="205"/>
      <c r="M11" s="205"/>
      <c r="N11" s="205"/>
      <c r="O11" s="205"/>
      <c r="P11" s="205"/>
      <c r="Q11" s="205"/>
      <c r="R11" s="205"/>
      <c r="S11" s="205"/>
      <c r="T11" s="205"/>
      <c r="U11" s="205"/>
      <c r="V11" s="161" t="s">
        <v>35</v>
      </c>
    </row>
    <row r="12">
      <c r="A12" s="108" t="s">
        <v>32</v>
      </c>
      <c r="B12" s="214">
        <v>10.0</v>
      </c>
      <c r="C12" s="214" t="s">
        <v>17</v>
      </c>
      <c r="D12" s="140" t="s">
        <v>38</v>
      </c>
      <c r="E12" s="218" t="s">
        <v>34</v>
      </c>
      <c r="F12" s="218" t="s">
        <v>34</v>
      </c>
      <c r="G12" s="218" t="s">
        <v>34</v>
      </c>
      <c r="H12" s="218" t="s">
        <v>34</v>
      </c>
      <c r="I12" s="216"/>
      <c r="J12" s="205"/>
      <c r="K12" s="205"/>
      <c r="L12" s="205"/>
      <c r="M12" s="205"/>
      <c r="N12" s="205"/>
      <c r="O12" s="205"/>
      <c r="P12" s="205"/>
      <c r="Q12" s="205"/>
      <c r="R12" s="205"/>
      <c r="S12" s="205"/>
      <c r="T12" s="205"/>
      <c r="U12" s="205"/>
      <c r="V12" s="206" t="s">
        <v>35</v>
      </c>
    </row>
    <row r="13">
      <c r="A13" s="126">
        <v>3.0</v>
      </c>
      <c r="B13" s="211">
        <v>11.0</v>
      </c>
      <c r="C13" s="211" t="s">
        <v>18</v>
      </c>
      <c r="D13" s="136" t="s">
        <v>64</v>
      </c>
      <c r="E13" s="219" t="s">
        <v>65</v>
      </c>
      <c r="F13" s="220"/>
      <c r="G13" s="220"/>
      <c r="H13" s="216"/>
      <c r="I13" s="216"/>
      <c r="J13" s="205"/>
      <c r="K13" s="205"/>
      <c r="L13" s="205"/>
      <c r="M13" s="205"/>
      <c r="N13" s="205"/>
      <c r="O13" s="205"/>
      <c r="P13" s="205"/>
      <c r="Q13" s="205"/>
      <c r="R13" s="205"/>
      <c r="S13" s="205"/>
      <c r="T13" s="205"/>
      <c r="U13" s="205"/>
      <c r="V13" s="161" t="s">
        <v>35</v>
      </c>
    </row>
    <row r="14">
      <c r="A14" s="108">
        <v>1.0</v>
      </c>
      <c r="B14" s="214">
        <v>12.0</v>
      </c>
      <c r="C14" s="214" t="s">
        <v>19</v>
      </c>
      <c r="D14" s="149"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35</v>
      </c>
    </row>
    <row r="15">
      <c r="A15" s="126">
        <v>1.0</v>
      </c>
      <c r="B15" s="211">
        <v>13.0</v>
      </c>
      <c r="C15" s="211" t="s">
        <v>20</v>
      </c>
      <c r="D15" s="149" t="str">
        <f t="shared" si="1"/>
        <v>N</v>
      </c>
      <c r="E15" s="224">
        <f t="shared" ref="E15:E16" si="3">IF(OR(EXACT(D4,"Y")),1,0)</f>
        <v>0</v>
      </c>
      <c r="F15" s="225">
        <f>IF(OR(EXACT(D6,"Y")),1,0)</f>
        <v>0</v>
      </c>
      <c r="G15" s="225">
        <f t="shared" si="2"/>
        <v>0</v>
      </c>
      <c r="H15" s="223"/>
      <c r="I15" s="216"/>
      <c r="J15" s="205"/>
      <c r="K15" s="205"/>
      <c r="L15" s="205"/>
      <c r="M15" s="205"/>
      <c r="N15" s="205"/>
      <c r="O15" s="205"/>
      <c r="P15" s="205"/>
      <c r="Q15" s="205"/>
      <c r="R15" s="205"/>
      <c r="S15" s="205"/>
      <c r="T15" s="205"/>
      <c r="U15" s="205"/>
      <c r="V15" s="161" t="s">
        <v>35</v>
      </c>
    </row>
    <row r="16">
      <c r="A16" s="108">
        <v>1.0</v>
      </c>
      <c r="B16" s="214">
        <v>14.0</v>
      </c>
      <c r="C16" s="214" t="s">
        <v>21</v>
      </c>
      <c r="D16" s="149" t="str">
        <f t="shared" si="1"/>
        <v>Y</v>
      </c>
      <c r="E16" s="221">
        <f t="shared" si="3"/>
        <v>0</v>
      </c>
      <c r="F16" s="222">
        <f>IF(OR(EXACT(D8,"Y")),1,0)</f>
        <v>1</v>
      </c>
      <c r="G16" s="222">
        <f t="shared" si="2"/>
        <v>1</v>
      </c>
      <c r="H16" s="223"/>
      <c r="I16" s="216"/>
      <c r="J16" s="205"/>
      <c r="K16" s="205"/>
      <c r="L16" s="205"/>
      <c r="M16" s="205"/>
      <c r="N16" s="205"/>
      <c r="O16" s="205"/>
      <c r="P16" s="205"/>
      <c r="Q16" s="205"/>
      <c r="R16" s="205"/>
      <c r="S16" s="205"/>
      <c r="T16" s="205"/>
      <c r="U16" s="205"/>
      <c r="V16" s="206" t="s">
        <v>35</v>
      </c>
    </row>
    <row r="17">
      <c r="A17" s="126">
        <v>1.0</v>
      </c>
      <c r="B17" s="211">
        <v>15.0</v>
      </c>
      <c r="C17" s="211" t="s">
        <v>22</v>
      </c>
      <c r="D17" s="153"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35</v>
      </c>
    </row>
    <row r="18">
      <c r="A18" s="108">
        <v>3.0</v>
      </c>
      <c r="B18" s="227">
        <v>16.0</v>
      </c>
      <c r="C18" s="202" t="s">
        <v>23</v>
      </c>
      <c r="D18" s="228" t="s">
        <v>34</v>
      </c>
      <c r="E18" s="228" t="s">
        <v>34</v>
      </c>
      <c r="F18" s="228" t="s">
        <v>34</v>
      </c>
      <c r="G18" s="228" t="s">
        <v>34</v>
      </c>
      <c r="H18" s="228" t="s">
        <v>34</v>
      </c>
      <c r="I18" s="216"/>
      <c r="J18" s="205"/>
      <c r="K18" s="205"/>
      <c r="L18" s="205"/>
      <c r="M18" s="205"/>
      <c r="N18" s="205"/>
      <c r="O18" s="205"/>
      <c r="P18" s="205"/>
      <c r="Q18" s="205"/>
      <c r="R18" s="205"/>
      <c r="S18" s="205"/>
      <c r="T18" s="205"/>
      <c r="U18" s="205"/>
      <c r="V18" s="206" t="s">
        <v>35</v>
      </c>
    </row>
    <row r="19">
      <c r="A19" s="126">
        <v>3.0</v>
      </c>
      <c r="B19" s="156">
        <v>17.0</v>
      </c>
      <c r="C19" s="156" t="s">
        <v>24</v>
      </c>
      <c r="D19" s="157" t="s">
        <v>42</v>
      </c>
      <c r="E19" s="229" t="s">
        <v>43</v>
      </c>
      <c r="F19" s="230" t="s">
        <v>44</v>
      </c>
      <c r="G19" s="230" t="s">
        <v>45</v>
      </c>
      <c r="H19" s="230" t="s">
        <v>46</v>
      </c>
      <c r="I19" s="231"/>
      <c r="J19" s="232"/>
      <c r="K19" s="232"/>
      <c r="L19" s="232"/>
      <c r="M19" s="232"/>
      <c r="N19" s="232"/>
      <c r="O19" s="232"/>
      <c r="P19" s="232"/>
      <c r="Q19" s="232"/>
      <c r="R19" s="232"/>
      <c r="S19" s="232"/>
      <c r="T19" s="232"/>
      <c r="U19" s="232"/>
      <c r="V19" s="233" t="s">
        <v>35</v>
      </c>
    </row>
    <row r="20">
      <c r="A20" s="162"/>
      <c r="B20" s="162">
        <v>18.0</v>
      </c>
      <c r="C20" s="163" t="s">
        <v>25</v>
      </c>
      <c r="D20" s="164" t="str">
        <f>IF(OR(EQ(D14,"Y"),EQ(D15,"Y"),EQ(D16,"Y"),EQ(D17,"Y")),"Y","N")</f>
        <v>Y</v>
      </c>
      <c r="E20" s="234"/>
      <c r="F20" s="234"/>
      <c r="G20" s="234"/>
      <c r="H20" s="234"/>
      <c r="I20" s="234"/>
      <c r="J20" s="235"/>
      <c r="K20" s="235"/>
      <c r="L20" s="235"/>
      <c r="M20" s="235"/>
      <c r="N20" s="235"/>
      <c r="O20" s="235"/>
      <c r="P20" s="235"/>
      <c r="Q20" s="235"/>
      <c r="R20" s="235"/>
      <c r="S20" s="235"/>
      <c r="T20" s="235"/>
      <c r="U20" s="235"/>
      <c r="V20" s="206" t="s">
        <v>35</v>
      </c>
    </row>
    <row r="21">
      <c r="A21" s="166">
        <v>4.0</v>
      </c>
      <c r="B21" s="167">
        <v>19.0</v>
      </c>
      <c r="C21" s="167" t="s">
        <v>48</v>
      </c>
      <c r="D21" s="168" t="s">
        <v>66</v>
      </c>
      <c r="E21" s="169"/>
      <c r="F21" s="169"/>
      <c r="G21" s="169"/>
      <c r="H21" s="169"/>
      <c r="I21" s="169"/>
      <c r="J21" s="169"/>
      <c r="K21" s="169"/>
      <c r="L21" s="169"/>
      <c r="M21" s="169"/>
      <c r="N21" s="169"/>
      <c r="O21" s="169"/>
      <c r="P21" s="169"/>
      <c r="Q21" s="169"/>
      <c r="R21" s="169"/>
      <c r="S21" s="169"/>
      <c r="T21" s="169"/>
      <c r="U21" s="169"/>
      <c r="V21" s="170"/>
    </row>
    <row r="22">
      <c r="D22" s="168" t="s">
        <v>67</v>
      </c>
      <c r="E22" s="173"/>
      <c r="F22" s="173"/>
      <c r="G22" s="173"/>
      <c r="H22" s="173"/>
      <c r="I22" s="173"/>
      <c r="J22" s="173"/>
      <c r="K22" s="173"/>
      <c r="L22" s="173"/>
      <c r="M22" s="173"/>
      <c r="N22" s="173"/>
      <c r="O22" s="173"/>
      <c r="P22" s="173"/>
      <c r="Q22" s="173"/>
      <c r="R22" s="173"/>
      <c r="S22" s="173"/>
      <c r="T22" s="173"/>
      <c r="U22" s="173"/>
      <c r="V22" s="174"/>
    </row>
    <row r="23">
      <c r="D23" s="168" t="s">
        <v>68</v>
      </c>
      <c r="E23" s="169"/>
      <c r="F23" s="169"/>
      <c r="G23" s="169"/>
      <c r="H23" s="169"/>
      <c r="I23" s="169"/>
      <c r="J23" s="169"/>
      <c r="K23" s="169"/>
      <c r="L23" s="169"/>
      <c r="M23" s="169"/>
      <c r="N23" s="169"/>
      <c r="O23" s="169"/>
      <c r="P23" s="169"/>
      <c r="Q23" s="169"/>
      <c r="R23" s="169"/>
      <c r="S23" s="169"/>
      <c r="T23" s="169"/>
      <c r="U23" s="169"/>
      <c r="V23" s="170"/>
    </row>
    <row r="24">
      <c r="D24" s="168" t="s">
        <v>69</v>
      </c>
      <c r="E24" s="173"/>
      <c r="F24" s="173"/>
      <c r="G24" s="173"/>
      <c r="H24" s="173"/>
      <c r="I24" s="173"/>
      <c r="J24" s="173"/>
      <c r="K24" s="173"/>
      <c r="L24" s="173"/>
      <c r="M24" s="173"/>
      <c r="N24" s="173"/>
      <c r="O24" s="173"/>
      <c r="P24" s="173"/>
      <c r="Q24" s="173"/>
      <c r="R24" s="173"/>
      <c r="S24" s="173"/>
      <c r="T24" s="173"/>
      <c r="U24" s="173"/>
      <c r="V24" s="174"/>
    </row>
    <row r="25">
      <c r="A25" s="176"/>
      <c r="B25" s="176"/>
      <c r="C25" s="177" t="s">
        <v>49</v>
      </c>
      <c r="D25" s="177" t="s">
        <v>70</v>
      </c>
      <c r="J25" s="24"/>
      <c r="K25" s="24"/>
      <c r="L25" s="24"/>
      <c r="M25" s="24"/>
      <c r="N25" s="24"/>
      <c r="O25" s="24"/>
      <c r="P25" s="24"/>
      <c r="Q25" s="24"/>
      <c r="R25" s="24"/>
      <c r="S25" s="24"/>
      <c r="T25" s="24"/>
      <c r="U25" s="24"/>
      <c r="V25" s="24"/>
    </row>
    <row r="26">
      <c r="A26" s="178" t="s">
        <v>51</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71</v>
      </c>
    </row>
    <row r="3">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2">
        <v>2.0</v>
      </c>
      <c r="C4" s="203" t="s">
        <v>9</v>
      </c>
      <c r="D4" s="120" t="s">
        <v>34</v>
      </c>
      <c r="E4" s="204"/>
      <c r="F4" s="204"/>
      <c r="G4" s="204"/>
      <c r="H4" s="204"/>
      <c r="I4" s="204"/>
      <c r="J4" s="205"/>
      <c r="K4" s="205"/>
      <c r="L4" s="205"/>
      <c r="M4" s="205"/>
      <c r="N4" s="205"/>
      <c r="O4" s="205"/>
      <c r="P4" s="205"/>
      <c r="Q4" s="205"/>
      <c r="R4" s="205"/>
      <c r="S4" s="205"/>
      <c r="T4" s="205"/>
      <c r="U4" s="205"/>
      <c r="V4" s="206" t="s">
        <v>35</v>
      </c>
    </row>
    <row r="5">
      <c r="A5" s="126">
        <v>1.0</v>
      </c>
      <c r="B5" s="207">
        <v>3.0</v>
      </c>
      <c r="C5" s="208" t="s">
        <v>10</v>
      </c>
      <c r="D5" s="129" t="s">
        <v>34</v>
      </c>
      <c r="E5" s="209"/>
      <c r="F5" s="209"/>
      <c r="G5" s="209"/>
      <c r="H5" s="209"/>
      <c r="I5" s="209"/>
      <c r="J5" s="210"/>
      <c r="K5" s="210"/>
      <c r="L5" s="210"/>
      <c r="M5" s="210"/>
      <c r="N5" s="210"/>
      <c r="O5" s="210"/>
      <c r="P5" s="210"/>
      <c r="Q5" s="210"/>
      <c r="R5" s="210"/>
      <c r="S5" s="210"/>
      <c r="T5" s="210"/>
      <c r="U5" s="210"/>
      <c r="V5" s="161" t="s">
        <v>35</v>
      </c>
    </row>
    <row r="6">
      <c r="A6" s="108">
        <v>1.0</v>
      </c>
      <c r="B6" s="202">
        <v>4.0</v>
      </c>
      <c r="C6" s="203" t="s">
        <v>11</v>
      </c>
      <c r="D6" s="120" t="s">
        <v>34</v>
      </c>
      <c r="E6" s="209"/>
      <c r="F6" s="209"/>
      <c r="G6" s="209"/>
      <c r="H6" s="209"/>
      <c r="I6" s="209"/>
      <c r="J6" s="210"/>
      <c r="K6" s="210"/>
      <c r="L6" s="210"/>
      <c r="M6" s="210"/>
      <c r="N6" s="210"/>
      <c r="O6" s="210"/>
      <c r="P6" s="210"/>
      <c r="Q6" s="210"/>
      <c r="R6" s="210"/>
      <c r="S6" s="210"/>
      <c r="T6" s="210"/>
      <c r="U6" s="210"/>
      <c r="V6" s="206" t="s">
        <v>35</v>
      </c>
    </row>
    <row r="7">
      <c r="A7" s="126">
        <v>1.0</v>
      </c>
      <c r="B7" s="211">
        <v>5.0</v>
      </c>
      <c r="C7" s="212" t="s">
        <v>12</v>
      </c>
      <c r="D7" s="136" t="s">
        <v>34</v>
      </c>
      <c r="E7" s="213"/>
      <c r="F7" s="213"/>
      <c r="G7" s="213"/>
      <c r="H7" s="213"/>
      <c r="I7" s="213"/>
      <c r="J7" s="210"/>
      <c r="K7" s="210"/>
      <c r="L7" s="210"/>
      <c r="M7" s="210"/>
      <c r="N7" s="210"/>
      <c r="O7" s="210"/>
      <c r="P7" s="210"/>
      <c r="Q7" s="210"/>
      <c r="R7" s="210"/>
      <c r="S7" s="210"/>
      <c r="T7" s="210"/>
      <c r="U7" s="210"/>
      <c r="V7" s="161" t="s">
        <v>35</v>
      </c>
    </row>
    <row r="8">
      <c r="A8" s="108">
        <v>1.0</v>
      </c>
      <c r="B8" s="214">
        <v>6.0</v>
      </c>
      <c r="C8" s="215" t="s">
        <v>13</v>
      </c>
      <c r="D8" s="140" t="s">
        <v>34</v>
      </c>
      <c r="E8" s="213"/>
      <c r="F8" s="213"/>
      <c r="G8" s="213"/>
      <c r="H8" s="213"/>
      <c r="I8" s="213"/>
      <c r="J8" s="210"/>
      <c r="K8" s="210"/>
      <c r="L8" s="210"/>
      <c r="M8" s="210"/>
      <c r="N8" s="210"/>
      <c r="O8" s="210"/>
      <c r="P8" s="210"/>
      <c r="Q8" s="210"/>
      <c r="R8" s="210"/>
      <c r="S8" s="210"/>
      <c r="T8" s="210"/>
      <c r="U8" s="210"/>
      <c r="V8" s="206" t="s">
        <v>35</v>
      </c>
    </row>
    <row r="9">
      <c r="A9" s="126">
        <v>1.0</v>
      </c>
      <c r="B9" s="211">
        <v>7.0</v>
      </c>
      <c r="C9" s="212" t="s">
        <v>14</v>
      </c>
      <c r="D9" s="136" t="s">
        <v>34</v>
      </c>
      <c r="E9" s="213"/>
      <c r="F9" s="213"/>
      <c r="G9" s="213"/>
      <c r="H9" s="213"/>
      <c r="I9" s="213"/>
      <c r="J9" s="210"/>
      <c r="K9" s="210"/>
      <c r="L9" s="210"/>
      <c r="M9" s="210"/>
      <c r="N9" s="210"/>
      <c r="O9" s="210"/>
      <c r="P9" s="210"/>
      <c r="Q9" s="210"/>
      <c r="R9" s="210"/>
      <c r="S9" s="210"/>
      <c r="T9" s="210"/>
      <c r="U9" s="210"/>
      <c r="V9" s="161" t="s">
        <v>35</v>
      </c>
    </row>
    <row r="10">
      <c r="A10" s="108">
        <v>2.0</v>
      </c>
      <c r="B10" s="214">
        <v>8.0</v>
      </c>
      <c r="C10" s="214" t="s">
        <v>15</v>
      </c>
      <c r="D10" s="140" t="s">
        <v>34</v>
      </c>
      <c r="E10" s="216"/>
      <c r="F10" s="216"/>
      <c r="G10" s="216"/>
      <c r="H10" s="216"/>
      <c r="I10" s="216"/>
      <c r="J10" s="205"/>
      <c r="K10" s="205"/>
      <c r="L10" s="205"/>
      <c r="M10" s="205"/>
      <c r="N10" s="205"/>
      <c r="O10" s="205"/>
      <c r="P10" s="205"/>
      <c r="Q10" s="205"/>
      <c r="R10" s="205"/>
      <c r="S10" s="205"/>
      <c r="T10" s="205"/>
      <c r="U10" s="205"/>
      <c r="V10" s="206" t="s">
        <v>35</v>
      </c>
    </row>
    <row r="11">
      <c r="A11" s="126">
        <v>2.0</v>
      </c>
      <c r="B11" s="211">
        <v>9.0</v>
      </c>
      <c r="C11" s="217" t="s">
        <v>16</v>
      </c>
      <c r="D11" s="145" t="s">
        <v>34</v>
      </c>
      <c r="E11" s="216"/>
      <c r="F11" s="216"/>
      <c r="G11" s="216"/>
      <c r="H11" s="216"/>
      <c r="I11" s="216"/>
      <c r="J11" s="205"/>
      <c r="K11" s="205"/>
      <c r="L11" s="205"/>
      <c r="M11" s="205"/>
      <c r="N11" s="205"/>
      <c r="O11" s="205"/>
      <c r="P11" s="205"/>
      <c r="Q11" s="205"/>
      <c r="R11" s="205"/>
      <c r="S11" s="205"/>
      <c r="T11" s="205"/>
      <c r="U11" s="205"/>
      <c r="V11" s="161" t="s">
        <v>35</v>
      </c>
    </row>
    <row r="12">
      <c r="A12" s="108" t="s">
        <v>32</v>
      </c>
      <c r="B12" s="214">
        <v>10.0</v>
      </c>
      <c r="C12" s="214" t="s">
        <v>17</v>
      </c>
      <c r="D12" s="140" t="s">
        <v>34</v>
      </c>
      <c r="E12" s="218" t="s">
        <v>34</v>
      </c>
      <c r="F12" s="218" t="s">
        <v>34</v>
      </c>
      <c r="G12" s="218" t="s">
        <v>34</v>
      </c>
      <c r="H12" s="218" t="s">
        <v>34</v>
      </c>
      <c r="I12" s="216"/>
      <c r="J12" s="205"/>
      <c r="K12" s="205"/>
      <c r="L12" s="205"/>
      <c r="M12" s="205"/>
      <c r="N12" s="205"/>
      <c r="O12" s="205"/>
      <c r="P12" s="205"/>
      <c r="Q12" s="205"/>
      <c r="R12" s="205"/>
      <c r="S12" s="205"/>
      <c r="T12" s="205"/>
      <c r="U12" s="205"/>
      <c r="V12" s="206" t="s">
        <v>35</v>
      </c>
    </row>
    <row r="13">
      <c r="A13" s="126">
        <v>3.0</v>
      </c>
      <c r="B13" s="211">
        <v>11.0</v>
      </c>
      <c r="C13" s="211" t="s">
        <v>18</v>
      </c>
      <c r="D13" s="136" t="s">
        <v>34</v>
      </c>
      <c r="E13" s="219"/>
      <c r="F13" s="220"/>
      <c r="G13" s="220"/>
      <c r="H13" s="216"/>
      <c r="I13" s="216"/>
      <c r="J13" s="205"/>
      <c r="K13" s="205"/>
      <c r="L13" s="205"/>
      <c r="M13" s="205"/>
      <c r="N13" s="205"/>
      <c r="O13" s="205"/>
      <c r="P13" s="205"/>
      <c r="Q13" s="205"/>
      <c r="R13" s="205"/>
      <c r="S13" s="205"/>
      <c r="T13" s="205"/>
      <c r="U13" s="205"/>
      <c r="V13" s="161" t="s">
        <v>35</v>
      </c>
    </row>
    <row r="14">
      <c r="A14" s="108">
        <v>1.0</v>
      </c>
      <c r="B14" s="214">
        <v>12.0</v>
      </c>
      <c r="C14" s="214" t="s">
        <v>19</v>
      </c>
      <c r="D14" s="149"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35</v>
      </c>
    </row>
    <row r="15">
      <c r="A15" s="126">
        <v>1.0</v>
      </c>
      <c r="B15" s="211">
        <v>13.0</v>
      </c>
      <c r="C15" s="211" t="s">
        <v>20</v>
      </c>
      <c r="D15" s="149" t="str">
        <f t="shared" si="1"/>
        <v>N</v>
      </c>
      <c r="E15" s="224">
        <f t="shared" ref="E15:E16" si="3">IF(OR(EXACT(D4,"Y")),1,0)</f>
        <v>0</v>
      </c>
      <c r="F15" s="225">
        <f>IF(OR(EXACT(D6,"Y")),1,0)</f>
        <v>0</v>
      </c>
      <c r="G15" s="225">
        <f t="shared" si="2"/>
        <v>0</v>
      </c>
      <c r="H15" s="223"/>
      <c r="I15" s="216"/>
      <c r="J15" s="205"/>
      <c r="K15" s="205"/>
      <c r="L15" s="205"/>
      <c r="M15" s="205"/>
      <c r="N15" s="205"/>
      <c r="O15" s="205"/>
      <c r="P15" s="205"/>
      <c r="Q15" s="205"/>
      <c r="R15" s="205"/>
      <c r="S15" s="205"/>
      <c r="T15" s="205"/>
      <c r="U15" s="205"/>
      <c r="V15" s="161" t="s">
        <v>35</v>
      </c>
    </row>
    <row r="16">
      <c r="A16" s="108">
        <v>1.0</v>
      </c>
      <c r="B16" s="214">
        <v>14.0</v>
      </c>
      <c r="C16" s="214" t="s">
        <v>21</v>
      </c>
      <c r="D16" s="149" t="str">
        <f t="shared" si="1"/>
        <v>N</v>
      </c>
      <c r="E16" s="221">
        <f t="shared" si="3"/>
        <v>0</v>
      </c>
      <c r="F16" s="222">
        <f>IF(OR(EXACT(D8,"Y")),1,0)</f>
        <v>0</v>
      </c>
      <c r="G16" s="222">
        <f t="shared" si="2"/>
        <v>0</v>
      </c>
      <c r="H16" s="223"/>
      <c r="I16" s="216"/>
      <c r="J16" s="205"/>
      <c r="K16" s="205"/>
      <c r="L16" s="205"/>
      <c r="M16" s="205"/>
      <c r="N16" s="205"/>
      <c r="O16" s="205"/>
      <c r="P16" s="205"/>
      <c r="Q16" s="205"/>
      <c r="R16" s="205"/>
      <c r="S16" s="205"/>
      <c r="T16" s="205"/>
      <c r="U16" s="205"/>
      <c r="V16" s="206" t="s">
        <v>35</v>
      </c>
    </row>
    <row r="17">
      <c r="A17" s="126">
        <v>1.0</v>
      </c>
      <c r="B17" s="211">
        <v>15.0</v>
      </c>
      <c r="C17" s="211" t="s">
        <v>22</v>
      </c>
      <c r="D17" s="153"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35</v>
      </c>
    </row>
    <row r="18">
      <c r="A18" s="108">
        <v>3.0</v>
      </c>
      <c r="B18" s="227">
        <v>16.0</v>
      </c>
      <c r="C18" s="202" t="s">
        <v>23</v>
      </c>
      <c r="D18" s="228" t="s">
        <v>34</v>
      </c>
      <c r="E18" s="228" t="s">
        <v>34</v>
      </c>
      <c r="F18" s="228" t="s">
        <v>34</v>
      </c>
      <c r="G18" s="228" t="s">
        <v>34</v>
      </c>
      <c r="H18" s="228" t="s">
        <v>34</v>
      </c>
      <c r="I18" s="216"/>
      <c r="J18" s="205"/>
      <c r="K18" s="205"/>
      <c r="L18" s="205"/>
      <c r="M18" s="205"/>
      <c r="N18" s="205"/>
      <c r="O18" s="205"/>
      <c r="P18" s="205"/>
      <c r="Q18" s="205"/>
      <c r="R18" s="205"/>
      <c r="S18" s="205"/>
      <c r="T18" s="205"/>
      <c r="U18" s="205"/>
      <c r="V18" s="206" t="s">
        <v>35</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35</v>
      </c>
    </row>
    <row r="20">
      <c r="A20" s="162"/>
      <c r="B20" s="162">
        <v>18.0</v>
      </c>
      <c r="C20" s="163" t="s">
        <v>25</v>
      </c>
      <c r="D20" s="164" t="str">
        <f>IF(OR(EQ(D14,"Y"),EQ(D15,"Y"),EQ(D16,"Y"),EQ(D17,"Y")),"Y","N")</f>
        <v>N</v>
      </c>
      <c r="E20" s="234"/>
      <c r="F20" s="234"/>
      <c r="G20" s="234"/>
      <c r="H20" s="234"/>
      <c r="I20" s="234"/>
      <c r="J20" s="235"/>
      <c r="K20" s="235"/>
      <c r="L20" s="235"/>
      <c r="M20" s="235"/>
      <c r="N20" s="235"/>
      <c r="O20" s="235"/>
      <c r="P20" s="235"/>
      <c r="Q20" s="235"/>
      <c r="R20" s="235"/>
      <c r="S20" s="235"/>
      <c r="T20" s="235"/>
      <c r="U20" s="235"/>
      <c r="V20" s="206" t="s">
        <v>35</v>
      </c>
    </row>
    <row r="21">
      <c r="A21" s="166">
        <v>4.0</v>
      </c>
      <c r="B21" s="167">
        <v>19.0</v>
      </c>
      <c r="C21" s="167" t="s">
        <v>48</v>
      </c>
      <c r="D21" s="168"/>
      <c r="E21" s="169"/>
      <c r="F21" s="169"/>
      <c r="G21" s="169"/>
      <c r="H21" s="169"/>
      <c r="I21" s="169"/>
      <c r="J21" s="169"/>
      <c r="K21" s="169"/>
      <c r="L21" s="169"/>
      <c r="M21" s="169"/>
      <c r="N21" s="169"/>
      <c r="O21" s="169"/>
      <c r="P21" s="169"/>
      <c r="Q21" s="169"/>
      <c r="R21" s="169"/>
      <c r="S21" s="169"/>
      <c r="T21" s="169"/>
      <c r="U21" s="169"/>
      <c r="V21" s="170"/>
    </row>
    <row r="22">
      <c r="D22" s="172"/>
      <c r="E22" s="173"/>
      <c r="F22" s="173"/>
      <c r="G22" s="173"/>
      <c r="H22" s="173"/>
      <c r="I22" s="173"/>
      <c r="J22" s="173"/>
      <c r="K22" s="173"/>
      <c r="L22" s="173"/>
      <c r="M22" s="173"/>
      <c r="N22" s="173"/>
      <c r="O22" s="173"/>
      <c r="P22" s="173"/>
      <c r="Q22" s="173"/>
      <c r="R22" s="173"/>
      <c r="S22" s="173"/>
      <c r="T22" s="173"/>
      <c r="U22" s="173"/>
      <c r="V22" s="174"/>
    </row>
    <row r="23">
      <c r="D23" s="172"/>
      <c r="E23" s="169"/>
      <c r="F23" s="169"/>
      <c r="G23" s="169"/>
      <c r="H23" s="169"/>
      <c r="I23" s="169"/>
      <c r="J23" s="169"/>
      <c r="K23" s="169"/>
      <c r="L23" s="169"/>
      <c r="M23" s="169"/>
      <c r="N23" s="169"/>
      <c r="O23" s="169"/>
      <c r="P23" s="169"/>
      <c r="Q23" s="169"/>
      <c r="R23" s="169"/>
      <c r="S23" s="169"/>
      <c r="T23" s="169"/>
      <c r="U23" s="169"/>
      <c r="V23" s="170"/>
    </row>
    <row r="24">
      <c r="D24" s="172"/>
      <c r="E24" s="173"/>
      <c r="F24" s="173"/>
      <c r="G24" s="173"/>
      <c r="H24" s="173"/>
      <c r="I24" s="173"/>
      <c r="J24" s="173"/>
      <c r="K24" s="173"/>
      <c r="L24" s="173"/>
      <c r="M24" s="173"/>
      <c r="N24" s="173"/>
      <c r="O24" s="173"/>
      <c r="P24" s="173"/>
      <c r="Q24" s="173"/>
      <c r="R24" s="173"/>
      <c r="S24" s="173"/>
      <c r="T24" s="173"/>
      <c r="U24" s="173"/>
      <c r="V24" s="174"/>
    </row>
    <row r="25">
      <c r="A25" s="176"/>
      <c r="B25" s="176"/>
      <c r="C25" s="177" t="s">
        <v>49</v>
      </c>
      <c r="D25" s="177" t="s">
        <v>34</v>
      </c>
      <c r="J25" s="24"/>
      <c r="K25" s="24"/>
      <c r="L25" s="24"/>
      <c r="M25" s="24"/>
      <c r="N25" s="24"/>
      <c r="O25" s="24"/>
      <c r="P25" s="24"/>
      <c r="Q25" s="24"/>
      <c r="R25" s="24"/>
      <c r="S25" s="24"/>
      <c r="T25" s="24"/>
      <c r="U25" s="24"/>
      <c r="V25" s="24"/>
    </row>
    <row r="26">
      <c r="A26" s="178" t="s">
        <v>51</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