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<sst xmlns="http://schemas.openxmlformats.org/spreadsheetml/2006/main" count="234" uniqueCount="63">
  <si>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</si>
  <si>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</si>
  <si>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</si>
  <si>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</si>
  <si>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</si>
  <si>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</si>
  <si>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</si>
  <si>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</si>
  <si>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</si>
  <si>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</si>
  <si>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</si>
  <si>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</si>
  <si>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</si>
  <si>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</si>
  <si>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</si>
  <si>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</si>
  <si>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</si>
  <si>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</si>
  <si>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</si>
  <si>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</si>
  <si>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</si>
  <si>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</si>
  <si>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</si>
  <si>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</si>
  <si>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</si>
  <si>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</si>
  <si>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</si>
  <si>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</si>
  <si>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</si>
  <si>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</si>
  <si>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</si>
  <si>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</si>
  <si>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</si>
  <si>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Process</t>
  </si>
  <si>
    <t>n.a.</t>
  </si>
  <si>
    <t>N</t>
  </si>
  <si>
    <t>Testing</t>
  </si>
  <si>
    <t>Workshop</t>
  </si>
  <si>
    <t>2016 Third Workshop on Model-Driven Robot Software Engineering</t>
  </si>
  <si>
    <t>Manufacturing</t>
  </si>
  <si>
    <t>Robotic Software Testing</t>
  </si>
  <si>
    <t>Human-Robot Interactions</t>
  </si>
  <si>
    <t>Belief-Desire-Intention</t>
  </si>
  <si>
    <t>Reinforcement Learning</t>
  </si>
  <si>
    <t>RQs</t>
  </si>
  <si>
    <t>2,3</t>
  </si>
  <si>
    <t>The paper presents the use of Belief-Desire-Intention models for test generation in the domain of human-robot interaction. The behavior of models is checked using simulations. Reinforcement Learning is used to automate the exploration of the BDI models.</t>
  </si>
  <si>
    <t>AI/ML</t>
  </si>
  <si>
    <t>Resource</t>
  </si>
  <si>
    <t>It is not clear how the modeling part is exploited in the proposal. In fact, the paper presents it solution as a "model-based" approach, rather as as a model-driven approach. Thus, it seems that the use of MDE techniques is poor, if any.</t>
  </si>
  <si>
    <t>MORSE 2016 (@ RoboCup 2016)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</si>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</sst>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The paper presents the use of Belief-Desire-Intention models for test generation in the domain of human-robot interaction. The behavior of models is checked using simulations. Reinforcement Learning is used to automate the exploration of the BDI models.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AI/ML</v>
      </c>
      <c r="F3" s="13" t="str">
        <f t="shared" si="2"/>
        <v>Resource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It is not clear how the modeling part is exploited in the proposal. In fact, the paper presents it solution as a "model-based" approach, rather as as a model-driven approach. Thus, it seems that the use of MDE techniques is poor, if any.</v>
      </c>
      <c r="W8" s="11">
        <f t="shared" si="11"/>
        <v>1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#REF!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Manufacturing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Robotic Software Testing</v>
      </c>
      <c r="D19" s="29" t="str">
        <f>K58</f>
        <v>Human-Robot Interactions</v>
      </c>
      <c r="E19" s="29" t="str">
        <f>K59</f>
        <v>Belief-Desire-Intention</v>
      </c>
      <c r="F19" s="29" t="str">
        <f>K60</f>
        <v>Reinforcement Learning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 t="str">
        <f>IFERROR(__xludf.DUMMYFUNCTION("""COMPUTED_VALUE"""),"AI/ML Resource")</f>
        <v>AI/ML Resource</v>
      </c>
      <c r="H26" s="59"/>
      <c r="I26" s="59" t="str">
        <f>IFERROR(__xludf.DUMMYFUNCTION("IFERROR(SPLIT($G26,"" ""),"""")"),"AI/ML")</f>
        <v>AI/ML</v>
      </c>
      <c r="J26" s="59" t="str">
        <f>IFERROR(__xludf.DUMMYFUNCTION("""COMPUTED_VALUE"""),"Resource")</f>
        <v>Resource</v>
      </c>
      <c r="K26" s="60" t="str">
        <f t="shared" ref="K26:L26" si="19">IF(NOT(I26=""),I26,"n.a.")</f>
        <v>AI/ML</v>
      </c>
      <c r="L26" s="60" t="str">
        <f t="shared" si="19"/>
        <v>Resource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Resource</v>
      </c>
      <c r="E28" s="59" t="str">
        <f t="shared" si="18"/>
        <v>AI/ML Resource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Manufacturing</v>
      </c>
      <c r="D47" s="75"/>
      <c r="E47" s="75"/>
      <c r="F47" s="75"/>
      <c r="G47" s="75" t="str">
        <f>IFERROR(__xludf.DUMMYFUNCTION("IFNA(UNIQUE(FILTER(C47:C56, C47:C56&lt;&gt;""n.a."")),""n.a."")"),"Manufacturing")</f>
        <v>Manufacturing</v>
      </c>
      <c r="H47" s="75"/>
      <c r="I47" s="76" t="str">
        <f t="shared" si="27"/>
        <v>Manufacturing</v>
      </c>
      <c r="J47" s="75"/>
      <c r="K47" s="77" t="str">
        <f t="shared" si="28"/>
        <v>Manufacturing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Robotic Software Testing</v>
      </c>
      <c r="D57" s="90"/>
      <c r="E57" s="90"/>
      <c r="F57" s="90"/>
      <c r="G57" s="75" t="str">
        <f>IFERROR(__xludf.DUMMYFUNCTION("IFNA(UNIQUE(FILTER(C57:C66, C57:C66&lt;&gt;""n.a."")),""n.a."")"),"Robotic Software Testing")</f>
        <v>Robotic Software Testing</v>
      </c>
      <c r="H57" s="90"/>
      <c r="I57" s="76" t="str">
        <f t="shared" si="27"/>
        <v>Robotic Software Testing</v>
      </c>
      <c r="J57" s="90"/>
      <c r="K57" s="77" t="str">
        <f t="shared" si="28"/>
        <v>Robotic Software Testing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Human-Robot Interactions</v>
      </c>
      <c r="D58" s="81"/>
      <c r="E58" s="81"/>
      <c r="F58" s="81"/>
      <c r="G58" s="81" t="str">
        <f>IFERROR(__xludf.DUMMYFUNCTION("""COMPUTED_VALUE"""),"Human-Robot Interactions")</f>
        <v>Human-Robot Interactions</v>
      </c>
      <c r="H58" s="81"/>
      <c r="I58" s="59" t="str">
        <f t="shared" si="27"/>
        <v>Human-Robot Interactions</v>
      </c>
      <c r="J58" s="81"/>
      <c r="K58" s="60" t="str">
        <f t="shared" si="28"/>
        <v>Human-Robot Interactions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Belief-Desire-Intention</v>
      </c>
      <c r="D59" s="83"/>
      <c r="E59" s="83"/>
      <c r="F59" s="83"/>
      <c r="G59" s="83" t="str">
        <f>IFERROR(__xludf.DUMMYFUNCTION("""COMPUTED_VALUE"""),"Belief-Desire-Intention")</f>
        <v>Belief-Desire-Intention</v>
      </c>
      <c r="H59" s="83"/>
      <c r="I59" s="54" t="str">
        <f t="shared" si="27"/>
        <v>Belief-Desire-Intention</v>
      </c>
      <c r="J59" s="83"/>
      <c r="K59" s="55" t="str">
        <f t="shared" si="28"/>
        <v>Belief-Desire-Intention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Reinforcement Learning</v>
      </c>
      <c r="D60" s="81"/>
      <c r="E60" s="81"/>
      <c r="F60" s="81"/>
      <c r="G60" s="81" t="str">
        <f>IFERROR(__xludf.DUMMYFUNCTION("""COMPUTED_VALUE"""),"Reinforcement Learning")</f>
        <v>Reinforcement Learning</v>
      </c>
      <c r="H60" s="81"/>
      <c r="I60" s="59" t="str">
        <f t="shared" si="27"/>
        <v>Reinforcement Learning</v>
      </c>
      <c r="J60" s="81"/>
      <c r="K60" s="60" t="str">
        <f t="shared" si="28"/>
        <v>Reinforcement Learning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Workshop</v>
      </c>
      <c r="D67" s="13" t="str">
        <f>'1'!D13</f>
        <v>2016 Third Workshop on Model-Driven Robot Software Engineering</v>
      </c>
      <c r="E67" s="54" t="str">
        <f t="shared" ref="E67:E68" si="29">CONCATENATE(C67,"---",D67)</f>
        <v>Workshop---2016 Third Workshop on Model-Driven Robot Software Engineering</v>
      </c>
      <c r="F67" s="54"/>
      <c r="G67" s="54" t="str">
        <f>IFERROR(__xludf.DUMMYFUNCTION("IFNA(UNIQUE(FILTER(E67:E68, E67:E68&lt;&gt;""n.a"")),""n.a."")"),"Workshop---2016 Third Workshop on Model-Driven Robot Software Engineering")</f>
        <v>Workshop---2016 Third Workshop on Model-Driven Robot Software Engineering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28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MORSE 2016 (@ RoboCup 2016)</v>
      </c>
      <c r="E68" s="59" t="str">
        <f t="shared" si="29"/>
        <v>Workshop---MORSE 2016 (@ RoboCup 2016)</v>
      </c>
      <c r="F68" s="59"/>
      <c r="G68" s="59" t="str">
        <f>IFERROR(__xludf.DUMMYFUNCTION("""COMPUTED_VALUE"""),"Workshop---MORSE 2016 (@ RoboCup 2016)")</f>
        <v>Workshop---MORSE 2016 (@ RoboCup 2016)</v>
      </c>
      <c r="H68" s="59"/>
      <c r="I68" s="59" t="str">
        <f>IFERROR(__xludf.DUMMYFUNCTION("IFERROR(SPLIT($G68,""---""),"""")"),"Workshop")</f>
        <v>Workshop</v>
      </c>
      <c r="J68" s="59" t="str">
        <f>IFERROR(__xludf.DUMMYFUNCTION("""COMPUTED_VALUE"""),"MORSE 2016 (@ RoboCup 2016)")</f>
        <v>MORSE 2016 (@ RoboCup 2016)</v>
      </c>
      <c r="K68" s="60" t="str">
        <f t="shared" si="28"/>
        <v>Workshop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35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36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37</v>
      </c>
      <c r="D13" s="123" t="s">
        <v>38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39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31</v>
      </c>
    </row>
    <row r="19">
      <c r="A19" s="132">
        <v>17.0</v>
      </c>
      <c r="B19" s="132" t="s">
        <v>24</v>
      </c>
      <c r="C19" s="133" t="s">
        <v>40</v>
      </c>
      <c r="D19" s="133" t="s">
        <v>41</v>
      </c>
      <c r="E19" s="133" t="s">
        <v>42</v>
      </c>
      <c r="F19" s="133" t="s">
        <v>43</v>
      </c>
      <c r="G19" s="134"/>
      <c r="H19" s="134"/>
      <c r="I19" s="112" t="s">
        <v>31</v>
      </c>
    </row>
    <row r="20">
      <c r="A20" s="135">
        <v>18.0</v>
      </c>
      <c r="B20" s="136" t="s">
        <v>25</v>
      </c>
      <c r="C20" s="137" t="str">
        <f>IF(OR(EXACT(C4,"Y"),EXACT(C5,"Y"),EXACT(C6,"Y"),EXACT(C7,"Y"),EXACT(C8,"Y"),EXACT(C9,"Y")),"Y","N")</f>
        <v>N</v>
      </c>
      <c r="D20" s="138"/>
      <c r="E20" s="138"/>
      <c r="F20" s="138"/>
      <c r="G20" s="138"/>
      <c r="H20" s="138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44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39" t="s">
        <v>45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46</v>
      </c>
    </row>
    <row r="3">
      <c r="B3" s="100"/>
      <c r="C3" s="100"/>
      <c r="D3" s="101" t="s">
        <v>47</v>
      </c>
      <c r="E3" s="101" t="s">
        <v>48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39">
        <v>1.0</v>
      </c>
      <c r="B4" s="103">
        <v>2.0</v>
      </c>
      <c r="C4" s="104" t="s">
        <v>9</v>
      </c>
      <c r="D4" s="105" t="s">
        <v>35</v>
      </c>
      <c r="E4" s="106"/>
      <c r="F4" s="106"/>
      <c r="G4" s="106"/>
      <c r="H4" s="106"/>
      <c r="I4" s="106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07" t="s">
        <v>31</v>
      </c>
    </row>
    <row r="5">
      <c r="A5" s="141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12" t="s">
        <v>31</v>
      </c>
    </row>
    <row r="6">
      <c r="A6" s="139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07" t="s">
        <v>31</v>
      </c>
    </row>
    <row r="7">
      <c r="A7" s="141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12" t="s">
        <v>31</v>
      </c>
    </row>
    <row r="8">
      <c r="A8" s="139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07" t="s">
        <v>49</v>
      </c>
    </row>
    <row r="9">
      <c r="A9" s="141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12" t="s">
        <v>31</v>
      </c>
    </row>
    <row r="10">
      <c r="A10" s="139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07" t="s">
        <v>31</v>
      </c>
    </row>
    <row r="11">
      <c r="A11" s="141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12" t="s">
        <v>31</v>
      </c>
    </row>
    <row r="12">
      <c r="A12" s="139" t="s">
        <v>45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07" t="s">
        <v>31</v>
      </c>
    </row>
    <row r="13">
      <c r="A13" s="141">
        <v>3.0</v>
      </c>
      <c r="B13" s="113">
        <v>11.0</v>
      </c>
      <c r="C13" s="113" t="s">
        <v>18</v>
      </c>
      <c r="D13" s="115" t="s">
        <v>37</v>
      </c>
      <c r="E13" s="123" t="s">
        <v>50</v>
      </c>
      <c r="F13" s="124"/>
      <c r="G13" s="124"/>
      <c r="H13" s="120"/>
      <c r="I13" s="12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12" t="s">
        <v>31</v>
      </c>
    </row>
    <row r="14">
      <c r="A14" s="139">
        <v>1.0</v>
      </c>
      <c r="B14" s="117">
        <v>12.0</v>
      </c>
      <c r="C14" s="117" t="s">
        <v>19</v>
      </c>
      <c r="D14" s="125" t="s">
        <v>35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07" t="s">
        <v>31</v>
      </c>
    </row>
    <row r="15">
      <c r="A15" s="141">
        <v>1.0</v>
      </c>
      <c r="B15" s="113">
        <v>13.0</v>
      </c>
      <c r="C15" s="113" t="s">
        <v>20</v>
      </c>
      <c r="D15" s="128" t="s">
        <v>35</v>
      </c>
      <c r="E15" s="129">
        <f t="shared" ref="E15:E16" si="2">IF(OR(EXACT(D4,"Y")),1,0)</f>
        <v>0</v>
      </c>
      <c r="F15" s="129">
        <f>IF(OR(EXACT(D6,"Y")),1,0)</f>
        <v>0</v>
      </c>
      <c r="G15" s="129">
        <f t="shared" si="1"/>
        <v>0</v>
      </c>
      <c r="H15" s="127"/>
      <c r="I15" s="12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12" t="s">
        <v>31</v>
      </c>
    </row>
    <row r="16">
      <c r="A16" s="139">
        <v>1.0</v>
      </c>
      <c r="B16" s="117">
        <v>14.0</v>
      </c>
      <c r="C16" s="117" t="s">
        <v>21</v>
      </c>
      <c r="D16" s="125" t="s">
        <v>35</v>
      </c>
      <c r="E16" s="126">
        <f t="shared" si="2"/>
        <v>0</v>
      </c>
      <c r="F16" s="126">
        <f>IF(OR(EXACT(D8,"Y")),1,0)</f>
        <v>0</v>
      </c>
      <c r="G16" s="126">
        <f t="shared" si="1"/>
        <v>0</v>
      </c>
      <c r="H16" s="127"/>
      <c r="I16" s="12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07" t="s">
        <v>31</v>
      </c>
    </row>
    <row r="17">
      <c r="A17" s="141">
        <v>1.0</v>
      </c>
      <c r="B17" s="113">
        <v>15.0</v>
      </c>
      <c r="C17" s="113" t="s">
        <v>22</v>
      </c>
      <c r="D17" s="128" t="s">
        <v>35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12" t="s">
        <v>31</v>
      </c>
    </row>
    <row r="18">
      <c r="A18" s="139">
        <v>3.0</v>
      </c>
      <c r="B18" s="131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07" t="s">
        <v>31</v>
      </c>
    </row>
    <row r="19">
      <c r="A19" s="141">
        <v>3.0</v>
      </c>
      <c r="B19" s="132">
        <v>17.0</v>
      </c>
      <c r="C19" s="132" t="s">
        <v>24</v>
      </c>
      <c r="D19" s="143"/>
      <c r="E19" s="143"/>
      <c r="F19" s="144"/>
      <c r="G19" s="144"/>
      <c r="H19" s="144"/>
      <c r="I19" s="144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6" t="s">
        <v>31</v>
      </c>
    </row>
    <row r="20">
      <c r="A20" s="135"/>
      <c r="B20" s="135">
        <v>18.0</v>
      </c>
      <c r="C20" s="136" t="s">
        <v>25</v>
      </c>
      <c r="D20" s="147" t="str">
        <f>IF(OR(EXACT(D4,"Y"),EXACT(D5,"Y"),EXACT(D6,"Y"),EXACT(D7,"Y"),EXACT(D8,"Y"),EXACT(D9,"Y")),"Y","N")</f>
        <v>N</v>
      </c>
      <c r="E20" s="148"/>
      <c r="F20" s="148"/>
      <c r="G20" s="148"/>
      <c r="H20" s="148"/>
      <c r="I20" s="148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07" t="s">
        <v>31</v>
      </c>
    </row>
    <row r="21">
      <c r="A21" s="150">
        <v>4.0</v>
      </c>
      <c r="B21" s="151">
        <v>19.0</v>
      </c>
      <c r="C21" s="151" t="s">
        <v>51</v>
      </c>
      <c r="D21" s="152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4"/>
    </row>
    <row r="22">
      <c r="D22" s="152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6"/>
    </row>
    <row r="23">
      <c r="D23" s="152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4"/>
    </row>
    <row r="24">
      <c r="D24" s="152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6"/>
    </row>
    <row r="25">
      <c r="A25" s="157"/>
      <c r="B25" s="157"/>
      <c r="C25" s="158" t="s">
        <v>52</v>
      </c>
      <c r="D25" s="158" t="s">
        <v>34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59" t="s">
        <v>53</v>
      </c>
      <c r="B26" s="160"/>
      <c r="C26" s="161" t="s">
        <v>54</v>
      </c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3"/>
    </row>
    <row r="27">
      <c r="A27" s="159" t="s">
        <v>55</v>
      </c>
      <c r="B27" s="160"/>
      <c r="C27" s="161" t="s">
        <v>54</v>
      </c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5"/>
    </row>
    <row r="28">
      <c r="A28" s="159" t="s">
        <v>56</v>
      </c>
      <c r="B28" s="160"/>
      <c r="C28" s="161" t="s">
        <v>54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3"/>
    </row>
    <row r="29">
      <c r="A29" s="159" t="s">
        <v>57</v>
      </c>
      <c r="B29" s="160"/>
      <c r="C29" s="161" t="s">
        <v>54</v>
      </c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</row>
    <row r="30">
      <c r="A30" s="166"/>
      <c r="B30" s="166"/>
      <c r="C30" s="166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7"/>
      <c r="B31" s="167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68" t="s">
        <v>58</v>
      </c>
      <c r="B32" s="169"/>
      <c r="C32" s="169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</row>
    <row r="33">
      <c r="A33" s="171" t="s">
        <v>53</v>
      </c>
      <c r="B33" s="171"/>
      <c r="C33" s="171" t="s">
        <v>59</v>
      </c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>
      <c r="A34" s="169" t="s">
        <v>55</v>
      </c>
      <c r="B34" s="169"/>
      <c r="C34" s="169" t="s">
        <v>60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</row>
    <row r="35">
      <c r="A35" s="171" t="s">
        <v>56</v>
      </c>
      <c r="B35" s="171"/>
      <c r="C35" s="171" t="s">
        <v>61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>
      <c r="A36" s="169" t="s">
        <v>57</v>
      </c>
      <c r="B36" s="169"/>
      <c r="C36" s="169" t="s">
        <v>62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</row>
    <row r="37">
      <c r="A37" s="167"/>
      <c r="B37" s="167"/>
      <c r="C37" s="167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6"/>
      <c r="B38" s="166"/>
      <c r="C38" s="166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7"/>
      <c r="B39" s="167"/>
      <c r="C39" s="167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6"/>
      <c r="B40" s="166"/>
      <c r="C40" s="166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