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<sst xmlns="http://schemas.openxmlformats.org/spreadsheetml/2006/main" count="226" uniqueCount="70">
  <si>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</si>
  <si>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</si>
  <si>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</si>
  <si>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</si>
  <si>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</si>
  <si>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</si>
  <si>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</si>
  <si>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</si>
  <si>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</si>
  <si>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</si>
  <si>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</si>
  <si>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</si>
  <si>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</si>
  <si>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</si>
  <si>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</si>
  <si>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</si>
  <si>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</si>
  <si>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</si>
  <si>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</si>
  <si>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</si>
  <si>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</si>
  <si>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</si>
  <si>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</si>
  <si>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</si>
  <si>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</si>
  <si>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</si>
  <si>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</si>
  <si>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</si>
  <si>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</si>
  <si>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</si>
  <si>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</si>
  <si>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discusses how metamodel-model co-evolution is managed by the OutSystem Low Code Development Platforms. The paper is about the combination of MDE and DevOps practices in improving the engineering process/evolution of the OutSystem Platform</t>
  </si>
  <si>
    <t>MDE</t>
  </si>
  <si>
    <t>Process</t>
  </si>
  <si>
    <t>DevOps</t>
  </si>
  <si>
    <t>Resource</t>
  </si>
  <si>
    <t>Y</t>
  </si>
  <si>
    <t>&lt;add your comment here if any&gt;</t>
  </si>
  <si>
    <t>N</t>
  </si>
  <si>
    <t>The DevOps stages deliver OutSystem Platform components which are coupled with (meta)model aartifacts. Therefore DevOps is used to deliver MDE components.</t>
  </si>
  <si>
    <t>It is the OutSystem Platform itself, which is a closed source commercial product</t>
  </si>
  <si>
    <t>The OutSystem LCDP platform</t>
  </si>
  <si>
    <t>Modelling</t>
  </si>
  <si>
    <t>Coding</t>
  </si>
  <si>
    <t>n.a.</t>
  </si>
  <si>
    <t>Modeling and Coding are tightly coupled activities both in the engineering of the OutSystem LCDP, and the software Product  it generates. The OutSystem LCPD is the a MDE Resource as well.</t>
  </si>
  <si>
    <t>Workshop</t>
  </si>
  <si>
    <t>MODELS-C</t>
  </si>
  <si>
    <t>application domain independent</t>
  </si>
  <si>
    <t>Any application domain where enterprise-grade
cross platform web and mobile applications is needed and the low-code dev platform outsystem can be used</t>
  </si>
  <si>
    <t>meta-model evolution</t>
  </si>
  <si>
    <t>model evolution</t>
  </si>
  <si>
    <t>model driven development</t>
  </si>
  <si>
    <t>continuous delivery</t>
  </si>
  <si>
    <t>RQs</t>
  </si>
  <si>
    <t>2,3</t>
  </si>
  <si>
    <t>This paper proposes a visual model-driven development and continuous delivery platform that allows developers to create enterprise-grade cross platform web and mobile applications.</t>
  </si>
  <si>
    <t>MODELS-C 2020</t>
  </si>
  <si>
    <t>focus on web and mobile applications</t>
  </si>
  <si>
    <t>Future research directions (as stated by authors, if any)</t>
  </si>
  <si>
    <t xml:space="preserve">Reviewer </t>
  </si>
  <si>
    <t>Romina Eramo</t>
  </si>
  <si>
    <t>RQ1</t>
  </si>
  <si>
    <t xml:space="preserve">Thihs approach proposes a MDE platform allowing continuous delivery. </t>
  </si>
  <si>
    <t>RQ2</t>
  </si>
  <si>
    <t>In this work, the focus on modelling and software delivery, in fact a change to a considered meta-model requires releasing a new set of platform components that users need to install.</t>
  </si>
  <si>
    <t>RQ3</t>
  </si>
  <si>
    <t>research area: model-driven engineering; domain: mobile/web applications (development platforms)</t>
  </si>
  <si>
    <t>RQ4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</si>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</sst>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horizontal="left" readingOrder="0" textRotation="0" vertical="bottom"/>
    </xf>
    <xf borderId="20" fillId="2" fontId="3" numFmtId="0" xfId="0" applyAlignment="1" applyBorder="1" applyFont="1">
      <alignment horizontal="left"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horizontal="left" readingOrder="0" textRotation="0" vertical="bottom"/>
    </xf>
    <xf borderId="22" fillId="3" fontId="5" numFmtId="1" xfId="0" applyAlignment="1" applyBorder="1" applyFont="1" applyNumberFormat="1">
      <alignment horizontal="left"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lef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left" readingOrder="0" vertical="bottom"/>
    </xf>
    <xf borderId="23" fillId="7" fontId="2" numFmtId="1" xfId="0" applyAlignment="1" applyBorder="1" applyFill="1" applyFont="1" applyNumberFormat="1">
      <alignment horizontal="left" readingOrder="0" vertical="bottom"/>
    </xf>
    <xf borderId="26" fillId="3" fontId="5" numFmtId="1" xfId="0" applyAlignment="1" applyBorder="1" applyFont="1" applyNumberFormat="1">
      <alignment horizontal="left"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left" readingOrder="0" vertical="bottom"/>
    </xf>
    <xf borderId="23" fillId="7" fontId="2" numFmtId="1" xfId="0" applyAlignment="1" applyBorder="1" applyFont="1" applyNumberFormat="1">
      <alignment horizontal="left" vertical="bottom"/>
    </xf>
    <xf borderId="26" fillId="4" fontId="5" numFmtId="1" xfId="0" applyAlignment="1" applyBorder="1" applyFont="1" applyNumberFormat="1">
      <alignment horizontal="left"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left" readingOrder="0" vertical="bottom"/>
    </xf>
    <xf borderId="27" fillId="7" fontId="2" numFmtId="1" xfId="0" applyAlignment="1" applyBorder="1" applyFont="1" applyNumberFormat="1">
      <alignment horizontal="left"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left" readingOrder="0" vertical="bottom"/>
    </xf>
    <xf borderId="27" fillId="7" fontId="2" numFmtId="1" xfId="0" applyAlignment="1" applyBorder="1" applyFont="1" applyNumberFormat="1">
      <alignment horizontal="left"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left" readingOrder="0" vertical="bottom"/>
    </xf>
    <xf borderId="21" fillId="4" fontId="2" numFmtId="1" xfId="0" applyAlignment="1" applyBorder="1" applyFont="1" applyNumberFormat="1">
      <alignment horizontal="left" readingOrder="0" vertical="bottom"/>
    </xf>
    <xf borderId="21" fillId="7" fontId="2" numFmtId="1" xfId="0" applyAlignment="1" applyBorder="1" applyFont="1" applyNumberFormat="1">
      <alignment horizontal="left" readingOrder="0" vertical="bottom"/>
    </xf>
    <xf borderId="28" fillId="3" fontId="2" numFmtId="1" xfId="0" applyAlignment="1" applyBorder="1" applyFont="1" applyNumberFormat="1">
      <alignment horizontal="left" readingOrder="0" vertical="bottom"/>
    </xf>
    <xf borderId="29" fillId="3" fontId="2" numFmtId="1" xfId="0" applyAlignment="1" applyBorder="1" applyFont="1" applyNumberFormat="1">
      <alignment horizontal="left" readingOrder="0" vertical="bottom"/>
    </xf>
    <xf borderId="30" fillId="7" fontId="2" numFmtId="1" xfId="0" applyAlignment="1" applyBorder="1" applyFont="1" applyNumberFormat="1">
      <alignment horizontal="left" readingOrder="0" vertical="bottom"/>
    </xf>
    <xf borderId="28" fillId="4" fontId="2" numFmtId="1" xfId="0" applyAlignment="1" applyBorder="1" applyFont="1" applyNumberFormat="1">
      <alignment horizontal="left" readingOrder="0" vertical="bottom"/>
    </xf>
    <xf borderId="29" fillId="4" fontId="2" numFmtId="1" xfId="0" applyAlignment="1" applyBorder="1" applyFont="1" applyNumberFormat="1">
      <alignment horizontal="left" readingOrder="0" vertical="bottom"/>
    </xf>
    <xf borderId="31" fillId="7" fontId="2" numFmtId="1" xfId="0" applyAlignment="1" applyBorder="1" applyFont="1" applyNumberFormat="1">
      <alignment horizontal="left"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horizontal="left" readingOrder="0" shrinkToFit="0" vertical="bottom" wrapText="1"/>
    </xf>
    <xf borderId="23" fillId="4" fontId="2" numFmtId="1" xfId="0" applyAlignment="1" applyBorder="1" applyFont="1" applyNumberFormat="1">
      <alignment horizontal="left" readingOrder="0" shrinkToFit="0" vertical="bottom" wrapText="1"/>
    </xf>
    <xf borderId="31" fillId="4" fontId="2" numFmtId="1" xfId="0" applyAlignment="1" applyBorder="1" applyFont="1" applyNumberFormat="1">
      <alignment horizontal="left" readingOrder="0" shrinkToFit="0" vertical="bottom" wrapText="1"/>
    </xf>
    <xf borderId="31" fillId="4" fontId="2" numFmtId="1" xfId="0" applyAlignment="1" applyBorder="1" applyFont="1" applyNumberFormat="1">
      <alignment horizontal="left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left" readingOrder="0"/>
    </xf>
    <xf borderId="30" fillId="7" fontId="2" numFmtId="1" xfId="0" applyAlignment="1" applyBorder="1" applyFont="1" applyNumberFormat="1">
      <alignment horizontal="left" vertical="bottom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4" fillId="4" fontId="2" numFmtId="1" xfId="0" applyAlignment="1" applyBorder="1" applyFont="1" applyNumberFormat="1">
      <alignment horizontal="right" readingOrder="0" vertical="bottom"/>
    </xf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readingOrder="0" vertical="bottom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discusses how metamodel-model co-evolution is managed by the OutSystem Low Code Development Platforms. The paper is about the combination of MDE and DevOps practices in improving the engineering process/evolution of the OutSystem Platform</v>
      </c>
      <c r="V2" s="10" t="str">
        <f>'2'!V2</f>
        <v>This paper proposes a visual model-driven development and continuous delivery platform that allows developers to create enterprise-grade cross platform web and mobile applications.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The DevOps stages deliver OutSystem Platform components which are coupled with (meta)model aartifacts. Therefore DevOps is used to deliver MDE components.</v>
      </c>
      <c r="V6" s="20" t="str">
        <f>'2'!V6</f>
        <v>&lt;add your comment here if any&gt;</v>
      </c>
      <c r="W6" s="11">
        <f t="shared" si="11"/>
        <v>1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It is the OutSystem Platform itself, which is a closed source commercial product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The OutSystem LCDP platform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Coding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Modeling and Coding are tightly coupled activities both in the engineering of the OutSystem LCDP, and the software Product  it generates. The OutSystem LCPD is the a MDE Resource as well.</v>
      </c>
      <c r="V12" s="20" t="str">
        <f>'2'!V12</f>
        <v>&lt;add your comment here if any&gt;</v>
      </c>
      <c r="W12" s="11">
        <f t="shared" si="11"/>
        <v>1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1</v>
      </c>
      <c r="F15" s="13">
        <f t="shared" si="14"/>
        <v>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Any application domain where enterprise-grade
cross platform web and mobile applications is needed and the low-code dev platform outsystem can be used</v>
      </c>
      <c r="V18" s="20" t="str">
        <f>'2'!V18</f>
        <v>focus on web and mobile applications</v>
      </c>
      <c r="W18" s="11">
        <f t="shared" si="11"/>
        <v>0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meta-model evolution</v>
      </c>
      <c r="D19" s="29" t="str">
        <f>K58</f>
        <v>model evolution</v>
      </c>
      <c r="E19" s="29" t="str">
        <f>K59</f>
        <v>model driven development</v>
      </c>
      <c r="F19" s="29" t="str">
        <f>K60</f>
        <v>continuous delivery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28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MDE</v>
      </c>
      <c r="D27" s="53" t="str">
        <f>'1'!H$3</f>
        <v>Resource</v>
      </c>
      <c r="E27" s="54" t="str">
        <f t="shared" si="18"/>
        <v>MDE Resource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MDE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Process</v>
      </c>
      <c r="E29" s="54" t="str">
        <f t="shared" si="18"/>
        <v>MDE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DevOps</v>
      </c>
      <c r="D30" s="62" t="str">
        <f>'2'!I$3</f>
        <v>Process</v>
      </c>
      <c r="E30" s="59" t="str">
        <f t="shared" si="18"/>
        <v>DevOps Process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7"/>
        <v>Coding</v>
      </c>
      <c r="J38" s="81"/>
      <c r="K38" s="60" t="str">
        <f t="shared" si="28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Coding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meta-model evolution</v>
      </c>
      <c r="D57" s="90"/>
      <c r="E57" s="90"/>
      <c r="F57" s="90"/>
      <c r="G57" s="75" t="str">
        <f>IFERROR(__xludf.DUMMYFUNCTION("IFNA(UNIQUE(FILTER(C57:C66, C57:C66&lt;&gt;""n.a."")),""n.a."")"),"meta-model evolution")</f>
        <v>meta-model evolution</v>
      </c>
      <c r="H57" s="90"/>
      <c r="I57" s="76" t="str">
        <f t="shared" si="27"/>
        <v>meta-model evolution</v>
      </c>
      <c r="J57" s="90"/>
      <c r="K57" s="77" t="str">
        <f t="shared" si="28"/>
        <v>meta-model evolution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model evolution</v>
      </c>
      <c r="D58" s="81"/>
      <c r="E58" s="81"/>
      <c r="F58" s="81"/>
      <c r="G58" s="81" t="str">
        <f>IFERROR(__xludf.DUMMYFUNCTION("""COMPUTED_VALUE"""),"model evolution")</f>
        <v>model evolution</v>
      </c>
      <c r="H58" s="81"/>
      <c r="I58" s="59" t="str">
        <f t="shared" si="27"/>
        <v>model evolution</v>
      </c>
      <c r="J58" s="81"/>
      <c r="K58" s="60" t="str">
        <f t="shared" si="28"/>
        <v>model evolution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 driven development</v>
      </c>
      <c r="D59" s="83"/>
      <c r="E59" s="83"/>
      <c r="F59" s="83"/>
      <c r="G59" s="83" t="str">
        <f>IFERROR(__xludf.DUMMYFUNCTION("""COMPUTED_VALUE"""),"model driven development")</f>
        <v>model driven development</v>
      </c>
      <c r="H59" s="83"/>
      <c r="I59" s="54" t="str">
        <f t="shared" si="27"/>
        <v>model driven development</v>
      </c>
      <c r="J59" s="83"/>
      <c r="K59" s="55" t="str">
        <f t="shared" si="28"/>
        <v>model driven development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continuous delivery</v>
      </c>
      <c r="D60" s="81"/>
      <c r="E60" s="81"/>
      <c r="F60" s="81"/>
      <c r="G60" s="81" t="str">
        <f>IFERROR(__xludf.DUMMYFUNCTION("""COMPUTED_VALUE"""),"continuous delivery")</f>
        <v>continuous delivery</v>
      </c>
      <c r="H60" s="81"/>
      <c r="I60" s="59" t="str">
        <f t="shared" si="27"/>
        <v>continuous delivery</v>
      </c>
      <c r="J60" s="81"/>
      <c r="K60" s="60" t="str">
        <f t="shared" si="28"/>
        <v>continuous delivery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meta-model evolution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model evolution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 driven development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continuous delivery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MODELS-C</v>
      </c>
      <c r="E67" s="54" t="str">
        <f t="shared" ref="E67:E68" si="29">CONCATENATE(C67,"---",D67)</f>
        <v>Workshop---MODELS-C</v>
      </c>
      <c r="F67" s="54"/>
      <c r="G67" s="54" t="str">
        <f>IFERROR(__xludf.DUMMYFUNCTION("IFNA(UNIQUE(FILTER(E67:E68, E67:E68&lt;&gt;""n.a"")),""n.a."")"),"Workshop---MODELS-C")</f>
        <v>Workshop---MODELS-C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MODELS-C 2020</v>
      </c>
      <c r="E68" s="59" t="str">
        <f t="shared" si="29"/>
        <v>Workshop---MODELS-C 2020</v>
      </c>
      <c r="F68" s="59"/>
      <c r="G68" s="59" t="str">
        <f>IFERROR(__xludf.DUMMYFUNCTION("""COMPUTED_VALUE"""),"Workshop---MODELS-C 2020")</f>
        <v>Workshop---MODELS-C 2020</v>
      </c>
      <c r="H68" s="59"/>
      <c r="I68" s="59" t="str">
        <f>IFERROR(__xludf.DUMMYFUNCTION("IFERROR(SPLIT($G68,""---""),"""")"),"#REF!")</f>
        <v>#REF!</v>
      </c>
      <c r="J68" s="59"/>
      <c r="K68" s="60" t="str">
        <f t="shared" si="28"/>
        <v>#REF!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27.0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69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51.0" customHeight="1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32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39</v>
      </c>
    </row>
    <row r="7">
      <c r="A7" s="113">
        <v>5.0</v>
      </c>
      <c r="B7" s="114" t="s">
        <v>12</v>
      </c>
      <c r="C7" s="115" t="s">
        <v>38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0.0</v>
      </c>
      <c r="D10" s="120"/>
      <c r="E10" s="120"/>
      <c r="F10" s="120"/>
      <c r="G10" s="120"/>
      <c r="H10" s="120"/>
      <c r="I10" s="107" t="s">
        <v>40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41</v>
      </c>
    </row>
    <row r="12">
      <c r="A12" s="117">
        <v>10.0</v>
      </c>
      <c r="B12" s="117" t="s">
        <v>17</v>
      </c>
      <c r="C12" s="119" t="s">
        <v>42</v>
      </c>
      <c r="D12" s="119" t="s">
        <v>43</v>
      </c>
      <c r="E12" s="119" t="s">
        <v>44</v>
      </c>
      <c r="F12" s="119" t="s">
        <v>44</v>
      </c>
      <c r="G12" s="119" t="s">
        <v>44</v>
      </c>
      <c r="H12" s="120"/>
      <c r="I12" s="107" t="s">
        <v>45</v>
      </c>
    </row>
    <row r="13">
      <c r="A13" s="113">
        <v>11.0</v>
      </c>
      <c r="B13" s="113" t="s">
        <v>18</v>
      </c>
      <c r="C13" s="115" t="s">
        <v>46</v>
      </c>
      <c r="D13" s="123" t="s">
        <v>47</v>
      </c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38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1</v>
      </c>
      <c r="F15" s="129">
        <f t="shared" si="1"/>
        <v>2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38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38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48</v>
      </c>
      <c r="D18" s="105" t="s">
        <v>44</v>
      </c>
      <c r="E18" s="105" t="s">
        <v>44</v>
      </c>
      <c r="F18" s="105" t="s">
        <v>44</v>
      </c>
      <c r="G18" s="105" t="s">
        <v>44</v>
      </c>
      <c r="H18" s="120"/>
      <c r="I18" s="107" t="s">
        <v>49</v>
      </c>
    </row>
    <row r="19">
      <c r="A19" s="132">
        <v>17.0</v>
      </c>
      <c r="B19" s="132" t="s">
        <v>24</v>
      </c>
      <c r="C19" s="133" t="s">
        <v>50</v>
      </c>
      <c r="D19" s="134" t="s">
        <v>51</v>
      </c>
      <c r="E19" s="135" t="s">
        <v>52</v>
      </c>
      <c r="F19" s="135" t="s">
        <v>53</v>
      </c>
      <c r="G19" s="136"/>
      <c r="H19" s="136"/>
      <c r="I19" s="112" t="s">
        <v>37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54</v>
      </c>
      <c r="B1" s="92" t="s">
        <v>0</v>
      </c>
      <c r="C1" s="93" t="s">
        <v>1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2" t="s">
        <v>2</v>
      </c>
    </row>
    <row r="2">
      <c r="A2" s="143" t="s">
        <v>55</v>
      </c>
      <c r="B2" s="96">
        <v>1.0</v>
      </c>
      <c r="C2" s="97" t="s">
        <v>6</v>
      </c>
      <c r="D2" s="144" t="s">
        <v>7</v>
      </c>
      <c r="E2" s="144" t="s">
        <v>8</v>
      </c>
      <c r="F2" s="144" t="s">
        <v>7</v>
      </c>
      <c r="G2" s="144" t="s">
        <v>8</v>
      </c>
      <c r="H2" s="144" t="s">
        <v>7</v>
      </c>
      <c r="I2" s="144" t="s">
        <v>8</v>
      </c>
      <c r="J2" s="144" t="s">
        <v>7</v>
      </c>
      <c r="K2" s="144" t="s">
        <v>8</v>
      </c>
      <c r="L2" s="144" t="s">
        <v>7</v>
      </c>
      <c r="M2" s="144" t="s">
        <v>8</v>
      </c>
      <c r="N2" s="144" t="s">
        <v>7</v>
      </c>
      <c r="O2" s="144" t="s">
        <v>8</v>
      </c>
      <c r="P2" s="144" t="s">
        <v>7</v>
      </c>
      <c r="Q2" s="144" t="s">
        <v>8</v>
      </c>
      <c r="R2" s="144" t="s">
        <v>7</v>
      </c>
      <c r="S2" s="144" t="s">
        <v>8</v>
      </c>
      <c r="T2" s="144" t="s">
        <v>7</v>
      </c>
      <c r="U2" s="144" t="s">
        <v>8</v>
      </c>
      <c r="V2" s="145" t="s">
        <v>56</v>
      </c>
    </row>
    <row r="3">
      <c r="B3" s="100"/>
      <c r="C3" s="100"/>
      <c r="D3" s="146" t="s">
        <v>32</v>
      </c>
      <c r="E3" s="146" t="s">
        <v>35</v>
      </c>
      <c r="F3" s="146" t="s">
        <v>32</v>
      </c>
      <c r="G3" s="146" t="s">
        <v>33</v>
      </c>
      <c r="H3" s="146" t="s">
        <v>34</v>
      </c>
      <c r="I3" s="146" t="s">
        <v>33</v>
      </c>
      <c r="J3" s="146" t="s">
        <v>44</v>
      </c>
      <c r="K3" s="146" t="s">
        <v>44</v>
      </c>
      <c r="L3" s="146" t="s">
        <v>44</v>
      </c>
      <c r="M3" s="146" t="s">
        <v>44</v>
      </c>
      <c r="N3" s="146" t="s">
        <v>44</v>
      </c>
      <c r="O3" s="146" t="s">
        <v>44</v>
      </c>
      <c r="P3" s="146" t="s">
        <v>44</v>
      </c>
      <c r="Q3" s="146" t="s">
        <v>44</v>
      </c>
      <c r="R3" s="146" t="s">
        <v>44</v>
      </c>
      <c r="S3" s="146" t="s">
        <v>44</v>
      </c>
      <c r="T3" s="146" t="s">
        <v>44</v>
      </c>
      <c r="U3" s="146" t="s">
        <v>44</v>
      </c>
      <c r="V3" s="102"/>
    </row>
    <row r="4">
      <c r="A4" s="143">
        <v>1.0</v>
      </c>
      <c r="B4" s="103">
        <v>2.0</v>
      </c>
      <c r="C4" s="104" t="s">
        <v>9</v>
      </c>
      <c r="D4" s="147" t="s">
        <v>36</v>
      </c>
      <c r="E4" s="148"/>
      <c r="F4" s="148"/>
      <c r="G4" s="148"/>
      <c r="H4" s="148"/>
      <c r="I4" s="148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 t="s">
        <v>37</v>
      </c>
    </row>
    <row r="5">
      <c r="A5" s="151">
        <v>1.0</v>
      </c>
      <c r="B5" s="108">
        <v>3.0</v>
      </c>
      <c r="C5" s="109" t="s">
        <v>10</v>
      </c>
      <c r="D5" s="152" t="s">
        <v>44</v>
      </c>
      <c r="E5" s="153"/>
      <c r="F5" s="153"/>
      <c r="G5" s="153"/>
      <c r="H5" s="153"/>
      <c r="I5" s="153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 t="s">
        <v>37</v>
      </c>
    </row>
    <row r="6">
      <c r="A6" s="143">
        <v>1.0</v>
      </c>
      <c r="B6" s="103">
        <v>4.0</v>
      </c>
      <c r="C6" s="104" t="s">
        <v>11</v>
      </c>
      <c r="D6" s="147" t="s">
        <v>44</v>
      </c>
      <c r="E6" s="153"/>
      <c r="F6" s="153"/>
      <c r="G6" s="153"/>
      <c r="H6" s="153"/>
      <c r="I6" s="153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0" t="s">
        <v>37</v>
      </c>
    </row>
    <row r="7">
      <c r="A7" s="151">
        <v>1.0</v>
      </c>
      <c r="B7" s="113">
        <v>5.0</v>
      </c>
      <c r="C7" s="114" t="s">
        <v>12</v>
      </c>
      <c r="D7" s="156" t="s">
        <v>44</v>
      </c>
      <c r="E7" s="157"/>
      <c r="F7" s="157"/>
      <c r="G7" s="157"/>
      <c r="H7" s="157"/>
      <c r="I7" s="157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5" t="s">
        <v>37</v>
      </c>
    </row>
    <row r="8">
      <c r="A8" s="143">
        <v>1.0</v>
      </c>
      <c r="B8" s="117">
        <v>6.0</v>
      </c>
      <c r="C8" s="118" t="s">
        <v>13</v>
      </c>
      <c r="D8" s="158" t="s">
        <v>44</v>
      </c>
      <c r="E8" s="157"/>
      <c r="F8" s="157"/>
      <c r="G8" s="157"/>
      <c r="H8" s="157"/>
      <c r="I8" s="157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0" t="s">
        <v>37</v>
      </c>
    </row>
    <row r="9">
      <c r="A9" s="151">
        <v>1.0</v>
      </c>
      <c r="B9" s="113">
        <v>7.0</v>
      </c>
      <c r="C9" s="114" t="s">
        <v>14</v>
      </c>
      <c r="D9" s="156" t="s">
        <v>44</v>
      </c>
      <c r="E9" s="157"/>
      <c r="F9" s="157"/>
      <c r="G9" s="157"/>
      <c r="H9" s="157"/>
      <c r="I9" s="157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5" t="s">
        <v>37</v>
      </c>
    </row>
    <row r="10">
      <c r="A10" s="143">
        <v>2.0</v>
      </c>
      <c r="B10" s="117">
        <v>8.0</v>
      </c>
      <c r="C10" s="117" t="s">
        <v>15</v>
      </c>
      <c r="D10" s="158" t="s">
        <v>44</v>
      </c>
      <c r="E10" s="159"/>
      <c r="F10" s="159"/>
      <c r="G10" s="159"/>
      <c r="H10" s="159"/>
      <c r="I10" s="15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50" t="s">
        <v>37</v>
      </c>
    </row>
    <row r="11">
      <c r="A11" s="151">
        <v>2.0</v>
      </c>
      <c r="B11" s="113">
        <v>9.0</v>
      </c>
      <c r="C11" s="121" t="s">
        <v>16</v>
      </c>
      <c r="D11" s="160" t="s">
        <v>36</v>
      </c>
      <c r="E11" s="159"/>
      <c r="F11" s="159"/>
      <c r="G11" s="159"/>
      <c r="H11" s="159"/>
      <c r="I11" s="15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55" t="s">
        <v>37</v>
      </c>
    </row>
    <row r="12">
      <c r="A12" s="143" t="s">
        <v>55</v>
      </c>
      <c r="B12" s="117">
        <v>10.0</v>
      </c>
      <c r="C12" s="117" t="s">
        <v>17</v>
      </c>
      <c r="D12" s="158" t="s">
        <v>42</v>
      </c>
      <c r="E12" s="158" t="s">
        <v>43</v>
      </c>
      <c r="F12" s="158" t="s">
        <v>44</v>
      </c>
      <c r="G12" s="158" t="s">
        <v>44</v>
      </c>
      <c r="H12" s="158" t="s">
        <v>44</v>
      </c>
      <c r="I12" s="15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50" t="s">
        <v>37</v>
      </c>
    </row>
    <row r="13">
      <c r="A13" s="151">
        <v>3.0</v>
      </c>
      <c r="B13" s="113">
        <v>11.0</v>
      </c>
      <c r="C13" s="113" t="s">
        <v>18</v>
      </c>
      <c r="D13" s="156" t="s">
        <v>46</v>
      </c>
      <c r="E13" s="161" t="s">
        <v>57</v>
      </c>
      <c r="F13" s="162"/>
      <c r="G13" s="162"/>
      <c r="H13" s="159"/>
      <c r="I13" s="15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55" t="s">
        <v>37</v>
      </c>
    </row>
    <row r="14">
      <c r="A14" s="143">
        <v>1.0</v>
      </c>
      <c r="B14" s="117">
        <v>12.0</v>
      </c>
      <c r="C14" s="117" t="s">
        <v>19</v>
      </c>
      <c r="D14" s="163" t="str">
        <f t="shared" ref="D14:D16" si="1">IF(G14&gt;0,"Y","n.a.")</f>
        <v>n.a.</v>
      </c>
      <c r="E14" s="164">
        <f>IF(OR(EXACT(D7,"Y")),1,0)</f>
        <v>0</v>
      </c>
      <c r="F14" s="164">
        <f>IF(OR(EXACT(D9,"Y")),1,0)</f>
        <v>0</v>
      </c>
      <c r="G14" s="164">
        <f t="shared" ref="G14:G16" si="2">E14+F14</f>
        <v>0</v>
      </c>
      <c r="H14" s="165"/>
      <c r="I14" s="15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50" t="s">
        <v>37</v>
      </c>
    </row>
    <row r="15">
      <c r="A15" s="151">
        <v>1.0</v>
      </c>
      <c r="B15" s="113">
        <v>13.0</v>
      </c>
      <c r="C15" s="113" t="s">
        <v>20</v>
      </c>
      <c r="D15" s="166" t="str">
        <f t="shared" si="1"/>
        <v>Y</v>
      </c>
      <c r="E15" s="167">
        <f t="shared" ref="E15:E16" si="3">IF(OR(EXACT(D4,"Y")),1,0)</f>
        <v>1</v>
      </c>
      <c r="F15" s="167">
        <f>IF(OR(EXACT(D6,"Y")),1,0)</f>
        <v>0</v>
      </c>
      <c r="G15" s="167">
        <f t="shared" si="2"/>
        <v>1</v>
      </c>
      <c r="H15" s="165"/>
      <c r="I15" s="15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55" t="s">
        <v>37</v>
      </c>
    </row>
    <row r="16">
      <c r="A16" s="143">
        <v>1.0</v>
      </c>
      <c r="B16" s="117">
        <v>14.0</v>
      </c>
      <c r="C16" s="117" t="s">
        <v>21</v>
      </c>
      <c r="D16" s="163" t="str">
        <f t="shared" si="1"/>
        <v>n.a.</v>
      </c>
      <c r="E16" s="164">
        <f t="shared" si="3"/>
        <v>0</v>
      </c>
      <c r="F16" s="164">
        <f>IF(OR(EXACT(D8,"Y")),1,0)</f>
        <v>0</v>
      </c>
      <c r="G16" s="164">
        <f t="shared" si="2"/>
        <v>0</v>
      </c>
      <c r="H16" s="165"/>
      <c r="I16" s="15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50" t="s">
        <v>37</v>
      </c>
    </row>
    <row r="17">
      <c r="A17" s="151">
        <v>1.0</v>
      </c>
      <c r="B17" s="113">
        <v>15.0</v>
      </c>
      <c r="C17" s="113" t="s">
        <v>22</v>
      </c>
      <c r="D17" s="166" t="str">
        <f>IF(E17&gt;0,"Y","n.a.")</f>
        <v>n.a.</v>
      </c>
      <c r="E17" s="167">
        <f>IF(OR(AND(G14,OR(G15,G16)),AND(G15,OR(G14,G16)),AND(G16,OR(G14,G15))),1,0)</f>
        <v>0</v>
      </c>
      <c r="F17" s="168"/>
      <c r="G17" s="148"/>
      <c r="H17" s="159"/>
      <c r="I17" s="15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55" t="s">
        <v>37</v>
      </c>
    </row>
    <row r="18">
      <c r="A18" s="143">
        <v>3.0</v>
      </c>
      <c r="B18" s="131">
        <v>16.0</v>
      </c>
      <c r="C18" s="103" t="s">
        <v>23</v>
      </c>
      <c r="D18" s="147" t="s">
        <v>48</v>
      </c>
      <c r="E18" s="147" t="s">
        <v>44</v>
      </c>
      <c r="F18" s="147" t="s">
        <v>44</v>
      </c>
      <c r="G18" s="147" t="s">
        <v>44</v>
      </c>
      <c r="H18" s="147" t="s">
        <v>44</v>
      </c>
      <c r="I18" s="15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50" t="s">
        <v>58</v>
      </c>
    </row>
    <row r="19">
      <c r="A19" s="151">
        <v>3.0</v>
      </c>
      <c r="B19" s="132">
        <v>17.0</v>
      </c>
      <c r="C19" s="132" t="s">
        <v>24</v>
      </c>
      <c r="D19" s="169" t="s">
        <v>50</v>
      </c>
      <c r="E19" s="169" t="s">
        <v>51</v>
      </c>
      <c r="F19" s="170" t="s">
        <v>52</v>
      </c>
      <c r="G19" s="170" t="s">
        <v>53</v>
      </c>
      <c r="H19" s="171"/>
      <c r="I19" s="171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3" t="s">
        <v>37</v>
      </c>
    </row>
    <row r="20">
      <c r="A20" s="137"/>
      <c r="B20" s="137">
        <v>18.0</v>
      </c>
      <c r="C20" s="138" t="s">
        <v>25</v>
      </c>
      <c r="D20" s="174" t="str">
        <f>IF(OR(EXACT(D4,"Y"),EXACT(D5,"Y"),EXACT(D6,"Y"),EXACT(D7,"Y"),EXACT(D8,"Y"),EXACT(D9,"Y")),"Y","N")</f>
        <v>Y</v>
      </c>
      <c r="E20" s="175"/>
      <c r="F20" s="175"/>
      <c r="G20" s="175"/>
      <c r="H20" s="175"/>
      <c r="I20" s="175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50" t="s">
        <v>37</v>
      </c>
    </row>
    <row r="21">
      <c r="A21" s="177">
        <v>4.0</v>
      </c>
      <c r="B21" s="178">
        <v>18.0</v>
      </c>
      <c r="C21" s="178" t="s">
        <v>59</v>
      </c>
      <c r="D21" s="179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1"/>
    </row>
    <row r="22">
      <c r="D22" s="179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3"/>
    </row>
    <row r="23">
      <c r="D23" s="179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1"/>
    </row>
    <row r="24">
      <c r="D24" s="179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3"/>
    </row>
    <row r="25">
      <c r="A25" s="184"/>
      <c r="B25" s="184"/>
      <c r="C25" s="185" t="s">
        <v>60</v>
      </c>
      <c r="D25" s="185" t="s">
        <v>61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86" t="s">
        <v>62</v>
      </c>
      <c r="B26" s="187"/>
      <c r="C26" s="188" t="s">
        <v>63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90"/>
    </row>
    <row r="27">
      <c r="A27" s="186" t="s">
        <v>64</v>
      </c>
      <c r="B27" s="187"/>
      <c r="C27" s="188" t="s">
        <v>65</v>
      </c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2"/>
    </row>
    <row r="28">
      <c r="A28" s="186" t="s">
        <v>66</v>
      </c>
      <c r="B28" s="187"/>
      <c r="C28" s="188" t="s">
        <v>67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90"/>
    </row>
    <row r="29">
      <c r="A29" s="186" t="s">
        <v>68</v>
      </c>
      <c r="B29" s="187"/>
      <c r="C29" s="188" t="s">
        <v>69</v>
      </c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</row>
    <row r="30">
      <c r="A30" s="193"/>
      <c r="B30" s="193"/>
      <c r="C30" s="19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