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<sst xmlns="http://schemas.openxmlformats.org/spreadsheetml/2006/main" count="234" uniqueCount="70">
  <si>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</si>
  <si>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</si>
  <si>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</si>
  <si>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</si>
  <si>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</si>
  <si>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</si>
  <si>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</si>
  <si>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</si>
  <si>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</si>
  <si>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</si>
  <si>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</si>
  <si>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</si>
  <si>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</si>
  <si>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</si>
  <si>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</si>
  <si>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</si>
  <si>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</si>
  <si>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</si>
  <si>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</si>
  <si>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</si>
  <si>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</si>
  <si>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</si>
  <si>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</si>
  <si>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</si>
  <si>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</si>
  <si>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</si>
  <si>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</si>
  <si>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</si>
  <si>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</si>
  <si>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</si>
  <si>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</si>
  <si>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r>
      <rPr>
        <rFont val="arial, sans, sans-serif"/>
        <i/>
      </rPr>
      <t xml:space="preserve">The paper presents a mopdel-based risk-Based Compatibility Analysis approach for Automotive Systems. The approach calculate risk metrics over variants of the automotive (sub)system using a closed-source proprietary tool PREEvision </t>
    </r>
    <r>
      <rPr>
        <rFont val="arial, sans, sans-serif"/>
        <i/>
        <color rgb="FF1155CC"/>
        <u/>
      </rPr>
      <t>https://www.vector.com/int/en/products/products-a-z/software/preevision/#c1762.</t>
    </r>
    <r>
      <rPr>
        <rFont val="arial, sans, sans-serif"/>
        <i/>
      </rPr>
      <t xml:space="preserve"> Due to the closed-source limitaion, it is not possible to deeply evaluate the MDE dimension of the approch (solid but locked by the proprietary tool). AI/ML and DevOps dimensions are not explicitly mentioned. The approach seems to suitable for DevOps but it not evident in rthe paper.</t>
    </r>
  </si>
  <si>
    <t>MDE</t>
  </si>
  <si>
    <t>Process</t>
  </si>
  <si>
    <t>Resource</t>
  </si>
  <si>
    <t>n.a.</t>
  </si>
  <si>
    <t>N</t>
  </si>
  <si>
    <t>&lt;add your comment here if any&gt;</t>
  </si>
  <si>
    <t>Body Comfort System Case Study (check references in the paper)</t>
  </si>
  <si>
    <t>Y</t>
  </si>
  <si>
    <r>
      <rPr>
        <rFont val="arial, sans, sans-serif"/>
        <i/>
      </rPr>
      <t xml:space="preserve">PREEvision tool for E/E layered development of automotive systems </t>
    </r>
    <r>
      <rPr>
        <rFont val="arial, sans, sans-serif"/>
        <i/>
        <color rgb="FF1155CC"/>
        <u/>
      </rPr>
      <t>https://www.vector.com/int/en/products/products-a-z/software/preevision/#c1762</t>
    </r>
  </si>
  <si>
    <t>Testing</t>
  </si>
  <si>
    <t>Modelling</t>
  </si>
  <si>
    <t>Requirements</t>
  </si>
  <si>
    <t>Workshop</t>
  </si>
  <si>
    <t>MODELS ’20 Companion</t>
  </si>
  <si>
    <t>Automotive</t>
  </si>
  <si>
    <t>configurable systems</t>
  </si>
  <si>
    <t>automotive engineering,</t>
  </si>
  <si>
    <t>risk-based analysis</t>
  </si>
  <si>
    <t>RQs</t>
  </si>
  <si>
    <t>2,3</t>
  </si>
  <si>
    <t>The paper presents a risk-based change-impact analysis approach to identify system variants relevant for retesting after a system update in a Software Product Line context.</t>
  </si>
  <si>
    <t>The Body Comfort System (also used in other publications by other authors)</t>
  </si>
  <si>
    <t>The authors use PREEvision in their case study, but the utilities developed for their actual use case does not seem to be available</t>
  </si>
  <si>
    <t>MASE (Co-located wih MODELS 2020)</t>
  </si>
  <si>
    <t>The paper uses a model-based approach (does not even seem to be model-driven since no model transformations seem to be involved). However, no DevOps or AI issues are treated.</t>
  </si>
  <si>
    <t>Future research directions (as stated by authors, if any)</t>
  </si>
  <si>
    <t xml:space="preserve">Reviewer </t>
  </si>
  <si>
    <t>Abel Gomez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</si>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</sst>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u/>
      <color rgb="FF0000FF"/>
      <name val="Arial"/>
    </font>
    <font>
      <i/>
      <u/>
      <color rgb="FF0000FF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13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6" fillId="4" fontId="14" numFmtId="1" xfId="0" applyAlignment="1" applyBorder="1" applyFont="1" applyNumberFormat="1">
      <alignment readingOrder="0" shrinkToFit="0" vertical="top" wrapText="1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5" numFmtId="0" xfId="0" applyFont="1"/>
    <xf borderId="0" fillId="8" fontId="15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ctor.com/int/en/products/products-a-z/software/preevision/" TargetMode="External"/><Relationship Id="rId2" Type="http://schemas.openxmlformats.org/officeDocument/2006/relationships/hyperlink" Target="https://www.vector.com/int/en/products/products-a-z/software/preevision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presents a mopdel-based risk-Based Compatibility Analysis approach for Automotive Systems. The approach calculate risk metrics over variants of the automotive (sub)system using a closed-source proprietary tool PREEvision https://www.vector.com/int/en/products/products-a-z/software/preevision/#c1762. Due to the closed-source limitaion, it is not possible to deeply evaluate the MDE dimension of the approch (solid but locked by the proprietary tool). AI/ML and DevOps dimensions are not explicitly mentioned. The approach seems to suitable for DevOps but it not evident in rthe paper.</v>
      </c>
      <c r="V2" s="10" t="str">
        <f>'2'!V2</f>
        <v>The paper presents a risk-based change-impact analysis approach to identify system variants relevant for retesting after a system update in a Software Product Line context.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Resource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Body Comfort System Case Study (check references in the paper)</v>
      </c>
      <c r="V10" s="20" t="str">
        <f>'2'!V10</f>
        <v>The Body Comfort System (also used in other publications by other authors)</v>
      </c>
      <c r="W10" s="11">
        <f t="shared" si="11"/>
        <v>0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Conflict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PREEvision tool for E/E layered development of automotive systems https://www.vector.com/int/en/products/products-a-z/software/preevision/#c1762</v>
      </c>
      <c r="V11" s="24" t="str">
        <f>'2'!V11</f>
        <v>The authors use PREEvision in their case study, but the utilities developed for their actual use case does not seem to be available</v>
      </c>
      <c r="W11" s="15">
        <f t="shared" si="11"/>
        <v>0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Modelling</v>
      </c>
      <c r="E12" s="18" t="str">
        <f>K39</f>
        <v>Requirements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MODELS ’20 Companion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configurable systems</v>
      </c>
      <c r="D19" s="29" t="str">
        <f>K58</f>
        <v>automotive engineering,</v>
      </c>
      <c r="E19" s="29" t="str">
        <f>K59</f>
        <v>risk-based analysis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The paper uses a model-based approach (does not even seem to be model-driven since no model transformations seem to be involved). However, no DevOps or AI issues are treated.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29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Resource</v>
      </c>
      <c r="E26" s="59" t="str">
        <f t="shared" si="18"/>
        <v>MDE Resource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MDE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Modelling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Requirements</v>
      </c>
      <c r="D39" s="83"/>
      <c r="E39" s="83"/>
      <c r="F39" s="83"/>
      <c r="G39" s="83" t="str">
        <f>IFERROR(__xludf.DUMMYFUNCTION("""COMPUTED_VALUE"""),"Requirements")</f>
        <v>Requirements</v>
      </c>
      <c r="H39" s="83"/>
      <c r="I39" s="54" t="str">
        <f t="shared" si="27"/>
        <v>Requirements</v>
      </c>
      <c r="J39" s="83"/>
      <c r="K39" s="55" t="str">
        <f t="shared" si="28"/>
        <v>Requirements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7"/>
        <v>Automotive</v>
      </c>
      <c r="J47" s="75"/>
      <c r="K47" s="77" t="str">
        <f t="shared" si="28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Automotive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configurable systems</v>
      </c>
      <c r="D57" s="90"/>
      <c r="E57" s="90"/>
      <c r="F57" s="90"/>
      <c r="G57" s="75" t="str">
        <f>IFERROR(__xludf.DUMMYFUNCTION("IFNA(UNIQUE(FILTER(C57:C66, C57:C66&lt;&gt;""n.a."")),""n.a."")"),"configurable systems")</f>
        <v>configurable systems</v>
      </c>
      <c r="H57" s="90"/>
      <c r="I57" s="76" t="str">
        <f t="shared" si="27"/>
        <v>configurable systems</v>
      </c>
      <c r="J57" s="90"/>
      <c r="K57" s="77" t="str">
        <f t="shared" si="28"/>
        <v>configurable systems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automotive engineering,</v>
      </c>
      <c r="D58" s="81"/>
      <c r="E58" s="81"/>
      <c r="F58" s="81"/>
      <c r="G58" s="81" t="str">
        <f>IFERROR(__xludf.DUMMYFUNCTION("""COMPUTED_VALUE"""),"automotive engineering,")</f>
        <v>automotive engineering,</v>
      </c>
      <c r="H58" s="81"/>
      <c r="I58" s="59" t="str">
        <f t="shared" si="27"/>
        <v>automotive engineering,</v>
      </c>
      <c r="J58" s="81"/>
      <c r="K58" s="60" t="str">
        <f t="shared" si="28"/>
        <v>automotive engineering,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risk-based analysis</v>
      </c>
      <c r="D59" s="83"/>
      <c r="E59" s="83"/>
      <c r="F59" s="83"/>
      <c r="G59" s="83" t="str">
        <f>IFERROR(__xludf.DUMMYFUNCTION("""COMPUTED_VALUE"""),"risk-based analysis")</f>
        <v>risk-based analysis</v>
      </c>
      <c r="H59" s="83"/>
      <c r="I59" s="54" t="str">
        <f t="shared" si="27"/>
        <v>risk-based analysis</v>
      </c>
      <c r="J59" s="83"/>
      <c r="K59" s="55" t="str">
        <f t="shared" si="28"/>
        <v>risk-based analysis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MODELS ’20 Companion</v>
      </c>
      <c r="E67" s="54" t="str">
        <f t="shared" ref="E67:E68" si="29">CONCATENATE(C67,"---",D67)</f>
        <v>Workshop---MODELS ’20 Companion</v>
      </c>
      <c r="F67" s="54"/>
      <c r="G67" s="54" t="str">
        <f>IFERROR(__xludf.DUMMYFUNCTION("IFNA(UNIQUE(FILTER(E67:E68, E67:E68&lt;&gt;""n.a"")),""n.a."")"),"Workshop---MODELS ’20 Companion")</f>
        <v>Workshop---MODELS ’20 Companion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IFERROR(__xludf.DUMMYFUNCTION("""COMPUTED_VALUE"""),"MODELS ’20 Companion")</f>
        <v>MODELS ’20 Companion</v>
      </c>
      <c r="K67" s="55" t="str">
        <f t="shared" si="28"/>
        <v>Workshop</v>
      </c>
      <c r="L67" s="55" t="str">
        <f>IF(NOT(J67=""),J67,"n.a.")</f>
        <v>MODELS ’20 Companion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MASE (Co-located wih MODELS 2020)</v>
      </c>
      <c r="E68" s="59" t="str">
        <f t="shared" si="29"/>
        <v>Workshop---MASE (Co-located wih MODELS 2020)</v>
      </c>
      <c r="F68" s="59"/>
      <c r="G68" s="59" t="str">
        <f>IFERROR(__xludf.DUMMYFUNCTION("""COMPUTED_VALUE"""),"Workshop---MASE (Co-located wih MODELS 2020)")</f>
        <v>Workshop---MASE (Co-located wih MODELS 2020)</v>
      </c>
      <c r="H68" s="59"/>
      <c r="I68" s="59" t="str">
        <f>IFERROR(__xludf.DUMMYFUNCTION("IFERROR(SPLIT($G68,""---""),"""")"),"#REF!")</f>
        <v>#REF!</v>
      </c>
      <c r="J68" s="59"/>
      <c r="K68" s="60" t="str">
        <f t="shared" si="28"/>
        <v>#REF!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56.25" customHeight="1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38</v>
      </c>
    </row>
    <row r="11">
      <c r="A11" s="113">
        <v>9.0</v>
      </c>
      <c r="B11" s="121" t="s">
        <v>16</v>
      </c>
      <c r="C11" s="122" t="s">
        <v>39</v>
      </c>
      <c r="D11" s="120"/>
      <c r="E11" s="120"/>
      <c r="F11" s="120"/>
      <c r="G11" s="120"/>
      <c r="H11" s="120"/>
      <c r="I11" s="123" t="s">
        <v>40</v>
      </c>
    </row>
    <row r="12">
      <c r="A12" s="117">
        <v>10.0</v>
      </c>
      <c r="B12" s="117" t="s">
        <v>17</v>
      </c>
      <c r="C12" s="119" t="s">
        <v>41</v>
      </c>
      <c r="D12" s="119" t="s">
        <v>42</v>
      </c>
      <c r="E12" s="119" t="s">
        <v>43</v>
      </c>
      <c r="F12" s="119" t="s">
        <v>35</v>
      </c>
      <c r="G12" s="119" t="s">
        <v>35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44</v>
      </c>
      <c r="D13" s="124" t="s">
        <v>45</v>
      </c>
      <c r="E13" s="125"/>
      <c r="F13" s="125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6" t="s">
        <v>36</v>
      </c>
      <c r="D14" s="127">
        <f>IF(OR(EXACT(C7,"Y")),1,0)</f>
        <v>0</v>
      </c>
      <c r="E14" s="127">
        <f>IF(OR(EXACT(C9,"Y")),1,0)</f>
        <v>0</v>
      </c>
      <c r="F14" s="127">
        <f t="shared" ref="F14:F16" si="1">D14+E14</f>
        <v>0</v>
      </c>
      <c r="G14" s="128"/>
      <c r="H14" s="120"/>
      <c r="I14" s="107" t="s">
        <v>37</v>
      </c>
    </row>
    <row r="15">
      <c r="A15" s="113">
        <v>13.0</v>
      </c>
      <c r="B15" s="113" t="s">
        <v>20</v>
      </c>
      <c r="C15" s="129" t="s">
        <v>36</v>
      </c>
      <c r="D15" s="130">
        <f t="shared" ref="D15:D16" si="2">IF(OR(EXACT(C4,"Y")),1,0)</f>
        <v>0</v>
      </c>
      <c r="E15" s="130">
        <f>IF(OR(EXACT(C6,"Y")),1,0)</f>
        <v>0</v>
      </c>
      <c r="F15" s="130">
        <f t="shared" si="1"/>
        <v>0</v>
      </c>
      <c r="G15" s="128"/>
      <c r="H15" s="120"/>
      <c r="I15" s="112" t="s">
        <v>37</v>
      </c>
    </row>
    <row r="16">
      <c r="A16" s="117">
        <v>14.0</v>
      </c>
      <c r="B16" s="117" t="s">
        <v>21</v>
      </c>
      <c r="C16" s="126" t="s">
        <v>36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0"/>
      <c r="I16" s="107" t="s">
        <v>37</v>
      </c>
    </row>
    <row r="17">
      <c r="A17" s="113">
        <v>15.0</v>
      </c>
      <c r="B17" s="113" t="s">
        <v>22</v>
      </c>
      <c r="C17" s="129" t="s">
        <v>36</v>
      </c>
      <c r="D17" s="130">
        <f>IF(OR(AND(F14,OR(F15,F16)),AND(F15,OR(F14,F16)),AND(F16,OR(F14,F15))),1,0)</f>
        <v>0</v>
      </c>
      <c r="E17" s="131"/>
      <c r="F17" s="106"/>
      <c r="G17" s="120"/>
      <c r="H17" s="120"/>
      <c r="I17" s="112" t="s">
        <v>37</v>
      </c>
    </row>
    <row r="18">
      <c r="A18" s="132">
        <v>16.0</v>
      </c>
      <c r="B18" s="103" t="s">
        <v>23</v>
      </c>
      <c r="C18" s="105" t="s">
        <v>46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37</v>
      </c>
    </row>
    <row r="19">
      <c r="A19" s="133">
        <v>17.0</v>
      </c>
      <c r="B19" s="133" t="s">
        <v>24</v>
      </c>
      <c r="C19" s="134" t="s">
        <v>47</v>
      </c>
      <c r="D19" s="135" t="s">
        <v>48</v>
      </c>
      <c r="E19" s="136" t="s">
        <v>49</v>
      </c>
      <c r="F19" s="137"/>
      <c r="G19" s="137"/>
      <c r="H19" s="137"/>
      <c r="I19" s="112" t="s">
        <v>37</v>
      </c>
    </row>
    <row r="20">
      <c r="A20" s="138">
        <v>18.0</v>
      </c>
      <c r="B20" s="139" t="s">
        <v>25</v>
      </c>
      <c r="C20" s="140" t="s">
        <v>36</v>
      </c>
      <c r="D20" s="141"/>
      <c r="E20" s="141"/>
      <c r="F20" s="141"/>
      <c r="G20" s="141"/>
      <c r="H20" s="141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hyperlinks>
    <hyperlink r:id="rId1" location="c1762." ref="I2"/>
    <hyperlink r:id="rId2" location="c1762" ref="I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2" t="s">
        <v>51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3" t="s">
        <v>52</v>
      </c>
    </row>
    <row r="3">
      <c r="B3" s="100"/>
      <c r="C3" s="100"/>
      <c r="D3" s="101" t="s">
        <v>32</v>
      </c>
      <c r="E3" s="101" t="s">
        <v>33</v>
      </c>
      <c r="F3" s="101" t="s">
        <v>35</v>
      </c>
      <c r="G3" s="101" t="s">
        <v>35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2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07" t="s">
        <v>37</v>
      </c>
    </row>
    <row r="5">
      <c r="A5" s="145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12" t="s">
        <v>37</v>
      </c>
    </row>
    <row r="6">
      <c r="A6" s="142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07" t="s">
        <v>37</v>
      </c>
    </row>
    <row r="7">
      <c r="A7" s="145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12" t="s">
        <v>37</v>
      </c>
    </row>
    <row r="8">
      <c r="A8" s="142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07" t="s">
        <v>37</v>
      </c>
    </row>
    <row r="9">
      <c r="A9" s="145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12" t="s">
        <v>37</v>
      </c>
    </row>
    <row r="10">
      <c r="A10" s="142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07" t="s">
        <v>53</v>
      </c>
    </row>
    <row r="11">
      <c r="A11" s="145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12" t="s">
        <v>54</v>
      </c>
    </row>
    <row r="12">
      <c r="A12" s="142" t="s">
        <v>51</v>
      </c>
      <c r="B12" s="117">
        <v>10.0</v>
      </c>
      <c r="C12" s="117" t="s">
        <v>17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07" t="s">
        <v>37</v>
      </c>
    </row>
    <row r="13">
      <c r="A13" s="145">
        <v>3.0</v>
      </c>
      <c r="B13" s="113">
        <v>11.0</v>
      </c>
      <c r="C13" s="113" t="s">
        <v>18</v>
      </c>
      <c r="D13" s="115" t="s">
        <v>44</v>
      </c>
      <c r="E13" s="147" t="s">
        <v>55</v>
      </c>
      <c r="F13" s="125"/>
      <c r="G13" s="125"/>
      <c r="H13" s="120"/>
      <c r="I13" s="120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12" t="s">
        <v>37</v>
      </c>
    </row>
    <row r="14">
      <c r="A14" s="142">
        <v>1.0</v>
      </c>
      <c r="B14" s="117">
        <v>12.0</v>
      </c>
      <c r="C14" s="117" t="s">
        <v>19</v>
      </c>
      <c r="D14" s="126" t="s">
        <v>36</v>
      </c>
      <c r="E14" s="127">
        <f>IF(OR(EXACT(D7,"Y")),1,0)</f>
        <v>0</v>
      </c>
      <c r="F14" s="127">
        <f>IF(OR(EXACT(D9,"Y")),1,0)</f>
        <v>0</v>
      </c>
      <c r="G14" s="127">
        <f t="shared" ref="G14:G16" si="1">E14+F14</f>
        <v>0</v>
      </c>
      <c r="H14" s="128"/>
      <c r="I14" s="120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07" t="s">
        <v>37</v>
      </c>
    </row>
    <row r="15">
      <c r="A15" s="145">
        <v>1.0</v>
      </c>
      <c r="B15" s="113">
        <v>13.0</v>
      </c>
      <c r="C15" s="113" t="s">
        <v>20</v>
      </c>
      <c r="D15" s="129" t="s">
        <v>36</v>
      </c>
      <c r="E15" s="130">
        <f t="shared" ref="E15:E16" si="2">IF(OR(EXACT(D4,"Y")),1,0)</f>
        <v>0</v>
      </c>
      <c r="F15" s="130">
        <f>IF(OR(EXACT(D6,"Y")),1,0)</f>
        <v>0</v>
      </c>
      <c r="G15" s="130">
        <f t="shared" si="1"/>
        <v>0</v>
      </c>
      <c r="H15" s="128"/>
      <c r="I15" s="120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12" t="s">
        <v>37</v>
      </c>
    </row>
    <row r="16">
      <c r="A16" s="142">
        <v>1.0</v>
      </c>
      <c r="B16" s="117">
        <v>14.0</v>
      </c>
      <c r="C16" s="117" t="s">
        <v>21</v>
      </c>
      <c r="D16" s="126" t="s">
        <v>36</v>
      </c>
      <c r="E16" s="127">
        <f t="shared" si="2"/>
        <v>0</v>
      </c>
      <c r="F16" s="127">
        <f>IF(OR(EXACT(D8,"Y")),1,0)</f>
        <v>0</v>
      </c>
      <c r="G16" s="127">
        <f t="shared" si="1"/>
        <v>0</v>
      </c>
      <c r="H16" s="128"/>
      <c r="I16" s="120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07" t="s">
        <v>37</v>
      </c>
    </row>
    <row r="17">
      <c r="A17" s="145">
        <v>1.0</v>
      </c>
      <c r="B17" s="113">
        <v>15.0</v>
      </c>
      <c r="C17" s="113" t="s">
        <v>22</v>
      </c>
      <c r="D17" s="129" t="s">
        <v>36</v>
      </c>
      <c r="E17" s="130">
        <f>IF(OR(AND(G14,OR(G15,G16)),AND(G15,OR(G14,G16)),AND(G16,OR(G14,G15))),1,0)</f>
        <v>0</v>
      </c>
      <c r="F17" s="131"/>
      <c r="G17" s="106"/>
      <c r="H17" s="120"/>
      <c r="I17" s="120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12" t="s">
        <v>37</v>
      </c>
    </row>
    <row r="18">
      <c r="A18" s="142">
        <v>3.0</v>
      </c>
      <c r="B18" s="132">
        <v>16.0</v>
      </c>
      <c r="C18" s="103" t="s">
        <v>23</v>
      </c>
      <c r="D18" s="105" t="s">
        <v>46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07" t="s">
        <v>37</v>
      </c>
    </row>
    <row r="19">
      <c r="A19" s="145">
        <v>3.0</v>
      </c>
      <c r="B19" s="133">
        <v>17.0</v>
      </c>
      <c r="C19" s="133" t="s">
        <v>24</v>
      </c>
      <c r="D19" s="148"/>
      <c r="E19" s="148"/>
      <c r="F19" s="149"/>
      <c r="G19" s="149"/>
      <c r="H19" s="149"/>
      <c r="I19" s="149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37</v>
      </c>
    </row>
    <row r="20">
      <c r="A20" s="138"/>
      <c r="B20" s="138">
        <v>18.0</v>
      </c>
      <c r="C20" s="139" t="s">
        <v>25</v>
      </c>
      <c r="D20" s="152" t="str">
        <f>IF(OR(EXACT(D4,"Y"),EXACT(D5,"Y"),EXACT(D6,"Y"),EXACT(D7,"Y"),EXACT(D8,"Y"),EXACT(D9,"Y")),"Y","N")</f>
        <v>N</v>
      </c>
      <c r="E20" s="153"/>
      <c r="F20" s="153"/>
      <c r="G20" s="153"/>
      <c r="H20" s="153"/>
      <c r="I20" s="153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07" t="s">
        <v>56</v>
      </c>
    </row>
    <row r="21">
      <c r="A21" s="155">
        <v>4.0</v>
      </c>
      <c r="B21" s="156">
        <v>19.0</v>
      </c>
      <c r="C21" s="156" t="s">
        <v>57</v>
      </c>
      <c r="D21" s="157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</row>
    <row r="22">
      <c r="D22" s="157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</row>
    <row r="23">
      <c r="D23" s="157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9"/>
    </row>
    <row r="24">
      <c r="D24" s="157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</row>
    <row r="25">
      <c r="A25" s="162"/>
      <c r="B25" s="162"/>
      <c r="C25" s="163" t="s">
        <v>58</v>
      </c>
      <c r="D25" s="163" t="s">
        <v>59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4" t="s">
        <v>60</v>
      </c>
      <c r="B26" s="165"/>
      <c r="C26" s="166" t="s">
        <v>61</v>
      </c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>
      <c r="A27" s="164" t="s">
        <v>62</v>
      </c>
      <c r="B27" s="165"/>
      <c r="C27" s="166" t="s">
        <v>61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</row>
    <row r="28">
      <c r="A28" s="164" t="s">
        <v>63</v>
      </c>
      <c r="B28" s="165"/>
      <c r="C28" s="166" t="s">
        <v>61</v>
      </c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>
      <c r="A29" s="164" t="s">
        <v>64</v>
      </c>
      <c r="B29" s="165"/>
      <c r="C29" s="166" t="s">
        <v>61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</row>
    <row r="30">
      <c r="A30" s="171"/>
      <c r="B30" s="171"/>
      <c r="C30" s="17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2"/>
      <c r="B31" s="17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3" t="s">
        <v>65</v>
      </c>
      <c r="B32" s="174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>
      <c r="A33" s="176" t="s">
        <v>60</v>
      </c>
      <c r="B33" s="176"/>
      <c r="C33" s="176" t="s">
        <v>66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>
      <c r="A34" s="174" t="s">
        <v>62</v>
      </c>
      <c r="B34" s="174"/>
      <c r="C34" s="174" t="s">
        <v>67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>
      <c r="A35" s="176" t="s">
        <v>63</v>
      </c>
      <c r="B35" s="176"/>
      <c r="C35" s="176" t="s">
        <v>68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>
      <c r="A36" s="174" t="s">
        <v>64</v>
      </c>
      <c r="B36" s="174"/>
      <c r="C36" s="174" t="s">
        <v>69</v>
      </c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>
      <c r="A37" s="172"/>
      <c r="B37" s="172"/>
      <c r="C37" s="17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1"/>
      <c r="B38" s="171"/>
      <c r="C38" s="17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2"/>
      <c r="B39" s="172"/>
      <c r="C39" s="17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1"/>
      <c r="B40" s="171"/>
      <c r="C40" s="17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