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<sst xmlns="http://schemas.openxmlformats.org/spreadsheetml/2006/main" count="381" uniqueCount="66">
  <si>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</si>
  <si>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</si>
  <si>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</si>
  <si>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</si>
  <si>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</si>
  <si>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</si>
  <si>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</si>
  <si>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</si>
  <si>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</si>
  <si>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</si>
  <si>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</si>
  <si>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</si>
  <si>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</si>
  <si>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</si>
  <si>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</si>
  <si>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</si>
  <si>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</si>
  <si>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</si>
  <si>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</si>
  <si>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</si>
  <si>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</si>
  <si>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</si>
  <si>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</si>
  <si>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</si>
  <si>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</si>
  <si>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</si>
  <si>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</si>
  <si>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</si>
  <si>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</si>
  <si>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</si>
  <si>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</si>
  <si>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</si>
  <si>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</si>
  <si>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</si>
  <si>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</si>
  <si>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</si>
  <si>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n.a.</t>
  </si>
  <si>
    <t>Y</t>
  </si>
  <si>
    <t>&lt;add your comment here if any&gt;</t>
  </si>
  <si>
    <t>N</t>
  </si>
  <si>
    <t>Modelling</t>
  </si>
  <si>
    <t>Testing</t>
  </si>
  <si>
    <t>Conference</t>
  </si>
  <si>
    <t>International Conference on Computer Safety, Reliability, and Security, SAFECOMP 2012: Computer Safety, Reliability, and Security</t>
  </si>
  <si>
    <t>application domain independent</t>
  </si>
  <si>
    <t>keyword-driven</t>
  </si>
  <si>
    <t>domain specific language</t>
  </si>
  <si>
    <t>embedded system</t>
  </si>
  <si>
    <t>safety-critical</t>
  </si>
  <si>
    <t>testing hardware</t>
  </si>
  <si>
    <t>medical device</t>
  </si>
  <si>
    <t>Future research directions (as stated by authors, if any)</t>
  </si>
  <si>
    <t xml:space="preserve">Reviewer </t>
  </si>
  <si>
    <t>Romina Eramo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</si>
  <si>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</si>
  <si>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</si>
  <si>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</si>
  <si>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</si>
  <si>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</si>
  <si>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</si>
  <si>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</si>
  <si>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</si>
  <si>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</si>
  <si>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In this paper the author presents an approach for the automated generation of several types of system tests. However, the DevOps features are not so evident.</t>
  </si>
  <si>
    <t>SAFECOMP 2012</t>
  </si>
  <si>
    <t>Antonio Cicchetti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</si>
</sst>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4.0"/>
      <color rgb="FF006699"/>
      <name val="Arial"/>
    </font>
    <font>
      <b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4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</border>
    <border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thick">
        <color rgb="FFFF0000"/>
      </bottom>
    </border>
    <border>
      <bottom style="double">
        <color rgb="FF000000"/>
      </bottom>
    </border>
    <border>
      <right style="thick">
        <color rgb="FFFF0000"/>
      </right>
      <bottom style="thin">
        <color rgb="FF000000"/>
      </bottom>
    </border>
    <border>
      <right style="thick">
        <color rgb="FFFF0000"/>
      </right>
      <bottom style="thick">
        <color rgb="FFFF0000"/>
      </bottom>
    </border>
    <border>
      <right style="thick">
        <color rgb="FFFF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ck">
        <color rgb="FFFF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2" numFmtId="0" xfId="0" applyAlignment="1" applyFont="1">
      <alignment vertical="bottom"/>
    </xf>
    <xf borderId="20" fillId="2" fontId="2" numFmtId="0" xfId="0" applyAlignment="1" applyBorder="1" applyFont="1">
      <alignment vertical="bottom"/>
    </xf>
    <xf borderId="21" fillId="2" fontId="2" numFmtId="0" xfId="0" applyAlignment="1" applyBorder="1" applyFont="1">
      <alignment vertical="bottom"/>
    </xf>
    <xf borderId="18" fillId="2" fontId="2" numFmtId="0" xfId="0" applyAlignment="1" applyBorder="1" applyFont="1">
      <alignment vertical="bottom"/>
    </xf>
    <xf borderId="22" fillId="2" fontId="3" numFmtId="0" xfId="0" applyAlignment="1" applyBorder="1" applyFont="1">
      <alignment shrinkToFit="0" vertical="top" wrapText="1"/>
    </xf>
    <xf borderId="18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23" fillId="3" fontId="2" numFmtId="0" xfId="0" applyAlignment="1" applyBorder="1" applyFont="1">
      <alignment horizontal="right" shrinkToFit="0" vertical="bottom" wrapText="1"/>
    </xf>
    <xf borderId="23" fillId="3" fontId="2" numFmtId="1" xfId="0" applyAlignment="1" applyBorder="1" applyFont="1" applyNumberFormat="1">
      <alignment shrinkToFit="0" vertical="bottom" wrapText="1"/>
    </xf>
    <xf borderId="20" fillId="3" fontId="2" numFmtId="0" xfId="0" applyAlignment="1" applyBorder="1" applyFont="1">
      <alignment shrinkToFit="0" vertical="bottom" wrapText="1"/>
    </xf>
    <xf borderId="24" fillId="3" fontId="5" numFmtId="1" xfId="0" applyAlignment="1" applyBorder="1" applyFont="1" applyNumberFormat="1">
      <alignment shrinkToFit="0" vertical="top" wrapText="1"/>
    </xf>
    <xf borderId="0" fillId="3" fontId="2" numFmtId="1" xfId="0" applyAlignment="1" applyFont="1" applyNumberFormat="1">
      <alignment vertical="top"/>
    </xf>
    <xf borderId="23" fillId="4" fontId="6" numFmtId="0" xfId="0" applyBorder="1" applyFont="1"/>
    <xf borderId="25" fillId="4" fontId="6" numFmtId="0" xfId="0" applyBorder="1" applyFont="1"/>
    <xf borderId="25" fillId="4" fontId="2" numFmtId="1" xfId="0" applyAlignment="1" applyBorder="1" applyFont="1" applyNumberFormat="1">
      <alignment horizontal="right" shrinkToFit="0" vertical="bottom" wrapText="1"/>
    </xf>
    <xf borderId="25" fillId="7" fontId="2" numFmtId="1" xfId="0" applyAlignment="1" applyBorder="1" applyFill="1" applyFont="1" applyNumberFormat="1">
      <alignment horizontal="right" shrinkToFit="0" vertical="bottom" wrapText="1"/>
    </xf>
    <xf borderId="26" fillId="4" fontId="6" numFmtId="0" xfId="0" applyBorder="1" applyFont="1"/>
    <xf borderId="0" fillId="4" fontId="2" numFmtId="1" xfId="0" applyAlignment="1" applyFont="1" applyNumberFormat="1">
      <alignment vertical="top"/>
    </xf>
    <xf borderId="25" fillId="3" fontId="2" numFmtId="0" xfId="0" applyAlignment="1" applyBorder="1" applyFont="1">
      <alignment shrinkToFit="0" vertical="bottom" wrapText="1"/>
    </xf>
    <xf borderId="25" fillId="8" fontId="2" numFmtId="1" xfId="0" applyAlignment="1" applyBorder="1" applyFill="1" applyFont="1" applyNumberFormat="1">
      <alignment shrinkToFit="0" vertical="bottom" wrapText="1"/>
    </xf>
    <xf borderId="25" fillId="9" fontId="2" numFmtId="1" xfId="0" applyAlignment="1" applyBorder="1" applyFill="1" applyFont="1" applyNumberFormat="1">
      <alignment vertical="bottom"/>
    </xf>
    <xf borderId="0" fillId="9" fontId="2" numFmtId="0" xfId="0" applyAlignment="1" applyFont="1">
      <alignment vertical="bottom"/>
    </xf>
    <xf borderId="0" fillId="9" fontId="2" numFmtId="1" xfId="0" applyAlignment="1" applyFont="1" applyNumberFormat="1">
      <alignment vertical="top"/>
    </xf>
    <xf borderId="23" fillId="9" fontId="2" numFmtId="1" xfId="0" applyAlignment="1" applyBorder="1" applyFont="1" applyNumberFormat="1">
      <alignment vertical="top"/>
    </xf>
    <xf borderId="26" fillId="3" fontId="5" numFmtId="1" xfId="0" applyAlignment="1" applyBorder="1" applyFont="1" applyNumberFormat="1">
      <alignment shrinkToFit="0" vertical="top" wrapText="1"/>
    </xf>
    <xf borderId="23" fillId="4" fontId="2" numFmtId="0" xfId="0" applyAlignment="1" applyBorder="1" applyFont="1">
      <alignment horizontal="right" shrinkToFit="0" vertical="bottom" wrapText="1"/>
    </xf>
    <xf borderId="25" fillId="4" fontId="2" numFmtId="0" xfId="0" applyAlignment="1" applyBorder="1" applyFont="1">
      <alignment shrinkToFit="0" vertical="bottom" wrapText="1"/>
    </xf>
    <xf borderId="25" fillId="7" fontId="2" numFmtId="1" xfId="0" applyAlignment="1" applyBorder="1" applyFont="1" applyNumberFormat="1">
      <alignment shrinkToFit="0" vertical="bottom" wrapText="1"/>
    </xf>
    <xf borderId="26" fillId="4" fontId="5" numFmtId="1" xfId="0" applyAlignment="1" applyBorder="1" applyFont="1" applyNumberFormat="1">
      <alignment shrinkToFit="0" vertical="top" wrapText="1"/>
    </xf>
    <xf borderId="25" fillId="10" fontId="2" numFmtId="1" xfId="0" applyAlignment="1" applyBorder="1" applyFill="1" applyFont="1" applyNumberFormat="1">
      <alignment shrinkToFit="0" vertical="bottom" wrapText="1"/>
    </xf>
    <xf borderId="25" fillId="3" fontId="2" numFmtId="1" xfId="0" applyAlignment="1" applyBorder="1" applyFont="1" applyNumberFormat="1">
      <alignment shrinkToFit="0" vertical="bottom" wrapText="1"/>
    </xf>
    <xf borderId="25" fillId="4" fontId="2" numFmtId="1" xfId="0" applyAlignment="1" applyBorder="1" applyFont="1" applyNumberFormat="1">
      <alignment shrinkToFit="0" vertical="bottom" wrapText="1"/>
    </xf>
    <xf borderId="27" fillId="3" fontId="14" numFmtId="1" xfId="0" applyAlignment="1" applyBorder="1" applyFont="1" applyNumberFormat="1">
      <alignment shrinkToFit="0" vertical="bottom" wrapText="0"/>
    </xf>
    <xf borderId="27" fillId="9" fontId="2" numFmtId="1" xfId="0" applyAlignment="1" applyBorder="1" applyFont="1" applyNumberFormat="1">
      <alignment vertical="bottom"/>
    </xf>
    <xf borderId="28" fillId="9" fontId="2" numFmtId="1" xfId="0" applyAlignment="1" applyBorder="1" applyFont="1" applyNumberFormat="1">
      <alignment vertical="bottom"/>
    </xf>
    <xf borderId="29" fillId="10" fontId="2" numFmtId="1" xfId="0" applyAlignment="1" applyBorder="1" applyFont="1" applyNumberFormat="1">
      <alignment shrinkToFit="0" vertical="bottom" wrapText="1"/>
    </xf>
    <xf borderId="30" fillId="3" fontId="2" numFmtId="1" xfId="0" applyAlignment="1" applyBorder="1" applyFont="1" applyNumberFormat="1">
      <alignment shrinkToFit="0" vertical="bottom" wrapText="1"/>
    </xf>
    <xf borderId="29" fillId="8" fontId="2" numFmtId="1" xfId="0" applyAlignment="1" applyBorder="1" applyFont="1" applyNumberFormat="1">
      <alignment shrinkToFit="0" vertical="bottom" wrapText="1"/>
    </xf>
    <xf borderId="30" fillId="11" fontId="2" numFmtId="1" xfId="0" applyAlignment="1" applyBorder="1" applyFill="1" applyFont="1" applyNumberFormat="1">
      <alignment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4" fontId="2" numFmtId="0" xfId="0" applyAlignment="1" applyFont="1">
      <alignment horizontal="right" shrinkToFit="0" vertical="bottom" wrapText="1"/>
    </xf>
    <xf borderId="23" fillId="4" fontId="2" numFmtId="0" xfId="0" applyAlignment="1" applyBorder="1" applyFont="1">
      <alignment shrinkToFit="0" vertical="bottom" wrapText="1"/>
    </xf>
    <xf borderId="23" fillId="4" fontId="2" numFmtId="1" xfId="0" applyAlignment="1" applyBorder="1" applyFont="1" applyNumberFormat="1">
      <alignment shrinkToFit="0" vertical="bottom" wrapText="1"/>
    </xf>
    <xf borderId="25" fillId="4" fontId="2" numFmtId="1" xfId="0" applyAlignment="1" applyBorder="1" applyFont="1" applyNumberFormat="1">
      <alignment shrinkToFit="0" vertical="bottom" wrapText="1"/>
    </xf>
    <xf borderId="28" fillId="4" fontId="2" numFmtId="1" xfId="0" applyAlignment="1" applyBorder="1" applyFont="1" applyNumberFormat="1">
      <alignment vertical="bottom"/>
    </xf>
    <xf borderId="0" fillId="3" fontId="2" numFmtId="0" xfId="0" applyAlignment="1" applyFont="1">
      <alignment vertical="bottom"/>
    </xf>
    <xf borderId="31" fillId="3" fontId="15" numFmtId="0" xfId="0" applyAlignment="1" applyBorder="1" applyFont="1">
      <alignment shrinkToFit="0" vertical="bottom" wrapText="1"/>
    </xf>
    <xf borderId="30" fillId="8" fontId="2" numFmtId="0" xfId="0" applyAlignment="1" applyBorder="1" applyFont="1">
      <alignment horizontal="right" shrinkToFit="0" vertical="bottom" wrapText="1"/>
    </xf>
    <xf borderId="20" fillId="9" fontId="2" numFmtId="1" xfId="0" applyAlignment="1" applyBorder="1" applyFont="1" applyNumberFormat="1">
      <alignment vertical="bottom"/>
    </xf>
    <xf borderId="18" fillId="9" fontId="2" numFmtId="0" xfId="0" applyAlignment="1" applyBorder="1" applyFont="1">
      <alignment vertical="bottom"/>
    </xf>
    <xf borderId="18" fillId="9" fontId="2" numFmtId="1" xfId="0" applyAlignment="1" applyBorder="1" applyFont="1" applyNumberFormat="1">
      <alignment vertical="top"/>
    </xf>
    <xf borderId="20" fillId="9" fontId="2" numFmtId="1" xfId="0" applyAlignment="1" applyBorder="1" applyFont="1" applyNumberFormat="1">
      <alignment vertical="top"/>
    </xf>
    <xf borderId="22" fillId="3" fontId="5" numFmtId="1" xfId="0" applyAlignment="1" applyBorder="1" applyFont="1" applyNumberFormat="1">
      <alignment shrinkToFit="0" vertical="top" wrapText="1"/>
    </xf>
    <xf borderId="18" fillId="3" fontId="2" numFmtId="1" xfId="0" applyAlignment="1" applyBorder="1" applyFont="1" applyNumberFormat="1">
      <alignment vertical="top"/>
    </xf>
    <xf borderId="0" fillId="12" fontId="2" numFmtId="0" xfId="0" applyAlignment="1" applyFill="1" applyFont="1">
      <alignment horizontal="right"/>
    </xf>
    <xf borderId="23" fillId="12" fontId="2" numFmtId="0" xfId="0" applyBorder="1" applyFont="1"/>
    <xf borderId="2" fillId="12" fontId="2" numFmtId="1" xfId="0" applyAlignment="1" applyBorder="1" applyFont="1" applyNumberFormat="1">
      <alignment readingOrder="0" shrinkToFit="0" vertical="bottom" wrapText="1"/>
    </xf>
    <xf borderId="32" fillId="4" fontId="6" numFmtId="0" xfId="0" applyBorder="1" applyFont="1"/>
    <xf borderId="33" fillId="4" fontId="6" numFmtId="0" xfId="0" applyBorder="1" applyFont="1"/>
    <xf borderId="20" fillId="12" fontId="2" numFmtId="1" xfId="0" applyAlignment="1" applyBorder="1" applyFont="1" applyNumberFormat="1">
      <alignment vertical="bottom"/>
    </xf>
    <xf borderId="23" fillId="3" fontId="6" numFmtId="0" xfId="0" applyBorder="1" applyFont="1"/>
    <xf borderId="2" fillId="12" fontId="2" numFmtId="1" xfId="0" applyAlignment="1" applyBorder="1" applyFont="1" applyNumberFormat="1">
      <alignment shrinkToFit="0" vertical="bottom" wrapText="1"/>
    </xf>
    <xf borderId="32" fillId="3" fontId="6" numFmtId="0" xfId="0" applyBorder="1" applyFont="1"/>
    <xf borderId="33" fillId="3" fontId="6" numFmtId="0" xfId="0" applyBorder="1" applyFont="1"/>
    <xf borderId="0" fillId="12" fontId="2" numFmtId="0" xfId="0" applyAlignment="1" applyFont="1">
      <alignment vertical="bottom"/>
    </xf>
    <xf borderId="18" fillId="12" fontId="16" numFmtId="0" xfId="0" applyAlignment="1" applyBorder="1" applyFont="1">
      <alignment vertical="bottom"/>
    </xf>
    <xf borderId="18" fillId="4" fontId="6" numFmtId="0" xfId="0" applyBorder="1" applyFont="1"/>
    <xf borderId="18" fillId="4" fontId="2" numFmtId="1" xfId="0" applyAlignment="1" applyBorder="1" applyFont="1" applyNumberFormat="1">
      <alignment vertical="bottom"/>
    </xf>
    <xf borderId="23" fillId="12" fontId="2" numFmtId="0" xfId="0" applyAlignment="1" applyBorder="1" applyFont="1">
      <alignment vertical="bottom"/>
    </xf>
    <xf borderId="34" fillId="12" fontId="5" numFmtId="1" xfId="0" applyAlignment="1" applyBorder="1" applyFont="1" applyNumberFormat="1">
      <alignment readingOrder="0" shrinkToFit="0" vertical="top" wrapText="1"/>
    </xf>
    <xf borderId="21" fillId="3" fontId="6" numFmtId="0" xfId="0" applyBorder="1" applyFont="1"/>
    <xf borderId="35" fillId="3" fontId="6" numFmtId="0" xfId="0" applyBorder="1" applyFont="1"/>
    <xf borderId="26" fillId="12" fontId="2" numFmtId="1" xfId="0" applyAlignment="1" applyBorder="1" applyFont="1" applyNumberFormat="1">
      <alignment vertical="top"/>
    </xf>
    <xf borderId="36" fillId="12" fontId="5" numFmtId="1" xfId="0" applyAlignment="1" applyBorder="1" applyFont="1" applyNumberFormat="1">
      <alignment readingOrder="0" shrinkToFit="0" vertical="top" wrapText="1"/>
    </xf>
    <xf borderId="28" fillId="4" fontId="6" numFmtId="0" xfId="0" applyBorder="1" applyFont="1"/>
    <xf borderId="28" fillId="3" fontId="6" numFmtId="0" xfId="0" applyBorder="1" applyFont="1"/>
    <xf borderId="26" fillId="3" fontId="6" numFmtId="0" xfId="0" applyBorder="1" applyFont="1"/>
    <xf borderId="0" fillId="9" fontId="2" numFmtId="1" xfId="0" applyAlignment="1" applyFont="1" applyNumberFormat="1">
      <alignment vertical="bottom"/>
    </xf>
    <xf borderId="0" fillId="3" fontId="17" numFmtId="0" xfId="0" applyAlignment="1" applyFont="1">
      <alignment shrinkToFit="0" vertical="bottom" wrapText="0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5" fillId="3" fontId="2" numFmtId="0" xfId="0" applyAlignment="1" applyBorder="1" applyFont="1">
      <alignment horizontal="right" shrinkToFit="0" vertical="bottom" wrapText="1"/>
    </xf>
    <xf borderId="25" fillId="4" fontId="2" numFmtId="0" xfId="0" applyAlignment="1" applyBorder="1" applyFont="1">
      <alignment horizontal="right" shrinkToFit="0" vertical="bottom" wrapText="1"/>
    </xf>
    <xf borderId="0" fillId="3" fontId="1" numFmtId="0" xfId="0" applyAlignment="1" applyFont="1">
      <alignment horizontal="right" readingOrder="0" shrinkToFit="0" wrapText="1"/>
    </xf>
    <xf borderId="37" fillId="3" fontId="1" numFmtId="0" xfId="0" applyAlignment="1" applyBorder="1" applyFont="1">
      <alignment readingOrder="0" shrinkToFit="0" wrapText="1"/>
    </xf>
    <xf borderId="37" fillId="3" fontId="2" numFmtId="1" xfId="0" applyAlignment="1" applyBorder="1" applyFont="1" applyNumberFormat="1">
      <alignment horizontal="left" readingOrder="0" shrinkToFit="0" vertical="bottom" wrapText="1"/>
    </xf>
    <xf borderId="37" fillId="9" fontId="2" numFmtId="1" xfId="0" applyAlignment="1" applyBorder="1" applyFont="1" applyNumberFormat="1">
      <alignment readingOrder="0" shrinkToFit="0" vertical="bottom" wrapText="1"/>
    </xf>
    <xf borderId="36" fillId="9" fontId="2" numFmtId="1" xfId="0" applyAlignment="1" applyBorder="1" applyFont="1" applyNumberFormat="1">
      <alignment readingOrder="0" shrinkToFit="0" vertical="bottom" wrapText="1"/>
    </xf>
    <xf borderId="38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37" fillId="4" fontId="1" numFmtId="0" xfId="0" applyAlignment="1" applyBorder="1" applyFont="1">
      <alignment readingOrder="0" shrinkToFit="0" wrapText="1"/>
    </xf>
    <xf borderId="4" fillId="4" fontId="1" numFmtId="0" xfId="0" applyAlignment="1" applyBorder="1" applyFont="1">
      <alignment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38" fillId="4" fontId="5" numFmtId="1" xfId="0" applyAlignment="1" applyBorder="1" applyFont="1" applyNumberFormat="1">
      <alignment readingOrder="0" shrinkToFit="0" vertical="top" wrapText="1"/>
    </xf>
    <xf borderId="37" fillId="3" fontId="2" numFmtId="1" xfId="0" applyAlignment="1" applyBorder="1" applyFont="1" applyNumberFormat="1">
      <alignment horizontal="right" readingOrder="0" shrinkToFit="0" vertical="bottom" wrapText="1"/>
    </xf>
    <xf borderId="39" fillId="4" fontId="2" numFmtId="0" xfId="0" applyAlignment="1" applyBorder="1" applyFont="1">
      <alignment horizontal="right" shrinkToFit="0" vertical="bottom" wrapText="1"/>
    </xf>
    <xf borderId="39" fillId="4" fontId="2" numFmtId="0" xfId="0" applyAlignment="1" applyBorder="1" applyFont="1">
      <alignment shrinkToFit="0" vertical="bottom" wrapText="1"/>
    </xf>
    <xf borderId="39" fillId="4" fontId="2" numFmtId="1" xfId="0" applyAlignment="1" applyBorder="1" applyFont="1" applyNumberFormat="1">
      <alignment shrinkToFit="0" vertical="bottom" wrapText="1"/>
    </xf>
    <xf borderId="40" fillId="4" fontId="2" numFmtId="1" xfId="0" applyAlignment="1" applyBorder="1" applyFont="1" applyNumberFormat="1">
      <alignment shrinkToFit="0" vertical="bottom" wrapText="1"/>
    </xf>
    <xf borderId="40" fillId="9" fontId="2" numFmtId="1" xfId="0" applyAlignment="1" applyBorder="1" applyFont="1" applyNumberFormat="1">
      <alignment vertical="bottom"/>
    </xf>
    <xf borderId="39" fillId="9" fontId="2" numFmtId="1" xfId="0" applyAlignment="1" applyBorder="1" applyFont="1" applyNumberFormat="1">
      <alignment vertical="bottom"/>
    </xf>
    <xf borderId="41" fillId="4" fontId="5" numFmtId="1" xfId="0" applyAlignment="1" applyBorder="1" applyFont="1" applyNumberFormat="1">
      <alignment shrinkToFit="0" vertical="top" wrapText="1"/>
    </xf>
    <xf borderId="1" fillId="10" fontId="2" numFmtId="1" xfId="0" applyAlignment="1" applyBorder="1" applyFont="1" applyNumberFormat="1">
      <alignment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43" fillId="3" fontId="2" numFmtId="1" xfId="0" applyAlignment="1" applyBorder="1" applyFont="1" applyNumberFormat="1">
      <alignment readingOrder="0" shrinkToFit="0" vertical="bottom" wrapText="1"/>
    </xf>
    <xf borderId="39" fillId="9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" fillId="10" fontId="2" numFmtId="1" xfId="0" applyAlignment="1" applyBorder="1" applyFont="1" applyNumberFormat="1">
      <alignment shrinkToFit="0" vertical="bottom" wrapText="1"/>
    </xf>
    <xf borderId="25" fillId="9" fontId="2" numFmtId="1" xfId="0" applyAlignment="1" applyBorder="1" applyFont="1" applyNumberFormat="1">
      <alignment readingOrder="0" shrinkToFit="0" vertical="bottom" wrapText="1"/>
    </xf>
    <xf borderId="44" fillId="9" fontId="2" numFmtId="1" xfId="0" applyAlignment="1" applyBorder="1" applyFont="1" applyNumberFormat="1">
      <alignment readingOrder="0" shrinkToFit="0" vertical="bottom" wrapText="1"/>
    </xf>
    <xf borderId="25" fillId="3" fontId="1" numFmtId="0" xfId="0" applyAlignment="1" applyBorder="1" applyFont="1">
      <alignment readingOrder="0" shrinkToFit="0" wrapText="1"/>
    </xf>
    <xf borderId="44" fillId="3" fontId="1" numFmtId="0" xfId="0" applyAlignment="1" applyBorder="1" applyFont="1">
      <alignment readingOrder="0" shrinkToFit="0" wrapText="1"/>
    </xf>
    <xf borderId="44" fillId="3" fontId="2" numFmtId="1" xfId="0" applyAlignment="1" applyBorder="1" applyFont="1" applyNumberFormat="1">
      <alignment horizontal="right" readingOrder="0" shrinkToFit="0" vertical="bottom" wrapText="1"/>
    </xf>
    <xf borderId="0" fillId="4" fontId="1" numFmtId="0" xfId="0" applyAlignment="1" applyFont="1">
      <alignment readingOrder="0" shrinkToFit="0" wrapText="1"/>
    </xf>
    <xf borderId="45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46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47" fillId="3" fontId="1" numFmtId="0" xfId="0" applyAlignment="1" applyBorder="1" applyFont="1">
      <alignment horizontal="right" readingOrder="0" shrinkToFit="0" wrapText="1"/>
    </xf>
    <xf borderId="25" fillId="9" fontId="2" numFmtId="1" xfId="0" applyAlignment="1" applyBorder="1" applyFont="1" applyNumberFormat="1">
      <alignment shrinkToFit="0" vertical="bottom" wrapText="1"/>
    </xf>
    <xf borderId="28" fillId="9" fontId="2" numFmtId="1" xfId="0" applyAlignment="1" applyBorder="1" applyFont="1" applyNumberFormat="1">
      <alignment shrinkToFit="0" vertical="bottom" wrapText="1"/>
    </xf>
    <xf borderId="0" fillId="12" fontId="1" numFmtId="0" xfId="0" applyAlignment="1" applyFont="1">
      <alignment horizontal="right" readingOrder="0" vertical="center"/>
    </xf>
    <xf borderId="0" fillId="12" fontId="1" numFmtId="0" xfId="0" applyAlignment="1" applyFont="1">
      <alignment readingOrder="0" vertical="center"/>
    </xf>
    <xf borderId="0" fillId="12" fontId="18" numFmtId="0" xfId="0" applyFont="1"/>
    <xf borderId="0" fillId="12" fontId="18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2" fontId="1" numFmtId="0" xfId="0" applyFont="1"/>
    <xf borderId="21" fillId="4" fontId="6" numFmtId="0" xfId="0" applyBorder="1" applyFont="1"/>
    <xf borderId="35" fillId="4" fontId="6" numFmtId="0" xfId="0" applyBorder="1" applyFont="1"/>
    <xf borderId="0" fillId="3" fontId="1" numFmtId="0" xfId="0" applyFont="1"/>
    <xf borderId="0" fillId="4" fontId="10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4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 shrinkToFit="0" wrapText="1"/>
    </xf>
    <xf borderId="48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46" fillId="3" fontId="5" numFmtId="1" xfId="0" applyAlignment="1" applyBorder="1" applyFont="1" applyNumberFormat="1">
      <alignment readingOrder="0" shrinkToFit="0" vertical="top" wrapText="1"/>
    </xf>
    <xf borderId="44" fillId="4" fontId="6" numFmtId="0" xfId="0" applyBorder="1" applyFont="1"/>
    <xf borderId="49" fillId="4" fontId="2" numFmtId="1" xfId="0" applyAlignment="1" applyBorder="1" applyFont="1" applyNumberFormat="1">
      <alignment horizontal="right" readingOrder="0" shrinkToFit="0" vertical="bottom" wrapText="1"/>
    </xf>
    <xf borderId="50" fillId="4" fontId="6" numFmtId="0" xfId="0" applyBorder="1" applyFont="1"/>
    <xf borderId="44" fillId="3" fontId="1" numFmtId="0" xfId="0" applyAlignment="1" applyBorder="1" applyFont="1">
      <alignment shrinkToFit="0" wrapText="1"/>
    </xf>
    <xf borderId="44" fillId="3" fontId="2" numFmtId="1" xfId="0" applyAlignment="1" applyBorder="1" applyFont="1" applyNumberFormat="1">
      <alignment horizontal="left" readingOrder="0" shrinkToFit="0" vertical="bottom" wrapText="1"/>
    </xf>
    <xf borderId="44" fillId="4" fontId="1" numFmtId="0" xfId="0" applyAlignment="1" applyBorder="1" applyFont="1">
      <alignment readingOrder="0" shrinkToFit="0" wrapText="1"/>
    </xf>
    <xf borderId="44" fillId="4" fontId="1" numFmtId="0" xfId="0" applyAlignment="1" applyBorder="1" applyFont="1">
      <alignment shrinkToFit="0" wrapText="1"/>
    </xf>
    <xf borderId="44" fillId="4" fontId="2" numFmtId="1" xfId="0" applyAlignment="1" applyBorder="1" applyFont="1" applyNumberFormat="1">
      <alignment horizontal="left" readingOrder="0" shrinkToFit="0" vertical="bottom" wrapText="1"/>
    </xf>
    <xf borderId="44" fillId="9" fontId="2" numFmtId="1" xfId="0" applyAlignment="1" applyBorder="1" applyFont="1" applyNumberFormat="1">
      <alignment shrinkToFit="0" vertical="bottom" wrapText="1"/>
    </xf>
    <xf borderId="36" fillId="9" fontId="2" numFmtId="1" xfId="0" applyAlignment="1" applyBorder="1" applyFont="1" applyNumberFormat="1">
      <alignment shrinkToFit="0" vertical="bottom" wrapText="1"/>
    </xf>
    <xf borderId="37" fillId="4" fontId="1" numFmtId="0" xfId="0" applyAlignment="1" applyBorder="1" applyFont="1">
      <alignment shrinkToFit="0" wrapText="1"/>
    </xf>
    <xf borderId="37" fillId="4" fontId="2" numFmtId="1" xfId="0" applyAlignment="1" applyBorder="1" applyFont="1" applyNumberFormat="1">
      <alignment horizontal="left" readingOrder="0" shrinkToFit="0" vertical="bottom" wrapText="1"/>
    </xf>
    <xf borderId="37" fillId="9" fontId="2" numFmtId="1" xfId="0" applyAlignment="1" applyBorder="1" applyFont="1" applyNumberFormat="1">
      <alignment shrinkToFit="0" vertical="bottom" wrapText="1"/>
    </xf>
    <xf borderId="37" fillId="3" fontId="1" numFmtId="0" xfId="0" applyAlignment="1" applyBorder="1" applyFont="1">
      <alignment shrinkToFit="0" wrapText="1"/>
    </xf>
    <xf borderId="48" fillId="4" fontId="2" numFmtId="1" xfId="0" applyAlignment="1" applyBorder="1" applyFont="1" applyNumberFormat="1">
      <alignment readingOrder="0" shrinkToFit="0" vertical="bottom" wrapText="1"/>
    </xf>
    <xf borderId="48" fillId="9" fontId="2" numFmtId="1" xfId="0" applyAlignment="1" applyBorder="1" applyFont="1" applyNumberForma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In this paper the author presents an approach for the automated generation of several types of system tests. However, the DevOps features are not so evident.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-1</v>
      </c>
      <c r="Y3" s="15">
        <f>IFERROR(__xludf.DUMMYFUNCTION("IMPORTRANGE($C$22,""!$X$3"")"),-3.0)</f>
        <v>-3</v>
      </c>
      <c r="Z3" s="15">
        <f t="shared" ref="Z3:Z20" si="10">X3*Y3</f>
        <v>3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Modelling</v>
      </c>
      <c r="D12" s="26" t="str">
        <f>K38</f>
        <v>Testing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Conference</v>
      </c>
      <c r="D13" s="27" t="str">
        <f t="shared" si="13"/>
        <v>International Conference on Computer Safety, Reliability, and Security, SAFECOMP 2012: Computer Safety, Reliability, and Security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application domain independent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keyword-driven</v>
      </c>
      <c r="D19" s="31" t="str">
        <f>K58</f>
        <v>domain specific language</v>
      </c>
      <c r="E19" s="31" t="str">
        <f>K59</f>
        <v>embedded system</v>
      </c>
      <c r="F19" s="31" t="str">
        <f>K60</f>
        <v>safety-critical</v>
      </c>
      <c r="G19" s="31" t="str">
        <f>K61</f>
        <v>testing hardware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3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n.a.</v>
      </c>
      <c r="D26" s="58" t="str">
        <f>'1'!G$3</f>
        <v>n.a.</v>
      </c>
      <c r="E26" s="65" t="str">
        <f t="shared" si="18"/>
        <v>n.a. n.a.</v>
      </c>
      <c r="F26" s="65"/>
      <c r="G26" s="65"/>
      <c r="H26" s="65"/>
      <c r="I26" s="65" t="str">
        <f>IFERROR(__xludf.DUMMYFUNCTION("IFERROR(SPLIT($G26,"" ""),"""")"),"")</f>
        <v/>
      </c>
      <c r="J26" s="65"/>
      <c r="K26" s="66" t="str">
        <f t="shared" ref="K26:L26" si="19">IF(NOT(I26=""),I26,"n.a.")</f>
        <v>n.a.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Modelling</v>
      </c>
      <c r="D37" s="82"/>
      <c r="E37" s="82"/>
      <c r="F37" s="82"/>
      <c r="G37" s="82" t="str">
        <f>IFERROR(__xludf.DUMMYFUNCTION("IFNA(UNIQUE(FILTER(C37:C46, C37:C46&lt;&gt;""n.a."")),""n.a."")"),"Modelling")</f>
        <v>Modelling</v>
      </c>
      <c r="H37" s="82"/>
      <c r="I37" s="83" t="str">
        <f t="shared" ref="I37:I66" si="27">G37</f>
        <v>Modelling</v>
      </c>
      <c r="J37" s="82"/>
      <c r="K37" s="84" t="str">
        <f t="shared" ref="K37:K68" si="28">IF(NOT(I37=""),I37,"n.a.")</f>
        <v>Modelling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Testing</v>
      </c>
      <c r="D38" s="88"/>
      <c r="E38" s="88"/>
      <c r="F38" s="88"/>
      <c r="G38" s="88" t="str">
        <f>IFERROR(__xludf.DUMMYFUNCTION("""COMPUTED_VALUE"""),"Testing")</f>
        <v>Testing</v>
      </c>
      <c r="H38" s="88"/>
      <c r="I38" s="65" t="str">
        <f t="shared" si="27"/>
        <v>Testing</v>
      </c>
      <c r="J38" s="88"/>
      <c r="K38" s="66" t="str">
        <f t="shared" si="28"/>
        <v>Testing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application domain independent</v>
      </c>
      <c r="D47" s="82"/>
      <c r="E47" s="82"/>
      <c r="F47" s="82"/>
      <c r="G47" s="82" t="str">
        <f>IFERROR(__xludf.DUMMYFUNCTION("IFNA(UNIQUE(FILTER(C47:C56, C47:C56&lt;&gt;""n.a."")),""n.a."")"),"application domain independent")</f>
        <v>application domain independent</v>
      </c>
      <c r="H47" s="82"/>
      <c r="I47" s="83" t="str">
        <f t="shared" si="27"/>
        <v>application domain independent</v>
      </c>
      <c r="J47" s="82"/>
      <c r="K47" s="84" t="str">
        <f t="shared" si="28"/>
        <v>application domain independent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keyword-driven</v>
      </c>
      <c r="D57" s="97"/>
      <c r="E57" s="97"/>
      <c r="F57" s="97"/>
      <c r="G57" s="82" t="str">
        <f>IFERROR(__xludf.DUMMYFUNCTION("IFNA(UNIQUE(FILTER(C57:C66, C57:C66&lt;&gt;""n.a."")),""n.a."")"),"keyword-driven")</f>
        <v>keyword-driven</v>
      </c>
      <c r="H57" s="97"/>
      <c r="I57" s="83" t="str">
        <f t="shared" si="27"/>
        <v>keyword-driven</v>
      </c>
      <c r="J57" s="97"/>
      <c r="K57" s="84" t="str">
        <f t="shared" si="28"/>
        <v>keyword-driven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domain specific language</v>
      </c>
      <c r="D58" s="88"/>
      <c r="E58" s="88"/>
      <c r="F58" s="88"/>
      <c r="G58" s="88" t="str">
        <f>IFERROR(__xludf.DUMMYFUNCTION("""COMPUTED_VALUE"""),"domain specific language")</f>
        <v>domain specific language</v>
      </c>
      <c r="H58" s="88"/>
      <c r="I58" s="65" t="str">
        <f t="shared" si="27"/>
        <v>domain specific language</v>
      </c>
      <c r="J58" s="88"/>
      <c r="K58" s="66" t="str">
        <f t="shared" si="28"/>
        <v>domain specific language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embedded system</v>
      </c>
      <c r="D59" s="90"/>
      <c r="E59" s="90"/>
      <c r="F59" s="90"/>
      <c r="G59" s="90" t="str">
        <f>IFERROR(__xludf.DUMMYFUNCTION("""COMPUTED_VALUE"""),"embedded system")</f>
        <v>embedded system</v>
      </c>
      <c r="H59" s="90"/>
      <c r="I59" s="59" t="str">
        <f t="shared" si="27"/>
        <v>embedded system</v>
      </c>
      <c r="J59" s="90"/>
      <c r="K59" s="60" t="str">
        <f t="shared" si="28"/>
        <v>embedded system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safety-critical</v>
      </c>
      <c r="D60" s="88"/>
      <c r="E60" s="88"/>
      <c r="F60" s="88"/>
      <c r="G60" s="88" t="str">
        <f>IFERROR(__xludf.DUMMYFUNCTION("""COMPUTED_VALUE"""),"safety-critical")</f>
        <v>safety-critical</v>
      </c>
      <c r="H60" s="88"/>
      <c r="I60" s="65" t="str">
        <f t="shared" si="27"/>
        <v>safety-critical</v>
      </c>
      <c r="J60" s="88"/>
      <c r="K60" s="66" t="str">
        <f t="shared" si="28"/>
        <v>safety-critical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testing hardware</v>
      </c>
      <c r="D61" s="90"/>
      <c r="E61" s="90"/>
      <c r="F61" s="90"/>
      <c r="G61" s="90" t="str">
        <f>IFERROR(__xludf.DUMMYFUNCTION("""COMPUTED_VALUE"""),"testing hardware")</f>
        <v>testing hardware</v>
      </c>
      <c r="H61" s="90"/>
      <c r="I61" s="59" t="str">
        <f t="shared" si="27"/>
        <v>testing hardware</v>
      </c>
      <c r="J61" s="90"/>
      <c r="K61" s="60" t="str">
        <f t="shared" si="28"/>
        <v>testing hardware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Conference</v>
      </c>
      <c r="D67" s="13" t="str">
        <f>'1'!E13</f>
        <v>International Conference on Computer Safety, Reliability, and Security, SAFECOMP 2012: Computer Safety, Reliability, and Security</v>
      </c>
      <c r="E67" s="59" t="str">
        <f t="shared" ref="E67:E68" si="29">CONCATENATE(C67,"---",D67)</f>
        <v>Conference---International Conference on Computer Safety, Reliability, and Security, SAFECOMP 2012: Computer Safety, Reliability, and Security</v>
      </c>
      <c r="F67" s="59"/>
      <c r="G67" s="59" t="str">
        <f>IFERROR(__xludf.DUMMYFUNCTION("IFNA(UNIQUE(FILTER(E67:E68, E67:E68&lt;&gt;""n.a"")),""n.a."")"),"Conference---International Conference on Computer Safety, Reliability, and Security, SAFECOMP 2012: Computer Safety, Reliability, and Security")</f>
        <v>Conference---International Conference on Computer Safety, Reliability, and Security, SAFECOMP 2012: Computer Safety, Reliability, and Security</v>
      </c>
      <c r="H67" s="59"/>
      <c r="I67" s="59" t="str">
        <f>IFERROR(__xludf.DUMMYFUNCTION("IFERROR(SPLIT($G67,""---""),"""")"),"Conference")</f>
        <v>Conference</v>
      </c>
      <c r="J67" s="59" t="str">
        <f>IFERROR(__xludf.DUMMYFUNCTION("""COMPUTED_VALUE"""),"International Conference on Computer Safety, Reliability, and Security, SAFECOMP 2012: Computer Safety, Reliability, and Security")</f>
        <v>International Conference on Computer Safety, Reliability, and Security, SAFECOMP 2012: Computer Safety, Reliability, and Security</v>
      </c>
      <c r="K67" s="60" t="str">
        <f t="shared" si="28"/>
        <v>Conference</v>
      </c>
      <c r="L67" s="60" t="str">
        <f>IF(NOT(J67=""),J67,"n.a.")</f>
        <v>International Conference on Computer Safety, Reliability, and Security, SAFECOMP 2012: Computer Safety, Reliability, and Security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Conference</v>
      </c>
      <c r="D68" s="26" t="str">
        <f>'2'!E13</f>
        <v>SAFECOMP 2012</v>
      </c>
      <c r="E68" s="65" t="str">
        <f t="shared" si="29"/>
        <v>Conference---SAFECOMP 2012</v>
      </c>
      <c r="F68" s="65"/>
      <c r="G68" s="65" t="str">
        <f>IFERROR(__xludf.DUMMYFUNCTION("""COMPUTED_VALUE"""),"Conference---SAFECOMP 2012")</f>
        <v>Conference---SAFECOMP 2012</v>
      </c>
      <c r="H68" s="65"/>
      <c r="I68" s="65" t="str">
        <f>IFERROR(__xludf.DUMMYFUNCTION("IFERROR(SPLIT($G68,""---""),"""")"),"Conference")</f>
        <v>Conference</v>
      </c>
      <c r="J68" s="65" t="str">
        <f>IFERROR(__xludf.DUMMYFUNCTION("""COMPUTED_VALUE"""),"SAFECOMP 2012")</f>
        <v>SAFECOMP 2012</v>
      </c>
      <c r="K68" s="66" t="str">
        <f t="shared" si="28"/>
        <v>Conference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100" t="s">
        <v>0</v>
      </c>
      <c r="C1" s="101" t="s">
        <v>1</v>
      </c>
      <c r="D1" s="102"/>
      <c r="E1" s="102"/>
      <c r="F1" s="102"/>
      <c r="G1" s="102"/>
      <c r="H1" s="102"/>
      <c r="I1" s="102"/>
      <c r="J1" s="103" t="s">
        <v>2</v>
      </c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</row>
    <row r="2">
      <c r="A2" s="106" t="s">
        <v>32</v>
      </c>
      <c r="B2" s="106">
        <v>1.0</v>
      </c>
      <c r="C2" s="107" t="s">
        <v>6</v>
      </c>
      <c r="D2" s="108" t="s">
        <v>7</v>
      </c>
      <c r="E2" s="108" t="s">
        <v>8</v>
      </c>
      <c r="F2" s="108" t="s">
        <v>7</v>
      </c>
      <c r="G2" s="108" t="s">
        <v>8</v>
      </c>
      <c r="H2" s="108" t="s">
        <v>7</v>
      </c>
      <c r="I2" s="108" t="s">
        <v>8</v>
      </c>
      <c r="J2" s="108" t="s">
        <v>7</v>
      </c>
      <c r="K2" s="108" t="s">
        <v>8</v>
      </c>
      <c r="L2" s="108" t="s">
        <v>7</v>
      </c>
      <c r="M2" s="108" t="s">
        <v>8</v>
      </c>
      <c r="N2" s="108" t="s">
        <v>7</v>
      </c>
      <c r="O2" s="108" t="s">
        <v>8</v>
      </c>
      <c r="P2" s="108" t="s">
        <v>7</v>
      </c>
      <c r="Q2" s="108" t="s">
        <v>8</v>
      </c>
      <c r="R2" s="108" t="s">
        <v>7</v>
      </c>
      <c r="S2" s="108" t="s">
        <v>8</v>
      </c>
      <c r="T2" s="108" t="s">
        <v>7</v>
      </c>
      <c r="U2" s="108" t="s">
        <v>8</v>
      </c>
      <c r="V2" s="109" t="s">
        <v>33</v>
      </c>
      <c r="W2" s="110"/>
    </row>
    <row r="3" ht="70.5" customHeight="1">
      <c r="A3" s="111"/>
      <c r="B3" s="112"/>
      <c r="C3" s="112"/>
      <c r="D3" s="113" t="s">
        <v>34</v>
      </c>
      <c r="E3" s="113" t="s">
        <v>35</v>
      </c>
      <c r="F3" s="114" t="s">
        <v>36</v>
      </c>
      <c r="G3" s="113" t="s">
        <v>36</v>
      </c>
      <c r="H3" s="114" t="s">
        <v>36</v>
      </c>
      <c r="I3" s="113" t="s">
        <v>36</v>
      </c>
      <c r="J3" s="114" t="s">
        <v>36</v>
      </c>
      <c r="K3" s="113" t="s">
        <v>36</v>
      </c>
      <c r="L3" s="114" t="s">
        <v>36</v>
      </c>
      <c r="M3" s="113" t="s">
        <v>36</v>
      </c>
      <c r="N3" s="114" t="s">
        <v>36</v>
      </c>
      <c r="O3" s="113" t="s">
        <v>36</v>
      </c>
      <c r="P3" s="114" t="s">
        <v>36</v>
      </c>
      <c r="Q3" s="113" t="s">
        <v>36</v>
      </c>
      <c r="R3" s="114" t="s">
        <v>36</v>
      </c>
      <c r="S3" s="113" t="s">
        <v>36</v>
      </c>
      <c r="T3" s="114" t="s">
        <v>36</v>
      </c>
      <c r="U3" s="113" t="s">
        <v>36</v>
      </c>
      <c r="V3" s="115"/>
      <c r="W3" s="116"/>
    </row>
    <row r="4">
      <c r="A4" s="106">
        <v>1.0</v>
      </c>
      <c r="B4" s="117">
        <v>2.0</v>
      </c>
      <c r="C4" s="117" t="s">
        <v>9</v>
      </c>
      <c r="D4" s="118" t="s">
        <v>37</v>
      </c>
      <c r="E4" s="119"/>
      <c r="F4" s="119"/>
      <c r="G4" s="119"/>
      <c r="H4" s="119"/>
      <c r="I4" s="119"/>
      <c r="J4" s="120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  <c r="V4" s="123" t="s">
        <v>38</v>
      </c>
      <c r="W4" s="110"/>
    </row>
    <row r="5">
      <c r="A5" s="124">
        <v>1.0</v>
      </c>
      <c r="B5" s="125">
        <v>3.0</v>
      </c>
      <c r="C5" s="125" t="s">
        <v>10</v>
      </c>
      <c r="D5" s="126" t="s">
        <v>36</v>
      </c>
      <c r="E5" s="119"/>
      <c r="F5" s="119"/>
      <c r="G5" s="119"/>
      <c r="H5" s="119"/>
      <c r="I5" s="119"/>
      <c r="J5" s="120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2"/>
      <c r="V5" s="127" t="s">
        <v>38</v>
      </c>
      <c r="W5" s="116"/>
    </row>
    <row r="6">
      <c r="A6" s="106">
        <v>1.0</v>
      </c>
      <c r="B6" s="117">
        <v>4.0</v>
      </c>
      <c r="C6" s="117" t="s">
        <v>11</v>
      </c>
      <c r="D6" s="126" t="s">
        <v>36</v>
      </c>
      <c r="E6" s="119"/>
      <c r="F6" s="119"/>
      <c r="G6" s="119"/>
      <c r="H6" s="119"/>
      <c r="I6" s="119"/>
      <c r="J6" s="120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2"/>
      <c r="V6" s="123" t="s">
        <v>38</v>
      </c>
      <c r="W6" s="110"/>
    </row>
    <row r="7">
      <c r="A7" s="124">
        <v>1.0</v>
      </c>
      <c r="B7" s="125">
        <v>5.0</v>
      </c>
      <c r="C7" s="125" t="s">
        <v>12</v>
      </c>
      <c r="D7" s="126" t="s">
        <v>36</v>
      </c>
      <c r="E7" s="119"/>
      <c r="F7" s="119"/>
      <c r="G7" s="119"/>
      <c r="H7" s="119"/>
      <c r="I7" s="119"/>
      <c r="J7" s="120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2"/>
      <c r="V7" s="127" t="s">
        <v>38</v>
      </c>
      <c r="W7" s="116"/>
    </row>
    <row r="8">
      <c r="A8" s="106">
        <v>1.0</v>
      </c>
      <c r="B8" s="117">
        <v>6.0</v>
      </c>
      <c r="C8" s="117" t="s">
        <v>13</v>
      </c>
      <c r="D8" s="126" t="s">
        <v>36</v>
      </c>
      <c r="E8" s="119"/>
      <c r="F8" s="119"/>
      <c r="G8" s="119"/>
      <c r="H8" s="119"/>
      <c r="I8" s="119"/>
      <c r="J8" s="120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2"/>
      <c r="V8" s="123" t="s">
        <v>38</v>
      </c>
      <c r="W8" s="110"/>
    </row>
    <row r="9">
      <c r="A9" s="124">
        <v>1.0</v>
      </c>
      <c r="B9" s="125">
        <v>7.0</v>
      </c>
      <c r="C9" s="125" t="s">
        <v>14</v>
      </c>
      <c r="D9" s="126" t="s">
        <v>36</v>
      </c>
      <c r="E9" s="119"/>
      <c r="F9" s="119"/>
      <c r="G9" s="119"/>
      <c r="H9" s="119"/>
      <c r="I9" s="119"/>
      <c r="J9" s="120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2"/>
      <c r="V9" s="127" t="s">
        <v>38</v>
      </c>
      <c r="W9" s="116"/>
    </row>
    <row r="10">
      <c r="A10" s="106">
        <v>2.0</v>
      </c>
      <c r="B10" s="117">
        <v>8.0</v>
      </c>
      <c r="C10" s="117" t="s">
        <v>15</v>
      </c>
      <c r="D10" s="118">
        <v>1.0</v>
      </c>
      <c r="E10" s="119"/>
      <c r="F10" s="119"/>
      <c r="G10" s="119"/>
      <c r="H10" s="119"/>
      <c r="I10" s="119"/>
      <c r="J10" s="120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2"/>
      <c r="V10" s="123" t="s">
        <v>38</v>
      </c>
      <c r="W10" s="110"/>
    </row>
    <row r="11">
      <c r="A11" s="124">
        <v>2.0</v>
      </c>
      <c r="B11" s="125">
        <v>9.0</v>
      </c>
      <c r="C11" s="125" t="s">
        <v>16</v>
      </c>
      <c r="D11" s="128" t="s">
        <v>39</v>
      </c>
      <c r="E11" s="119"/>
      <c r="F11" s="119"/>
      <c r="G11" s="119"/>
      <c r="H11" s="119"/>
      <c r="I11" s="119"/>
      <c r="J11" s="120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2"/>
      <c r="V11" s="127" t="s">
        <v>38</v>
      </c>
      <c r="W11" s="116"/>
    </row>
    <row r="12">
      <c r="A12" s="106" t="s">
        <v>32</v>
      </c>
      <c r="B12" s="117">
        <v>10.0</v>
      </c>
      <c r="C12" s="117" t="s">
        <v>17</v>
      </c>
      <c r="D12" s="129" t="s">
        <v>40</v>
      </c>
      <c r="E12" s="129" t="s">
        <v>41</v>
      </c>
      <c r="F12" s="126" t="s">
        <v>36</v>
      </c>
      <c r="G12" s="126" t="s">
        <v>36</v>
      </c>
      <c r="H12" s="126" t="s">
        <v>36</v>
      </c>
      <c r="I12" s="119"/>
      <c r="J12" s="120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2"/>
      <c r="V12" s="123" t="s">
        <v>38</v>
      </c>
      <c r="W12" s="110"/>
    </row>
    <row r="13">
      <c r="A13" s="124">
        <v>3.0</v>
      </c>
      <c r="B13" s="125">
        <v>11.0</v>
      </c>
      <c r="C13" s="125" t="s">
        <v>18</v>
      </c>
      <c r="D13" s="130" t="s">
        <v>42</v>
      </c>
      <c r="E13" s="131" t="s">
        <v>43</v>
      </c>
      <c r="F13" s="132"/>
      <c r="G13" s="132"/>
      <c r="H13" s="133"/>
      <c r="I13" s="133"/>
      <c r="J13" s="120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2"/>
      <c r="V13" s="127" t="s">
        <v>38</v>
      </c>
      <c r="W13" s="116"/>
    </row>
    <row r="14">
      <c r="A14" s="106">
        <v>1.0</v>
      </c>
      <c r="B14" s="117">
        <v>12.0</v>
      </c>
      <c r="C14" s="117" t="s">
        <v>19</v>
      </c>
      <c r="D14" s="134" t="str">
        <f t="shared" ref="D14:D16" si="1">IF(G14&gt;0,"Y","N")</f>
        <v>N</v>
      </c>
      <c r="E14" s="135">
        <f>IF(OR(EXACT(D7,"Y")),1,0)</f>
        <v>0</v>
      </c>
      <c r="F14" s="135">
        <f>IF(OR(EXACT(D9,"Y")),1,0)</f>
        <v>0</v>
      </c>
      <c r="G14" s="135">
        <f t="shared" ref="G14:G16" si="2">E14+F14</f>
        <v>0</v>
      </c>
      <c r="H14" s="119"/>
      <c r="I14" s="119"/>
      <c r="J14" s="120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2"/>
      <c r="V14" s="123" t="s">
        <v>38</v>
      </c>
      <c r="W14" s="110"/>
    </row>
    <row r="15">
      <c r="A15" s="124">
        <v>1.0</v>
      </c>
      <c r="B15" s="125">
        <v>13.0</v>
      </c>
      <c r="C15" s="125" t="s">
        <v>20</v>
      </c>
      <c r="D15" s="136" t="str">
        <f t="shared" si="1"/>
        <v>Y</v>
      </c>
      <c r="E15" s="137">
        <f t="shared" ref="E15:E16" si="3">IF(OR(EXACT(D4,"Y")),1,0)</f>
        <v>1</v>
      </c>
      <c r="F15" s="135">
        <f>IF(OR(EXACT(D6,"Y")),1,0)</f>
        <v>0</v>
      </c>
      <c r="G15" s="137">
        <f t="shared" si="2"/>
        <v>1</v>
      </c>
      <c r="H15" s="119"/>
      <c r="I15" s="119"/>
      <c r="J15" s="120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2"/>
      <c r="V15" s="127" t="s">
        <v>38</v>
      </c>
      <c r="W15" s="116"/>
    </row>
    <row r="16">
      <c r="A16" s="106">
        <v>1.0</v>
      </c>
      <c r="B16" s="117">
        <v>14.0</v>
      </c>
      <c r="C16" s="117" t="s">
        <v>21</v>
      </c>
      <c r="D16" s="134" t="str">
        <f t="shared" si="1"/>
        <v>N</v>
      </c>
      <c r="E16" s="135">
        <f t="shared" si="3"/>
        <v>0</v>
      </c>
      <c r="F16" s="135">
        <f>IF(OR(EXACT(D8,"Y")),1,0)</f>
        <v>0</v>
      </c>
      <c r="G16" s="135">
        <f t="shared" si="2"/>
        <v>0</v>
      </c>
      <c r="H16" s="119"/>
      <c r="I16" s="119"/>
      <c r="J16" s="120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123" t="s">
        <v>38</v>
      </c>
      <c r="W16" s="110"/>
    </row>
    <row r="17">
      <c r="A17" s="124">
        <v>1.0</v>
      </c>
      <c r="B17" s="125">
        <v>15.0</v>
      </c>
      <c r="C17" s="125" t="s">
        <v>22</v>
      </c>
      <c r="D17" s="134" t="str">
        <f>IF(E17&gt;0,"Y","N")</f>
        <v>N</v>
      </c>
      <c r="E17" s="135">
        <f>IF(OR(AND(G14,OR(G15,G16)),AND(G15,OR(G14,G16)),AND(G16,OR(G14,G15))),1,0)</f>
        <v>0</v>
      </c>
      <c r="F17" s="119"/>
      <c r="G17" s="119"/>
      <c r="H17" s="119"/>
      <c r="I17" s="119"/>
      <c r="J17" s="120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2"/>
      <c r="V17" s="127" t="s">
        <v>38</v>
      </c>
      <c r="W17" s="116"/>
    </row>
    <row r="18">
      <c r="A18" s="138">
        <v>3.0</v>
      </c>
      <c r="B18" s="117">
        <v>16.0</v>
      </c>
      <c r="C18" s="117" t="s">
        <v>23</v>
      </c>
      <c r="D18" s="129" t="s">
        <v>44</v>
      </c>
      <c r="E18" s="126" t="s">
        <v>36</v>
      </c>
      <c r="F18" s="126" t="s">
        <v>36</v>
      </c>
      <c r="G18" s="126" t="s">
        <v>36</v>
      </c>
      <c r="H18" s="126" t="s">
        <v>36</v>
      </c>
      <c r="I18" s="119"/>
      <c r="J18" s="120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2"/>
      <c r="V18" s="123" t="s">
        <v>38</v>
      </c>
      <c r="W18" s="110"/>
    </row>
    <row r="19">
      <c r="A19" s="139">
        <v>3.0</v>
      </c>
      <c r="B19" s="139">
        <v>17.0</v>
      </c>
      <c r="C19" s="140" t="s">
        <v>24</v>
      </c>
      <c r="D19" s="141" t="s">
        <v>45</v>
      </c>
      <c r="E19" s="142" t="s">
        <v>46</v>
      </c>
      <c r="F19" s="143" t="s">
        <v>47</v>
      </c>
      <c r="G19" s="142" t="s">
        <v>48</v>
      </c>
      <c r="H19" s="142" t="s">
        <v>49</v>
      </c>
      <c r="I19" s="142" t="s">
        <v>50</v>
      </c>
      <c r="J19" s="120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2"/>
      <c r="V19" s="127" t="s">
        <v>38</v>
      </c>
      <c r="W19" s="116"/>
    </row>
    <row r="20">
      <c r="A20" s="144"/>
      <c r="B20" s="138">
        <v>18.0</v>
      </c>
      <c r="C20" s="145" t="s">
        <v>25</v>
      </c>
      <c r="D20" s="146" t="str">
        <f>IF(OR(EQ(D14,"Y"),EQ(D15,"Y"),EQ(D16,"Y"),EQ(D17,"Y")),"Y","N")</f>
        <v>Y</v>
      </c>
      <c r="E20" s="147"/>
      <c r="F20" s="147"/>
      <c r="G20" s="147"/>
      <c r="H20" s="147"/>
      <c r="I20" s="147"/>
      <c r="J20" s="14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50"/>
      <c r="V20" s="151" t="s">
        <v>38</v>
      </c>
      <c r="W20" s="152"/>
    </row>
    <row r="21">
      <c r="A21" s="153">
        <v>4.0</v>
      </c>
      <c r="B21" s="153">
        <v>19.0</v>
      </c>
      <c r="C21" s="154" t="s">
        <v>51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  <c r="W21" s="158"/>
    </row>
    <row r="22">
      <c r="C22" s="159"/>
      <c r="D22" s="160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  <c r="W22" s="158"/>
    </row>
    <row r="23">
      <c r="C23" s="111"/>
      <c r="D23" s="160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  <c r="W23" s="158"/>
    </row>
    <row r="24">
      <c r="C24" s="159"/>
      <c r="D24" s="160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  <c r="W24" s="158"/>
    </row>
    <row r="25">
      <c r="A25" s="163"/>
      <c r="B25" s="163"/>
      <c r="C25" s="164" t="s">
        <v>52</v>
      </c>
      <c r="D25" s="164" t="s">
        <v>53</v>
      </c>
      <c r="E25" s="165"/>
      <c r="F25" s="165"/>
      <c r="G25" s="165"/>
      <c r="H25" s="165"/>
      <c r="I25" s="165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</row>
    <row r="26">
      <c r="A26" s="163" t="s">
        <v>54</v>
      </c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  <c r="W26" s="171"/>
    </row>
    <row r="27">
      <c r="A27" s="163" t="s">
        <v>55</v>
      </c>
      <c r="B27" s="167"/>
      <c r="C27" s="172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15"/>
      <c r="W27" s="171"/>
    </row>
    <row r="28">
      <c r="A28" s="163" t="s">
        <v>56</v>
      </c>
      <c r="B28" s="167"/>
      <c r="C28" s="172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5"/>
      <c r="W28" s="171"/>
    </row>
    <row r="29">
      <c r="A29" s="163" t="s">
        <v>57</v>
      </c>
      <c r="B29" s="167"/>
      <c r="C29" s="172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15"/>
      <c r="W29" s="171"/>
    </row>
    <row r="30">
      <c r="A30" s="144"/>
      <c r="B30" s="144"/>
      <c r="C30" s="144"/>
      <c r="D30" s="144"/>
      <c r="E30" s="176"/>
      <c r="F30" s="176"/>
      <c r="G30" s="176"/>
      <c r="H30" s="176"/>
      <c r="I30" s="176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</row>
    <row r="31">
      <c r="A31" s="177" t="s">
        <v>58</v>
      </c>
      <c r="B31" s="144"/>
      <c r="C31" s="144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16"/>
    </row>
    <row r="32">
      <c r="A32" s="179" t="s">
        <v>54</v>
      </c>
      <c r="B32" s="180"/>
      <c r="C32" s="179" t="s">
        <v>59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10"/>
    </row>
    <row r="33">
      <c r="A33" s="182" t="s">
        <v>55</v>
      </c>
      <c r="B33" s="144"/>
      <c r="C33" s="182" t="s">
        <v>60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16"/>
    </row>
    <row r="34">
      <c r="A34" s="179" t="s">
        <v>56</v>
      </c>
      <c r="B34" s="180"/>
      <c r="C34" s="179" t="s">
        <v>61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10"/>
    </row>
    <row r="35">
      <c r="A35" s="182" t="s">
        <v>57</v>
      </c>
      <c r="B35" s="144"/>
      <c r="C35" s="183" t="s">
        <v>62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1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100" t="s">
        <v>0</v>
      </c>
      <c r="C1" s="101" t="s">
        <v>1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 t="s">
        <v>2</v>
      </c>
    </row>
    <row r="2">
      <c r="A2" s="106" t="s">
        <v>32</v>
      </c>
      <c r="B2" s="106">
        <v>1.0</v>
      </c>
      <c r="C2" s="107" t="s">
        <v>6</v>
      </c>
      <c r="D2" s="108" t="s">
        <v>7</v>
      </c>
      <c r="E2" s="108" t="s">
        <v>8</v>
      </c>
      <c r="F2" s="108" t="s">
        <v>7</v>
      </c>
      <c r="G2" s="108" t="s">
        <v>8</v>
      </c>
      <c r="H2" s="108" t="s">
        <v>7</v>
      </c>
      <c r="I2" s="108" t="s">
        <v>8</v>
      </c>
      <c r="J2" s="108" t="s">
        <v>7</v>
      </c>
      <c r="K2" s="108" t="s">
        <v>8</v>
      </c>
      <c r="L2" s="108" t="s">
        <v>7</v>
      </c>
      <c r="M2" s="108" t="s">
        <v>8</v>
      </c>
      <c r="N2" s="108" t="s">
        <v>7</v>
      </c>
      <c r="O2" s="108" t="s">
        <v>8</v>
      </c>
      <c r="P2" s="108" t="s">
        <v>7</v>
      </c>
      <c r="Q2" s="108" t="s">
        <v>8</v>
      </c>
      <c r="R2" s="108" t="s">
        <v>7</v>
      </c>
      <c r="S2" s="108" t="s">
        <v>8</v>
      </c>
      <c r="T2" s="108" t="s">
        <v>7</v>
      </c>
      <c r="U2" s="108" t="s">
        <v>8</v>
      </c>
      <c r="V2" s="109" t="s">
        <v>63</v>
      </c>
    </row>
    <row r="3">
      <c r="A3" s="111"/>
      <c r="B3" s="112"/>
      <c r="C3" s="112"/>
      <c r="D3" s="114" t="s">
        <v>36</v>
      </c>
      <c r="E3" s="113" t="s">
        <v>36</v>
      </c>
      <c r="F3" s="114" t="s">
        <v>36</v>
      </c>
      <c r="G3" s="113" t="s">
        <v>36</v>
      </c>
      <c r="H3" s="114" t="s">
        <v>36</v>
      </c>
      <c r="I3" s="113" t="s">
        <v>36</v>
      </c>
      <c r="J3" s="114" t="s">
        <v>36</v>
      </c>
      <c r="K3" s="113" t="s">
        <v>36</v>
      </c>
      <c r="L3" s="114" t="s">
        <v>36</v>
      </c>
      <c r="M3" s="113" t="s">
        <v>36</v>
      </c>
      <c r="N3" s="114" t="s">
        <v>36</v>
      </c>
      <c r="O3" s="113" t="s">
        <v>36</v>
      </c>
      <c r="P3" s="114" t="s">
        <v>36</v>
      </c>
      <c r="Q3" s="113" t="s">
        <v>36</v>
      </c>
      <c r="R3" s="114" t="s">
        <v>36</v>
      </c>
      <c r="S3" s="113" t="s">
        <v>36</v>
      </c>
      <c r="T3" s="114" t="s">
        <v>36</v>
      </c>
      <c r="U3" s="113" t="s">
        <v>36</v>
      </c>
      <c r="V3" s="115"/>
    </row>
    <row r="4">
      <c r="A4" s="106">
        <v>1.0</v>
      </c>
      <c r="B4" s="184">
        <v>2.0</v>
      </c>
      <c r="C4" s="117" t="s">
        <v>9</v>
      </c>
      <c r="D4" s="128" t="s">
        <v>39</v>
      </c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3" t="s">
        <v>38</v>
      </c>
    </row>
    <row r="5">
      <c r="A5" s="124">
        <v>1.0</v>
      </c>
      <c r="B5" s="185">
        <v>3.0</v>
      </c>
      <c r="C5" s="125" t="s">
        <v>10</v>
      </c>
      <c r="D5" s="128" t="s">
        <v>39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38</v>
      </c>
    </row>
    <row r="6">
      <c r="A6" s="106">
        <v>1.0</v>
      </c>
      <c r="B6" s="184">
        <v>4.0</v>
      </c>
      <c r="C6" s="117" t="s">
        <v>11</v>
      </c>
      <c r="D6" s="128" t="s">
        <v>39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3" t="s">
        <v>38</v>
      </c>
    </row>
    <row r="7">
      <c r="A7" s="124">
        <v>1.0</v>
      </c>
      <c r="B7" s="185">
        <v>5.0</v>
      </c>
      <c r="C7" s="125" t="s">
        <v>12</v>
      </c>
      <c r="D7" s="128" t="s">
        <v>39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38</v>
      </c>
    </row>
    <row r="8">
      <c r="A8" s="106">
        <v>1.0</v>
      </c>
      <c r="B8" s="184">
        <v>6.0</v>
      </c>
      <c r="C8" s="117" t="s">
        <v>13</v>
      </c>
      <c r="D8" s="128" t="s">
        <v>39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3" t="s">
        <v>38</v>
      </c>
    </row>
    <row r="9">
      <c r="A9" s="124">
        <v>1.0</v>
      </c>
      <c r="B9" s="185">
        <v>7.0</v>
      </c>
      <c r="C9" s="125" t="s">
        <v>14</v>
      </c>
      <c r="D9" s="128" t="s">
        <v>39</v>
      </c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38</v>
      </c>
    </row>
    <row r="10">
      <c r="A10" s="186">
        <v>2.0</v>
      </c>
      <c r="B10" s="187">
        <v>8.0</v>
      </c>
      <c r="C10" s="187" t="s">
        <v>15</v>
      </c>
      <c r="D10" s="188" t="s">
        <v>36</v>
      </c>
      <c r="E10" s="189"/>
      <c r="F10" s="189"/>
      <c r="G10" s="189"/>
      <c r="H10" s="189"/>
      <c r="I10" s="189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 t="s">
        <v>38</v>
      </c>
    </row>
    <row r="11">
      <c r="A11" s="192">
        <v>2.0</v>
      </c>
      <c r="B11" s="193">
        <v>9.0</v>
      </c>
      <c r="C11" s="194" t="s">
        <v>16</v>
      </c>
      <c r="D11" s="195" t="s">
        <v>36</v>
      </c>
      <c r="E11" s="189"/>
      <c r="F11" s="189"/>
      <c r="G11" s="189"/>
      <c r="H11" s="189"/>
      <c r="I11" s="189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6" t="s">
        <v>38</v>
      </c>
    </row>
    <row r="12">
      <c r="A12" s="186" t="s">
        <v>32</v>
      </c>
      <c r="B12" s="187">
        <v>10.0</v>
      </c>
      <c r="C12" s="187" t="s">
        <v>17</v>
      </c>
      <c r="D12" s="188" t="s">
        <v>36</v>
      </c>
      <c r="E12" s="197" t="s">
        <v>36</v>
      </c>
      <c r="F12" s="197" t="s">
        <v>36</v>
      </c>
      <c r="G12" s="197" t="s">
        <v>36</v>
      </c>
      <c r="H12" s="197" t="s">
        <v>36</v>
      </c>
      <c r="I12" s="189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1" t="s">
        <v>38</v>
      </c>
    </row>
    <row r="13">
      <c r="A13" s="124">
        <v>3.0</v>
      </c>
      <c r="B13" s="198">
        <v>11.0</v>
      </c>
      <c r="C13" s="199" t="s">
        <v>18</v>
      </c>
      <c r="D13" s="200" t="s">
        <v>42</v>
      </c>
      <c r="E13" s="201" t="s">
        <v>64</v>
      </c>
      <c r="F13" s="202"/>
      <c r="G13" s="202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4" t="s">
        <v>38</v>
      </c>
    </row>
    <row r="14">
      <c r="A14" s="186">
        <v>1.0</v>
      </c>
      <c r="B14" s="187">
        <v>12.0</v>
      </c>
      <c r="C14" s="187" t="s">
        <v>19</v>
      </c>
      <c r="D14" s="205" t="str">
        <f t="shared" ref="D14:D16" si="1">IF(G14&gt;0,"Y","N")</f>
        <v>N</v>
      </c>
      <c r="E14" s="206">
        <f>IF(OR(EXACT(D7,"Y")),1,0)</f>
        <v>0</v>
      </c>
      <c r="F14" s="207">
        <f>IF(OR(EXACT(D9,"Y")),1,0)</f>
        <v>0</v>
      </c>
      <c r="G14" s="207">
        <f t="shared" ref="G14:G16" si="2">E14+F14</f>
        <v>0</v>
      </c>
      <c r="H14" s="208"/>
      <c r="I14" s="189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1" t="s">
        <v>38</v>
      </c>
    </row>
    <row r="15">
      <c r="A15" s="192">
        <v>1.0</v>
      </c>
      <c r="B15" s="193">
        <v>13.0</v>
      </c>
      <c r="C15" s="193" t="s">
        <v>20</v>
      </c>
      <c r="D15" s="205" t="str">
        <f t="shared" si="1"/>
        <v>N</v>
      </c>
      <c r="E15" s="209">
        <f t="shared" ref="E15:E16" si="3">IF(OR(EXACT(D4,"Y")),1,0)</f>
        <v>0</v>
      </c>
      <c r="F15" s="210">
        <f>IF(OR(EXACT(D6,"Y")),1,0)</f>
        <v>0</v>
      </c>
      <c r="G15" s="210">
        <f t="shared" si="2"/>
        <v>0</v>
      </c>
      <c r="H15" s="208"/>
      <c r="I15" s="189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6" t="s">
        <v>38</v>
      </c>
    </row>
    <row r="16">
      <c r="A16" s="186">
        <v>1.0</v>
      </c>
      <c r="B16" s="187">
        <v>14.0</v>
      </c>
      <c r="C16" s="187" t="s">
        <v>21</v>
      </c>
      <c r="D16" s="205" t="str">
        <f t="shared" si="1"/>
        <v>N</v>
      </c>
      <c r="E16" s="206">
        <f t="shared" si="3"/>
        <v>0</v>
      </c>
      <c r="F16" s="207">
        <f>IF(OR(EXACT(D8,"Y")),1,0)</f>
        <v>0</v>
      </c>
      <c r="G16" s="207">
        <f t="shared" si="2"/>
        <v>0</v>
      </c>
      <c r="H16" s="208"/>
      <c r="I16" s="189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1" t="s">
        <v>38</v>
      </c>
    </row>
    <row r="17">
      <c r="A17" s="192">
        <v>1.0</v>
      </c>
      <c r="B17" s="193">
        <v>15.0</v>
      </c>
      <c r="C17" s="193" t="s">
        <v>22</v>
      </c>
      <c r="D17" s="211" t="str">
        <f>IF(E17&gt;0,"Y","N")</f>
        <v>N</v>
      </c>
      <c r="E17" s="209">
        <f>IF(OR(AND(G14,OR(G15,G16)),AND(G15,OR(G14,G16)),AND(G16,OR(G14,G15))),1,0)</f>
        <v>0</v>
      </c>
      <c r="F17" s="212"/>
      <c r="G17" s="213"/>
      <c r="H17" s="189"/>
      <c r="I17" s="189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6" t="s">
        <v>38</v>
      </c>
    </row>
    <row r="18">
      <c r="A18" s="186">
        <v>3.0</v>
      </c>
      <c r="B18" s="214">
        <v>16.0</v>
      </c>
      <c r="C18" s="215" t="s">
        <v>23</v>
      </c>
      <c r="D18" s="216" t="s">
        <v>36</v>
      </c>
      <c r="E18" s="216" t="s">
        <v>36</v>
      </c>
      <c r="F18" s="216" t="s">
        <v>36</v>
      </c>
      <c r="G18" s="216" t="s">
        <v>36</v>
      </c>
      <c r="H18" s="216" t="s">
        <v>36</v>
      </c>
      <c r="I18" s="189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1" t="s">
        <v>38</v>
      </c>
    </row>
    <row r="19">
      <c r="A19" s="192">
        <v>3.0</v>
      </c>
      <c r="B19" s="217">
        <v>17.0</v>
      </c>
      <c r="C19" s="217" t="s">
        <v>24</v>
      </c>
      <c r="D19" s="218"/>
      <c r="E19" s="218"/>
      <c r="F19" s="219"/>
      <c r="G19" s="219"/>
      <c r="H19" s="219"/>
      <c r="I19" s="141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1" t="s">
        <v>38</v>
      </c>
    </row>
    <row r="20">
      <c r="A20" s="222"/>
      <c r="B20" s="222">
        <v>18.0</v>
      </c>
      <c r="C20" s="223" t="s">
        <v>25</v>
      </c>
      <c r="D20" s="224" t="str">
        <f>IF(OR(EQ(D14,"Y"),EQ(D15,"Y"),EQ(D16,"Y"),EQ(D17,"Y")),"Y","N")</f>
        <v>N</v>
      </c>
      <c r="E20" s="225"/>
      <c r="F20" s="225"/>
      <c r="G20" s="225"/>
      <c r="H20" s="225"/>
      <c r="I20" s="225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191" t="s">
        <v>38</v>
      </c>
    </row>
    <row r="21">
      <c r="A21" s="227">
        <v>4.0</v>
      </c>
      <c r="B21" s="228">
        <v>19.0</v>
      </c>
      <c r="C21" s="228" t="s">
        <v>51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60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>
      <c r="D23" s="160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60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</row>
    <row r="25">
      <c r="A25" s="229"/>
      <c r="B25" s="229"/>
      <c r="C25" s="230" t="s">
        <v>52</v>
      </c>
      <c r="D25" s="230" t="s">
        <v>65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231" t="s">
        <v>54</v>
      </c>
      <c r="B26" s="232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231" t="s">
        <v>55</v>
      </c>
      <c r="B27" s="232"/>
      <c r="C27" s="168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4"/>
    </row>
    <row r="28">
      <c r="A28" s="231" t="s">
        <v>56</v>
      </c>
      <c r="B28" s="232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231" t="s">
        <v>57</v>
      </c>
      <c r="B29" s="232"/>
      <c r="C29" s="168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4"/>
    </row>
    <row r="30">
      <c r="A30" s="235"/>
      <c r="B30" s="235"/>
      <c r="C30" s="23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7" t="s">
        <v>58</v>
      </c>
      <c r="B31" s="144"/>
      <c r="C31" s="144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>
      <c r="A32" s="179" t="s">
        <v>54</v>
      </c>
      <c r="B32" s="180"/>
      <c r="C32" s="236" t="s">
        <v>59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</row>
    <row r="33">
      <c r="A33" s="182" t="s">
        <v>55</v>
      </c>
      <c r="B33" s="144"/>
      <c r="C33" s="182" t="s">
        <v>60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9" t="s">
        <v>56</v>
      </c>
      <c r="B34" s="180"/>
      <c r="C34" s="179" t="s">
        <v>61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</row>
    <row r="35">
      <c r="A35" s="182" t="s">
        <v>57</v>
      </c>
      <c r="B35" s="144"/>
      <c r="C35" s="183" t="s">
        <v>62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237" t="s">
        <v>31</v>
      </c>
      <c r="B1" s="237" t="s">
        <v>0</v>
      </c>
      <c r="C1" s="238" t="s">
        <v>1</v>
      </c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40" t="s">
        <v>2</v>
      </c>
    </row>
    <row r="2">
      <c r="A2" s="186" t="s">
        <v>32</v>
      </c>
      <c r="B2" s="241">
        <v>1.0</v>
      </c>
      <c r="C2" s="242" t="s">
        <v>6</v>
      </c>
      <c r="D2" s="243" t="s">
        <v>7</v>
      </c>
      <c r="E2" s="243" t="s">
        <v>8</v>
      </c>
      <c r="F2" s="243" t="s">
        <v>7</v>
      </c>
      <c r="G2" s="243" t="s">
        <v>8</v>
      </c>
      <c r="H2" s="243" t="s">
        <v>7</v>
      </c>
      <c r="I2" s="243" t="s">
        <v>8</v>
      </c>
      <c r="J2" s="243" t="s">
        <v>7</v>
      </c>
      <c r="K2" s="243" t="s">
        <v>8</v>
      </c>
      <c r="L2" s="243" t="s">
        <v>7</v>
      </c>
      <c r="M2" s="243" t="s">
        <v>8</v>
      </c>
      <c r="N2" s="243" t="s">
        <v>7</v>
      </c>
      <c r="O2" s="243" t="s">
        <v>8</v>
      </c>
      <c r="P2" s="243" t="s">
        <v>7</v>
      </c>
      <c r="Q2" s="243" t="s">
        <v>8</v>
      </c>
      <c r="R2" s="243" t="s">
        <v>7</v>
      </c>
      <c r="S2" s="243" t="s">
        <v>8</v>
      </c>
      <c r="T2" s="243" t="s">
        <v>7</v>
      </c>
      <c r="U2" s="243" t="s">
        <v>8</v>
      </c>
      <c r="V2" s="244" t="s">
        <v>33</v>
      </c>
    </row>
    <row r="3">
      <c r="B3" s="245"/>
      <c r="C3" s="245"/>
      <c r="D3" s="246" t="s">
        <v>36</v>
      </c>
      <c r="E3" s="246" t="s">
        <v>36</v>
      </c>
      <c r="F3" s="246" t="s">
        <v>36</v>
      </c>
      <c r="G3" s="246" t="s">
        <v>36</v>
      </c>
      <c r="H3" s="246" t="s">
        <v>36</v>
      </c>
      <c r="I3" s="246" t="s">
        <v>36</v>
      </c>
      <c r="J3" s="246" t="s">
        <v>36</v>
      </c>
      <c r="K3" s="246" t="s">
        <v>36</v>
      </c>
      <c r="L3" s="246" t="s">
        <v>36</v>
      </c>
      <c r="M3" s="246" t="s">
        <v>36</v>
      </c>
      <c r="N3" s="246" t="s">
        <v>36</v>
      </c>
      <c r="O3" s="246" t="s">
        <v>36</v>
      </c>
      <c r="P3" s="246" t="s">
        <v>36</v>
      </c>
      <c r="Q3" s="246" t="s">
        <v>36</v>
      </c>
      <c r="R3" s="246" t="s">
        <v>36</v>
      </c>
      <c r="S3" s="246" t="s">
        <v>36</v>
      </c>
      <c r="T3" s="246" t="s">
        <v>36</v>
      </c>
      <c r="U3" s="246" t="s">
        <v>36</v>
      </c>
      <c r="V3" s="247"/>
    </row>
    <row r="4">
      <c r="A4" s="186">
        <v>1.0</v>
      </c>
      <c r="B4" s="215">
        <v>2.0</v>
      </c>
      <c r="C4" s="248" t="s">
        <v>9</v>
      </c>
      <c r="D4" s="249" t="s">
        <v>36</v>
      </c>
      <c r="E4" s="213"/>
      <c r="F4" s="213"/>
      <c r="G4" s="213"/>
      <c r="H4" s="213"/>
      <c r="I4" s="213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 t="s">
        <v>38</v>
      </c>
    </row>
    <row r="5">
      <c r="A5" s="192">
        <v>1.0</v>
      </c>
      <c r="B5" s="250">
        <v>3.0</v>
      </c>
      <c r="C5" s="251" t="s">
        <v>10</v>
      </c>
      <c r="D5" s="252" t="s">
        <v>36</v>
      </c>
      <c r="E5" s="253"/>
      <c r="F5" s="253"/>
      <c r="G5" s="253"/>
      <c r="H5" s="253"/>
      <c r="I5" s="253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196" t="s">
        <v>38</v>
      </c>
    </row>
    <row r="6">
      <c r="A6" s="186">
        <v>1.0</v>
      </c>
      <c r="B6" s="215">
        <v>4.0</v>
      </c>
      <c r="C6" s="248" t="s">
        <v>11</v>
      </c>
      <c r="D6" s="249" t="s">
        <v>36</v>
      </c>
      <c r="E6" s="253"/>
      <c r="F6" s="253"/>
      <c r="G6" s="253"/>
      <c r="H6" s="253"/>
      <c r="I6" s="253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191" t="s">
        <v>38</v>
      </c>
    </row>
    <row r="7">
      <c r="A7" s="192">
        <v>1.0</v>
      </c>
      <c r="B7" s="193">
        <v>5.0</v>
      </c>
      <c r="C7" s="255" t="s">
        <v>12</v>
      </c>
      <c r="D7" s="256" t="s">
        <v>36</v>
      </c>
      <c r="E7" s="257"/>
      <c r="F7" s="257"/>
      <c r="G7" s="257"/>
      <c r="H7" s="257"/>
      <c r="I7" s="257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196" t="s">
        <v>38</v>
      </c>
    </row>
    <row r="8">
      <c r="A8" s="186">
        <v>1.0</v>
      </c>
      <c r="B8" s="187">
        <v>6.0</v>
      </c>
      <c r="C8" s="258" t="s">
        <v>13</v>
      </c>
      <c r="D8" s="188" t="s">
        <v>36</v>
      </c>
      <c r="E8" s="257"/>
      <c r="F8" s="257"/>
      <c r="G8" s="257"/>
      <c r="H8" s="257"/>
      <c r="I8" s="257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191" t="s">
        <v>38</v>
      </c>
    </row>
    <row r="9">
      <c r="A9" s="192">
        <v>1.0</v>
      </c>
      <c r="B9" s="193">
        <v>7.0</v>
      </c>
      <c r="C9" s="255" t="s">
        <v>14</v>
      </c>
      <c r="D9" s="256" t="s">
        <v>36</v>
      </c>
      <c r="E9" s="257"/>
      <c r="F9" s="257"/>
      <c r="G9" s="257"/>
      <c r="H9" s="257"/>
      <c r="I9" s="257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196" t="s">
        <v>38</v>
      </c>
    </row>
    <row r="10">
      <c r="A10" s="186">
        <v>2.0</v>
      </c>
      <c r="B10" s="187">
        <v>8.0</v>
      </c>
      <c r="C10" s="187" t="s">
        <v>15</v>
      </c>
      <c r="D10" s="188" t="s">
        <v>36</v>
      </c>
      <c r="E10" s="189"/>
      <c r="F10" s="189"/>
      <c r="G10" s="189"/>
      <c r="H10" s="189"/>
      <c r="I10" s="189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 t="s">
        <v>38</v>
      </c>
    </row>
    <row r="11">
      <c r="A11" s="192">
        <v>2.0</v>
      </c>
      <c r="B11" s="193">
        <v>9.0</v>
      </c>
      <c r="C11" s="194" t="s">
        <v>16</v>
      </c>
      <c r="D11" s="195" t="s">
        <v>36</v>
      </c>
      <c r="E11" s="189"/>
      <c r="F11" s="189"/>
      <c r="G11" s="189"/>
      <c r="H11" s="189"/>
      <c r="I11" s="189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6" t="s">
        <v>38</v>
      </c>
    </row>
    <row r="12">
      <c r="A12" s="186" t="s">
        <v>32</v>
      </c>
      <c r="B12" s="187">
        <v>10.0</v>
      </c>
      <c r="C12" s="187" t="s">
        <v>17</v>
      </c>
      <c r="D12" s="188" t="s">
        <v>36</v>
      </c>
      <c r="E12" s="197" t="s">
        <v>36</v>
      </c>
      <c r="F12" s="197" t="s">
        <v>36</v>
      </c>
      <c r="G12" s="197" t="s">
        <v>36</v>
      </c>
      <c r="H12" s="197" t="s">
        <v>36</v>
      </c>
      <c r="I12" s="189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1" t="s">
        <v>38</v>
      </c>
    </row>
    <row r="13">
      <c r="A13" s="192">
        <v>3.0</v>
      </c>
      <c r="B13" s="193">
        <v>11.0</v>
      </c>
      <c r="C13" s="193" t="s">
        <v>18</v>
      </c>
      <c r="D13" s="256" t="s">
        <v>36</v>
      </c>
      <c r="E13" s="259"/>
      <c r="F13" s="260"/>
      <c r="G13" s="260"/>
      <c r="H13" s="189"/>
      <c r="I13" s="189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6" t="s">
        <v>38</v>
      </c>
    </row>
    <row r="14">
      <c r="A14" s="186">
        <v>1.0</v>
      </c>
      <c r="B14" s="187">
        <v>12.0</v>
      </c>
      <c r="C14" s="187" t="s">
        <v>19</v>
      </c>
      <c r="D14" s="205" t="str">
        <f t="shared" ref="D14:D16" si="1">IF(G14&gt;0,"Y","N")</f>
        <v>N</v>
      </c>
      <c r="E14" s="206">
        <f>IF(OR(EXACT(D7,"Y")),1,0)</f>
        <v>0</v>
      </c>
      <c r="F14" s="207">
        <f>IF(OR(EXACT(D9,"Y")),1,0)</f>
        <v>0</v>
      </c>
      <c r="G14" s="207">
        <f t="shared" ref="G14:G16" si="2">E14+F14</f>
        <v>0</v>
      </c>
      <c r="H14" s="208"/>
      <c r="I14" s="189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1" t="s">
        <v>38</v>
      </c>
    </row>
    <row r="15">
      <c r="A15" s="192">
        <v>1.0</v>
      </c>
      <c r="B15" s="193">
        <v>13.0</v>
      </c>
      <c r="C15" s="193" t="s">
        <v>20</v>
      </c>
      <c r="D15" s="205" t="str">
        <f t="shared" si="1"/>
        <v>N</v>
      </c>
      <c r="E15" s="209">
        <f t="shared" ref="E15:E16" si="3">IF(OR(EXACT(D4,"Y")),1,0)</f>
        <v>0</v>
      </c>
      <c r="F15" s="210">
        <f>IF(OR(EXACT(D6,"Y")),1,0)</f>
        <v>0</v>
      </c>
      <c r="G15" s="210">
        <f t="shared" si="2"/>
        <v>0</v>
      </c>
      <c r="H15" s="208"/>
      <c r="I15" s="189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6" t="s">
        <v>38</v>
      </c>
    </row>
    <row r="16">
      <c r="A16" s="186">
        <v>1.0</v>
      </c>
      <c r="B16" s="187">
        <v>14.0</v>
      </c>
      <c r="C16" s="187" t="s">
        <v>21</v>
      </c>
      <c r="D16" s="205" t="str">
        <f t="shared" si="1"/>
        <v>N</v>
      </c>
      <c r="E16" s="206">
        <f t="shared" si="3"/>
        <v>0</v>
      </c>
      <c r="F16" s="207">
        <f>IF(OR(EXACT(D8,"Y")),1,0)</f>
        <v>0</v>
      </c>
      <c r="G16" s="207">
        <f t="shared" si="2"/>
        <v>0</v>
      </c>
      <c r="H16" s="208"/>
      <c r="I16" s="189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1" t="s">
        <v>38</v>
      </c>
    </row>
    <row r="17">
      <c r="A17" s="192">
        <v>1.0</v>
      </c>
      <c r="B17" s="193">
        <v>15.0</v>
      </c>
      <c r="C17" s="193" t="s">
        <v>22</v>
      </c>
      <c r="D17" s="211" t="str">
        <f>IF(E17&gt;0,"Y","N")</f>
        <v>N</v>
      </c>
      <c r="E17" s="209">
        <f>IF(OR(AND(G14,OR(G15,G16)),AND(G15,OR(G14,G16)),AND(G16,OR(G14,G15))),1,0)</f>
        <v>0</v>
      </c>
      <c r="F17" s="212"/>
      <c r="G17" s="213"/>
      <c r="H17" s="189"/>
      <c r="I17" s="189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6" t="s">
        <v>38</v>
      </c>
    </row>
    <row r="18">
      <c r="A18" s="186">
        <v>3.0</v>
      </c>
      <c r="B18" s="214">
        <v>16.0</v>
      </c>
      <c r="C18" s="215" t="s">
        <v>23</v>
      </c>
      <c r="D18" s="216" t="s">
        <v>36</v>
      </c>
      <c r="E18" s="216" t="s">
        <v>36</v>
      </c>
      <c r="F18" s="216" t="s">
        <v>36</v>
      </c>
      <c r="G18" s="216" t="s">
        <v>36</v>
      </c>
      <c r="H18" s="216" t="s">
        <v>36</v>
      </c>
      <c r="I18" s="189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1" t="s">
        <v>38</v>
      </c>
    </row>
    <row r="19">
      <c r="A19" s="192">
        <v>3.0</v>
      </c>
      <c r="B19" s="217">
        <v>17.0</v>
      </c>
      <c r="C19" s="217" t="s">
        <v>24</v>
      </c>
      <c r="D19" s="218"/>
      <c r="E19" s="218"/>
      <c r="F19" s="219"/>
      <c r="G19" s="219"/>
      <c r="H19" s="219"/>
      <c r="I19" s="141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1" t="s">
        <v>38</v>
      </c>
    </row>
    <row r="20">
      <c r="A20" s="222"/>
      <c r="B20" s="222">
        <v>18.0</v>
      </c>
      <c r="C20" s="223" t="s">
        <v>25</v>
      </c>
      <c r="D20" s="224" t="str">
        <f>IF(OR(EQ(D14,"Y"),EQ(D15,"Y"),EQ(D16,"Y"),EQ(D17,"Y")),"Y","N")</f>
        <v>N</v>
      </c>
      <c r="E20" s="225"/>
      <c r="F20" s="225"/>
      <c r="G20" s="225"/>
      <c r="H20" s="225"/>
      <c r="I20" s="225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191" t="s">
        <v>38</v>
      </c>
    </row>
    <row r="21">
      <c r="A21" s="227">
        <v>4.0</v>
      </c>
      <c r="B21" s="228">
        <v>19.0</v>
      </c>
      <c r="C21" s="228" t="s">
        <v>51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60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>
      <c r="D23" s="160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60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</row>
    <row r="25">
      <c r="A25" s="229"/>
      <c r="B25" s="229"/>
      <c r="C25" s="230" t="s">
        <v>52</v>
      </c>
      <c r="D25" s="230" t="s">
        <v>36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231" t="s">
        <v>54</v>
      </c>
      <c r="B26" s="232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231" t="s">
        <v>55</v>
      </c>
      <c r="B27" s="232"/>
      <c r="C27" s="168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4"/>
    </row>
    <row r="28">
      <c r="A28" s="231" t="s">
        <v>56</v>
      </c>
      <c r="B28" s="232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231" t="s">
        <v>57</v>
      </c>
      <c r="B29" s="232"/>
      <c r="C29" s="168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4"/>
    </row>
    <row r="30">
      <c r="A30" s="235"/>
      <c r="B30" s="235"/>
      <c r="C30" s="23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7" t="s">
        <v>58</v>
      </c>
      <c r="B31" s="144"/>
      <c r="C31" s="144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>
      <c r="A32" s="179" t="s">
        <v>54</v>
      </c>
      <c r="B32" s="180"/>
      <c r="C32" s="236" t="s">
        <v>59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</row>
    <row r="33">
      <c r="A33" s="182" t="s">
        <v>55</v>
      </c>
      <c r="B33" s="144"/>
      <c r="C33" s="182" t="s">
        <v>60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9" t="s">
        <v>56</v>
      </c>
      <c r="B34" s="180"/>
      <c r="C34" s="179" t="s">
        <v>61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</row>
    <row r="35">
      <c r="A35" s="182" t="s">
        <v>57</v>
      </c>
      <c r="B35" s="144"/>
      <c r="C35" s="183" t="s">
        <v>62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