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<sst xmlns="http://schemas.openxmlformats.org/spreadsheetml/2006/main" count="235" uniqueCount="66">
  <si>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</si>
  <si>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</si>
  <si>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</si>
  <si>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</si>
  <si>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</si>
  <si>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</si>
  <si>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</si>
  <si>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</si>
  <si>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</si>
  <si>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</si>
  <si>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</si>
  <si>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</si>
  <si>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</si>
  <si>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</si>
  <si>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</si>
  <si>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</si>
  <si>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</si>
  <si>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</si>
  <si>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</si>
  <si>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</si>
  <si>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</si>
  <si>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</si>
  <si>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</si>
  <si>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</si>
  <si>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</si>
  <si>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</si>
  <si>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</si>
  <si>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</si>
  <si>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</si>
  <si>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</si>
  <si>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</si>
  <si>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</si>
  <si>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MDE</t>
  </si>
  <si>
    <t>Process</t>
  </si>
  <si>
    <t>DevOps</t>
  </si>
  <si>
    <t>n.a.</t>
  </si>
  <si>
    <t>Y</t>
  </si>
  <si>
    <t>N</t>
  </si>
  <si>
    <t>Modelling</t>
  </si>
  <si>
    <t>Workshop</t>
  </si>
  <si>
    <t>Automated Tailoring and Configuration of Applications</t>
  </si>
  <si>
    <t>Partially</t>
  </si>
  <si>
    <t>application domain independent</t>
  </si>
  <si>
    <t>engineering domains</t>
  </si>
  <si>
    <t>systems integration</t>
  </si>
  <si>
    <t>model-driven approach</t>
  </si>
  <si>
    <t>automated configuration</t>
  </si>
  <si>
    <t>RQs</t>
  </si>
  <si>
    <t>2,3</t>
  </si>
  <si>
    <t>This paper introduces the eMDSC (extended Model-Driven Systems Configuration) approach for the automate derivation of integration technology configurations based on explicit and machine-understandable models of engineering process requirements, engineering tool domain requirements and capabilities, as well as engineering tool instance capabilities. The eMDSC is based on the Mode-Driven Architecture (MDA) paradigm and therefore enables an efficient, less complex, and less error-prone configuration derivation process.</t>
  </si>
  <si>
    <t>use case of the standard Continuous Integration and Test (CI&amp;T) process</t>
  </si>
  <si>
    <t>Testing</t>
  </si>
  <si>
    <t>Future research directions (as stated by authors, if any)</t>
  </si>
  <si>
    <t xml:space="preserve">Reviewer </t>
  </si>
  <si>
    <t>Romina Eramo</t>
  </si>
  <si>
    <t>RQ1</t>
  </si>
  <si>
    <t xml:space="preserve">This paper proposes a model-driven approach for continuous Integration and Testing </t>
  </si>
  <si>
    <t>RQ2</t>
  </si>
  <si>
    <t>Add a potential answer to the RQ based on the contribution of the paper, if included (see ID 17)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</si>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</sst>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4" fontId="1" numFmtId="1" xfId="0" applyAlignment="1" applyFont="1" applyNumberFormat="1">
      <alignment readingOrder="0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1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2" fillId="4" fontId="2" numFmtId="1" xfId="0" applyAlignment="1" applyBorder="1" applyFont="1" applyNumberFormat="1">
      <alignment readingOrder="0" shrinkToFit="0" vertical="bottom" wrapText="1"/>
    </xf>
    <xf borderId="32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3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4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5" fillId="4" fontId="6" numFmtId="0" xfId="0" applyBorder="1" applyFont="1"/>
    <xf borderId="36" fillId="4" fontId="6" numFmtId="0" xfId="0" applyBorder="1" applyFont="1"/>
    <xf borderId="35" fillId="3" fontId="6" numFmtId="0" xfId="0" applyBorder="1" applyFont="1"/>
    <xf borderId="36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7" fillId="8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8" fillId="4" fontId="6" numFmtId="0" xfId="0" applyBorder="1" applyFont="1"/>
    <xf borderId="39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This paper introduces the eMDSC (extended Model-Driven Systems Configuration) approach for the automate derivation of integration technology configurations based on explicit and machine-understandable models of engineering process requirements, engineering tool domain requirements and capabilities, as well as engineering tool instance capabilities. The eMDSC is based on the Mode-Driven Architecture (MDA) paradigm and therefore enables an efficient, less complex, and less error-prone configuration derivation process.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DevOps</v>
      </c>
      <c r="F3" s="13" t="str">
        <f t="shared" si="2"/>
        <v>Process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use case of the standard Continuous Integration and Test (CI&amp;T) process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Testing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Workshop</v>
      </c>
      <c r="D13" s="25" t="str">
        <f t="shared" si="13"/>
        <v>Automated Tailoring and Configuration of Applications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Conflict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n.a.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n.a.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engineering domains</v>
      </c>
      <c r="D19" s="29" t="str">
        <f>K58</f>
        <v>systems integration</v>
      </c>
      <c r="E19" s="29" t="str">
        <f>K59</f>
        <v>model-driven approach</v>
      </c>
      <c r="F19" s="29" t="str">
        <f>K60</f>
        <v>automated configuration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33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Process</v>
      </c>
      <c r="E26" s="59" t="str">
        <f t="shared" si="18"/>
        <v>DevOps Process</v>
      </c>
      <c r="F26" s="59"/>
      <c r="G26" s="59" t="str">
        <f>IFERROR(__xludf.DUMMYFUNCTION("""COMPUTED_VALUE"""),"DevOps Process")</f>
        <v>DevOps Process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DevOps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Process</v>
      </c>
      <c r="E29" s="54" t="str">
        <f t="shared" si="18"/>
        <v>DevOps Process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 t="str">
        <f>IFERROR(__xludf.DUMMYFUNCTION("""COMPUTED_VALUE"""),"Testing")</f>
        <v>Testing</v>
      </c>
      <c r="H38" s="81"/>
      <c r="I38" s="59" t="str">
        <f t="shared" si="27"/>
        <v>Testing</v>
      </c>
      <c r="J38" s="81"/>
      <c r="K38" s="60" t="str">
        <f t="shared" si="28"/>
        <v>Testing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Modelling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Testing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engineering domains</v>
      </c>
      <c r="D57" s="90"/>
      <c r="E57" s="90"/>
      <c r="F57" s="90"/>
      <c r="G57" s="75" t="str">
        <f>IFERROR(__xludf.DUMMYFUNCTION("IFNA(UNIQUE(FILTER(C57:C66, C57:C66&lt;&gt;""n.a."")),""n.a."")"),"engineering domains")</f>
        <v>engineering domains</v>
      </c>
      <c r="H57" s="90"/>
      <c r="I57" s="76" t="str">
        <f t="shared" si="27"/>
        <v>engineering domains</v>
      </c>
      <c r="J57" s="90"/>
      <c r="K57" s="77" t="str">
        <f t="shared" si="28"/>
        <v>engineering domains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systems integration</v>
      </c>
      <c r="D58" s="81"/>
      <c r="E58" s="81"/>
      <c r="F58" s="81"/>
      <c r="G58" s="81" t="str">
        <f>IFERROR(__xludf.DUMMYFUNCTION("""COMPUTED_VALUE"""),"systems integration")</f>
        <v>systems integration</v>
      </c>
      <c r="H58" s="81"/>
      <c r="I58" s="59" t="str">
        <f t="shared" si="27"/>
        <v>systems integration</v>
      </c>
      <c r="J58" s="81"/>
      <c r="K58" s="60" t="str">
        <f t="shared" si="28"/>
        <v>systems integration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model-driven approach</v>
      </c>
      <c r="D59" s="83"/>
      <c r="E59" s="83"/>
      <c r="F59" s="83"/>
      <c r="G59" s="83" t="str">
        <f>IFERROR(__xludf.DUMMYFUNCTION("""COMPUTED_VALUE"""),"model-driven approach")</f>
        <v>model-driven approach</v>
      </c>
      <c r="H59" s="83"/>
      <c r="I59" s="54" t="str">
        <f t="shared" si="27"/>
        <v>model-driven approach</v>
      </c>
      <c r="J59" s="83"/>
      <c r="K59" s="55" t="str">
        <f t="shared" si="28"/>
        <v>model-driven approach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automated configuration</v>
      </c>
      <c r="D60" s="81"/>
      <c r="E60" s="81"/>
      <c r="F60" s="81"/>
      <c r="G60" s="81" t="str">
        <f>IFERROR(__xludf.DUMMYFUNCTION("""COMPUTED_VALUE"""),"automated configuration")</f>
        <v>automated configuration</v>
      </c>
      <c r="H60" s="81"/>
      <c r="I60" s="59" t="str">
        <f t="shared" si="27"/>
        <v>automated configuration</v>
      </c>
      <c r="J60" s="81"/>
      <c r="K60" s="60" t="str">
        <f t="shared" si="28"/>
        <v>automated configuration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engineering domains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systems integration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model-driven approach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automated configuration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Workshop</v>
      </c>
      <c r="D67" s="13" t="str">
        <f>'1'!D13</f>
        <v>Automated Tailoring and Configuration of Applications</v>
      </c>
      <c r="E67" s="54" t="str">
        <f t="shared" ref="E67:E68" si="29">CONCATENATE(C67,"---",D67)</f>
        <v>Workshop---Automated Tailoring and Configuration of Applications</v>
      </c>
      <c r="F67" s="54"/>
      <c r="G67" s="54" t="str">
        <f>IFERROR(__xludf.DUMMYFUNCTION("IFNA(UNIQUE(FILTER(E67:E68, E67:E68&lt;&gt;""n.a"")),""n.a."")"),"Workshop---Automated Tailoring and Configuration of Applications")</f>
        <v>Workshop---Automated Tailoring and Configuration of Applications</v>
      </c>
      <c r="H67" s="54"/>
      <c r="I67" s="54" t="str">
        <f>IFERROR(__xludf.DUMMYFUNCTION("IFERROR(SPLIT($G67,""---""),"""")"),"Workshop")</f>
        <v>Workshop</v>
      </c>
      <c r="J67" s="54" t="str">
        <f>IFERROR(__xludf.DUMMYFUNCTION("""COMPUTED_VALUE"""),"Automated Tailoring and Configuration of Applications")</f>
        <v>Automated Tailoring and Configuration of Applications</v>
      </c>
      <c r="K67" s="55" t="str">
        <f t="shared" si="28"/>
        <v>Workshop</v>
      </c>
      <c r="L67" s="55" t="str">
        <f>IF(NOT(J67=""),J67,"n.a.")</f>
        <v>Automated Tailoring and Configuration of Applications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>Automated Tailoring and Configuration of Applications</v>
      </c>
      <c r="E68" s="59" t="str">
        <f t="shared" si="29"/>
        <v>Workshop---Automated Tailoring and Configuration of Applications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33</v>
      </c>
      <c r="G3" s="101" t="s">
        <v>35</v>
      </c>
      <c r="H3" s="101" t="s">
        <v>35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31</v>
      </c>
    </row>
    <row r="5">
      <c r="A5" s="108">
        <v>3.0</v>
      </c>
      <c r="B5" s="109" t="s">
        <v>10</v>
      </c>
      <c r="C5" s="110" t="s">
        <v>37</v>
      </c>
      <c r="D5" s="111"/>
      <c r="E5" s="111"/>
      <c r="F5" s="111"/>
      <c r="G5" s="111"/>
      <c r="H5" s="111"/>
      <c r="I5" s="112" t="s">
        <v>31</v>
      </c>
    </row>
    <row r="6">
      <c r="A6" s="103">
        <v>4.0</v>
      </c>
      <c r="B6" s="104" t="s">
        <v>11</v>
      </c>
      <c r="C6" s="105" t="s">
        <v>37</v>
      </c>
      <c r="D6" s="111"/>
      <c r="E6" s="111"/>
      <c r="F6" s="111"/>
      <c r="G6" s="111"/>
      <c r="H6" s="111"/>
      <c r="I6" s="107" t="s">
        <v>31</v>
      </c>
    </row>
    <row r="7">
      <c r="A7" s="113">
        <v>5.0</v>
      </c>
      <c r="B7" s="114" t="s">
        <v>12</v>
      </c>
      <c r="C7" s="115" t="s">
        <v>37</v>
      </c>
      <c r="D7" s="116"/>
      <c r="E7" s="116"/>
      <c r="F7" s="116"/>
      <c r="G7" s="116"/>
      <c r="H7" s="116"/>
      <c r="I7" s="112" t="s">
        <v>31</v>
      </c>
    </row>
    <row r="8">
      <c r="A8" s="117">
        <v>6.0</v>
      </c>
      <c r="B8" s="118" t="s">
        <v>13</v>
      </c>
      <c r="C8" s="119" t="s">
        <v>37</v>
      </c>
      <c r="D8" s="116"/>
      <c r="E8" s="116"/>
      <c r="F8" s="116"/>
      <c r="G8" s="116"/>
      <c r="H8" s="116"/>
      <c r="I8" s="107" t="s">
        <v>31</v>
      </c>
    </row>
    <row r="9">
      <c r="A9" s="113">
        <v>7.0</v>
      </c>
      <c r="B9" s="114" t="s">
        <v>14</v>
      </c>
      <c r="C9" s="115" t="s">
        <v>37</v>
      </c>
      <c r="D9" s="116"/>
      <c r="E9" s="116"/>
      <c r="F9" s="116"/>
      <c r="G9" s="116"/>
      <c r="H9" s="116"/>
      <c r="I9" s="112" t="s">
        <v>31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31</v>
      </c>
    </row>
    <row r="11">
      <c r="A11" s="113">
        <v>9.0</v>
      </c>
      <c r="B11" s="121" t="s">
        <v>16</v>
      </c>
      <c r="C11" s="122" t="s">
        <v>37</v>
      </c>
      <c r="D11" s="120"/>
      <c r="E11" s="120"/>
      <c r="F11" s="120"/>
      <c r="G11" s="120"/>
      <c r="H11" s="120"/>
      <c r="I11" s="112" t="s">
        <v>31</v>
      </c>
    </row>
    <row r="12">
      <c r="A12" s="117">
        <v>10.0</v>
      </c>
      <c r="B12" s="117" t="s">
        <v>17</v>
      </c>
      <c r="C12" s="119" t="s">
        <v>38</v>
      </c>
      <c r="D12" s="119" t="s">
        <v>35</v>
      </c>
      <c r="E12" s="119" t="s">
        <v>35</v>
      </c>
      <c r="F12" s="119" t="s">
        <v>35</v>
      </c>
      <c r="G12" s="119" t="s">
        <v>35</v>
      </c>
      <c r="H12" s="120"/>
      <c r="I12" s="107" t="s">
        <v>31</v>
      </c>
    </row>
    <row r="13">
      <c r="A13" s="113">
        <v>11.0</v>
      </c>
      <c r="B13" s="113" t="s">
        <v>18</v>
      </c>
      <c r="C13" s="115" t="s">
        <v>39</v>
      </c>
      <c r="D13" s="123" t="s">
        <v>40</v>
      </c>
      <c r="E13" s="124"/>
      <c r="F13" s="124"/>
      <c r="G13" s="120"/>
      <c r="H13" s="120"/>
      <c r="I13" s="112" t="s">
        <v>31</v>
      </c>
    </row>
    <row r="14">
      <c r="A14" s="117">
        <v>12.0</v>
      </c>
      <c r="B14" s="117" t="s">
        <v>19</v>
      </c>
      <c r="C14" s="125" t="s">
        <v>35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31</v>
      </c>
    </row>
    <row r="15">
      <c r="A15" s="113">
        <v>13.0</v>
      </c>
      <c r="B15" s="113" t="s">
        <v>20</v>
      </c>
      <c r="C15" s="128" t="s">
        <v>41</v>
      </c>
      <c r="D15" s="129">
        <f t="shared" ref="D15:D16" si="2">IF(OR(EXACT(C4,"Y")),1,0)</f>
        <v>1</v>
      </c>
      <c r="E15" s="129">
        <f>IF(OR(EXACT(C6,"Y")),1,0)</f>
        <v>0</v>
      </c>
      <c r="F15" s="129">
        <f t="shared" si="1"/>
        <v>1</v>
      </c>
      <c r="G15" s="127"/>
      <c r="H15" s="120"/>
      <c r="I15" s="112" t="s">
        <v>31</v>
      </c>
    </row>
    <row r="16">
      <c r="A16" s="117">
        <v>14.0</v>
      </c>
      <c r="B16" s="117" t="s">
        <v>21</v>
      </c>
      <c r="C16" s="125" t="s">
        <v>35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31</v>
      </c>
    </row>
    <row r="17">
      <c r="A17" s="113">
        <v>15.0</v>
      </c>
      <c r="B17" s="113" t="s">
        <v>22</v>
      </c>
      <c r="C17" s="128" t="s">
        <v>35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31</v>
      </c>
    </row>
    <row r="18">
      <c r="A18" s="131">
        <v>16.0</v>
      </c>
      <c r="B18" s="103" t="s">
        <v>23</v>
      </c>
      <c r="C18" s="105" t="s">
        <v>42</v>
      </c>
      <c r="D18" s="105" t="s">
        <v>35</v>
      </c>
      <c r="E18" s="105" t="s">
        <v>35</v>
      </c>
      <c r="F18" s="105" t="s">
        <v>35</v>
      </c>
      <c r="G18" s="105" t="s">
        <v>35</v>
      </c>
      <c r="H18" s="120"/>
      <c r="I18" s="107" t="s">
        <v>31</v>
      </c>
    </row>
    <row r="19">
      <c r="A19" s="132">
        <v>17.0</v>
      </c>
      <c r="B19" s="132" t="s">
        <v>24</v>
      </c>
      <c r="C19" s="133" t="s">
        <v>43</v>
      </c>
      <c r="D19" s="134" t="s">
        <v>44</v>
      </c>
      <c r="E19" s="135" t="s">
        <v>45</v>
      </c>
      <c r="F19" s="135" t="s">
        <v>46</v>
      </c>
      <c r="G19" s="136"/>
      <c r="H19" s="136"/>
      <c r="I19" s="112" t="s">
        <v>31</v>
      </c>
    </row>
    <row r="20">
      <c r="A20" s="137">
        <v>18.0</v>
      </c>
      <c r="B20" s="138" t="s">
        <v>25</v>
      </c>
      <c r="C20" s="139" t="s">
        <v>36</v>
      </c>
      <c r="D20" s="140"/>
      <c r="E20" s="140"/>
      <c r="F20" s="140"/>
      <c r="G20" s="140"/>
      <c r="H20" s="140"/>
      <c r="I20" s="107" t="s">
        <v>31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47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48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49</v>
      </c>
    </row>
    <row r="3">
      <c r="B3" s="100"/>
      <c r="C3" s="100"/>
      <c r="D3" s="101" t="s">
        <v>32</v>
      </c>
      <c r="E3" s="101" t="s">
        <v>33</v>
      </c>
      <c r="F3" s="101" t="s">
        <v>34</v>
      </c>
      <c r="G3" s="101" t="s">
        <v>33</v>
      </c>
      <c r="H3" s="101" t="s">
        <v>35</v>
      </c>
      <c r="I3" s="101" t="s">
        <v>35</v>
      </c>
      <c r="J3" s="101" t="s">
        <v>35</v>
      </c>
      <c r="K3" s="101" t="s">
        <v>35</v>
      </c>
      <c r="L3" s="101" t="s">
        <v>35</v>
      </c>
      <c r="M3" s="101" t="s">
        <v>35</v>
      </c>
      <c r="N3" s="101" t="s">
        <v>35</v>
      </c>
      <c r="O3" s="101" t="s">
        <v>35</v>
      </c>
      <c r="P3" s="101" t="s">
        <v>35</v>
      </c>
      <c r="Q3" s="101" t="s">
        <v>35</v>
      </c>
      <c r="R3" s="101" t="s">
        <v>35</v>
      </c>
      <c r="S3" s="101" t="s">
        <v>35</v>
      </c>
      <c r="T3" s="101" t="s">
        <v>35</v>
      </c>
      <c r="U3" s="101" t="s">
        <v>35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36</v>
      </c>
      <c r="E4" s="106"/>
      <c r="F4" s="106"/>
      <c r="G4" s="106"/>
      <c r="H4" s="106"/>
      <c r="I4" s="10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7" t="s">
        <v>31</v>
      </c>
    </row>
    <row r="5">
      <c r="A5" s="143">
        <v>1.0</v>
      </c>
      <c r="B5" s="108">
        <v>3.0</v>
      </c>
      <c r="C5" s="109" t="s">
        <v>10</v>
      </c>
      <c r="D5" s="110" t="s">
        <v>35</v>
      </c>
      <c r="E5" s="111"/>
      <c r="F5" s="111"/>
      <c r="G5" s="111"/>
      <c r="H5" s="111"/>
      <c r="I5" s="111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2" t="s">
        <v>31</v>
      </c>
    </row>
    <row r="6">
      <c r="A6" s="141">
        <v>1.0</v>
      </c>
      <c r="B6" s="103">
        <v>4.0</v>
      </c>
      <c r="C6" s="104" t="s">
        <v>11</v>
      </c>
      <c r="D6" s="105" t="s">
        <v>35</v>
      </c>
      <c r="E6" s="111"/>
      <c r="F6" s="111"/>
      <c r="G6" s="111"/>
      <c r="H6" s="111"/>
      <c r="I6" s="111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7" t="s">
        <v>31</v>
      </c>
    </row>
    <row r="7">
      <c r="A7" s="143">
        <v>1.0</v>
      </c>
      <c r="B7" s="113">
        <v>5.0</v>
      </c>
      <c r="C7" s="114" t="s">
        <v>12</v>
      </c>
      <c r="D7" s="115" t="s">
        <v>35</v>
      </c>
      <c r="E7" s="116"/>
      <c r="F7" s="116"/>
      <c r="G7" s="116"/>
      <c r="H7" s="116"/>
      <c r="I7" s="116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12" t="s">
        <v>31</v>
      </c>
    </row>
    <row r="8">
      <c r="A8" s="141">
        <v>1.0</v>
      </c>
      <c r="B8" s="117">
        <v>6.0</v>
      </c>
      <c r="C8" s="118" t="s">
        <v>13</v>
      </c>
      <c r="D8" s="119" t="s">
        <v>35</v>
      </c>
      <c r="E8" s="116"/>
      <c r="F8" s="116"/>
      <c r="G8" s="116"/>
      <c r="H8" s="116"/>
      <c r="I8" s="116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07" t="s">
        <v>31</v>
      </c>
    </row>
    <row r="9">
      <c r="A9" s="143">
        <v>1.0</v>
      </c>
      <c r="B9" s="113">
        <v>7.0</v>
      </c>
      <c r="C9" s="114" t="s">
        <v>14</v>
      </c>
      <c r="D9" s="115" t="s">
        <v>35</v>
      </c>
      <c r="E9" s="116"/>
      <c r="F9" s="116"/>
      <c r="G9" s="116"/>
      <c r="H9" s="116"/>
      <c r="I9" s="116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12" t="s">
        <v>31</v>
      </c>
    </row>
    <row r="10">
      <c r="A10" s="141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07" t="s">
        <v>50</v>
      </c>
    </row>
    <row r="11">
      <c r="A11" s="143">
        <v>2.0</v>
      </c>
      <c r="B11" s="113">
        <v>9.0</v>
      </c>
      <c r="C11" s="121" t="s">
        <v>16</v>
      </c>
      <c r="D11" s="122" t="s">
        <v>35</v>
      </c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12" t="s">
        <v>31</v>
      </c>
    </row>
    <row r="12">
      <c r="A12" s="141" t="s">
        <v>48</v>
      </c>
      <c r="B12" s="117">
        <v>10.0</v>
      </c>
      <c r="C12" s="117" t="s">
        <v>17</v>
      </c>
      <c r="D12" s="119" t="s">
        <v>38</v>
      </c>
      <c r="E12" s="119" t="s">
        <v>51</v>
      </c>
      <c r="F12" s="119" t="s">
        <v>35</v>
      </c>
      <c r="G12" s="119" t="s">
        <v>35</v>
      </c>
      <c r="H12" s="119" t="s">
        <v>35</v>
      </c>
      <c r="I12" s="120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07" t="s">
        <v>31</v>
      </c>
    </row>
    <row r="13">
      <c r="A13" s="143">
        <v>3.0</v>
      </c>
      <c r="B13" s="113">
        <v>11.0</v>
      </c>
      <c r="C13" s="113" t="s">
        <v>18</v>
      </c>
      <c r="D13" s="115" t="s">
        <v>39</v>
      </c>
      <c r="E13" s="123" t="s">
        <v>40</v>
      </c>
      <c r="F13" s="124"/>
      <c r="G13" s="124"/>
      <c r="H13" s="120"/>
      <c r="I13" s="120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12" t="s">
        <v>31</v>
      </c>
    </row>
    <row r="14">
      <c r="A14" s="141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07" t="s">
        <v>31</v>
      </c>
    </row>
    <row r="15">
      <c r="A15" s="143">
        <v>1.0</v>
      </c>
      <c r="B15" s="113">
        <v>13.0</v>
      </c>
      <c r="C15" s="113" t="s">
        <v>20</v>
      </c>
      <c r="D15" s="128" t="str">
        <f t="shared" si="1"/>
        <v>Y</v>
      </c>
      <c r="E15" s="129">
        <f t="shared" ref="E15:E16" si="3">IF(OR(EXACT(D4,"Y")),1,0)</f>
        <v>1</v>
      </c>
      <c r="F15" s="129">
        <f>IF(OR(EXACT(D6,"Y")),1,0)</f>
        <v>0</v>
      </c>
      <c r="G15" s="129">
        <f t="shared" si="2"/>
        <v>1</v>
      </c>
      <c r="H15" s="127"/>
      <c r="I15" s="120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12" t="s">
        <v>31</v>
      </c>
    </row>
    <row r="16">
      <c r="A16" s="141">
        <v>1.0</v>
      </c>
      <c r="B16" s="117">
        <v>14.0</v>
      </c>
      <c r="C16" s="117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07" t="s">
        <v>31</v>
      </c>
    </row>
    <row r="17">
      <c r="A17" s="143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12" t="s">
        <v>31</v>
      </c>
    </row>
    <row r="18">
      <c r="A18" s="141">
        <v>3.0</v>
      </c>
      <c r="B18" s="131">
        <v>16.0</v>
      </c>
      <c r="C18" s="103" t="s">
        <v>23</v>
      </c>
      <c r="D18" s="105" t="s">
        <v>42</v>
      </c>
      <c r="E18" s="105" t="s">
        <v>35</v>
      </c>
      <c r="F18" s="105" t="s">
        <v>35</v>
      </c>
      <c r="G18" s="105" t="s">
        <v>35</v>
      </c>
      <c r="H18" s="105" t="s">
        <v>35</v>
      </c>
      <c r="I18" s="120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07" t="s">
        <v>31</v>
      </c>
    </row>
    <row r="19">
      <c r="A19" s="143">
        <v>3.0</v>
      </c>
      <c r="B19" s="132">
        <v>17.0</v>
      </c>
      <c r="C19" s="132" t="s">
        <v>24</v>
      </c>
      <c r="D19" s="133" t="s">
        <v>43</v>
      </c>
      <c r="E19" s="134" t="s">
        <v>44</v>
      </c>
      <c r="F19" s="135" t="s">
        <v>45</v>
      </c>
      <c r="G19" s="135" t="s">
        <v>46</v>
      </c>
      <c r="H19" s="145"/>
      <c r="I19" s="146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8" t="s">
        <v>31</v>
      </c>
    </row>
    <row r="20">
      <c r="A20" s="137"/>
      <c r="B20" s="137">
        <v>18.0</v>
      </c>
      <c r="C20" s="138" t="s">
        <v>25</v>
      </c>
      <c r="D20" s="149" t="str">
        <f>IF(OR(EXACT(D4,"Y"),EXACT(D5,"Y"),EXACT(D6,"Y"),EXACT(D7,"Y"),EXACT(D8,"Y"),EXACT(D9,"Y")),"Y","N")</f>
        <v>Y</v>
      </c>
      <c r="E20" s="150"/>
      <c r="F20" s="150"/>
      <c r="G20" s="150"/>
      <c r="H20" s="150"/>
      <c r="I20" s="150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07" t="s">
        <v>31</v>
      </c>
    </row>
    <row r="21">
      <c r="A21" s="152">
        <v>4.0</v>
      </c>
      <c r="B21" s="153">
        <v>19.0</v>
      </c>
      <c r="C21" s="153" t="s">
        <v>52</v>
      </c>
      <c r="D21" s="154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6"/>
    </row>
    <row r="22">
      <c r="D22" s="154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>
      <c r="D23" s="154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6"/>
    </row>
    <row r="24">
      <c r="D24" s="15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>
      <c r="A25" s="159"/>
      <c r="B25" s="159"/>
      <c r="C25" s="160" t="s">
        <v>53</v>
      </c>
      <c r="D25" s="160" t="s">
        <v>54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1" t="s">
        <v>55</v>
      </c>
      <c r="B26" s="162"/>
      <c r="C26" s="163" t="s">
        <v>56</v>
      </c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5"/>
    </row>
    <row r="27">
      <c r="A27" s="161" t="s">
        <v>57</v>
      </c>
      <c r="B27" s="162"/>
      <c r="C27" s="163" t="s">
        <v>58</v>
      </c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7"/>
    </row>
    <row r="28">
      <c r="A28" s="161" t="s">
        <v>59</v>
      </c>
      <c r="B28" s="162"/>
      <c r="C28" s="163" t="s">
        <v>58</v>
      </c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/>
    </row>
    <row r="29">
      <c r="A29" s="161" t="s">
        <v>60</v>
      </c>
      <c r="B29" s="162"/>
      <c r="C29" s="163" t="s">
        <v>58</v>
      </c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7"/>
    </row>
    <row r="30">
      <c r="A30" s="168"/>
      <c r="B30" s="168"/>
      <c r="C30" s="16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69"/>
      <c r="B31" s="16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0" t="s">
        <v>61</v>
      </c>
      <c r="B32" s="171"/>
      <c r="C32" s="171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>
      <c r="A33" s="173" t="s">
        <v>55</v>
      </c>
      <c r="B33" s="173"/>
      <c r="C33" s="173" t="s">
        <v>62</v>
      </c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>
      <c r="A34" s="171" t="s">
        <v>57</v>
      </c>
      <c r="B34" s="171"/>
      <c r="C34" s="171" t="s">
        <v>63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>
      <c r="A35" s="173" t="s">
        <v>59</v>
      </c>
      <c r="B35" s="173"/>
      <c r="C35" s="173" t="s">
        <v>64</v>
      </c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>
      <c r="A36" s="171" t="s">
        <v>60</v>
      </c>
      <c r="B36" s="171"/>
      <c r="C36" s="171" t="s">
        <v>65</v>
      </c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>
      <c r="A37" s="169"/>
      <c r="B37" s="169"/>
      <c r="C37" s="169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8"/>
      <c r="B38" s="168"/>
      <c r="C38" s="16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69"/>
      <c r="B39" s="169"/>
      <c r="C39" s="169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8"/>
      <c r="B40" s="168"/>
      <c r="C40" s="16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