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<sst xmlns="http://schemas.openxmlformats.org/spreadsheetml/2006/main" count="237" uniqueCount="65">
  <si>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</si>
  <si>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</si>
  <si>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</si>
  <si>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</si>
  <si>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</si>
  <si>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</si>
  <si>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</si>
  <si>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</si>
  <si>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</si>
  <si>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</si>
  <si>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</si>
  <si>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</si>
  <si>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</si>
  <si>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</si>
  <si>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</si>
  <si>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</si>
  <si>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</si>
  <si>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</si>
  <si>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</si>
  <si>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</si>
  <si>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</si>
  <si>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</si>
  <si>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</si>
  <si>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</si>
  <si>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</si>
  <si>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</si>
  <si>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</si>
  <si>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</si>
  <si>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</si>
  <si>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</si>
  <si>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</si>
  <si>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</si>
  <si>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</si>
  <si>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Product</t>
  </si>
  <si>
    <t>n.a.</t>
  </si>
  <si>
    <t>N</t>
  </si>
  <si>
    <t>partially</t>
  </si>
  <si>
    <t>Modelling</t>
  </si>
  <si>
    <t>Journal</t>
  </si>
  <si>
    <t>Systems - MDPI</t>
  </si>
  <si>
    <t>health/hospital management</t>
  </si>
  <si>
    <t>MBE</t>
  </si>
  <si>
    <t>Rapid prototype development</t>
  </si>
  <si>
    <t>domain specific models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</si>
  <si>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</si>
  <si>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</si>
  <si>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</si>
  <si>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MDPI - Open Acess Journal</t>
  </si>
  <si>
    <t xml:space="preserve"> model-based engineering</t>
  </si>
  <si>
    <t>rapid prototype development</t>
  </si>
  <si>
    <t>domain-specific models</t>
  </si>
  <si>
    <t>digital twin</t>
  </si>
  <si>
    <t>Future research directions (as stated by authors, if any)</t>
  </si>
  <si>
    <t xml:space="preserve">Reviewer </t>
  </si>
  <si>
    <t>Pasqualina Potena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</si>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</sst>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partially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health/hospital management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MBE</v>
      </c>
      <c r="D19" s="29" t="str">
        <f>K58</f>
        <v>Rapid prototype development</v>
      </c>
      <c r="E19" s="29" t="str">
        <f>K59</f>
        <v>domain specific models</v>
      </c>
      <c r="F19" s="29" t="str">
        <f>K60</f>
        <v> model-based engineering</v>
      </c>
      <c r="G19" s="29" t="str">
        <f>K61</f>
        <v>rapid prototype development</v>
      </c>
      <c r="H19" s="30" t="str">
        <f>K62</f>
        <v>domain-specific models</v>
      </c>
      <c r="I19" s="29" t="str">
        <f>K63</f>
        <v>digital twin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MBE</v>
      </c>
      <c r="D57" s="90"/>
      <c r="E57" s="90"/>
      <c r="F57" s="90"/>
      <c r="G57" s="75" t="str">
        <f>IFERROR(__xludf.DUMMYFUNCTION("IFNA(UNIQUE(FILTER(C57:C66, C57:C66&lt;&gt;""n.a."")),""n.a."")"),"MBE")</f>
        <v>MBE</v>
      </c>
      <c r="H57" s="90"/>
      <c r="I57" s="76" t="str">
        <f t="shared" si="27"/>
        <v>MBE</v>
      </c>
      <c r="J57" s="90"/>
      <c r="K57" s="77" t="str">
        <f t="shared" si="28"/>
        <v>MBE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Rapid prototype development</v>
      </c>
      <c r="D58" s="81"/>
      <c r="E58" s="81"/>
      <c r="F58" s="81"/>
      <c r="G58" s="81" t="str">
        <f>IFERROR(__xludf.DUMMYFUNCTION("""COMPUTED_VALUE"""),"Rapid prototype development")</f>
        <v>Rapid prototype development</v>
      </c>
      <c r="H58" s="81"/>
      <c r="I58" s="59" t="str">
        <f t="shared" si="27"/>
        <v>Rapid prototype development</v>
      </c>
      <c r="J58" s="81"/>
      <c r="K58" s="60" t="str">
        <f t="shared" si="28"/>
        <v>Rapid prototype development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domain specific models</v>
      </c>
      <c r="D59" s="83"/>
      <c r="E59" s="83"/>
      <c r="F59" s="83"/>
      <c r="G59" s="83" t="str">
        <f>IFERROR(__xludf.DUMMYFUNCTION("""COMPUTED_VALUE"""),"domain specific models")</f>
        <v>domain specific models</v>
      </c>
      <c r="H59" s="83"/>
      <c r="I59" s="54" t="str">
        <f t="shared" si="27"/>
        <v>domain specific models</v>
      </c>
      <c r="J59" s="83"/>
      <c r="K59" s="55" t="str">
        <f t="shared" si="28"/>
        <v>domain specific models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 model-based engineering")</f>
        <v> model-based engineering</v>
      </c>
      <c r="H60" s="81"/>
      <c r="I60" s="59" t="str">
        <f t="shared" si="27"/>
        <v> model-based engineering</v>
      </c>
      <c r="J60" s="81"/>
      <c r="K60" s="60" t="str">
        <f t="shared" si="28"/>
        <v> model-based engineering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IFERROR(__xludf.DUMMYFUNCTION("""COMPUTED_VALUE"""),"rapid prototype development")</f>
        <v>rapid prototype development</v>
      </c>
      <c r="H61" s="83"/>
      <c r="I61" s="54" t="str">
        <f t="shared" si="27"/>
        <v>rapid prototype development</v>
      </c>
      <c r="J61" s="83"/>
      <c r="K61" s="55" t="str">
        <f t="shared" si="28"/>
        <v>rapid prototype development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 model-based engineering</v>
      </c>
      <c r="D62" s="81"/>
      <c r="E62" s="81"/>
      <c r="F62" s="81"/>
      <c r="G62" s="81" t="str">
        <f>IFERROR(__xludf.DUMMYFUNCTION("""COMPUTED_VALUE"""),"domain-specific models")</f>
        <v>domain-specific models</v>
      </c>
      <c r="H62" s="81"/>
      <c r="I62" s="59" t="str">
        <f t="shared" si="27"/>
        <v>domain-specific models</v>
      </c>
      <c r="J62" s="81"/>
      <c r="K62" s="60" t="str">
        <f t="shared" si="28"/>
        <v>domain-specific models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rapid prototype development</v>
      </c>
      <c r="D63" s="83"/>
      <c r="E63" s="83"/>
      <c r="F63" s="83"/>
      <c r="G63" s="83" t="str">
        <f>IFERROR(__xludf.DUMMYFUNCTION("""COMPUTED_VALUE"""),"digital twin")</f>
        <v>digital twin</v>
      </c>
      <c r="H63" s="83"/>
      <c r="I63" s="54" t="str">
        <f t="shared" si="27"/>
        <v>digital twin</v>
      </c>
      <c r="J63" s="83"/>
      <c r="K63" s="55" t="str">
        <f t="shared" si="28"/>
        <v>digital twin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domain-specific models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digital twin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Systems - MDPI</v>
      </c>
      <c r="E67" s="54" t="str">
        <f t="shared" ref="E67:E68" si="29">CONCATENATE(C67,"---",D67)</f>
        <v>Journal---Systems - MDPI</v>
      </c>
      <c r="F67" s="54"/>
      <c r="G67" s="54" t="str">
        <f>IFERROR(__xludf.DUMMYFUNCTION("IFNA(UNIQUE(FILTER(E67:E68, E67:E68&lt;&gt;""n.a"")),""n.a."")"),"Journal---Systems - MDPI")</f>
        <v>Journal---Systems - MDPI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MDPI - Open Acess Journal</v>
      </c>
      <c r="E68" s="59" t="str">
        <f t="shared" si="29"/>
        <v>Journal---MDPI - Open Acess Journal</v>
      </c>
      <c r="F68" s="59"/>
      <c r="G68" s="59" t="str">
        <f>IFERROR(__xludf.DUMMYFUNCTION("""COMPUTED_VALUE"""),"Journal---MDPI - Open Acess Journal")</f>
        <v>Journal---MDPI - Open Acess Journal</v>
      </c>
      <c r="H68" s="59"/>
      <c r="I68" s="59" t="str">
        <f>IFERROR(__xludf.DUMMYFUNCTION("IFERROR(SPLIT($G68,""---""),"""")"),"#REF!")</f>
        <v>#REF!</v>
      </c>
      <c r="J68" s="59"/>
      <c r="K68" s="60" t="str">
        <f t="shared" si="28"/>
        <v>#REF!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34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40</v>
      </c>
    </row>
    <row r="19">
      <c r="A19" s="132">
        <v>17.0</v>
      </c>
      <c r="B19" s="132" t="s">
        <v>24</v>
      </c>
      <c r="C19" s="133" t="s">
        <v>41</v>
      </c>
      <c r="D19" s="134" t="s">
        <v>42</v>
      </c>
      <c r="E19" s="135" t="s">
        <v>43</v>
      </c>
      <c r="F19" s="136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44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45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46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45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38</v>
      </c>
      <c r="E13" s="123" t="s">
        <v>47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">
        <v>35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">
        <v>35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">
        <v>35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">
        <v>35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33" t="s">
        <v>48</v>
      </c>
      <c r="E19" s="133" t="s">
        <v>49</v>
      </c>
      <c r="F19" s="145" t="s">
        <v>50</v>
      </c>
      <c r="G19" s="145" t="s">
        <v>51</v>
      </c>
      <c r="H19" s="146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52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53</v>
      </c>
      <c r="D25" s="160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55</v>
      </c>
      <c r="B26" s="162"/>
      <c r="C26" s="163" t="s">
        <v>56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57</v>
      </c>
      <c r="B27" s="162"/>
      <c r="C27" s="163" t="s">
        <v>56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58</v>
      </c>
      <c r="B28" s="162"/>
      <c r="C28" s="163" t="s">
        <v>56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59</v>
      </c>
      <c r="B29" s="162"/>
      <c r="C29" s="163" t="s">
        <v>56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60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55</v>
      </c>
      <c r="B33" s="173"/>
      <c r="C33" s="173" t="s">
        <v>61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57</v>
      </c>
      <c r="B34" s="171"/>
      <c r="C34" s="171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58</v>
      </c>
      <c r="B35" s="173"/>
      <c r="C35" s="173" t="s">
        <v>63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59</v>
      </c>
      <c r="B36" s="171"/>
      <c r="C36" s="171" t="s">
        <v>64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