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<sst xmlns="http://schemas.openxmlformats.org/spreadsheetml/2006/main" count="238" uniqueCount="76">
  <si>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</si>
  <si>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</si>
  <si>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</si>
  <si>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</si>
  <si>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</si>
  <si>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</si>
  <si>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</si>
  <si>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</si>
  <si>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</si>
  <si>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</si>
  <si>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</si>
  <si>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</si>
  <si>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</si>
  <si>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</si>
  <si>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</si>
  <si>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</si>
  <si>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</si>
  <si>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</si>
  <si>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</si>
  <si>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</si>
  <si>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</si>
  <si>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</si>
  <si>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</si>
  <si>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</si>
  <si>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</si>
  <si>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</si>
  <si>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</si>
  <si>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</si>
  <si>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</si>
  <si>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</si>
  <si>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</si>
  <si>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 a model-driven methodology/approach based on Domain-Driven Design (DDD) for generating code for Micro Service architectures (MSA). The approach uses a set of modeling languages (including UML and different DSLs) to model domain-independent and technology-specific models addressing specific viewpoints of stakeholders, includiong DevOps stakeholders. The peculiarity of the involved models is that they can be underspecified.</t>
  </si>
  <si>
    <t>MDE</t>
  </si>
  <si>
    <t>Process</t>
  </si>
  <si>
    <t>DevOps</t>
  </si>
  <si>
    <t>Resource</t>
  </si>
  <si>
    <t>Y</t>
  </si>
  <si>
    <r>
      <rPr>
        <rFont val="arial, sans, sans-serif"/>
        <i/>
        <color theme="1"/>
      </rPr>
      <t xml:space="preserve">The paper presents typical MDE techniques, modeling languages and model transformations both model to model and model to text transformation. The ecosystem of used languages is called LEMMA. Language Ecosystem for Modeling Microservice Architecture. In particular the LEMMA approach includes the </t>
    </r>
    <r>
      <rPr>
        <rFont val="arial, sans, sans-serif"/>
        <b/>
        <i/>
        <color theme="1"/>
      </rPr>
      <t>Operation Modeling Language</t>
    </r>
    <r>
      <rPr>
        <rFont val="arial, sans, sans-serif"/>
        <i/>
        <color theme="1"/>
      </rPr>
      <t xml:space="preserve"> [12] that allows for constructing </t>
    </r>
    <r>
      <rPr>
        <rFont val="arial, sans, sans-serif"/>
        <b/>
        <i/>
        <color theme="1"/>
      </rPr>
      <t>operation models</t>
    </r>
    <r>
      <rPr>
        <rFont val="arial, sans, sans-serif"/>
        <i/>
        <color theme="1"/>
      </rPr>
      <t xml:space="preserve">. They import service models to describe </t>
    </r>
    <r>
      <rPr>
        <rFont val="arial, sans, sans-serif"/>
        <b/>
        <i/>
        <color theme="1"/>
      </rPr>
      <t>microservice deployment and infrastructure</t>
    </r>
    <r>
      <rPr>
        <rFont val="arial, sans, sans-serif"/>
        <i/>
        <color theme="1"/>
      </rPr>
      <t xml:space="preserve">, e.g., for data storage, API provisioning, service discovery and monitoring [16], including its usage by services. </t>
    </r>
    <r>
      <rPr>
        <rFont val="arial, sans, sans-serif"/>
        <b/>
        <i/>
        <color theme="1"/>
      </rPr>
      <t xml:space="preserve">The language focuses on the Ops perspective in DevOps-based MSA teams </t>
    </r>
    <r>
      <rPr>
        <rFont val="arial, sans, sans-serif"/>
        <i/>
        <color theme="1"/>
      </rPr>
      <t>[17].</t>
    </r>
  </si>
  <si>
    <t>n.a.</t>
  </si>
  <si>
    <t>&lt;add your comment here if any&gt;</t>
  </si>
  <si>
    <r>
      <rPr>
        <rFont val="arial, sans, sans-serif"/>
        <i/>
      </rPr>
      <t xml:space="preserve">THe two case studies are: 1) Cargo case study (in paper) and Lakeside Mutual available on GitHub </t>
    </r>
    <r>
      <rPr>
        <rFont val="arial, sans, sans-serif"/>
        <i/>
        <color rgb="FF1155CC"/>
        <u/>
      </rPr>
      <t>https://github.com/Microservice-API-Patterns/LakesideMutual</t>
    </r>
  </si>
  <si>
    <r>
      <rPr>
        <rFont val="arial, sans, sans-serif"/>
        <i/>
      </rPr>
      <t xml:space="preserve">The tools supporting the given methodology ins available on GitHub: </t>
    </r>
    <r>
      <rPr>
        <rFont val="arial, sans, sans-serif"/>
        <i/>
        <color rgb="FF1155CC"/>
        <u/>
      </rPr>
      <t>https://github.com/SeelabFhdo/seaa2020</t>
    </r>
  </si>
  <si>
    <t>Modelling</t>
  </si>
  <si>
    <t>Coding</t>
  </si>
  <si>
    <t>Conference</t>
  </si>
  <si>
    <t>Euromicro SEAA</t>
  </si>
  <si>
    <t>application domain independent</t>
  </si>
  <si>
    <t>Services Architectures</t>
  </si>
  <si>
    <t>Services Engineering</t>
  </si>
  <si>
    <t>Modeling of Computer Architecture</t>
  </si>
  <si>
    <t>RQs</t>
  </si>
  <si>
    <t>2,3</t>
  </si>
  <si>
    <t>The paper presents a MDE methodology to microservices from unspecified domain. The methodology defines model transformations to (i) consistently derive microservice specifications from DDD (Domain Driven Design) domain models; (ii) enable their concern-oriented adaptation to cope with underspecification; and (iii) generate microservice
code from adapted models.</t>
  </si>
  <si>
    <t>N</t>
  </si>
  <si>
    <t>IEEE</t>
  </si>
  <si>
    <t>Domain-driven design</t>
  </si>
  <si>
    <t>Microservices</t>
  </si>
  <si>
    <t>Future research directions (as stated by authors, if any)</t>
  </si>
  <si>
    <t>Focus on facilitating the provisioning of alternative model-to-model (M2M) transformations for deriving DevOps models in our methodology.</t>
  </si>
  <si>
    <t>Develop a dedicated modeling language for the new methodlogy.</t>
  </si>
  <si>
    <t>Investigate roundtrip engineering to propagate changes in derived models back to DDD (Domain Driven Design) domain models.</t>
  </si>
  <si>
    <t xml:space="preserve">Reviewer </t>
  </si>
  <si>
    <t>Gilles Madi</t>
  </si>
  <si>
    <t>RQ1</t>
  </si>
  <si>
    <t>MDE is used to derive microservices from unspecified domain in 4 phases: Domain modeling; DevOps model derivation; Model adaptation; Microservice code generation</t>
  </si>
  <si>
    <t>RQ2</t>
  </si>
  <si>
    <t>MDE and DevOps are used through the whole process for generating microservice code.</t>
  </si>
  <si>
    <t>RQ3</t>
  </si>
  <si>
    <t>Research areas: MDE; Model-driven design; Microservice Architecture design. Application domains: Microservice code generation</t>
  </si>
  <si>
    <t>RQ4</t>
  </si>
  <si>
    <t>See ID 17</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</si>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</sst>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i/>
      <u/>
      <color rgb="FF0000FF"/>
      <name val="Arial"/>
    </font>
    <font>
      <i/>
      <u/>
      <color rgb="FF0000FF"/>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horizontal="left" readingOrder="0"/>
    </xf>
    <xf borderId="23" fillId="3" fontId="1" numFmtId="0" xfId="0" applyAlignment="1" applyBorder="1" applyFont="1">
      <alignment horizontal="left"/>
    </xf>
    <xf borderId="23" fillId="3" fontId="2" numFmtId="1" xfId="0" applyAlignment="1" applyBorder="1" applyFont="1" applyNumberFormat="1">
      <alignment horizontal="left" readingOrder="0" vertical="bottom"/>
    </xf>
    <xf borderId="23" fillId="7" fontId="2" numFmtId="1" xfId="0" applyAlignment="1" applyBorder="1" applyFill="1" applyFont="1" applyNumberFormat="1">
      <alignment horizontal="left" readingOrder="0" vertical="bottom"/>
    </xf>
    <xf borderId="26" fillId="3" fontId="5" numFmtId="1" xfId="0" applyAlignment="1" applyBorder="1" applyFont="1" applyNumberFormat="1">
      <alignment horizontal="left" readingOrder="0" shrinkToFit="0" vertical="top" wrapText="1"/>
    </xf>
    <xf borderId="23" fillId="4" fontId="1" numFmtId="0" xfId="0" applyAlignment="1" applyBorder="1" applyFont="1">
      <alignment horizontal="left" readingOrder="0"/>
    </xf>
    <xf borderId="23" fillId="4" fontId="1" numFmtId="0" xfId="0" applyAlignment="1" applyBorder="1" applyFont="1">
      <alignment horizontal="left"/>
    </xf>
    <xf borderId="23" fillId="4" fontId="2" numFmtId="1" xfId="0" applyAlignment="1" applyBorder="1" applyFont="1" applyNumberFormat="1">
      <alignment horizontal="left" readingOrder="0" vertical="bottom"/>
    </xf>
    <xf borderId="23" fillId="7" fontId="2" numFmtId="1" xfId="0" applyAlignment="1" applyBorder="1" applyFont="1" applyNumberFormat="1">
      <alignment horizontal="left" vertical="bottom"/>
    </xf>
    <xf borderId="26" fillId="4" fontId="5" numFmtId="1" xfId="0" applyAlignment="1" applyBorder="1" applyFont="1" applyNumberFormat="1">
      <alignment horizontal="left" readingOrder="0" shrinkToFit="0" vertical="top" wrapText="1"/>
    </xf>
    <xf borderId="27" fillId="4" fontId="1" numFmtId="0" xfId="0" applyAlignment="1" applyBorder="1" applyFont="1">
      <alignment horizontal="left" readingOrder="0"/>
    </xf>
    <xf borderId="27" fillId="4" fontId="1" numFmtId="0" xfId="0" applyAlignment="1" applyBorder="1" applyFont="1">
      <alignment horizontal="left"/>
    </xf>
    <xf borderId="27" fillId="4" fontId="2" numFmtId="1" xfId="0" applyAlignment="1" applyBorder="1" applyFont="1" applyNumberFormat="1">
      <alignment horizontal="left" readingOrder="0" vertical="bottom"/>
    </xf>
    <xf borderId="27" fillId="7" fontId="2" numFmtId="1" xfId="0" applyAlignment="1" applyBorder="1" applyFont="1" applyNumberFormat="1">
      <alignment horizontal="left" vertical="bottom"/>
    </xf>
    <xf borderId="27" fillId="3" fontId="1" numFmtId="0" xfId="0" applyAlignment="1" applyBorder="1" applyFont="1">
      <alignment horizontal="left" readingOrder="0"/>
    </xf>
    <xf borderId="27" fillId="3" fontId="1" numFmtId="0" xfId="0" applyAlignment="1" applyBorder="1" applyFont="1">
      <alignment horizontal="left"/>
    </xf>
    <xf borderId="27" fillId="3" fontId="2" numFmtId="1" xfId="0" applyAlignment="1" applyBorder="1" applyFont="1" applyNumberFormat="1">
      <alignment horizontal="left" readingOrder="0" vertical="bottom"/>
    </xf>
    <xf borderId="27" fillId="7" fontId="2" numFmtId="1" xfId="0" applyAlignment="1" applyBorder="1" applyFont="1" applyNumberFormat="1">
      <alignment horizontal="left" readingOrder="0" vertical="bottom"/>
    </xf>
    <xf borderId="26" fillId="3" fontId="13" numFmtId="1" xfId="0" applyAlignment="1" applyBorder="1" applyFont="1" applyNumberFormat="1">
      <alignment horizontal="left" readingOrder="0" shrinkToFit="0" vertical="top" wrapText="1"/>
    </xf>
    <xf borderId="4" fillId="4" fontId="1" numFmtId="0" xfId="0" applyAlignment="1" applyBorder="1" applyFont="1">
      <alignment horizontal="left" readingOrder="0"/>
    </xf>
    <xf borderId="4" fillId="4" fontId="2" numFmtId="1" xfId="0" applyAlignment="1" applyBorder="1" applyFont="1" applyNumberFormat="1">
      <alignment horizontal="left" readingOrder="0" vertical="bottom"/>
    </xf>
    <xf borderId="26" fillId="4" fontId="14" numFmtId="1" xfId="0" applyAlignment="1" applyBorder="1" applyFont="1" applyNumberFormat="1">
      <alignment horizontal="left" readingOrder="0" shrinkToFit="0" vertical="top" wrapText="1"/>
    </xf>
    <xf borderId="21" fillId="4" fontId="2" numFmtId="1" xfId="0" applyAlignment="1" applyBorder="1" applyFont="1" applyNumberFormat="1">
      <alignment horizontal="left" readingOrder="0" vertical="bottom"/>
    </xf>
    <xf borderId="21" fillId="7" fontId="2" numFmtId="1" xfId="0" applyAlignment="1" applyBorder="1" applyFont="1" applyNumberFormat="1">
      <alignment horizontal="left" readingOrder="0" vertical="bottom"/>
    </xf>
    <xf borderId="28" fillId="3" fontId="2" numFmtId="1" xfId="0" applyAlignment="1" applyBorder="1" applyFont="1" applyNumberFormat="1">
      <alignment horizontal="left" readingOrder="0" vertical="bottom"/>
    </xf>
    <xf borderId="29" fillId="3" fontId="2" numFmtId="1" xfId="0" applyAlignment="1" applyBorder="1" applyFont="1" applyNumberFormat="1">
      <alignment horizontal="left" readingOrder="0" vertical="bottom"/>
    </xf>
    <xf borderId="30" fillId="7" fontId="2" numFmtId="1" xfId="0" applyAlignment="1" applyBorder="1" applyFont="1" applyNumberFormat="1">
      <alignment horizontal="left" readingOrder="0" vertical="bottom"/>
    </xf>
    <xf borderId="28" fillId="4" fontId="2" numFmtId="1" xfId="0" applyAlignment="1" applyBorder="1" applyFont="1" applyNumberFormat="1">
      <alignment horizontal="left" readingOrder="0" vertical="bottom"/>
    </xf>
    <xf borderId="29" fillId="4" fontId="2" numFmtId="1" xfId="0" applyAlignment="1" applyBorder="1" applyFont="1" applyNumberFormat="1">
      <alignment horizontal="left" readingOrder="0" vertical="bottom"/>
    </xf>
    <xf borderId="31" fillId="7" fontId="2" numFmtId="1" xfId="0" applyAlignment="1" applyBorder="1" applyFont="1" applyNumberFormat="1">
      <alignment horizontal="left" readingOrder="0" vertical="bottom"/>
    </xf>
    <xf borderId="31" fillId="3" fontId="1" numFmtId="0" xfId="0" applyAlignment="1" applyBorder="1" applyFont="1">
      <alignment horizontal="lef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26"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6" fillId="3" fontId="5" numFmtId="1" xfId="0" applyAlignment="1" applyBorder="1" applyFont="1" applyNumberFormat="1">
      <alignment readingOrder="0" shrinkToFit="0" vertical="top" wrapText="1"/>
    </xf>
    <xf borderId="0" fillId="3" fontId="1" numFmtId="0" xfId="0" applyAlignment="1" applyFont="1">
      <alignment horizontal="right" readingOrder="0"/>
    </xf>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ont="1" applyNumberFormat="1">
      <alignment readingOrder="0" vertical="bottom"/>
    </xf>
    <xf borderId="28" fillId="7" fontId="2" numFmtId="1" xfId="0" applyAlignment="1" applyBorder="1" applyFont="1" applyNumberFormat="1">
      <alignment readingOrder="0" vertical="bottom"/>
    </xf>
    <xf borderId="0" fillId="4" fontId="1" numFmtId="0" xfId="0" applyAlignment="1" applyFont="1">
      <alignment horizontal="right" readingOrder="0"/>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8" fillId="7" fontId="2" numFmtId="1" xfId="0" applyAlignment="1" applyBorder="1" applyFont="1" applyNumberFormat="1">
      <alignment vertical="bottom"/>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5" numFmtId="0" xfId="0" applyFont="1"/>
    <xf borderId="0" fillId="8" fontId="15"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icroservice-API-Patterns/LakesideMutual" TargetMode="External"/><Relationship Id="rId2" Type="http://schemas.openxmlformats.org/officeDocument/2006/relationships/hyperlink" Target="https://github.com/SeelabFhdo/seaa2020"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 a model-driven methodology/approach based on Domain-Driven Design (DDD) for generating code for Micro Service architectures (MSA). The approach uses a set of modeling languages (including UML and different DSLs) to model domain-independent and technology-specific models addressing specific viewpoints of stakeholders, includiong DevOps stakeholders. The peculiarity of the involved models is that they can be underspecified.</v>
      </c>
      <c r="V2" s="10" t="str">
        <f>'2'!V2</f>
        <v>The paper presents a MDE methodology to microservices from unspecified domain. The methodology defines model transformations to (i) consistently derive microservice specifications from DDD (Domain Driven Design) domain models; (ii) enable their concern-oriented adaptation to cope with underspecification; and (iii) generate microservice
code from adapted models.</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paper presents typical MDE techniques, modeling languages and model transformations both model to model and model to text transformation. The ecosystem of used languages is called LEMMA. Language Ecosystem for Modeling Microservice Architecture. In particular the LEMMA approach includes the Operation Modeling Language [12] that allows for constructing operation models. They import service models to describe microservice deployment and infrastructure, e.g., for data storage, API provisioning, service discovery and monitoring [16], including its usage by services. The language focuses on the Ops perspective in DevOps-based MSA teams [17].</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2</v>
      </c>
      <c r="D10" s="19"/>
      <c r="E10" s="19"/>
      <c r="F10" s="19"/>
      <c r="G10" s="19"/>
      <c r="H10" s="19"/>
      <c r="I10" s="19"/>
      <c r="J10" s="19"/>
      <c r="K10" s="19"/>
      <c r="L10" s="19"/>
      <c r="M10" s="19"/>
      <c r="N10" s="19"/>
      <c r="O10" s="19"/>
      <c r="P10" s="19"/>
      <c r="Q10" s="19"/>
      <c r="R10" s="19"/>
      <c r="S10" s="19"/>
      <c r="T10" s="19"/>
      <c r="U10" s="20" t="str">
        <f>'1'!I10</f>
        <v>THe two case studies are: 1) Cargo case study (in paper) and Lakeside Mutual available on GitHub https://github.com/Microservice-API-Patterns/LakesideMutual</v>
      </c>
      <c r="V10" s="20" t="str">
        <f>'2'!V10</f>
        <v>&lt;add your comment here if any&gt;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The tools supporting the given methodology ins available on GitHub: https://github.com/SeelabFhdo/seaa2020</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Coding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Euromicro SEAA</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Services Architectures</v>
      </c>
      <c r="D19" s="29" t="str">
        <f>K58</f>
        <v>Services Engineering</v>
      </c>
      <c r="E19" s="29" t="str">
        <f>K59</f>
        <v>Modeling of Computer Architecture</v>
      </c>
      <c r="F19" s="29" t="str">
        <f>K60</f>
        <v>MDE</v>
      </c>
      <c r="G19" s="29" t="str">
        <f>K61</f>
        <v>Domain-driven design</v>
      </c>
      <c r="H19" s="30" t="str">
        <f>K62</f>
        <v>Microservices</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Process</v>
      </c>
      <c r="E26" s="59" t="str">
        <f t="shared" si="18"/>
        <v>DevOps Process</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'1'!G$3</f>
        <v>MDE</v>
      </c>
      <c r="D27" s="53" t="str">
        <f>'1'!H$3</f>
        <v>Resource</v>
      </c>
      <c r="E27" s="54" t="str">
        <f t="shared" si="18"/>
        <v>MDE Resource</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Services Architectures</v>
      </c>
      <c r="D57" s="90"/>
      <c r="E57" s="90"/>
      <c r="F57" s="90"/>
      <c r="G57" s="75" t="str">
        <f>IFERROR(__xludf.DUMMYFUNCTION("IFNA(UNIQUE(FILTER(C57:C66, C57:C66&lt;&gt;""n.a."")),""n.a."")"),"Services Architectures")</f>
        <v>Services Architectures</v>
      </c>
      <c r="H57" s="90"/>
      <c r="I57" s="76" t="str">
        <f t="shared" si="27"/>
        <v>Services Architectures</v>
      </c>
      <c r="J57" s="90"/>
      <c r="K57" s="77" t="str">
        <f t="shared" si="28"/>
        <v>Services Architectures</v>
      </c>
      <c r="L57" s="91"/>
      <c r="M57" s="79">
        <v>1.0</v>
      </c>
      <c r="N57" s="57"/>
      <c r="O57" s="57"/>
      <c r="P57" s="57"/>
      <c r="Q57" s="57"/>
      <c r="R57" s="57"/>
      <c r="S57" s="57"/>
      <c r="T57" s="57"/>
      <c r="U57" s="57"/>
      <c r="V57" s="57"/>
      <c r="W57" s="43"/>
      <c r="X57" s="43"/>
      <c r="Y57" s="43"/>
    </row>
    <row r="58">
      <c r="A58" s="58"/>
      <c r="B58" s="16"/>
      <c r="C58" s="80" t="str">
        <f>IF(ISBLANK('1'!D19),"n.a.",'1'!D19)</f>
        <v>Services Engineering</v>
      </c>
      <c r="D58" s="81"/>
      <c r="E58" s="81"/>
      <c r="F58" s="81"/>
      <c r="G58" s="81" t="str">
        <f>IFERROR(__xludf.DUMMYFUNCTION("""COMPUTED_VALUE"""),"Services Engineering")</f>
        <v>Services Engineering</v>
      </c>
      <c r="H58" s="81"/>
      <c r="I58" s="59" t="str">
        <f t="shared" si="27"/>
        <v>Services Engineering</v>
      </c>
      <c r="J58" s="81"/>
      <c r="K58" s="60" t="str">
        <f t="shared" si="28"/>
        <v>Services Engineering</v>
      </c>
      <c r="L58" s="82"/>
      <c r="M58" s="61">
        <v>2.0</v>
      </c>
      <c r="N58" s="51"/>
      <c r="O58" s="51"/>
      <c r="P58" s="51"/>
      <c r="Q58" s="51"/>
      <c r="R58" s="51"/>
      <c r="S58" s="51"/>
      <c r="T58" s="51"/>
      <c r="U58" s="51"/>
      <c r="V58" s="51"/>
      <c r="W58" s="42"/>
      <c r="X58" s="42"/>
      <c r="Y58" s="42"/>
    </row>
    <row r="59">
      <c r="A59" s="52"/>
      <c r="B59" s="21"/>
      <c r="C59" s="80" t="str">
        <f>IF(ISBLANK('1'!E19),"n.a.",'1'!E19)</f>
        <v>Modeling of Computer Architecture</v>
      </c>
      <c r="D59" s="83"/>
      <c r="E59" s="83"/>
      <c r="F59" s="83"/>
      <c r="G59" s="83" t="str">
        <f>IFERROR(__xludf.DUMMYFUNCTION("""COMPUTED_VALUE"""),"Modeling of Computer Architecture")</f>
        <v>Modeling of Computer Architecture</v>
      </c>
      <c r="H59" s="83"/>
      <c r="I59" s="54" t="str">
        <f t="shared" si="27"/>
        <v>Modeling of Computer Architecture</v>
      </c>
      <c r="J59" s="83"/>
      <c r="K59" s="55" t="str">
        <f t="shared" si="28"/>
        <v>Modeling of Computer Architecture</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t="str">
        <f>IFERROR(__xludf.DUMMYFUNCTION("""COMPUTED_VALUE"""),"MDE")</f>
        <v>MDE</v>
      </c>
      <c r="H60" s="81"/>
      <c r="I60" s="59" t="str">
        <f t="shared" si="27"/>
        <v>MDE</v>
      </c>
      <c r="J60" s="81"/>
      <c r="K60" s="60" t="str">
        <f t="shared" si="28"/>
        <v>MDE</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IFERROR(__xludf.DUMMYFUNCTION("""COMPUTED_VALUE"""),"Domain-driven design")</f>
        <v>Domain-driven design</v>
      </c>
      <c r="H61" s="83"/>
      <c r="I61" s="54" t="str">
        <f t="shared" si="27"/>
        <v>Domain-driven design</v>
      </c>
      <c r="J61" s="83"/>
      <c r="K61" s="55" t="str">
        <f t="shared" si="28"/>
        <v>Domain-driven design</v>
      </c>
      <c r="L61" s="84"/>
      <c r="M61" s="56">
        <v>5.0</v>
      </c>
      <c r="N61" s="57"/>
      <c r="O61" s="57"/>
      <c r="P61" s="57"/>
      <c r="Q61" s="57"/>
      <c r="R61" s="57"/>
      <c r="S61" s="57"/>
      <c r="T61" s="57"/>
      <c r="U61" s="57"/>
      <c r="V61" s="57"/>
      <c r="W61" s="43"/>
      <c r="X61" s="43"/>
      <c r="Y61" s="43"/>
    </row>
    <row r="62">
      <c r="A62" s="58"/>
      <c r="B62" s="16"/>
      <c r="C62" s="85" t="str">
        <f>IF(ISBLANK('2'!D19),"n.a.",'2'!D19)</f>
        <v>MDE</v>
      </c>
      <c r="D62" s="81"/>
      <c r="E62" s="81"/>
      <c r="F62" s="81"/>
      <c r="G62" s="81" t="str">
        <f>IFERROR(__xludf.DUMMYFUNCTION("""COMPUTED_VALUE"""),"Microservices")</f>
        <v>Microservices</v>
      </c>
      <c r="H62" s="81"/>
      <c r="I62" s="59" t="str">
        <f t="shared" si="27"/>
        <v>Microservices</v>
      </c>
      <c r="J62" s="81"/>
      <c r="K62" s="60" t="str">
        <f t="shared" si="28"/>
        <v>Microservices</v>
      </c>
      <c r="L62" s="82"/>
      <c r="M62" s="61">
        <v>6.0</v>
      </c>
      <c r="N62" s="51"/>
      <c r="O62" s="51"/>
      <c r="P62" s="51"/>
      <c r="Q62" s="51"/>
      <c r="R62" s="51"/>
      <c r="S62" s="51"/>
      <c r="T62" s="51"/>
      <c r="U62" s="51"/>
      <c r="V62" s="51"/>
      <c r="W62" s="42"/>
      <c r="X62" s="42"/>
      <c r="Y62" s="42"/>
    </row>
    <row r="63">
      <c r="A63" s="52"/>
      <c r="B63" s="21"/>
      <c r="C63" s="85" t="str">
        <f>IF(ISBLANK('2'!E19),"n.a.",'2'!E19)</f>
        <v>Domain-driven design</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Microservices</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Euromicro SEAA</v>
      </c>
      <c r="E67" s="54" t="str">
        <f t="shared" ref="E67:E68" si="29">CONCATENATE(C67,"---",D67)</f>
        <v>Conference---Euromicro SEAA</v>
      </c>
      <c r="F67" s="54"/>
      <c r="G67" s="54" t="str">
        <f>IFERROR(__xludf.DUMMYFUNCTION("IFNA(UNIQUE(FILTER(E67:E68, E67:E68&lt;&gt;""n.a"")),""n.a."")"),"Conference---Euromicro SEAA")</f>
        <v>Conference---Euromicro SEAA</v>
      </c>
      <c r="H67" s="54"/>
      <c r="I67" s="54" t="str">
        <f>IFERROR(__xludf.DUMMYFUNCTION("IFERROR(SPLIT($G67,""---""),"""")"),"Conference")</f>
        <v>Conference</v>
      </c>
      <c r="J67" s="54" t="str">
        <f>IFERROR(__xludf.DUMMYFUNCTION("""COMPUTED_VALUE"""),"Euromicro SEAA")</f>
        <v>Euromicro SEAA</v>
      </c>
      <c r="K67" s="55" t="str">
        <f t="shared" si="28"/>
        <v>Conference</v>
      </c>
      <c r="L67" s="55" t="str">
        <f>IF(NOT(J67=""),J67,"n.a.")</f>
        <v>Euromicro SEAA</v>
      </c>
      <c r="M67" s="56">
        <v>1.0</v>
      </c>
      <c r="N67" s="57"/>
      <c r="O67" s="57"/>
      <c r="P67" s="57"/>
      <c r="Q67" s="57"/>
      <c r="R67" s="57"/>
      <c r="S67" s="57"/>
      <c r="T67" s="57"/>
      <c r="U67" s="57"/>
      <c r="V67" s="57"/>
      <c r="W67" s="43"/>
      <c r="X67" s="43"/>
      <c r="Y67" s="43"/>
    </row>
    <row r="68">
      <c r="A68" s="65"/>
      <c r="B68" s="16">
        <v>2.0</v>
      </c>
      <c r="C68" s="18" t="str">
        <f>'2'!D13</f>
        <v>Conference</v>
      </c>
      <c r="D68" s="18" t="str">
        <f>'2'!E13</f>
        <v>IEEE</v>
      </c>
      <c r="E68" s="59" t="str">
        <f t="shared" si="29"/>
        <v>Conference---IEEE</v>
      </c>
      <c r="F68" s="59"/>
      <c r="G68" s="59" t="str">
        <f>IFERROR(__xludf.DUMMYFUNCTION("""COMPUTED_VALUE"""),"Conference---IEEE")</f>
        <v>Conference---IEEE</v>
      </c>
      <c r="H68" s="59"/>
      <c r="I68" s="59" t="str">
        <f>IFERROR(__xludf.DUMMYFUNCTION("IFERROR(SPLIT($G68,""---""),"""")"),"Conference")</f>
        <v>Conference</v>
      </c>
      <c r="J68" s="59" t="str">
        <f>IFERROR(__xludf.DUMMYFUNCTION("""COMPUTED_VALUE"""),"IEEE")</f>
        <v>IEEE</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6.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70.5" customHeight="1">
      <c r="A3" s="100"/>
      <c r="B3" s="100"/>
      <c r="C3" s="101" t="s">
        <v>32</v>
      </c>
      <c r="D3" s="101" t="s">
        <v>33</v>
      </c>
      <c r="E3" s="101" t="s">
        <v>34</v>
      </c>
      <c r="F3" s="101" t="s">
        <v>33</v>
      </c>
      <c r="G3" s="101" t="s">
        <v>32</v>
      </c>
      <c r="H3" s="101" t="s">
        <v>35</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39</v>
      </c>
    </row>
    <row r="6">
      <c r="A6" s="103">
        <v>4.0</v>
      </c>
      <c r="B6" s="104" t="s">
        <v>11</v>
      </c>
      <c r="C6" s="105" t="s">
        <v>38</v>
      </c>
      <c r="D6" s="111"/>
      <c r="E6" s="111"/>
      <c r="F6" s="111"/>
      <c r="G6" s="111"/>
      <c r="H6" s="111"/>
      <c r="I6" s="107" t="s">
        <v>39</v>
      </c>
    </row>
    <row r="7">
      <c r="A7" s="113">
        <v>5.0</v>
      </c>
      <c r="B7" s="114" t="s">
        <v>12</v>
      </c>
      <c r="C7" s="115" t="s">
        <v>38</v>
      </c>
      <c r="D7" s="116"/>
      <c r="E7" s="116"/>
      <c r="F7" s="116"/>
      <c r="G7" s="116"/>
      <c r="H7" s="116"/>
      <c r="I7" s="112" t="s">
        <v>39</v>
      </c>
    </row>
    <row r="8">
      <c r="A8" s="117">
        <v>6.0</v>
      </c>
      <c r="B8" s="118" t="s">
        <v>13</v>
      </c>
      <c r="C8" s="119" t="s">
        <v>38</v>
      </c>
      <c r="D8" s="116"/>
      <c r="E8" s="116"/>
      <c r="F8" s="116"/>
      <c r="G8" s="116"/>
      <c r="H8" s="116"/>
      <c r="I8" s="107" t="s">
        <v>39</v>
      </c>
    </row>
    <row r="9">
      <c r="A9" s="113">
        <v>7.0</v>
      </c>
      <c r="B9" s="114" t="s">
        <v>14</v>
      </c>
      <c r="C9" s="115" t="s">
        <v>38</v>
      </c>
      <c r="D9" s="116"/>
      <c r="E9" s="116"/>
      <c r="F9" s="116"/>
      <c r="G9" s="116"/>
      <c r="H9" s="116"/>
      <c r="I9" s="112" t="s">
        <v>39</v>
      </c>
    </row>
    <row r="10">
      <c r="A10" s="117">
        <v>8.0</v>
      </c>
      <c r="B10" s="117" t="s">
        <v>15</v>
      </c>
      <c r="C10" s="119">
        <v>2.0</v>
      </c>
      <c r="D10" s="120"/>
      <c r="E10" s="120"/>
      <c r="F10" s="120"/>
      <c r="G10" s="120"/>
      <c r="H10" s="120"/>
      <c r="I10" s="121" t="s">
        <v>40</v>
      </c>
    </row>
    <row r="11">
      <c r="A11" s="113">
        <v>9.0</v>
      </c>
      <c r="B11" s="122" t="s">
        <v>16</v>
      </c>
      <c r="C11" s="123" t="s">
        <v>36</v>
      </c>
      <c r="D11" s="120"/>
      <c r="E11" s="120"/>
      <c r="F11" s="120"/>
      <c r="G11" s="120"/>
      <c r="H11" s="120"/>
      <c r="I11" s="124" t="s">
        <v>41</v>
      </c>
    </row>
    <row r="12">
      <c r="A12" s="117">
        <v>10.0</v>
      </c>
      <c r="B12" s="117" t="s">
        <v>17</v>
      </c>
      <c r="C12" s="119" t="s">
        <v>42</v>
      </c>
      <c r="D12" s="119" t="s">
        <v>43</v>
      </c>
      <c r="E12" s="119" t="s">
        <v>38</v>
      </c>
      <c r="F12" s="119" t="s">
        <v>38</v>
      </c>
      <c r="G12" s="119" t="s">
        <v>38</v>
      </c>
      <c r="H12" s="120"/>
      <c r="I12" s="107" t="s">
        <v>39</v>
      </c>
    </row>
    <row r="13">
      <c r="A13" s="113">
        <v>11.0</v>
      </c>
      <c r="B13" s="113" t="s">
        <v>18</v>
      </c>
      <c r="C13" s="115" t="s">
        <v>44</v>
      </c>
      <c r="D13" s="125" t="s">
        <v>45</v>
      </c>
      <c r="E13" s="126"/>
      <c r="F13" s="126"/>
      <c r="G13" s="120"/>
      <c r="H13" s="120"/>
      <c r="I13" s="112" t="s">
        <v>39</v>
      </c>
    </row>
    <row r="14">
      <c r="A14" s="117">
        <v>12.0</v>
      </c>
      <c r="B14" s="117" t="s">
        <v>19</v>
      </c>
      <c r="C14" s="127" t="s">
        <v>38</v>
      </c>
      <c r="D14" s="128">
        <f>IF(OR(EXACT(C7,"Y")),1,0)</f>
        <v>0</v>
      </c>
      <c r="E14" s="128">
        <f>IF(OR(EXACT(C9,"Y")),1,0)</f>
        <v>0</v>
      </c>
      <c r="F14" s="128">
        <f t="shared" ref="F14:F16" si="1">D14+E14</f>
        <v>0</v>
      </c>
      <c r="G14" s="129"/>
      <c r="H14" s="120"/>
      <c r="I14" s="107" t="s">
        <v>39</v>
      </c>
    </row>
    <row r="15">
      <c r="A15" s="113">
        <v>13.0</v>
      </c>
      <c r="B15" s="113" t="s">
        <v>20</v>
      </c>
      <c r="C15" s="130" t="s">
        <v>36</v>
      </c>
      <c r="D15" s="131">
        <f t="shared" ref="D15:D16" si="2">IF(OR(EXACT(C4,"Y")),1,0)</f>
        <v>1</v>
      </c>
      <c r="E15" s="131">
        <f>IF(OR(EXACT(C6,"Y")),1,0)</f>
        <v>0</v>
      </c>
      <c r="F15" s="131">
        <f t="shared" si="1"/>
        <v>1</v>
      </c>
      <c r="G15" s="129"/>
      <c r="H15" s="120"/>
      <c r="I15" s="112" t="s">
        <v>39</v>
      </c>
    </row>
    <row r="16">
      <c r="A16" s="117">
        <v>14.0</v>
      </c>
      <c r="B16" s="117" t="s">
        <v>21</v>
      </c>
      <c r="C16" s="127" t="s">
        <v>38</v>
      </c>
      <c r="D16" s="128">
        <f t="shared" si="2"/>
        <v>0</v>
      </c>
      <c r="E16" s="128">
        <f>IF(OR(EXACT(C8,"Y")),1,0)</f>
        <v>0</v>
      </c>
      <c r="F16" s="128">
        <f t="shared" si="1"/>
        <v>0</v>
      </c>
      <c r="G16" s="129"/>
      <c r="H16" s="120"/>
      <c r="I16" s="107" t="s">
        <v>39</v>
      </c>
    </row>
    <row r="17">
      <c r="A17" s="113">
        <v>15.0</v>
      </c>
      <c r="B17" s="113" t="s">
        <v>22</v>
      </c>
      <c r="C17" s="130" t="s">
        <v>38</v>
      </c>
      <c r="D17" s="131">
        <f>IF(OR(AND(F14,OR(F15,F16)),AND(F15,OR(F14,F16)),AND(F16,OR(F14,F15))),1,0)</f>
        <v>0</v>
      </c>
      <c r="E17" s="132"/>
      <c r="F17" s="106"/>
      <c r="G17" s="120"/>
      <c r="H17" s="120"/>
      <c r="I17" s="112" t="s">
        <v>39</v>
      </c>
    </row>
    <row r="18">
      <c r="A18" s="133">
        <v>16.0</v>
      </c>
      <c r="B18" s="103" t="s">
        <v>23</v>
      </c>
      <c r="C18" s="105" t="s">
        <v>46</v>
      </c>
      <c r="D18" s="105" t="s">
        <v>38</v>
      </c>
      <c r="E18" s="105" t="s">
        <v>38</v>
      </c>
      <c r="F18" s="105" t="s">
        <v>38</v>
      </c>
      <c r="G18" s="105" t="s">
        <v>38</v>
      </c>
      <c r="H18" s="120"/>
      <c r="I18" s="107" t="s">
        <v>39</v>
      </c>
    </row>
    <row r="19">
      <c r="A19" s="134">
        <v>17.0</v>
      </c>
      <c r="B19" s="134" t="s">
        <v>24</v>
      </c>
      <c r="C19" s="135" t="s">
        <v>47</v>
      </c>
      <c r="D19" s="136" t="s">
        <v>48</v>
      </c>
      <c r="E19" s="137" t="s">
        <v>49</v>
      </c>
      <c r="F19" s="138"/>
      <c r="G19" s="138"/>
      <c r="H19" s="138"/>
      <c r="I19" s="139" t="s">
        <v>39</v>
      </c>
    </row>
    <row r="20">
      <c r="A20" s="140">
        <v>18.0</v>
      </c>
      <c r="B20" s="141" t="s">
        <v>25</v>
      </c>
      <c r="C20" s="142" t="str">
        <f>IF(OR(EXACT(C4,"Y"),EXACT(C5,"Y"),EXACT(C6,"Y"),EXACT(C7,"Y"),EXACT(C8,"Y"),EXACT(C9,"Y")),"Y","N")</f>
        <v>Y</v>
      </c>
      <c r="D20" s="143"/>
      <c r="E20" s="143"/>
      <c r="F20" s="143"/>
      <c r="G20" s="143"/>
      <c r="H20" s="143"/>
      <c r="I20" s="144"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hyperlinks>
    <hyperlink r:id="rId1" ref="I10"/>
    <hyperlink r:id="rId2" ref="I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50</v>
      </c>
      <c r="B1" s="92" t="s">
        <v>0</v>
      </c>
      <c r="C1" s="93" t="s">
        <v>1</v>
      </c>
      <c r="D1" s="94"/>
      <c r="E1" s="94"/>
      <c r="F1" s="94"/>
      <c r="G1" s="94"/>
      <c r="H1" s="94"/>
      <c r="I1" s="94"/>
      <c r="J1" s="94"/>
      <c r="K1" s="94"/>
      <c r="L1" s="94"/>
      <c r="M1" s="94"/>
      <c r="N1" s="94"/>
      <c r="O1" s="94"/>
      <c r="P1" s="94"/>
      <c r="Q1" s="94"/>
      <c r="R1" s="94"/>
      <c r="S1" s="94"/>
      <c r="T1" s="94"/>
      <c r="U1" s="94"/>
      <c r="V1" s="95" t="s">
        <v>2</v>
      </c>
    </row>
    <row r="2">
      <c r="A2" s="145" t="s">
        <v>51</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52</v>
      </c>
    </row>
    <row r="3">
      <c r="B3" s="100"/>
      <c r="C3" s="100"/>
      <c r="D3" s="101" t="s">
        <v>32</v>
      </c>
      <c r="E3" s="101" t="s">
        <v>33</v>
      </c>
      <c r="F3" s="101" t="s">
        <v>34</v>
      </c>
      <c r="G3" s="101" t="s">
        <v>33</v>
      </c>
      <c r="H3" s="101" t="s">
        <v>38</v>
      </c>
      <c r="I3" s="101" t="s">
        <v>38</v>
      </c>
      <c r="J3" s="101" t="s">
        <v>38</v>
      </c>
      <c r="K3" s="101" t="s">
        <v>38</v>
      </c>
      <c r="L3" s="101" t="s">
        <v>38</v>
      </c>
      <c r="M3" s="101" t="s">
        <v>38</v>
      </c>
      <c r="N3" s="101" t="s">
        <v>38</v>
      </c>
      <c r="O3" s="101" t="s">
        <v>38</v>
      </c>
      <c r="P3" s="101" t="s">
        <v>38</v>
      </c>
      <c r="Q3" s="101" t="s">
        <v>38</v>
      </c>
      <c r="R3" s="101" t="s">
        <v>38</v>
      </c>
      <c r="S3" s="101" t="s">
        <v>38</v>
      </c>
      <c r="T3" s="101" t="s">
        <v>38</v>
      </c>
      <c r="U3" s="101" t="s">
        <v>38</v>
      </c>
      <c r="V3" s="102"/>
    </row>
    <row r="4">
      <c r="A4" s="145">
        <v>1.0</v>
      </c>
      <c r="B4" s="146">
        <v>2.0</v>
      </c>
      <c r="C4" s="147" t="s">
        <v>9</v>
      </c>
      <c r="D4" s="148" t="s">
        <v>36</v>
      </c>
      <c r="E4" s="149"/>
      <c r="F4" s="149"/>
      <c r="G4" s="149"/>
      <c r="H4" s="149"/>
      <c r="I4" s="149"/>
      <c r="J4" s="150"/>
      <c r="K4" s="150"/>
      <c r="L4" s="150"/>
      <c r="M4" s="150"/>
      <c r="N4" s="150"/>
      <c r="O4" s="150"/>
      <c r="P4" s="150"/>
      <c r="Q4" s="150"/>
      <c r="R4" s="150"/>
      <c r="S4" s="150"/>
      <c r="T4" s="150"/>
      <c r="U4" s="150"/>
      <c r="V4" s="144" t="s">
        <v>39</v>
      </c>
    </row>
    <row r="5">
      <c r="A5" s="151">
        <v>1.0</v>
      </c>
      <c r="B5" s="152">
        <v>3.0</v>
      </c>
      <c r="C5" s="153" t="s">
        <v>10</v>
      </c>
      <c r="D5" s="154" t="s">
        <v>53</v>
      </c>
      <c r="E5" s="155"/>
      <c r="F5" s="155"/>
      <c r="G5" s="155"/>
      <c r="H5" s="155"/>
      <c r="I5" s="155"/>
      <c r="J5" s="156"/>
      <c r="K5" s="156"/>
      <c r="L5" s="156"/>
      <c r="M5" s="156"/>
      <c r="N5" s="156"/>
      <c r="O5" s="156"/>
      <c r="P5" s="156"/>
      <c r="Q5" s="156"/>
      <c r="R5" s="156"/>
      <c r="S5" s="156"/>
      <c r="T5" s="156"/>
      <c r="U5" s="156"/>
      <c r="V5" s="139" t="s">
        <v>39</v>
      </c>
    </row>
    <row r="6">
      <c r="A6" s="145">
        <v>1.0</v>
      </c>
      <c r="B6" s="146">
        <v>4.0</v>
      </c>
      <c r="C6" s="147" t="s">
        <v>11</v>
      </c>
      <c r="D6" s="148" t="s">
        <v>53</v>
      </c>
      <c r="E6" s="155"/>
      <c r="F6" s="155"/>
      <c r="G6" s="155"/>
      <c r="H6" s="155"/>
      <c r="I6" s="155"/>
      <c r="J6" s="156"/>
      <c r="K6" s="156"/>
      <c r="L6" s="156"/>
      <c r="M6" s="156"/>
      <c r="N6" s="156"/>
      <c r="O6" s="156"/>
      <c r="P6" s="156"/>
      <c r="Q6" s="156"/>
      <c r="R6" s="156"/>
      <c r="S6" s="156"/>
      <c r="T6" s="156"/>
      <c r="U6" s="156"/>
      <c r="V6" s="144" t="s">
        <v>39</v>
      </c>
    </row>
    <row r="7">
      <c r="A7" s="151">
        <v>1.0</v>
      </c>
      <c r="B7" s="157">
        <v>5.0</v>
      </c>
      <c r="C7" s="158" t="s">
        <v>12</v>
      </c>
      <c r="D7" s="159" t="s">
        <v>53</v>
      </c>
      <c r="E7" s="160"/>
      <c r="F7" s="160"/>
      <c r="G7" s="160"/>
      <c r="H7" s="160"/>
      <c r="I7" s="160"/>
      <c r="J7" s="156"/>
      <c r="K7" s="156"/>
      <c r="L7" s="156"/>
      <c r="M7" s="156"/>
      <c r="N7" s="156"/>
      <c r="O7" s="156"/>
      <c r="P7" s="156"/>
      <c r="Q7" s="156"/>
      <c r="R7" s="156"/>
      <c r="S7" s="156"/>
      <c r="T7" s="156"/>
      <c r="U7" s="156"/>
      <c r="V7" s="139" t="s">
        <v>39</v>
      </c>
    </row>
    <row r="8">
      <c r="A8" s="145">
        <v>1.0</v>
      </c>
      <c r="B8" s="161">
        <v>6.0</v>
      </c>
      <c r="C8" s="162" t="s">
        <v>13</v>
      </c>
      <c r="D8" s="163" t="s">
        <v>53</v>
      </c>
      <c r="E8" s="160"/>
      <c r="F8" s="160"/>
      <c r="G8" s="160"/>
      <c r="H8" s="160"/>
      <c r="I8" s="160"/>
      <c r="J8" s="156"/>
      <c r="K8" s="156"/>
      <c r="L8" s="156"/>
      <c r="M8" s="156"/>
      <c r="N8" s="156"/>
      <c r="O8" s="156"/>
      <c r="P8" s="156"/>
      <c r="Q8" s="156"/>
      <c r="R8" s="156"/>
      <c r="S8" s="156"/>
      <c r="T8" s="156"/>
      <c r="U8" s="156"/>
      <c r="V8" s="144" t="s">
        <v>39</v>
      </c>
    </row>
    <row r="9">
      <c r="A9" s="151">
        <v>1.0</v>
      </c>
      <c r="B9" s="157">
        <v>7.0</v>
      </c>
      <c r="C9" s="158" t="s">
        <v>14</v>
      </c>
      <c r="D9" s="159" t="s">
        <v>53</v>
      </c>
      <c r="E9" s="160"/>
      <c r="F9" s="160"/>
      <c r="G9" s="160"/>
      <c r="H9" s="160"/>
      <c r="I9" s="160"/>
      <c r="J9" s="156"/>
      <c r="K9" s="156"/>
      <c r="L9" s="156"/>
      <c r="M9" s="156"/>
      <c r="N9" s="156"/>
      <c r="O9" s="156"/>
      <c r="P9" s="156"/>
      <c r="Q9" s="156"/>
      <c r="R9" s="156"/>
      <c r="S9" s="156"/>
      <c r="T9" s="156"/>
      <c r="U9" s="156"/>
      <c r="V9" s="139" t="s">
        <v>39</v>
      </c>
    </row>
    <row r="10">
      <c r="A10" s="145">
        <v>2.0</v>
      </c>
      <c r="B10" s="161">
        <v>8.0</v>
      </c>
      <c r="C10" s="161" t="s">
        <v>15</v>
      </c>
      <c r="D10" s="163">
        <v>2.0</v>
      </c>
      <c r="E10" s="164"/>
      <c r="F10" s="164"/>
      <c r="G10" s="164"/>
      <c r="H10" s="164"/>
      <c r="I10" s="164"/>
      <c r="J10" s="150"/>
      <c r="K10" s="150"/>
      <c r="L10" s="150"/>
      <c r="M10" s="150"/>
      <c r="N10" s="150"/>
      <c r="O10" s="150"/>
      <c r="P10" s="150"/>
      <c r="Q10" s="150"/>
      <c r="R10" s="150"/>
      <c r="S10" s="150"/>
      <c r="T10" s="150"/>
      <c r="U10" s="150"/>
      <c r="V10" s="144" t="s">
        <v>39</v>
      </c>
    </row>
    <row r="11">
      <c r="A11" s="151">
        <v>2.0</v>
      </c>
      <c r="B11" s="157">
        <v>9.0</v>
      </c>
      <c r="C11" s="165" t="s">
        <v>16</v>
      </c>
      <c r="D11" s="166" t="s">
        <v>36</v>
      </c>
      <c r="E11" s="164"/>
      <c r="F11" s="164"/>
      <c r="G11" s="164"/>
      <c r="H11" s="164"/>
      <c r="I11" s="164"/>
      <c r="J11" s="150"/>
      <c r="K11" s="150"/>
      <c r="L11" s="150"/>
      <c r="M11" s="150"/>
      <c r="N11" s="150"/>
      <c r="O11" s="150"/>
      <c r="P11" s="150"/>
      <c r="Q11" s="150"/>
      <c r="R11" s="150"/>
      <c r="S11" s="150"/>
      <c r="T11" s="150"/>
      <c r="U11" s="150"/>
      <c r="V11" s="139" t="s">
        <v>39</v>
      </c>
    </row>
    <row r="12">
      <c r="A12" s="145" t="s">
        <v>51</v>
      </c>
      <c r="B12" s="161">
        <v>10.0</v>
      </c>
      <c r="C12" s="161" t="s">
        <v>17</v>
      </c>
      <c r="D12" s="163" t="s">
        <v>42</v>
      </c>
      <c r="E12" s="163" t="s">
        <v>38</v>
      </c>
      <c r="F12" s="163" t="s">
        <v>38</v>
      </c>
      <c r="G12" s="163" t="s">
        <v>38</v>
      </c>
      <c r="H12" s="163" t="s">
        <v>38</v>
      </c>
      <c r="I12" s="164"/>
      <c r="J12" s="150"/>
      <c r="K12" s="150"/>
      <c r="L12" s="150"/>
      <c r="M12" s="150"/>
      <c r="N12" s="150"/>
      <c r="O12" s="150"/>
      <c r="P12" s="150"/>
      <c r="Q12" s="150"/>
      <c r="R12" s="150"/>
      <c r="S12" s="150"/>
      <c r="T12" s="150"/>
      <c r="U12" s="150"/>
      <c r="V12" s="144" t="s">
        <v>39</v>
      </c>
    </row>
    <row r="13">
      <c r="A13" s="151">
        <v>3.0</v>
      </c>
      <c r="B13" s="157">
        <v>11.0</v>
      </c>
      <c r="C13" s="157" t="s">
        <v>18</v>
      </c>
      <c r="D13" s="159" t="s">
        <v>44</v>
      </c>
      <c r="E13" s="167" t="s">
        <v>54</v>
      </c>
      <c r="F13" s="168"/>
      <c r="G13" s="168"/>
      <c r="H13" s="164"/>
      <c r="I13" s="164"/>
      <c r="J13" s="150"/>
      <c r="K13" s="150"/>
      <c r="L13" s="150"/>
      <c r="M13" s="150"/>
      <c r="N13" s="150"/>
      <c r="O13" s="150"/>
      <c r="P13" s="150"/>
      <c r="Q13" s="150"/>
      <c r="R13" s="150"/>
      <c r="S13" s="150"/>
      <c r="T13" s="150"/>
      <c r="U13" s="150"/>
      <c r="V13" s="139" t="s">
        <v>39</v>
      </c>
    </row>
    <row r="14">
      <c r="A14" s="145">
        <v>1.0</v>
      </c>
      <c r="B14" s="161">
        <v>12.0</v>
      </c>
      <c r="C14" s="161" t="s">
        <v>19</v>
      </c>
      <c r="D14" s="169" t="s">
        <v>53</v>
      </c>
      <c r="E14" s="170">
        <f>IF(OR(EXACT(D7,"Y")),1,0)</f>
        <v>0</v>
      </c>
      <c r="F14" s="170">
        <f>IF(OR(EXACT(D9,"Y")),1,0)</f>
        <v>0</v>
      </c>
      <c r="G14" s="170">
        <f t="shared" ref="G14:G16" si="1">E14+F14</f>
        <v>0</v>
      </c>
      <c r="H14" s="171"/>
      <c r="I14" s="164"/>
      <c r="J14" s="150"/>
      <c r="K14" s="150"/>
      <c r="L14" s="150"/>
      <c r="M14" s="150"/>
      <c r="N14" s="150"/>
      <c r="O14" s="150"/>
      <c r="P14" s="150"/>
      <c r="Q14" s="150"/>
      <c r="R14" s="150"/>
      <c r="S14" s="150"/>
      <c r="T14" s="150"/>
      <c r="U14" s="150"/>
      <c r="V14" s="144" t="s">
        <v>39</v>
      </c>
    </row>
    <row r="15">
      <c r="A15" s="151">
        <v>1.0</v>
      </c>
      <c r="B15" s="157">
        <v>13.0</v>
      </c>
      <c r="C15" s="157" t="s">
        <v>20</v>
      </c>
      <c r="D15" s="172" t="str">
        <f>IF(G15&gt;0,"Y","n.a.")</f>
        <v>Y</v>
      </c>
      <c r="E15" s="173">
        <f t="shared" ref="E15:E16" si="2">IF(OR(EXACT(D4,"Y")),1,0)</f>
        <v>1</v>
      </c>
      <c r="F15" s="173">
        <f>IF(OR(EXACT(D6,"Y")),1,0)</f>
        <v>0</v>
      </c>
      <c r="G15" s="173">
        <f t="shared" si="1"/>
        <v>1</v>
      </c>
      <c r="H15" s="171"/>
      <c r="I15" s="164"/>
      <c r="J15" s="150"/>
      <c r="K15" s="150"/>
      <c r="L15" s="150"/>
      <c r="M15" s="150"/>
      <c r="N15" s="150"/>
      <c r="O15" s="150"/>
      <c r="P15" s="150"/>
      <c r="Q15" s="150"/>
      <c r="R15" s="150"/>
      <c r="S15" s="150"/>
      <c r="T15" s="150"/>
      <c r="U15" s="150"/>
      <c r="V15" s="139" t="s">
        <v>39</v>
      </c>
    </row>
    <row r="16">
      <c r="A16" s="145">
        <v>1.0</v>
      </c>
      <c r="B16" s="161">
        <v>14.0</v>
      </c>
      <c r="C16" s="161" t="s">
        <v>21</v>
      </c>
      <c r="D16" s="169" t="s">
        <v>53</v>
      </c>
      <c r="E16" s="170">
        <f t="shared" si="2"/>
        <v>0</v>
      </c>
      <c r="F16" s="170">
        <f>IF(OR(EXACT(D8,"Y")),1,0)</f>
        <v>0</v>
      </c>
      <c r="G16" s="170">
        <f t="shared" si="1"/>
        <v>0</v>
      </c>
      <c r="H16" s="171"/>
      <c r="I16" s="164"/>
      <c r="J16" s="150"/>
      <c r="K16" s="150"/>
      <c r="L16" s="150"/>
      <c r="M16" s="150"/>
      <c r="N16" s="150"/>
      <c r="O16" s="150"/>
      <c r="P16" s="150"/>
      <c r="Q16" s="150"/>
      <c r="R16" s="150"/>
      <c r="S16" s="150"/>
      <c r="T16" s="150"/>
      <c r="U16" s="150"/>
      <c r="V16" s="144" t="s">
        <v>39</v>
      </c>
    </row>
    <row r="17">
      <c r="A17" s="151">
        <v>1.0</v>
      </c>
      <c r="B17" s="157">
        <v>15.0</v>
      </c>
      <c r="C17" s="157" t="s">
        <v>22</v>
      </c>
      <c r="D17" s="172" t="s">
        <v>53</v>
      </c>
      <c r="E17" s="173">
        <f>IF(OR(AND(G14,OR(G15,G16)),AND(G15,OR(G14,G16)),AND(G16,OR(G14,G15))),1,0)</f>
        <v>0</v>
      </c>
      <c r="F17" s="174"/>
      <c r="G17" s="149"/>
      <c r="H17" s="164"/>
      <c r="I17" s="164"/>
      <c r="J17" s="150"/>
      <c r="K17" s="150"/>
      <c r="L17" s="150"/>
      <c r="M17" s="150"/>
      <c r="N17" s="150"/>
      <c r="O17" s="150"/>
      <c r="P17" s="150"/>
      <c r="Q17" s="150"/>
      <c r="R17" s="150"/>
      <c r="S17" s="150"/>
      <c r="T17" s="150"/>
      <c r="U17" s="150"/>
      <c r="V17" s="139" t="s">
        <v>39</v>
      </c>
    </row>
    <row r="18">
      <c r="A18" s="145">
        <v>3.0</v>
      </c>
      <c r="B18" s="175">
        <v>16.0</v>
      </c>
      <c r="C18" s="146" t="s">
        <v>23</v>
      </c>
      <c r="D18" s="148" t="s">
        <v>46</v>
      </c>
      <c r="E18" s="148" t="s">
        <v>38</v>
      </c>
      <c r="F18" s="148" t="s">
        <v>38</v>
      </c>
      <c r="G18" s="148" t="s">
        <v>38</v>
      </c>
      <c r="H18" s="148" t="s">
        <v>38</v>
      </c>
      <c r="I18" s="164"/>
      <c r="J18" s="150"/>
      <c r="K18" s="150"/>
      <c r="L18" s="150"/>
      <c r="M18" s="150"/>
      <c r="N18" s="150"/>
      <c r="O18" s="150"/>
      <c r="P18" s="150"/>
      <c r="Q18" s="150"/>
      <c r="R18" s="150"/>
      <c r="S18" s="150"/>
      <c r="T18" s="150"/>
      <c r="U18" s="150"/>
      <c r="V18" s="144" t="s">
        <v>39</v>
      </c>
    </row>
    <row r="19">
      <c r="A19" s="151">
        <v>3.0</v>
      </c>
      <c r="B19" s="134">
        <v>17.0</v>
      </c>
      <c r="C19" s="134" t="s">
        <v>24</v>
      </c>
      <c r="D19" s="135" t="s">
        <v>32</v>
      </c>
      <c r="E19" s="135" t="s">
        <v>55</v>
      </c>
      <c r="F19" s="176" t="s">
        <v>56</v>
      </c>
      <c r="G19" s="176"/>
      <c r="H19" s="176"/>
      <c r="I19" s="177"/>
      <c r="J19" s="178"/>
      <c r="K19" s="178"/>
      <c r="L19" s="178"/>
      <c r="M19" s="178"/>
      <c r="N19" s="178"/>
      <c r="O19" s="178"/>
      <c r="P19" s="178"/>
      <c r="Q19" s="178"/>
      <c r="R19" s="178"/>
      <c r="S19" s="178"/>
      <c r="T19" s="178"/>
      <c r="U19" s="178"/>
      <c r="V19" s="179" t="s">
        <v>39</v>
      </c>
    </row>
    <row r="20">
      <c r="A20" s="140"/>
      <c r="B20" s="140">
        <v>18.0</v>
      </c>
      <c r="C20" s="141" t="s">
        <v>25</v>
      </c>
      <c r="D20" s="180" t="str">
        <f>IF(OR(EXACT(D4,"Y"),EXACT(D5,"Y"),EXACT(D6,"Y"),EXACT(D7,"Y"),EXACT(D8,"Y"),EXACT(D9,"Y")),"Y","N")</f>
        <v>Y</v>
      </c>
      <c r="E20" s="181"/>
      <c r="F20" s="181"/>
      <c r="G20" s="181"/>
      <c r="H20" s="181"/>
      <c r="I20" s="181"/>
      <c r="J20" s="182"/>
      <c r="K20" s="182"/>
      <c r="L20" s="182"/>
      <c r="M20" s="182"/>
      <c r="N20" s="182"/>
      <c r="O20" s="182"/>
      <c r="P20" s="182"/>
      <c r="Q20" s="182"/>
      <c r="R20" s="182"/>
      <c r="S20" s="182"/>
      <c r="T20" s="182"/>
      <c r="U20" s="182"/>
      <c r="V20" s="144" t="s">
        <v>39</v>
      </c>
    </row>
    <row r="21">
      <c r="A21" s="183">
        <v>4.0</v>
      </c>
      <c r="B21" s="184">
        <v>19.0</v>
      </c>
      <c r="C21" s="184" t="s">
        <v>57</v>
      </c>
      <c r="D21" s="185" t="s">
        <v>58</v>
      </c>
      <c r="E21" s="186"/>
      <c r="F21" s="186"/>
      <c r="G21" s="186"/>
      <c r="H21" s="186"/>
      <c r="I21" s="186"/>
      <c r="J21" s="186"/>
      <c r="K21" s="186"/>
      <c r="L21" s="186"/>
      <c r="M21" s="186"/>
      <c r="N21" s="186"/>
      <c r="O21" s="186"/>
      <c r="P21" s="186"/>
      <c r="Q21" s="186"/>
      <c r="R21" s="186"/>
      <c r="S21" s="186"/>
      <c r="T21" s="186"/>
      <c r="U21" s="186"/>
      <c r="V21" s="187"/>
    </row>
    <row r="22">
      <c r="D22" s="185" t="s">
        <v>59</v>
      </c>
      <c r="E22" s="188"/>
      <c r="F22" s="188"/>
      <c r="G22" s="188"/>
      <c r="H22" s="188"/>
      <c r="I22" s="188"/>
      <c r="J22" s="188"/>
      <c r="K22" s="188"/>
      <c r="L22" s="188"/>
      <c r="M22" s="188"/>
      <c r="N22" s="188"/>
      <c r="O22" s="188"/>
      <c r="P22" s="188"/>
      <c r="Q22" s="188"/>
      <c r="R22" s="188"/>
      <c r="S22" s="188"/>
      <c r="T22" s="188"/>
      <c r="U22" s="188"/>
      <c r="V22" s="189"/>
    </row>
    <row r="23">
      <c r="D23" s="185" t="s">
        <v>60</v>
      </c>
      <c r="E23" s="186"/>
      <c r="F23" s="186"/>
      <c r="G23" s="186"/>
      <c r="H23" s="186"/>
      <c r="I23" s="186"/>
      <c r="J23" s="186"/>
      <c r="K23" s="186"/>
      <c r="L23" s="186"/>
      <c r="M23" s="186"/>
      <c r="N23" s="186"/>
      <c r="O23" s="186"/>
      <c r="P23" s="186"/>
      <c r="Q23" s="186"/>
      <c r="R23" s="186"/>
      <c r="S23" s="186"/>
      <c r="T23" s="186"/>
      <c r="U23" s="186"/>
      <c r="V23" s="187"/>
    </row>
    <row r="24">
      <c r="D24" s="190"/>
      <c r="E24" s="188"/>
      <c r="F24" s="188"/>
      <c r="G24" s="188"/>
      <c r="H24" s="188"/>
      <c r="I24" s="188"/>
      <c r="J24" s="188"/>
      <c r="K24" s="188"/>
      <c r="L24" s="188"/>
      <c r="M24" s="188"/>
      <c r="N24" s="188"/>
      <c r="O24" s="188"/>
      <c r="P24" s="188"/>
      <c r="Q24" s="188"/>
      <c r="R24" s="188"/>
      <c r="S24" s="188"/>
      <c r="T24" s="188"/>
      <c r="U24" s="188"/>
      <c r="V24" s="189"/>
    </row>
    <row r="25">
      <c r="A25" s="191"/>
      <c r="B25" s="191"/>
      <c r="C25" s="192" t="s">
        <v>61</v>
      </c>
      <c r="D25" s="192" t="s">
        <v>62</v>
      </c>
      <c r="J25" s="23"/>
      <c r="K25" s="23"/>
      <c r="L25" s="23"/>
      <c r="M25" s="23"/>
      <c r="N25" s="23"/>
      <c r="O25" s="23"/>
      <c r="P25" s="23"/>
      <c r="Q25" s="23"/>
      <c r="R25" s="23"/>
      <c r="S25" s="23"/>
      <c r="T25" s="23"/>
      <c r="U25" s="23"/>
      <c r="V25" s="23"/>
    </row>
    <row r="26">
      <c r="A26" s="193" t="s">
        <v>63</v>
      </c>
      <c r="B26" s="194"/>
      <c r="C26" s="195" t="s">
        <v>64</v>
      </c>
      <c r="D26" s="196"/>
      <c r="E26" s="196"/>
      <c r="F26" s="196"/>
      <c r="G26" s="196"/>
      <c r="H26" s="196"/>
      <c r="I26" s="196"/>
      <c r="J26" s="196"/>
      <c r="K26" s="196"/>
      <c r="L26" s="196"/>
      <c r="M26" s="196"/>
      <c r="N26" s="196"/>
      <c r="O26" s="196"/>
      <c r="P26" s="196"/>
      <c r="Q26" s="196"/>
      <c r="R26" s="196"/>
      <c r="S26" s="196"/>
      <c r="T26" s="196"/>
      <c r="U26" s="196"/>
      <c r="V26" s="197"/>
    </row>
    <row r="27">
      <c r="A27" s="193" t="s">
        <v>65</v>
      </c>
      <c r="B27" s="194"/>
      <c r="C27" s="195" t="s">
        <v>66</v>
      </c>
      <c r="D27" s="198"/>
      <c r="E27" s="198"/>
      <c r="F27" s="198"/>
      <c r="G27" s="198"/>
      <c r="H27" s="198"/>
      <c r="I27" s="198"/>
      <c r="J27" s="198"/>
      <c r="K27" s="198"/>
      <c r="L27" s="198"/>
      <c r="M27" s="198"/>
      <c r="N27" s="198"/>
      <c r="O27" s="198"/>
      <c r="P27" s="198"/>
      <c r="Q27" s="198"/>
      <c r="R27" s="198"/>
      <c r="S27" s="198"/>
      <c r="T27" s="198"/>
      <c r="U27" s="198"/>
      <c r="V27" s="199"/>
    </row>
    <row r="28">
      <c r="A28" s="193" t="s">
        <v>67</v>
      </c>
      <c r="B28" s="194"/>
      <c r="C28" s="195" t="s">
        <v>68</v>
      </c>
      <c r="D28" s="196"/>
      <c r="E28" s="196"/>
      <c r="F28" s="196"/>
      <c r="G28" s="196"/>
      <c r="H28" s="196"/>
      <c r="I28" s="196"/>
      <c r="J28" s="196"/>
      <c r="K28" s="196"/>
      <c r="L28" s="196"/>
      <c r="M28" s="196"/>
      <c r="N28" s="196"/>
      <c r="O28" s="196"/>
      <c r="P28" s="196"/>
      <c r="Q28" s="196"/>
      <c r="R28" s="196"/>
      <c r="S28" s="196"/>
      <c r="T28" s="196"/>
      <c r="U28" s="196"/>
      <c r="V28" s="197"/>
    </row>
    <row r="29">
      <c r="A29" s="193" t="s">
        <v>69</v>
      </c>
      <c r="B29" s="194"/>
      <c r="C29" s="195" t="s">
        <v>70</v>
      </c>
      <c r="D29" s="198"/>
      <c r="E29" s="198"/>
      <c r="F29" s="198"/>
      <c r="G29" s="198"/>
      <c r="H29" s="198"/>
      <c r="I29" s="198"/>
      <c r="J29" s="198"/>
      <c r="K29" s="198"/>
      <c r="L29" s="198"/>
      <c r="M29" s="198"/>
      <c r="N29" s="198"/>
      <c r="O29" s="198"/>
      <c r="P29" s="198"/>
      <c r="Q29" s="198"/>
      <c r="R29" s="198"/>
      <c r="S29" s="198"/>
      <c r="T29" s="198"/>
      <c r="U29" s="198"/>
      <c r="V29" s="199"/>
    </row>
    <row r="30">
      <c r="A30" s="200"/>
      <c r="B30" s="200"/>
      <c r="C30" s="200"/>
      <c r="D30" s="19"/>
      <c r="E30" s="19"/>
      <c r="F30" s="19"/>
      <c r="G30" s="19"/>
      <c r="H30" s="19"/>
      <c r="I30" s="19"/>
      <c r="J30" s="19"/>
      <c r="K30" s="19"/>
      <c r="L30" s="19"/>
      <c r="M30" s="19"/>
      <c r="N30" s="19"/>
      <c r="O30" s="19"/>
      <c r="P30" s="19"/>
      <c r="Q30" s="19"/>
      <c r="R30" s="19"/>
      <c r="S30" s="19"/>
      <c r="T30" s="19"/>
      <c r="U30" s="19"/>
      <c r="V30" s="19"/>
    </row>
    <row r="31">
      <c r="A31" s="201"/>
      <c r="B31" s="201"/>
      <c r="D31" s="23"/>
      <c r="E31" s="23"/>
      <c r="F31" s="23"/>
      <c r="G31" s="23"/>
      <c r="H31" s="23"/>
      <c r="I31" s="23"/>
      <c r="J31" s="23"/>
      <c r="K31" s="23"/>
      <c r="L31" s="23"/>
      <c r="M31" s="23"/>
      <c r="N31" s="23"/>
      <c r="O31" s="23"/>
      <c r="P31" s="23"/>
      <c r="Q31" s="23"/>
      <c r="R31" s="23"/>
      <c r="S31" s="23"/>
      <c r="T31" s="23"/>
      <c r="U31" s="23"/>
      <c r="V31" s="23"/>
    </row>
    <row r="32">
      <c r="A32" s="202" t="s">
        <v>71</v>
      </c>
      <c r="B32" s="203"/>
      <c r="C32" s="203"/>
      <c r="D32" s="204"/>
      <c r="E32" s="204"/>
      <c r="F32" s="204"/>
      <c r="G32" s="204"/>
      <c r="H32" s="204"/>
      <c r="I32" s="204"/>
      <c r="J32" s="204"/>
      <c r="K32" s="204"/>
      <c r="L32" s="204"/>
      <c r="M32" s="204"/>
      <c r="N32" s="204"/>
      <c r="O32" s="204"/>
      <c r="P32" s="204"/>
      <c r="Q32" s="204"/>
      <c r="R32" s="204"/>
      <c r="S32" s="204"/>
      <c r="T32" s="204"/>
      <c r="U32" s="204"/>
      <c r="V32" s="204"/>
    </row>
    <row r="33">
      <c r="A33" s="205" t="s">
        <v>63</v>
      </c>
      <c r="B33" s="205"/>
      <c r="C33" s="205" t="s">
        <v>72</v>
      </c>
      <c r="D33" s="206"/>
      <c r="E33" s="206"/>
      <c r="F33" s="206"/>
      <c r="G33" s="206"/>
      <c r="H33" s="206"/>
      <c r="I33" s="206"/>
      <c r="J33" s="206"/>
      <c r="K33" s="206"/>
      <c r="L33" s="206"/>
      <c r="M33" s="206"/>
      <c r="N33" s="206"/>
      <c r="O33" s="206"/>
      <c r="P33" s="206"/>
      <c r="Q33" s="206"/>
      <c r="R33" s="206"/>
      <c r="S33" s="206"/>
      <c r="T33" s="206"/>
      <c r="U33" s="206"/>
      <c r="V33" s="206"/>
    </row>
    <row r="34">
      <c r="A34" s="203" t="s">
        <v>65</v>
      </c>
      <c r="B34" s="203"/>
      <c r="C34" s="203" t="s">
        <v>73</v>
      </c>
      <c r="D34" s="204"/>
      <c r="E34" s="204"/>
      <c r="F34" s="204"/>
      <c r="G34" s="204"/>
      <c r="H34" s="204"/>
      <c r="I34" s="204"/>
      <c r="J34" s="204"/>
      <c r="K34" s="204"/>
      <c r="L34" s="204"/>
      <c r="M34" s="204"/>
      <c r="N34" s="204"/>
      <c r="O34" s="204"/>
      <c r="P34" s="204"/>
      <c r="Q34" s="204"/>
      <c r="R34" s="204"/>
      <c r="S34" s="204"/>
      <c r="T34" s="204"/>
      <c r="U34" s="204"/>
      <c r="V34" s="204"/>
    </row>
    <row r="35">
      <c r="A35" s="205" t="s">
        <v>67</v>
      </c>
      <c r="B35" s="205"/>
      <c r="C35" s="205" t="s">
        <v>74</v>
      </c>
      <c r="D35" s="206"/>
      <c r="E35" s="206"/>
      <c r="F35" s="206"/>
      <c r="G35" s="206"/>
      <c r="H35" s="206"/>
      <c r="I35" s="206"/>
      <c r="J35" s="206"/>
      <c r="K35" s="206"/>
      <c r="L35" s="206"/>
      <c r="M35" s="206"/>
      <c r="N35" s="206"/>
      <c r="O35" s="206"/>
      <c r="P35" s="206"/>
      <c r="Q35" s="206"/>
      <c r="R35" s="206"/>
      <c r="S35" s="206"/>
      <c r="T35" s="206"/>
      <c r="U35" s="206"/>
      <c r="V35" s="206"/>
    </row>
    <row r="36">
      <c r="A36" s="203" t="s">
        <v>69</v>
      </c>
      <c r="B36" s="203"/>
      <c r="C36" s="203" t="s">
        <v>75</v>
      </c>
      <c r="D36" s="204"/>
      <c r="E36" s="204"/>
      <c r="F36" s="204"/>
      <c r="G36" s="204"/>
      <c r="H36" s="204"/>
      <c r="I36" s="204"/>
      <c r="J36" s="204"/>
      <c r="K36" s="204"/>
      <c r="L36" s="204"/>
      <c r="M36" s="204"/>
      <c r="N36" s="204"/>
      <c r="O36" s="204"/>
      <c r="P36" s="204"/>
      <c r="Q36" s="204"/>
      <c r="R36" s="204"/>
      <c r="S36" s="204"/>
      <c r="T36" s="204"/>
      <c r="U36" s="204"/>
      <c r="V36" s="204"/>
    </row>
    <row r="37">
      <c r="A37" s="201"/>
      <c r="B37" s="201"/>
      <c r="C37" s="201"/>
      <c r="D37" s="23"/>
      <c r="E37" s="23"/>
      <c r="F37" s="23"/>
      <c r="G37" s="23"/>
      <c r="H37" s="23"/>
      <c r="I37" s="23"/>
      <c r="J37" s="23"/>
      <c r="K37" s="23"/>
      <c r="L37" s="23"/>
      <c r="M37" s="23"/>
      <c r="N37" s="23"/>
      <c r="O37" s="23"/>
      <c r="P37" s="23"/>
      <c r="Q37" s="23"/>
      <c r="R37" s="23"/>
      <c r="S37" s="23"/>
      <c r="T37" s="23"/>
      <c r="U37" s="23"/>
      <c r="V37" s="23"/>
    </row>
    <row r="38">
      <c r="A38" s="200"/>
      <c r="B38" s="200"/>
      <c r="C38" s="200"/>
      <c r="D38" s="19"/>
      <c r="E38" s="19"/>
      <c r="F38" s="19"/>
      <c r="G38" s="19"/>
      <c r="H38" s="19"/>
      <c r="I38" s="19"/>
      <c r="J38" s="19"/>
      <c r="K38" s="19"/>
      <c r="L38" s="19"/>
      <c r="M38" s="19"/>
      <c r="N38" s="19"/>
      <c r="O38" s="19"/>
      <c r="P38" s="19"/>
      <c r="Q38" s="19"/>
      <c r="R38" s="19"/>
      <c r="S38" s="19"/>
      <c r="T38" s="19"/>
      <c r="U38" s="19"/>
      <c r="V38" s="19"/>
    </row>
    <row r="39">
      <c r="A39" s="201"/>
      <c r="B39" s="201"/>
      <c r="C39" s="201"/>
      <c r="D39" s="23"/>
      <c r="E39" s="23"/>
      <c r="F39" s="23"/>
      <c r="G39" s="23"/>
      <c r="H39" s="23"/>
      <c r="I39" s="23"/>
      <c r="J39" s="23"/>
      <c r="K39" s="23"/>
      <c r="L39" s="23"/>
      <c r="M39" s="23"/>
      <c r="N39" s="23"/>
      <c r="O39" s="23"/>
      <c r="P39" s="23"/>
      <c r="Q39" s="23"/>
      <c r="R39" s="23"/>
      <c r="S39" s="23"/>
      <c r="T39" s="23"/>
      <c r="U39" s="23"/>
      <c r="V39" s="23"/>
    </row>
    <row r="40">
      <c r="A40" s="200"/>
      <c r="B40" s="200"/>
      <c r="C40" s="200"/>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