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<sst xmlns="http://schemas.openxmlformats.org/spreadsheetml/2006/main" count="236" uniqueCount="66">
  <si>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</si>
  <si>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</si>
  <si>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</si>
  <si>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</si>
  <si>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</si>
  <si>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</si>
  <si>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</si>
  <si>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</si>
  <si>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</si>
  <si>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</si>
  <si>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</si>
  <si>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</si>
  <si>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</si>
  <si>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</si>
  <si>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</si>
  <si>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</si>
  <si>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</si>
  <si>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</si>
  <si>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</si>
  <si>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</si>
  <si>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</si>
  <si>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</si>
  <si>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</si>
  <si>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</si>
  <si>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</si>
  <si>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</si>
  <si>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</si>
  <si>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</si>
  <si>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</si>
  <si>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</si>
  <si>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</si>
  <si>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</si>
  <si>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</si>
  <si>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Product</t>
  </si>
  <si>
    <t>Process</t>
  </si>
  <si>
    <t>n.a.</t>
  </si>
  <si>
    <t>Y</t>
  </si>
  <si>
    <t>Testing</t>
  </si>
  <si>
    <t>Workshop</t>
  </si>
  <si>
    <t xml:space="preserve">NTUITESTBEDS 2020 </t>
  </si>
  <si>
    <t>application domain independent</t>
  </si>
  <si>
    <t>testing</t>
  </si>
  <si>
    <t>UML</t>
  </si>
  <si>
    <t>Automation</t>
  </si>
  <si>
    <t>Task analysis</t>
  </si>
  <si>
    <t>RQs</t>
  </si>
  <si>
    <t>2,3</t>
  </si>
  <si>
    <t>This paper proposes a lightweight model-based test automation approach to address both productivity and relevance challenges in DevOps</t>
  </si>
  <si>
    <t>DevOps</t>
  </si>
  <si>
    <t>Modelling</t>
  </si>
  <si>
    <t>Future research directions (as stated by authors, if any)</t>
  </si>
  <si>
    <t xml:space="preserve">Reviewer </t>
  </si>
  <si>
    <t>Romina Eramo</t>
  </si>
  <si>
    <t>RQ1</t>
  </si>
  <si>
    <t xml:space="preserve">This paper combines DevOps and MDE for  tosting automation  </t>
  </si>
  <si>
    <t>RQ2</t>
  </si>
  <si>
    <t>MDE and DevOps are adopted for modeling and testing</t>
  </si>
  <si>
    <t>RQ3</t>
  </si>
  <si>
    <t>Software testing</t>
  </si>
  <si>
    <t>RQ4</t>
  </si>
  <si>
    <t>Add a potential answer to the RQ based on the contribution of the paper, if included (see ID 17)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</si>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</sst>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paper proposes a lightweight model-based test automation approach to address both productivity and relevance challenges in DevOps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Product</v>
      </c>
      <c r="E3" s="13" t="str">
        <f t="shared" ref="E3:F3" si="2">K26</f>
        <v>MDE</v>
      </c>
      <c r="F3" s="13" t="str">
        <f t="shared" si="2"/>
        <v>Process</v>
      </c>
      <c r="G3" s="13" t="str">
        <f t="shared" ref="G3:H3" si="3">K27</f>
        <v>DevOps</v>
      </c>
      <c r="H3" s="13" t="str">
        <f t="shared" si="3"/>
        <v>Process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Modelling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Workshop</v>
      </c>
      <c r="D13" s="25" t="str">
        <f t="shared" si="13"/>
        <v>NTUITESTBEDS 2020 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testing</v>
      </c>
      <c r="D19" s="29" t="str">
        <f>K58</f>
        <v>UML</v>
      </c>
      <c r="E19" s="29" t="str">
        <f>K59</f>
        <v>Automation</v>
      </c>
      <c r="F19" s="29" t="str">
        <f>K60</f>
        <v>Task analysis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Product</v>
      </c>
      <c r="E25" s="54" t="str">
        <f t="shared" ref="E25:E36" si="18">CONCATENATE(C25," ",D25)</f>
        <v>MDE Product</v>
      </c>
      <c r="F25" s="54"/>
      <c r="G25" s="54" t="str">
        <f>IFERROR(__xludf.DUMMYFUNCTION("IFNA(UNIQUE(FILTER(E25:E36, E25:E36&lt;&gt;""n.a. n.a."")),""n.a."")"),"MDE Product")</f>
        <v>MDE Product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IFERROR(__xludf.DUMMYFUNCTION("""COMPUTED_VALUE"""),"Product")</f>
        <v>Product</v>
      </c>
      <c r="K25" s="55" t="str">
        <f t="shared" ref="K25:L25" si="17">IF(NOT(I25=""),I25,"n.a.")</f>
        <v>MDE</v>
      </c>
      <c r="L25" s="55" t="str">
        <f t="shared" si="17"/>
        <v>Product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MDE</v>
      </c>
      <c r="D26" s="53" t="str">
        <f>'1'!F$3</f>
        <v>Process</v>
      </c>
      <c r="E26" s="59" t="str">
        <f t="shared" si="18"/>
        <v>MDE Process</v>
      </c>
      <c r="F26" s="59"/>
      <c r="G26" s="59" t="str">
        <f>IFERROR(__xludf.DUMMYFUNCTION("""COMPUTED_VALUE"""),"MDE Process")</f>
        <v>MDE Process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MDE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 t="str">
        <f>IFERROR(__xludf.DUMMYFUNCTION("""COMPUTED_VALUE"""),"DevOps Process")</f>
        <v>DevOps Process</v>
      </c>
      <c r="H27" s="54"/>
      <c r="I27" s="54" t="str">
        <f>IFERROR(__xludf.DUMMYFUNCTION("IFERROR(SPLIT($G27,"" ""),"""")"),"DevOps")</f>
        <v>DevOps</v>
      </c>
      <c r="J27" s="54" t="str">
        <f>IFERROR(__xludf.DUMMYFUNCTION("""COMPUTED_VALUE"""),"Process")</f>
        <v>Process</v>
      </c>
      <c r="K27" s="55" t="str">
        <f t="shared" ref="K27:L27" si="20">IF(NOT(I27=""),I27,"n.a.")</f>
        <v>DevOps</v>
      </c>
      <c r="L27" s="55" t="str">
        <f t="shared" si="20"/>
        <v>Process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Process</v>
      </c>
      <c r="E29" s="54" t="str">
        <f t="shared" si="18"/>
        <v>MDE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 t="str">
        <f>IFERROR(__xludf.DUMMYFUNCTION("""COMPUTED_VALUE"""),"Modelling")</f>
        <v>Modelling</v>
      </c>
      <c r="H38" s="81"/>
      <c r="I38" s="59" t="str">
        <f t="shared" si="27"/>
        <v>Modelling</v>
      </c>
      <c r="J38" s="81"/>
      <c r="K38" s="60" t="str">
        <f t="shared" si="28"/>
        <v>Modelling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Modelling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application domain independent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testing</v>
      </c>
      <c r="D57" s="90"/>
      <c r="E57" s="90"/>
      <c r="F57" s="90"/>
      <c r="G57" s="75" t="str">
        <f>IFERROR(__xludf.DUMMYFUNCTION("IFNA(UNIQUE(FILTER(C57:C66, C57:C66&lt;&gt;""n.a."")),""n.a."")"),"testing")</f>
        <v>testing</v>
      </c>
      <c r="H57" s="90"/>
      <c r="I57" s="76" t="str">
        <f t="shared" si="27"/>
        <v>testing</v>
      </c>
      <c r="J57" s="90"/>
      <c r="K57" s="77" t="str">
        <f t="shared" si="28"/>
        <v>testing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UML</v>
      </c>
      <c r="D58" s="81"/>
      <c r="E58" s="81"/>
      <c r="F58" s="81"/>
      <c r="G58" s="81" t="str">
        <f>IFERROR(__xludf.DUMMYFUNCTION("""COMPUTED_VALUE"""),"UML")</f>
        <v>UML</v>
      </c>
      <c r="H58" s="81"/>
      <c r="I58" s="59" t="str">
        <f t="shared" si="27"/>
        <v>UML</v>
      </c>
      <c r="J58" s="81"/>
      <c r="K58" s="60" t="str">
        <f t="shared" si="28"/>
        <v>UML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Automation</v>
      </c>
      <c r="D59" s="83"/>
      <c r="E59" s="83"/>
      <c r="F59" s="83"/>
      <c r="G59" s="83" t="str">
        <f>IFERROR(__xludf.DUMMYFUNCTION("""COMPUTED_VALUE"""),"Automation")</f>
        <v>Automation</v>
      </c>
      <c r="H59" s="83"/>
      <c r="I59" s="54" t="str">
        <f t="shared" si="27"/>
        <v>Automation</v>
      </c>
      <c r="J59" s="83"/>
      <c r="K59" s="55" t="str">
        <f t="shared" si="28"/>
        <v>Automation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Task analysis</v>
      </c>
      <c r="D60" s="81"/>
      <c r="E60" s="81"/>
      <c r="F60" s="81"/>
      <c r="G60" s="81" t="str">
        <f>IFERROR(__xludf.DUMMYFUNCTION("""COMPUTED_VALUE"""),"Task analysis")</f>
        <v>Task analysis</v>
      </c>
      <c r="H60" s="81"/>
      <c r="I60" s="59" t="str">
        <f t="shared" si="27"/>
        <v>Task analysis</v>
      </c>
      <c r="J60" s="81"/>
      <c r="K60" s="60" t="str">
        <f t="shared" si="28"/>
        <v>Task analysis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testing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UML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Automation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Task analysis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Workshop</v>
      </c>
      <c r="D67" s="13" t="str">
        <f>'1'!D13</f>
        <v>NTUITESTBEDS 2020 </v>
      </c>
      <c r="E67" s="54" t="str">
        <f t="shared" ref="E67:E68" si="29">CONCATENATE(C67,"---",D67)</f>
        <v>Workshop---NTUITESTBEDS 2020 </v>
      </c>
      <c r="F67" s="54"/>
      <c r="G67" s="54" t="str">
        <f>IFERROR(__xludf.DUMMYFUNCTION("IFNA(UNIQUE(FILTER(E67:E68, E67:E68&lt;&gt;""n.a"")),""n.a."")"),"Workshop---NTUITESTBEDS 2020 ")</f>
        <v>Workshop---NTUITESTBEDS 2020 </v>
      </c>
      <c r="H67" s="54"/>
      <c r="I67" s="54" t="str">
        <f>IFERROR(__xludf.DUMMYFUNCTION("IFERROR(SPLIT($G67,""---""),"""")"),"Workshop")</f>
        <v>Workshop</v>
      </c>
      <c r="J67" s="54" t="str">
        <f>IFERROR(__xludf.DUMMYFUNCTION("""COMPUTED_VALUE"""),"NTUITESTBEDS 2020 ")</f>
        <v>NTUITESTBEDS 2020 </v>
      </c>
      <c r="K67" s="55" t="str">
        <f t="shared" si="28"/>
        <v>Workshop</v>
      </c>
      <c r="L67" s="55" t="str">
        <f>IF(NOT(J67=""),J67,"n.a.")</f>
        <v>NTUITESTBEDS 2020 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Workshop</v>
      </c>
      <c r="D68" s="18" t="str">
        <f>'2'!E13</f>
        <v>NTUITESTBEDS 2020 </v>
      </c>
      <c r="E68" s="59" t="str">
        <f t="shared" si="29"/>
        <v>Workshop---NTUITESTBEDS 2020 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 t="s">
        <v>35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1</v>
      </c>
      <c r="E15" s="129">
        <f>IF(OR(EXACT(C6,"Y")),1,0)</f>
        <v>0</v>
      </c>
      <c r="F15" s="129">
        <f t="shared" si="1"/>
        <v>1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40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31</v>
      </c>
    </row>
    <row r="19">
      <c r="A19" s="132">
        <v>17.0</v>
      </c>
      <c r="B19" s="132" t="s">
        <v>24</v>
      </c>
      <c r="C19" s="133" t="s">
        <v>41</v>
      </c>
      <c r="D19" s="134" t="s">
        <v>42</v>
      </c>
      <c r="E19" s="135" t="s">
        <v>43</v>
      </c>
      <c r="F19" s="135" t="s">
        <v>44</v>
      </c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Y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45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46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47</v>
      </c>
    </row>
    <row r="3">
      <c r="B3" s="100"/>
      <c r="C3" s="100"/>
      <c r="D3" s="101" t="s">
        <v>48</v>
      </c>
      <c r="E3" s="101" t="s">
        <v>34</v>
      </c>
      <c r="F3" s="101" t="s">
        <v>32</v>
      </c>
      <c r="G3" s="101" t="s">
        <v>34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35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35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35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35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35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36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46</v>
      </c>
      <c r="B12" s="117">
        <v>10.0</v>
      </c>
      <c r="C12" s="117" t="s">
        <v>17</v>
      </c>
      <c r="D12" s="119" t="s">
        <v>37</v>
      </c>
      <c r="E12" s="119" t="s">
        <v>49</v>
      </c>
      <c r="F12" s="119" t="s">
        <v>35</v>
      </c>
      <c r="G12" s="119" t="s">
        <v>35</v>
      </c>
      <c r="H12" s="119" t="s">
        <v>35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38</v>
      </c>
      <c r="E13" s="123" t="s">
        <v>39</v>
      </c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Y</v>
      </c>
      <c r="E15" s="129">
        <f t="shared" ref="E15:E16" si="3">IF(OR(EXACT(D4,"Y")),1,0)</f>
        <v>1</v>
      </c>
      <c r="F15" s="129">
        <f>IF(OR(EXACT(D6,"Y")),1,0)</f>
        <v>0</v>
      </c>
      <c r="G15" s="129">
        <f t="shared" si="2"/>
        <v>1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40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33" t="s">
        <v>41</v>
      </c>
      <c r="E19" s="134" t="s">
        <v>42</v>
      </c>
      <c r="F19" s="135" t="s">
        <v>43</v>
      </c>
      <c r="G19" s="135" t="s">
        <v>44</v>
      </c>
      <c r="H19" s="145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Y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50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51</v>
      </c>
      <c r="D25" s="160" t="s">
        <v>52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53</v>
      </c>
      <c r="B26" s="162"/>
      <c r="C26" s="163" t="s">
        <v>54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55</v>
      </c>
      <c r="B27" s="162"/>
      <c r="C27" s="163" t="s">
        <v>56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57</v>
      </c>
      <c r="B28" s="162"/>
      <c r="C28" s="163" t="s">
        <v>58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59</v>
      </c>
      <c r="B29" s="162"/>
      <c r="C29" s="163" t="s">
        <v>60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61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53</v>
      </c>
      <c r="B33" s="173"/>
      <c r="C33" s="173" t="s">
        <v>62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55</v>
      </c>
      <c r="B34" s="171"/>
      <c r="C34" s="171" t="s">
        <v>63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57</v>
      </c>
      <c r="B35" s="173"/>
      <c r="C35" s="173" t="s">
        <v>64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59</v>
      </c>
      <c r="B36" s="171"/>
      <c r="C36" s="171" t="s">
        <v>65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