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<sst xmlns="http://schemas.openxmlformats.org/spreadsheetml/2006/main" count="232" uniqueCount="64">
  <si>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</si>
  <si>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</si>
  <si>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</si>
  <si>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</si>
  <si>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</si>
  <si>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</si>
  <si>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</si>
  <si>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</si>
  <si>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</si>
  <si>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</si>
  <si>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</si>
  <si>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</si>
  <si>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</si>
  <si>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</si>
  <si>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</si>
  <si>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</si>
  <si>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</si>
  <si>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</si>
  <si>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</si>
  <si>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</si>
  <si>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</si>
  <si>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</si>
  <si>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</si>
  <si>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</si>
  <si>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</si>
  <si>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</si>
  <si>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</si>
  <si>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</si>
  <si>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</si>
  <si>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</si>
  <si>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</si>
  <si>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</si>
  <si>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</si>
  <si>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Process</t>
  </si>
  <si>
    <t>DevOps</t>
  </si>
  <si>
    <t>n.a.</t>
  </si>
  <si>
    <t>Y</t>
  </si>
  <si>
    <t>N</t>
  </si>
  <si>
    <t>Testing</t>
  </si>
  <si>
    <t>Conference</t>
  </si>
  <si>
    <t>International Conference on Software Engineering Research, Management and Applications</t>
  </si>
  <si>
    <t>Partially</t>
  </si>
  <si>
    <t>application domain independent</t>
  </si>
  <si>
    <t>MDA</t>
  </si>
  <si>
    <t>Embedded testing</t>
  </si>
  <si>
    <t>Regression testing</t>
  </si>
  <si>
    <t>model based testing</t>
  </si>
  <si>
    <t>RQs</t>
  </si>
  <si>
    <t>2,3</t>
  </si>
  <si>
    <t>I cannot access the full paper</t>
  </si>
  <si>
    <t>Journal</t>
  </si>
  <si>
    <t xml:space="preserve">Software Engineering Research,Management and Applications </t>
  </si>
  <si>
    <t>Future research directions (as stated by authors, if any)</t>
  </si>
  <si>
    <t xml:space="preserve">Reviewer </t>
  </si>
  <si>
    <t>Joan Giner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</si>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</sst>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color rgb="FF131413"/>
      <name val="Times"/>
    </font>
    <font>
      <i/>
      <color rgb="FF000000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shrinkToFit="0" vertical="center" wrapText="1"/>
    </xf>
    <xf borderId="1" fillId="4" fontId="11" numFmtId="1" xfId="0" applyAlignment="1" applyBorder="1" applyFont="1" applyNumberFormat="1">
      <alignment horizontal="left" shrinkToFit="0" vertical="center" wrapText="1"/>
    </xf>
    <xf borderId="1" fillId="4" fontId="12" numFmtId="1" xfId="0" applyAlignment="1" applyBorder="1" applyFont="1" applyNumberFormat="1">
      <alignment horizontal="left" shrinkToFit="0" vertical="center" wrapText="1"/>
    </xf>
    <xf borderId="14" fillId="4" fontId="12" numFmtId="0" xfId="0" applyAlignment="1" applyBorder="1" applyFont="1">
      <alignment horizontal="left" readingOrder="0" shrinkToFit="0" vertical="center" wrapText="1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shrinkToFit="0" vertical="center" wrapText="1"/>
    </xf>
    <xf borderId="1" fillId="3" fontId="12" numFmtId="1" xfId="0" applyAlignment="1" applyBorder="1" applyFont="1" applyNumberFormat="1">
      <alignment horizontal="left" shrinkToFit="0" vertical="center" wrapText="1"/>
    </xf>
    <xf borderId="14" fillId="3" fontId="12" numFmtId="0" xfId="0" applyAlignment="1" applyBorder="1" applyFont="1">
      <alignment horizontal="left" readingOrder="0" shrinkToFit="0" vertical="center" wrapText="1"/>
    </xf>
    <xf borderId="1" fillId="6" fontId="11" numFmtId="1" xfId="0" applyAlignment="1" applyBorder="1" applyFill="1" applyFont="1" applyNumberFormat="1">
      <alignment horizontal="left" shrinkToFit="0" vertical="center" wrapText="1"/>
    </xf>
    <xf borderId="14" fillId="3" fontId="12" numFmtId="1" xfId="0" applyAlignment="1" applyBorder="1" applyFont="1" applyNumberFormat="1">
      <alignment horizontal="left" shrinkToFit="0" vertical="center" wrapText="1"/>
    </xf>
    <xf borderId="14" fillId="4" fontId="12" numFmtId="1" xfId="0" applyAlignment="1" applyBorder="1" applyFont="1" applyNumberFormat="1">
      <alignment horizontal="left" shrinkToFit="0" vertical="center" wrapText="1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shrinkToFit="0" vertical="center" wrapText="1"/>
    </xf>
    <xf borderId="16" fillId="3" fontId="11" numFmtId="1" xfId="0" applyAlignment="1" applyBorder="1" applyFont="1" applyNumberFormat="1">
      <alignment horizontal="left" shrinkToFit="0" vertical="center" wrapText="1"/>
    </xf>
    <xf borderId="16" fillId="3" fontId="12" numFmtId="1" xfId="0" applyAlignment="1" applyBorder="1" applyFont="1" applyNumberFormat="1">
      <alignment horizontal="left" shrinkToFit="0" vertical="center" wrapText="1"/>
    </xf>
    <xf borderId="17" fillId="3" fontId="12" numFmtId="1" xfId="0" applyAlignment="1" applyBorder="1" applyFont="1" applyNumberFormat="1">
      <alignment horizontal="left" shrinkToFit="0" vertical="center" wrapText="1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shrinkToFit="0" vertical="center" wrapText="1"/>
    </xf>
    <xf borderId="8" fillId="4" fontId="11" numFmtId="0" xfId="0" applyAlignment="1" applyBorder="1" applyFont="1">
      <alignment shrinkToFit="0" vertical="center" wrapText="1"/>
    </xf>
    <xf borderId="8" fillId="4" fontId="11" numFmtId="1" xfId="0" applyAlignment="1" applyBorder="1" applyFont="1" applyNumberFormat="1">
      <alignment horizontal="left" shrinkToFit="0" vertical="center" wrapText="1"/>
    </xf>
    <xf borderId="8" fillId="4" fontId="12" numFmtId="1" xfId="0" applyAlignment="1" applyBorder="1" applyFont="1" applyNumberFormat="1">
      <alignment horizontal="left" shrinkToFit="0" vertical="center" wrapText="1"/>
    </xf>
    <xf borderId="8" fillId="4" fontId="12" numFmtId="0" xfId="0" applyAlignment="1" applyBorder="1" applyFont="1">
      <alignment shrinkToFit="0" vertical="center" wrapText="1"/>
    </xf>
    <xf borderId="19" fillId="4" fontId="12" numFmtId="0" xfId="0" applyAlignment="1" applyBorder="1" applyFont="1">
      <alignment horizontal="left" readingOrder="0" shrinkToFit="0" vertical="center" wrapText="1"/>
    </xf>
    <xf borderId="1" fillId="5" fontId="11" numFmtId="1" xfId="0" applyAlignment="1" applyBorder="1" applyFont="1" applyNumberFormat="1">
      <alignment shrinkToFit="0" vertical="center" wrapText="1"/>
    </xf>
    <xf borderId="1" fillId="3" fontId="11" numFmtId="1" xfId="0" applyAlignment="1" applyBorder="1" applyFont="1" applyNumberFormat="1">
      <alignment shrinkToFit="0" vertical="center" wrapText="1"/>
    </xf>
    <xf borderId="1" fillId="3" fontId="12" numFmtId="1" xfId="0" applyAlignment="1" applyBorder="1" applyFont="1" applyNumberFormat="1">
      <alignment shrinkToFit="0" vertical="center" wrapText="1"/>
    </xf>
    <xf borderId="1" fillId="4" fontId="11" numFmtId="1" xfId="0" applyAlignment="1" applyBorder="1" applyFont="1" applyNumberFormat="1">
      <alignment shrinkToFit="0" vertical="center" wrapText="1"/>
    </xf>
    <xf borderId="1" fillId="4" fontId="12" numFmtId="1" xfId="0" applyAlignment="1" applyBorder="1" applyFont="1" applyNumberFormat="1">
      <alignment shrinkToFit="0" vertical="center" wrapText="1"/>
    </xf>
    <xf borderId="1" fillId="6" fontId="11" numFmtId="1" xfId="0" applyAlignment="1" applyBorder="1" applyFont="1" applyNumberFormat="1">
      <alignment shrinkToFit="0" vertical="center" wrapText="1"/>
    </xf>
    <xf borderId="16" fillId="6" fontId="11" numFmtId="1" xfId="0" applyAlignment="1" applyBorder="1" applyFont="1" applyNumberFormat="1">
      <alignment shrinkToFit="0" vertical="center" wrapText="1"/>
    </xf>
    <xf borderId="16" fillId="3" fontId="11" numFmtId="1" xfId="0" applyAlignment="1" applyBorder="1" applyFont="1" applyNumberFormat="1">
      <alignment shrinkToFit="0" vertical="center" wrapText="1"/>
    </xf>
    <xf borderId="16" fillId="3" fontId="12" numFmtId="1" xfId="0" applyAlignment="1" applyBorder="1" applyFont="1" applyNumberFormat="1">
      <alignment shrinkToFit="0" vertical="center" wrapText="1"/>
    </xf>
    <xf borderId="17" fillId="3" fontId="12" numFmtId="0" xfId="0" applyAlignment="1" applyBorder="1" applyFont="1">
      <alignment horizontal="left" readingOrder="0" shrinkToFit="0" vertical="center" wrapText="1"/>
    </xf>
    <xf borderId="8" fillId="4" fontId="11" numFmtId="1" xfId="0" applyAlignment="1" applyBorder="1" applyFont="1" applyNumberFormat="1">
      <alignment shrinkToFit="0" vertical="center" wrapText="1"/>
    </xf>
    <xf borderId="8" fillId="4" fontId="12" numFmtId="1" xfId="0" applyAlignment="1" applyBorder="1" applyFont="1" applyNumberFormat="1">
      <alignment shrinkToFit="0" vertical="center" wrapText="1"/>
    </xf>
    <xf borderId="1" fillId="4" fontId="2" numFmtId="1" xfId="0" applyAlignment="1" applyBorder="1" applyFont="1" applyNumberFormat="1">
      <alignment horizontal="left" readingOrder="0" shrinkToFit="0" vertical="center" wrapText="1"/>
    </xf>
    <xf borderId="1" fillId="3" fontId="2" numFmtId="1" xfId="0" applyAlignment="1" applyBorder="1" applyFont="1" applyNumberFormat="1">
      <alignment horizontal="left" readingOrder="0" shrinkToFit="0" vertical="center" wrapText="1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0" fillId="4" fontId="1" numFmtId="1" xfId="0" applyAlignment="1" applyFont="1" applyNumberFormat="1">
      <alignment readingOrder="0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3" numFmtId="1" xfId="0" applyAlignment="1" applyFont="1" applyNumberFormat="1">
      <alignment readingOrder="0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3" fillId="3" fontId="2" numFmtId="1" xfId="0" applyAlignment="1" applyBorder="1" applyFont="1" applyNumberFormat="1">
      <alignment horizontal="right" readingOrder="0" shrinkToFit="0" vertical="bottom" wrapText="1"/>
    </xf>
    <xf borderId="27" fillId="7" fontId="2" numFmtId="1" xfId="0" applyAlignment="1" applyBorder="1" applyFont="1" applyNumberFormat="1">
      <alignment readingOrder="0" shrinkToFit="0" vertical="bottom" wrapText="1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6" fillId="4" fontId="6" numFmtId="0" xfId="0" applyBorder="1" applyFont="1"/>
    <xf borderId="37" fillId="4" fontId="6" numFmtId="0" xfId="0" applyBorder="1" applyFont="1"/>
    <xf borderId="0" fillId="8" fontId="14" numFmtId="1" xfId="0" applyAlignment="1" applyFont="1" applyNumberFormat="1">
      <alignment horizontal="left" readingOrder="0"/>
    </xf>
    <xf borderId="36" fillId="8" fontId="2" numFmtId="1" xfId="0" applyAlignment="1" applyBorder="1" applyFont="1" applyNumberFormat="1">
      <alignment shrinkToFit="0" vertical="bottom" wrapText="1"/>
    </xf>
    <xf borderId="37" fillId="8" fontId="2" numFmtId="1" xfId="0" applyAlignment="1" applyBorder="1" applyFont="1" applyNumberFormat="1">
      <alignment shrinkToFit="0" vertical="bottom" wrapText="1"/>
    </xf>
    <xf borderId="2" fillId="8" fontId="2" numFmtId="1" xfId="0" applyAlignment="1" applyBorder="1" applyFont="1" applyNumberFormat="1">
      <alignment shrinkToFit="0" vertical="bottom" wrapText="1"/>
    </xf>
    <xf borderId="36" fillId="3" fontId="6" numFmtId="0" xfId="0" applyBorder="1" applyFont="1"/>
    <xf borderId="37" fillId="3" fontId="6" numFmtId="0" xfId="0" applyBorder="1" applyFont="1"/>
    <xf borderId="0" fillId="8" fontId="15" numFmtId="0" xfId="0" applyFont="1"/>
    <xf borderId="0" fillId="8" fontId="15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I cannot access the full paper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DevOps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International Conference on Software Engineering Research, Management and Applications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Conflict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MDA</v>
      </c>
      <c r="D19" s="29" t="str">
        <f>K58</f>
        <v>Embedded testing</v>
      </c>
      <c r="E19" s="29" t="str">
        <f>K59</f>
        <v>Regression testing</v>
      </c>
      <c r="F19" s="29" t="str">
        <f>K60</f>
        <v>model based testing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 t="str">
        <f>IFERROR(__xludf.DUMMYFUNCTION("""COMPUTED_VALUE"""),"DevOps n.a.")</f>
        <v>DevOps n.a.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IFERROR(__xludf.DUMMYFUNCTION("""COMPUTED_VALUE"""),"n.a.")</f>
        <v>n.a.</v>
      </c>
      <c r="K27" s="55" t="str">
        <f t="shared" ref="K27:L27" si="20">IF(NOT(I27=""),I27,"n.a.")</f>
        <v>DevOps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n.a.</v>
      </c>
      <c r="E29" s="54" t="str">
        <f t="shared" si="18"/>
        <v>DevOps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MDA</v>
      </c>
      <c r="D57" s="90"/>
      <c r="E57" s="90"/>
      <c r="F57" s="90"/>
      <c r="G57" s="75" t="str">
        <f>IFERROR(__xludf.DUMMYFUNCTION("IFNA(UNIQUE(FILTER(C57:C66, C57:C66&lt;&gt;""n.a."")),""n.a."")"),"MDA")</f>
        <v>MDA</v>
      </c>
      <c r="H57" s="90"/>
      <c r="I57" s="76" t="str">
        <f t="shared" si="27"/>
        <v>MDA</v>
      </c>
      <c r="J57" s="90"/>
      <c r="K57" s="77" t="str">
        <f t="shared" si="28"/>
        <v>MDA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Embedded testing</v>
      </c>
      <c r="D58" s="81"/>
      <c r="E58" s="81"/>
      <c r="F58" s="81"/>
      <c r="G58" s="81" t="str">
        <f>IFERROR(__xludf.DUMMYFUNCTION("""COMPUTED_VALUE"""),"Embedded testing")</f>
        <v>Embedded testing</v>
      </c>
      <c r="H58" s="81"/>
      <c r="I58" s="59" t="str">
        <f t="shared" si="27"/>
        <v>Embedded testing</v>
      </c>
      <c r="J58" s="81"/>
      <c r="K58" s="60" t="str">
        <f t="shared" si="28"/>
        <v>Embedded testing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Regression testing</v>
      </c>
      <c r="D59" s="83"/>
      <c r="E59" s="83"/>
      <c r="F59" s="83"/>
      <c r="G59" s="83" t="str">
        <f>IFERROR(__xludf.DUMMYFUNCTION("""COMPUTED_VALUE"""),"Regression testing")</f>
        <v>Regression testing</v>
      </c>
      <c r="H59" s="83"/>
      <c r="I59" s="54" t="str">
        <f t="shared" si="27"/>
        <v>Regression testing</v>
      </c>
      <c r="J59" s="83"/>
      <c r="K59" s="55" t="str">
        <f t="shared" si="28"/>
        <v>Regression testing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model based testing</v>
      </c>
      <c r="D60" s="81"/>
      <c r="E60" s="81"/>
      <c r="F60" s="81"/>
      <c r="G60" s="81" t="str">
        <f>IFERROR(__xludf.DUMMYFUNCTION("""COMPUTED_VALUE"""),"model based testing")</f>
        <v>model based testing</v>
      </c>
      <c r="H60" s="81"/>
      <c r="I60" s="59" t="str">
        <f t="shared" si="27"/>
        <v>model based testing</v>
      </c>
      <c r="J60" s="81"/>
      <c r="K60" s="60" t="str">
        <f t="shared" si="28"/>
        <v>model based testing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MDA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Embedded testing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Regression testing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model based testing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92" t="str">
        <f>'1'!C13</f>
        <v>Conference</v>
      </c>
      <c r="D67" s="92" t="str">
        <f>'1'!D13</f>
        <v>International Conference on Software Engineering Research, Management and Applications</v>
      </c>
      <c r="E67" s="54" t="str">
        <f t="shared" ref="E67:E68" si="29">CONCATENATE(C67,"---",D67)</f>
        <v>Conference---International Conference on Software Engineering Research, Management and Applications</v>
      </c>
      <c r="F67" s="54"/>
      <c r="G67" s="54" t="str">
        <f>IFERROR(__xludf.DUMMYFUNCTION("IFNA(UNIQUE(FILTER(E67:E68, E67:E68&lt;&gt;""n.a"")),""n.a."")"),"Conference---International Conference on Software Engineering Research, Management and Applications")</f>
        <v>Conference---International Conference on Software Engineering Research, Management and Applications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IFERROR(__xludf.DUMMYFUNCTION("""COMPUTED_VALUE"""),"International Conference on Software Engineering Research, Management and Applications")</f>
        <v>International Conference on Software Engineering Research, Management and Applications</v>
      </c>
      <c r="K67" s="55" t="str">
        <f t="shared" si="28"/>
        <v>Conference</v>
      </c>
      <c r="L67" s="55" t="str">
        <f>IF(NOT(J67=""),J67,"n.a.")</f>
        <v>International Conference on Software Engineering Research, Management and Applications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93" t="str">
        <f>'2'!D13</f>
        <v>Journal</v>
      </c>
      <c r="D68" s="93" t="str">
        <f>'2'!E13</f>
        <v>Software Engineering Research,Management and Applications </v>
      </c>
      <c r="E68" s="59" t="str">
        <f t="shared" si="29"/>
        <v>Journal---Software Engineering Research,Management and Applications </v>
      </c>
      <c r="F68" s="59"/>
      <c r="G68" s="59" t="str">
        <f>IFERROR(__xludf.DUMMYFUNCTION("""COMPUTED_VALUE"""),"Journal---Software Engineering Research,Management and Applications ")</f>
        <v>Journal---Software Engineering Research,Management and Applications </v>
      </c>
      <c r="H68" s="59"/>
      <c r="I68" s="59" t="str">
        <f>IFERROR(__xludf.DUMMYFUNCTION("IFERROR(SPLIT($G68,""---""),"""")"),"Journal")</f>
        <v>Journal</v>
      </c>
      <c r="J68" s="59" t="str">
        <f>IFERROR(__xludf.DUMMYFUNCTION("""COMPUTED_VALUE"""),"Software Engineering Research,Management and Applications ")</f>
        <v>Software Engineering Research,Management and Applications </v>
      </c>
      <c r="K68" s="60" t="str">
        <f t="shared" si="28"/>
        <v>Journal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4" t="s">
        <v>0</v>
      </c>
      <c r="B1" s="95" t="s">
        <v>1</v>
      </c>
      <c r="C1" s="96"/>
      <c r="D1" s="96"/>
      <c r="E1" s="96"/>
      <c r="F1" s="96"/>
      <c r="G1" s="96"/>
      <c r="H1" s="96"/>
      <c r="I1" s="97" t="s">
        <v>2</v>
      </c>
    </row>
    <row r="2">
      <c r="A2" s="98">
        <v>1.0</v>
      </c>
      <c r="B2" s="99" t="s">
        <v>6</v>
      </c>
      <c r="C2" s="100" t="s">
        <v>7</v>
      </c>
      <c r="D2" s="100" t="s">
        <v>8</v>
      </c>
      <c r="E2" s="100" t="s">
        <v>7</v>
      </c>
      <c r="F2" s="100" t="s">
        <v>8</v>
      </c>
      <c r="G2" s="100" t="s">
        <v>7</v>
      </c>
      <c r="H2" s="100" t="s">
        <v>8</v>
      </c>
      <c r="I2" s="101" t="s">
        <v>31</v>
      </c>
    </row>
    <row r="3">
      <c r="A3" s="102"/>
      <c r="B3" s="102"/>
      <c r="C3" s="103" t="s">
        <v>32</v>
      </c>
      <c r="D3" s="103" t="s">
        <v>33</v>
      </c>
      <c r="E3" s="103" t="s">
        <v>34</v>
      </c>
      <c r="F3" s="103" t="s">
        <v>33</v>
      </c>
      <c r="G3" s="103" t="s">
        <v>35</v>
      </c>
      <c r="H3" s="103" t="s">
        <v>35</v>
      </c>
      <c r="I3" s="104"/>
    </row>
    <row r="4">
      <c r="A4" s="105">
        <v>2.0</v>
      </c>
      <c r="B4" s="106" t="s">
        <v>9</v>
      </c>
      <c r="C4" s="107" t="s">
        <v>36</v>
      </c>
      <c r="D4" s="108"/>
      <c r="E4" s="108"/>
      <c r="F4" s="108"/>
      <c r="G4" s="108"/>
      <c r="H4" s="108"/>
      <c r="I4" s="109" t="s">
        <v>31</v>
      </c>
    </row>
    <row r="5">
      <c r="A5" s="110">
        <v>3.0</v>
      </c>
      <c r="B5" s="111" t="s">
        <v>10</v>
      </c>
      <c r="C5" s="112" t="s">
        <v>37</v>
      </c>
      <c r="D5" s="113"/>
      <c r="E5" s="113"/>
      <c r="F5" s="113"/>
      <c r="G5" s="113"/>
      <c r="H5" s="113"/>
      <c r="I5" s="114" t="s">
        <v>31</v>
      </c>
    </row>
    <row r="6">
      <c r="A6" s="105">
        <v>4.0</v>
      </c>
      <c r="B6" s="106" t="s">
        <v>11</v>
      </c>
      <c r="C6" s="107" t="s">
        <v>37</v>
      </c>
      <c r="D6" s="113"/>
      <c r="E6" s="113"/>
      <c r="F6" s="113"/>
      <c r="G6" s="113"/>
      <c r="H6" s="113"/>
      <c r="I6" s="109" t="s">
        <v>31</v>
      </c>
    </row>
    <row r="7">
      <c r="A7" s="115">
        <v>5.0</v>
      </c>
      <c r="B7" s="116" t="s">
        <v>12</v>
      </c>
      <c r="C7" s="117" t="s">
        <v>37</v>
      </c>
      <c r="D7" s="118"/>
      <c r="E7" s="118"/>
      <c r="F7" s="118"/>
      <c r="G7" s="118"/>
      <c r="H7" s="118"/>
      <c r="I7" s="114" t="s">
        <v>31</v>
      </c>
    </row>
    <row r="8">
      <c r="A8" s="119">
        <v>6.0</v>
      </c>
      <c r="B8" s="120" t="s">
        <v>13</v>
      </c>
      <c r="C8" s="121" t="s">
        <v>37</v>
      </c>
      <c r="D8" s="118"/>
      <c r="E8" s="118"/>
      <c r="F8" s="118"/>
      <c r="G8" s="118"/>
      <c r="H8" s="118"/>
      <c r="I8" s="109" t="s">
        <v>31</v>
      </c>
    </row>
    <row r="9">
      <c r="A9" s="115">
        <v>7.0</v>
      </c>
      <c r="B9" s="116" t="s">
        <v>14</v>
      </c>
      <c r="C9" s="117" t="s">
        <v>37</v>
      </c>
      <c r="D9" s="118"/>
      <c r="E9" s="118"/>
      <c r="F9" s="118"/>
      <c r="G9" s="118"/>
      <c r="H9" s="118"/>
      <c r="I9" s="114" t="s">
        <v>31</v>
      </c>
    </row>
    <row r="10">
      <c r="A10" s="119">
        <v>8.0</v>
      </c>
      <c r="B10" s="119" t="s">
        <v>15</v>
      </c>
      <c r="C10" s="121">
        <v>0.0</v>
      </c>
      <c r="D10" s="122"/>
      <c r="E10" s="122"/>
      <c r="F10" s="122"/>
      <c r="G10" s="122"/>
      <c r="H10" s="122"/>
      <c r="I10" s="109" t="s">
        <v>31</v>
      </c>
    </row>
    <row r="11">
      <c r="A11" s="115">
        <v>9.0</v>
      </c>
      <c r="B11" s="123" t="s">
        <v>16</v>
      </c>
      <c r="C11" s="124" t="s">
        <v>37</v>
      </c>
      <c r="D11" s="122"/>
      <c r="E11" s="122"/>
      <c r="F11" s="122"/>
      <c r="G11" s="122"/>
      <c r="H11" s="122"/>
      <c r="I11" s="114" t="s">
        <v>31</v>
      </c>
    </row>
    <row r="12">
      <c r="A12" s="119">
        <v>10.0</v>
      </c>
      <c r="B12" s="119" t="s">
        <v>17</v>
      </c>
      <c r="C12" s="121" t="s">
        <v>38</v>
      </c>
      <c r="D12" s="121" t="s">
        <v>35</v>
      </c>
      <c r="E12" s="121" t="s">
        <v>35</v>
      </c>
      <c r="F12" s="121" t="s">
        <v>35</v>
      </c>
      <c r="G12" s="121" t="s">
        <v>35</v>
      </c>
      <c r="H12" s="122"/>
      <c r="I12" s="109" t="s">
        <v>31</v>
      </c>
    </row>
    <row r="13">
      <c r="A13" s="115">
        <v>11.0</v>
      </c>
      <c r="B13" s="115" t="s">
        <v>18</v>
      </c>
      <c r="C13" s="117" t="s">
        <v>39</v>
      </c>
      <c r="D13" s="125" t="s">
        <v>40</v>
      </c>
      <c r="E13" s="126"/>
      <c r="F13" s="126"/>
      <c r="G13" s="122"/>
      <c r="H13" s="122"/>
      <c r="I13" s="114" t="s">
        <v>31</v>
      </c>
    </row>
    <row r="14">
      <c r="A14" s="119">
        <v>12.0</v>
      </c>
      <c r="B14" s="119" t="s">
        <v>19</v>
      </c>
      <c r="C14" s="127" t="s">
        <v>37</v>
      </c>
      <c r="D14" s="128">
        <f>IF(OR(EXACT(C7,"Y")),1,0)</f>
        <v>0</v>
      </c>
      <c r="E14" s="128">
        <f>IF(OR(EXACT(C9,"Y")),1,0)</f>
        <v>0</v>
      </c>
      <c r="F14" s="128">
        <f t="shared" ref="F14:F16" si="1">D14+E14</f>
        <v>0</v>
      </c>
      <c r="G14" s="129"/>
      <c r="H14" s="122"/>
      <c r="I14" s="109" t="s">
        <v>31</v>
      </c>
    </row>
    <row r="15">
      <c r="A15" s="115">
        <v>13.0</v>
      </c>
      <c r="B15" s="115" t="s">
        <v>20</v>
      </c>
      <c r="C15" s="130" t="s">
        <v>41</v>
      </c>
      <c r="D15" s="131">
        <f t="shared" ref="D15:D16" si="2">IF(OR(EXACT(C4,"Y")),1,0)</f>
        <v>1</v>
      </c>
      <c r="E15" s="131">
        <f>IF(OR(EXACT(C6,"Y")),1,0)</f>
        <v>0</v>
      </c>
      <c r="F15" s="131">
        <f t="shared" si="1"/>
        <v>1</v>
      </c>
      <c r="G15" s="129"/>
      <c r="H15" s="122"/>
      <c r="I15" s="114" t="s">
        <v>31</v>
      </c>
    </row>
    <row r="16">
      <c r="A16" s="119">
        <v>14.0</v>
      </c>
      <c r="B16" s="119" t="s">
        <v>21</v>
      </c>
      <c r="C16" s="127" t="s">
        <v>37</v>
      </c>
      <c r="D16" s="128">
        <f t="shared" si="2"/>
        <v>0</v>
      </c>
      <c r="E16" s="128">
        <f>IF(OR(EXACT(C8,"Y")),1,0)</f>
        <v>0</v>
      </c>
      <c r="F16" s="128">
        <f t="shared" si="1"/>
        <v>0</v>
      </c>
      <c r="G16" s="129"/>
      <c r="H16" s="122"/>
      <c r="I16" s="109" t="s">
        <v>31</v>
      </c>
    </row>
    <row r="17">
      <c r="A17" s="115">
        <v>15.0</v>
      </c>
      <c r="B17" s="115" t="s">
        <v>22</v>
      </c>
      <c r="C17" s="130" t="s">
        <v>37</v>
      </c>
      <c r="D17" s="131">
        <f>IF(OR(AND(F14,OR(F15,F16)),AND(F15,OR(F14,F16)),AND(F16,OR(F14,F15))),1,0)</f>
        <v>0</v>
      </c>
      <c r="E17" s="132"/>
      <c r="F17" s="108"/>
      <c r="G17" s="122"/>
      <c r="H17" s="122"/>
      <c r="I17" s="114" t="s">
        <v>31</v>
      </c>
    </row>
    <row r="18">
      <c r="A18" s="133">
        <v>16.0</v>
      </c>
      <c r="B18" s="105" t="s">
        <v>23</v>
      </c>
      <c r="C18" s="107" t="s">
        <v>42</v>
      </c>
      <c r="D18" s="107" t="s">
        <v>35</v>
      </c>
      <c r="E18" s="107" t="s">
        <v>35</v>
      </c>
      <c r="F18" s="107" t="s">
        <v>35</v>
      </c>
      <c r="G18" s="107" t="s">
        <v>35</v>
      </c>
      <c r="H18" s="122"/>
      <c r="I18" s="109" t="s">
        <v>31</v>
      </c>
    </row>
    <row r="19">
      <c r="A19" s="134">
        <v>17.0</v>
      </c>
      <c r="B19" s="134" t="s">
        <v>24</v>
      </c>
      <c r="C19" s="135" t="s">
        <v>43</v>
      </c>
      <c r="D19" s="135" t="s">
        <v>44</v>
      </c>
      <c r="E19" s="135" t="s">
        <v>45</v>
      </c>
      <c r="F19" s="135" t="s">
        <v>46</v>
      </c>
      <c r="G19" s="136"/>
      <c r="H19" s="136"/>
      <c r="I19" s="114" t="s">
        <v>31</v>
      </c>
    </row>
    <row r="20">
      <c r="A20" s="137">
        <v>18.0</v>
      </c>
      <c r="B20" s="138" t="s">
        <v>25</v>
      </c>
      <c r="C20" s="139" t="s">
        <v>36</v>
      </c>
      <c r="D20" s="140"/>
      <c r="E20" s="140"/>
      <c r="F20" s="140"/>
      <c r="G20" s="140"/>
      <c r="H20" s="140"/>
      <c r="I20" s="109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4" t="s">
        <v>47</v>
      </c>
      <c r="B1" s="94" t="s">
        <v>0</v>
      </c>
      <c r="C1" s="95" t="s">
        <v>1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7" t="s">
        <v>2</v>
      </c>
    </row>
    <row r="2">
      <c r="A2" s="141" t="s">
        <v>48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49</v>
      </c>
    </row>
    <row r="3" ht="58.5" customHeight="1">
      <c r="B3" s="102"/>
      <c r="C3" s="102"/>
      <c r="D3" s="103" t="s">
        <v>32</v>
      </c>
      <c r="E3" s="103" t="s">
        <v>33</v>
      </c>
      <c r="F3" s="103" t="s">
        <v>34</v>
      </c>
      <c r="G3" s="103" t="s">
        <v>35</v>
      </c>
      <c r="H3" s="103" t="s">
        <v>35</v>
      </c>
      <c r="I3" s="103" t="s">
        <v>35</v>
      </c>
      <c r="J3" s="103" t="s">
        <v>35</v>
      </c>
      <c r="K3" s="103" t="s">
        <v>35</v>
      </c>
      <c r="L3" s="103" t="s">
        <v>35</v>
      </c>
      <c r="M3" s="103" t="s">
        <v>35</v>
      </c>
      <c r="N3" s="103" t="s">
        <v>35</v>
      </c>
      <c r="O3" s="103" t="s">
        <v>35</v>
      </c>
      <c r="P3" s="103" t="s">
        <v>35</v>
      </c>
      <c r="Q3" s="103" t="s">
        <v>35</v>
      </c>
      <c r="R3" s="103" t="s">
        <v>35</v>
      </c>
      <c r="S3" s="103" t="s">
        <v>35</v>
      </c>
      <c r="T3" s="103" t="s">
        <v>35</v>
      </c>
      <c r="U3" s="103" t="s">
        <v>35</v>
      </c>
      <c r="V3" s="104"/>
    </row>
    <row r="4">
      <c r="A4" s="141">
        <v>1.0</v>
      </c>
      <c r="B4" s="105">
        <v>2.0</v>
      </c>
      <c r="C4" s="106" t="s">
        <v>9</v>
      </c>
      <c r="D4" s="107" t="s">
        <v>36</v>
      </c>
      <c r="E4" s="108"/>
      <c r="F4" s="108"/>
      <c r="G4" s="108"/>
      <c r="H4" s="108"/>
      <c r="I4" s="108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9" t="s">
        <v>31</v>
      </c>
    </row>
    <row r="5">
      <c r="A5" s="143">
        <v>1.0</v>
      </c>
      <c r="B5" s="110">
        <v>3.0</v>
      </c>
      <c r="C5" s="111" t="s">
        <v>10</v>
      </c>
      <c r="D5" s="112" t="s">
        <v>35</v>
      </c>
      <c r="E5" s="113"/>
      <c r="F5" s="113"/>
      <c r="G5" s="113"/>
      <c r="H5" s="113"/>
      <c r="I5" s="113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4" t="s">
        <v>31</v>
      </c>
    </row>
    <row r="6">
      <c r="A6" s="141">
        <v>1.0</v>
      </c>
      <c r="B6" s="105">
        <v>4.0</v>
      </c>
      <c r="C6" s="106" t="s">
        <v>11</v>
      </c>
      <c r="D6" s="107" t="s">
        <v>35</v>
      </c>
      <c r="E6" s="113"/>
      <c r="F6" s="113"/>
      <c r="G6" s="113"/>
      <c r="H6" s="113"/>
      <c r="I6" s="113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9" t="s">
        <v>31</v>
      </c>
    </row>
    <row r="7">
      <c r="A7" s="143">
        <v>1.0</v>
      </c>
      <c r="B7" s="115">
        <v>5.0</v>
      </c>
      <c r="C7" s="116" t="s">
        <v>12</v>
      </c>
      <c r="D7" s="117" t="s">
        <v>35</v>
      </c>
      <c r="E7" s="118"/>
      <c r="F7" s="118"/>
      <c r="G7" s="118"/>
      <c r="H7" s="118"/>
      <c r="I7" s="118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4" t="s">
        <v>31</v>
      </c>
    </row>
    <row r="8">
      <c r="A8" s="141">
        <v>1.0</v>
      </c>
      <c r="B8" s="119">
        <v>6.0</v>
      </c>
      <c r="C8" s="120" t="s">
        <v>13</v>
      </c>
      <c r="D8" s="121" t="s">
        <v>35</v>
      </c>
      <c r="E8" s="118"/>
      <c r="F8" s="118"/>
      <c r="G8" s="118"/>
      <c r="H8" s="118"/>
      <c r="I8" s="118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9" t="s">
        <v>31</v>
      </c>
    </row>
    <row r="9">
      <c r="A9" s="143">
        <v>1.0</v>
      </c>
      <c r="B9" s="115">
        <v>7.0</v>
      </c>
      <c r="C9" s="116" t="s">
        <v>14</v>
      </c>
      <c r="D9" s="117" t="s">
        <v>35</v>
      </c>
      <c r="E9" s="118"/>
      <c r="F9" s="118"/>
      <c r="G9" s="118"/>
      <c r="H9" s="118"/>
      <c r="I9" s="118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4" t="s">
        <v>31</v>
      </c>
    </row>
    <row r="10">
      <c r="A10" s="141">
        <v>2.0</v>
      </c>
      <c r="B10" s="119">
        <v>8.0</v>
      </c>
      <c r="C10" s="119" t="s">
        <v>15</v>
      </c>
      <c r="D10" s="121" t="s">
        <v>35</v>
      </c>
      <c r="E10" s="122"/>
      <c r="F10" s="122"/>
      <c r="G10" s="122"/>
      <c r="H10" s="122"/>
      <c r="I10" s="12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9" t="s">
        <v>31</v>
      </c>
    </row>
    <row r="11">
      <c r="A11" s="143">
        <v>2.0</v>
      </c>
      <c r="B11" s="115">
        <v>9.0</v>
      </c>
      <c r="C11" s="123" t="s">
        <v>16</v>
      </c>
      <c r="D11" s="124" t="s">
        <v>35</v>
      </c>
      <c r="E11" s="122"/>
      <c r="F11" s="122"/>
      <c r="G11" s="122"/>
      <c r="H11" s="122"/>
      <c r="I11" s="12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4" t="s">
        <v>31</v>
      </c>
    </row>
    <row r="12">
      <c r="A12" s="141" t="s">
        <v>48</v>
      </c>
      <c r="B12" s="119">
        <v>10.0</v>
      </c>
      <c r="C12" s="119" t="s">
        <v>17</v>
      </c>
      <c r="D12" s="121" t="s">
        <v>38</v>
      </c>
      <c r="E12" s="121" t="s">
        <v>35</v>
      </c>
      <c r="F12" s="121" t="s">
        <v>35</v>
      </c>
      <c r="G12" s="121" t="s">
        <v>35</v>
      </c>
      <c r="H12" s="121" t="s">
        <v>35</v>
      </c>
      <c r="I12" s="12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9" t="s">
        <v>31</v>
      </c>
    </row>
    <row r="13">
      <c r="A13" s="143">
        <v>3.0</v>
      </c>
      <c r="B13" s="115">
        <v>11.0</v>
      </c>
      <c r="C13" s="115" t="s">
        <v>18</v>
      </c>
      <c r="D13" s="117" t="s">
        <v>50</v>
      </c>
      <c r="E13" s="125" t="s">
        <v>51</v>
      </c>
      <c r="F13" s="126"/>
      <c r="G13" s="122"/>
      <c r="H13" s="12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4" t="s">
        <v>31</v>
      </c>
    </row>
    <row r="14">
      <c r="A14" s="141">
        <v>1.0</v>
      </c>
      <c r="B14" s="119">
        <v>12.0</v>
      </c>
      <c r="C14" s="119" t="s">
        <v>19</v>
      </c>
      <c r="D14" s="127" t="str">
        <f t="shared" ref="D14:D16" si="1">IF(G14&gt;0,"Y","n.a.")</f>
        <v>n.a.</v>
      </c>
      <c r="E14" s="128">
        <f>IF(OR(EXACT(D7,"Y")),1,0)</f>
        <v>0</v>
      </c>
      <c r="F14" s="128">
        <f>IF(OR(EXACT(D9,"Y")),1,0)</f>
        <v>0</v>
      </c>
      <c r="G14" s="128">
        <f t="shared" ref="G14:G16" si="2">E14+F14</f>
        <v>0</v>
      </c>
      <c r="H14" s="129"/>
      <c r="I14" s="12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9" t="s">
        <v>31</v>
      </c>
    </row>
    <row r="15">
      <c r="A15" s="143">
        <v>1.0</v>
      </c>
      <c r="B15" s="115">
        <v>13.0</v>
      </c>
      <c r="C15" s="115" t="s">
        <v>20</v>
      </c>
      <c r="D15" s="130" t="str">
        <f t="shared" si="1"/>
        <v>Y</v>
      </c>
      <c r="E15" s="131">
        <f t="shared" ref="E15:E16" si="3">IF(OR(EXACT(D4,"Y")),1,0)</f>
        <v>1</v>
      </c>
      <c r="F15" s="131">
        <f>IF(OR(EXACT(D6,"Y")),1,0)</f>
        <v>0</v>
      </c>
      <c r="G15" s="131">
        <f t="shared" si="2"/>
        <v>1</v>
      </c>
      <c r="H15" s="129"/>
      <c r="I15" s="12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4" t="s">
        <v>31</v>
      </c>
    </row>
    <row r="16">
      <c r="A16" s="141">
        <v>1.0</v>
      </c>
      <c r="B16" s="119">
        <v>14.0</v>
      </c>
      <c r="C16" s="119" t="s">
        <v>21</v>
      </c>
      <c r="D16" s="127" t="str">
        <f t="shared" si="1"/>
        <v>n.a.</v>
      </c>
      <c r="E16" s="128">
        <f t="shared" si="3"/>
        <v>0</v>
      </c>
      <c r="F16" s="128">
        <f>IF(OR(EXACT(D8,"Y")),1,0)</f>
        <v>0</v>
      </c>
      <c r="G16" s="128">
        <f t="shared" si="2"/>
        <v>0</v>
      </c>
      <c r="H16" s="129"/>
      <c r="I16" s="12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9" t="s">
        <v>31</v>
      </c>
    </row>
    <row r="17">
      <c r="A17" s="143">
        <v>1.0</v>
      </c>
      <c r="B17" s="115">
        <v>15.0</v>
      </c>
      <c r="C17" s="115" t="s">
        <v>22</v>
      </c>
      <c r="D17" s="130" t="str">
        <f>IF(E17&gt;0,"Y","n.a.")</f>
        <v>n.a.</v>
      </c>
      <c r="E17" s="131">
        <f>IF(OR(AND(G14,OR(G15,G16)),AND(G15,OR(G14,G16)),AND(G16,OR(G14,G15))),1,0)</f>
        <v>0</v>
      </c>
      <c r="F17" s="132"/>
      <c r="G17" s="108"/>
      <c r="H17" s="122"/>
      <c r="I17" s="12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4" t="s">
        <v>31</v>
      </c>
    </row>
    <row r="18">
      <c r="A18" s="141">
        <v>3.0</v>
      </c>
      <c r="B18" s="133">
        <v>16.0</v>
      </c>
      <c r="C18" s="105" t="s">
        <v>23</v>
      </c>
      <c r="D18" s="145" t="s">
        <v>35</v>
      </c>
      <c r="E18" s="145" t="s">
        <v>35</v>
      </c>
      <c r="F18" s="145" t="s">
        <v>35</v>
      </c>
      <c r="G18" s="145" t="s">
        <v>35</v>
      </c>
      <c r="H18" s="145" t="s">
        <v>35</v>
      </c>
      <c r="I18" s="146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9" t="s">
        <v>31</v>
      </c>
    </row>
    <row r="19">
      <c r="A19" s="143">
        <v>3.0</v>
      </c>
      <c r="B19" s="134">
        <v>17.0</v>
      </c>
      <c r="C19" s="134" t="s">
        <v>24</v>
      </c>
      <c r="D19" s="147" t="s">
        <v>43</v>
      </c>
      <c r="E19" s="148" t="s">
        <v>44</v>
      </c>
      <c r="F19" s="149" t="s">
        <v>45</v>
      </c>
      <c r="G19" s="149" t="s">
        <v>46</v>
      </c>
      <c r="H19" s="136"/>
      <c r="I19" s="150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31</v>
      </c>
    </row>
    <row r="20">
      <c r="A20" s="137"/>
      <c r="B20" s="137">
        <v>18.0</v>
      </c>
      <c r="C20" s="138" t="s">
        <v>25</v>
      </c>
      <c r="D20" s="153" t="str">
        <f>IF(OR(EXACT(D4,"Y"),EXACT(D5,"Y"),EXACT(D6,"Y"),EXACT(D7,"Y"),EXACT(D8,"Y"),EXACT(D9,"Y")),"Y","N")</f>
        <v>Y</v>
      </c>
      <c r="E20" s="154"/>
      <c r="F20" s="154"/>
      <c r="G20" s="154"/>
      <c r="H20" s="154"/>
      <c r="I20" s="154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09" t="s">
        <v>31</v>
      </c>
    </row>
    <row r="21">
      <c r="A21" s="156">
        <v>4.0</v>
      </c>
      <c r="B21" s="157">
        <v>19.0</v>
      </c>
      <c r="C21" s="157" t="s">
        <v>52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1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</row>
    <row r="23">
      <c r="D23" s="164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4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6"/>
    </row>
    <row r="25">
      <c r="A25" s="167"/>
      <c r="B25" s="167"/>
      <c r="C25" s="168" t="s">
        <v>53</v>
      </c>
      <c r="D25" s="168" t="s">
        <v>54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9" t="s">
        <v>55</v>
      </c>
      <c r="B26" s="170"/>
      <c r="C26" s="171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3"/>
    </row>
    <row r="27">
      <c r="A27" s="169" t="s">
        <v>56</v>
      </c>
      <c r="B27" s="170"/>
      <c r="C27" s="171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9" t="s">
        <v>57</v>
      </c>
      <c r="B28" s="170"/>
      <c r="C28" s="171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3"/>
    </row>
    <row r="29">
      <c r="A29" s="169" t="s">
        <v>58</v>
      </c>
      <c r="B29" s="170"/>
      <c r="C29" s="171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6"/>
      <c r="B30" s="176"/>
      <c r="C30" s="176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7"/>
      <c r="B31" s="177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8" t="s">
        <v>59</v>
      </c>
      <c r="B32" s="179"/>
      <c r="C32" s="179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</row>
    <row r="33">
      <c r="A33" s="181" t="s">
        <v>55</v>
      </c>
      <c r="B33" s="181"/>
      <c r="C33" s="181" t="s">
        <v>60</v>
      </c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</row>
    <row r="34">
      <c r="A34" s="179" t="s">
        <v>56</v>
      </c>
      <c r="B34" s="179"/>
      <c r="C34" s="179" t="s">
        <v>61</v>
      </c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</row>
    <row r="35">
      <c r="A35" s="181" t="s">
        <v>57</v>
      </c>
      <c r="B35" s="181"/>
      <c r="C35" s="181" t="s">
        <v>62</v>
      </c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</row>
    <row r="36">
      <c r="A36" s="179" t="s">
        <v>58</v>
      </c>
      <c r="B36" s="179"/>
      <c r="C36" s="179" t="s">
        <v>63</v>
      </c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</row>
    <row r="37">
      <c r="A37" s="177"/>
      <c r="B37" s="177"/>
      <c r="C37" s="177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6"/>
      <c r="B38" s="176"/>
      <c r="C38" s="176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7"/>
      <c r="B39" s="177"/>
      <c r="C39" s="177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6"/>
      <c r="B40" s="176"/>
      <c r="C40" s="176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5">
    <mergeCell ref="D21:V21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