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<sst xmlns="http://schemas.openxmlformats.org/spreadsheetml/2006/main" count="226" uniqueCount="57">
  <si>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</si>
  <si>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</si>
  <si>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</si>
  <si>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</si>
  <si>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</si>
  <si>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</si>
  <si>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</si>
  <si>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</si>
  <si>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</si>
  <si>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</si>
  <si>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</si>
  <si>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</si>
  <si>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</si>
  <si>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</si>
  <si>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</si>
  <si>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</si>
  <si>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</si>
  <si>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</si>
  <si>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</si>
  <si>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</si>
  <si>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</si>
  <si>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</si>
  <si>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</si>
  <si>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</si>
  <si>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</si>
  <si>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</si>
  <si>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</si>
  <si>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</si>
  <si>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</si>
  <si>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</si>
  <si>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</si>
  <si>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is actually a short tool/demo paper. Thus, it should be simply excluded from the final list.</t>
  </si>
  <si>
    <t>MDE</t>
  </si>
  <si>
    <t>Process</t>
  </si>
  <si>
    <t>AI/ML</t>
  </si>
  <si>
    <t>DevOps</t>
  </si>
  <si>
    <t>N</t>
  </si>
  <si>
    <t>&lt;add your comment here if any&gt;</t>
  </si>
  <si>
    <t>n.a.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</si>
  <si>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</si>
  <si>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</si>
  <si>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</si>
  <si>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Workshop</t>
  </si>
  <si>
    <t>ICSOC 2017: Service-Oriented Computing</t>
  </si>
  <si>
    <t>application domain independent</t>
  </si>
  <si>
    <t>Cloud computing</t>
  </si>
  <si>
    <t>Infrastructure as code</t>
  </si>
  <si>
    <t>Cloud infrastructure provisioning</t>
  </si>
  <si>
    <t>Model-Driven development</t>
  </si>
  <si>
    <t>Future research directions (as stated by authors, if any)</t>
  </si>
  <si>
    <t xml:space="preserve">Reviewer </t>
  </si>
  <si>
    <t>Laura Pandolfo</t>
  </si>
  <si>
    <t>RQ1</t>
  </si>
  <si>
    <t>Add a potential answer to the RQ based on the contribution of the paper, if included (see ID 17)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</si>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</sst>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4AA7"/>
      <name val="&quot;Source Sans Pro&quot;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7" fontId="3" numFmtId="1" xfId="0" applyAlignment="1" applyBorder="1" applyFill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8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8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8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8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8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8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8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8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8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8" fontId="2" numFmtId="1" xfId="0" applyAlignment="1" applyBorder="1" applyFont="1" applyNumberFormat="1">
      <alignment vertical="bottom"/>
    </xf>
    <xf borderId="0" fillId="4" fontId="13" numFmtId="1" xfId="0" applyAlignment="1" applyFont="1" applyNumberFormat="1">
      <alignment readingOrder="0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8" fontId="2" numFmtId="1" xfId="0" applyAlignment="1" applyBorder="1" applyFont="1" applyNumberFormat="1">
      <alignment vertical="bottom"/>
    </xf>
    <xf borderId="35" fillId="8" fontId="2" numFmtId="1" xfId="0" applyAlignment="1" applyBorder="1" applyFont="1" applyNumberFormat="1">
      <alignment vertical="bottom"/>
    </xf>
    <xf borderId="0" fillId="7" fontId="1" numFmtId="0" xfId="0" applyAlignment="1" applyFont="1">
      <alignment horizontal="right" readingOrder="0" vertical="center"/>
    </xf>
    <xf borderId="0" fillId="7" fontId="1" numFmtId="0" xfId="0" applyAlignment="1" applyFont="1">
      <alignment readingOrder="0" vertical="center"/>
    </xf>
    <xf borderId="2" fillId="7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7" fontId="14" numFmtId="0" xfId="0" applyFont="1"/>
    <xf borderId="0" fillId="7" fontId="14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  <xf borderId="38" fillId="7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is actually a short tool/demo paper. Thus, it should be simply excluded from the final list.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AI/ML</v>
      </c>
      <c r="F3" s="13" t="str">
        <f t="shared" si="2"/>
        <v>Process</v>
      </c>
      <c r="G3" s="13" t="str">
        <f t="shared" ref="G3:H3" si="3">K27</f>
        <v>DevOps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n.a.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Cloud computing</v>
      </c>
      <c r="D19" s="29" t="str">
        <f>K58</f>
        <v>DevOps</v>
      </c>
      <c r="E19" s="29" t="str">
        <f>K59</f>
        <v>Infrastructure as code</v>
      </c>
      <c r="F19" s="29" t="str">
        <f>K60</f>
        <v>Cloud infrastructure provisioning</v>
      </c>
      <c r="G19" s="29" t="str">
        <f>K61</f>
        <v>Model-Driven development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AI/ML</v>
      </c>
      <c r="D26" s="53" t="str">
        <f>'1'!F$3</f>
        <v>Process</v>
      </c>
      <c r="E26" s="59" t="str">
        <f t="shared" si="18"/>
        <v>AI/ML Process</v>
      </c>
      <c r="F26" s="59"/>
      <c r="G26" s="59" t="str">
        <f>IFERROR(__xludf.DUMMYFUNCTION("""COMPUTED_VALUE"""),"AI/ML Process")</f>
        <v>AI/ML Process</v>
      </c>
      <c r="H26" s="59"/>
      <c r="I26" s="59" t="str">
        <f>IFERROR(__xludf.DUMMYFUNCTION("IFERROR(SPLIT($G26,"" ""),"""")"),"AI/ML")</f>
        <v>AI/ML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AI/ML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DevOps</v>
      </c>
      <c r="D27" s="53" t="str">
        <f>'1'!H$3</f>
        <v>Process</v>
      </c>
      <c r="E27" s="54" t="str">
        <f t="shared" si="18"/>
        <v>DevOps Process</v>
      </c>
      <c r="F27" s="54"/>
      <c r="G27" s="54" t="str">
        <f>IFERROR(__xludf.DUMMYFUNCTION("""COMPUTED_VALUE"""),"DevOps Process")</f>
        <v>DevOps Process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DevOps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n.a.</v>
      </c>
      <c r="D57" s="90"/>
      <c r="E57" s="90"/>
      <c r="F57" s="90"/>
      <c r="G57" s="75" t="str">
        <f>IFERROR(__xludf.DUMMYFUNCTION("IFNA(UNIQUE(FILTER(C57:C66, C57:C66&lt;&gt;""n.a."")),""n.a."")"),"Cloud computing")</f>
        <v>Cloud computing</v>
      </c>
      <c r="H57" s="90"/>
      <c r="I57" s="76" t="str">
        <f t="shared" si="27"/>
        <v>Cloud computing</v>
      </c>
      <c r="J57" s="90"/>
      <c r="K57" s="77" t="str">
        <f t="shared" si="28"/>
        <v>Cloud computing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n.a.</v>
      </c>
      <c r="D58" s="81"/>
      <c r="E58" s="81"/>
      <c r="F58" s="81"/>
      <c r="G58" s="81" t="str">
        <f>IFERROR(__xludf.DUMMYFUNCTION("""COMPUTED_VALUE"""),"DevOps")</f>
        <v>DevOps</v>
      </c>
      <c r="H58" s="81"/>
      <c r="I58" s="59" t="str">
        <f t="shared" si="27"/>
        <v>DevOps</v>
      </c>
      <c r="J58" s="81"/>
      <c r="K58" s="60" t="str">
        <f t="shared" si="28"/>
        <v>DevOps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 t="str">
        <f>IFERROR(__xludf.DUMMYFUNCTION("""COMPUTED_VALUE"""),"Infrastructure as code")</f>
        <v>Infrastructure as code</v>
      </c>
      <c r="H59" s="83"/>
      <c r="I59" s="54" t="str">
        <f t="shared" si="27"/>
        <v>Infrastructure as code</v>
      </c>
      <c r="J59" s="83"/>
      <c r="K59" s="55" t="str">
        <f t="shared" si="28"/>
        <v>Infrastructure as code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IFERROR(__xludf.DUMMYFUNCTION("""COMPUTED_VALUE"""),"Cloud infrastructure provisioning")</f>
        <v>Cloud infrastructure provisioning</v>
      </c>
      <c r="H60" s="81"/>
      <c r="I60" s="59" t="str">
        <f t="shared" si="27"/>
        <v>Cloud infrastructure provisioning</v>
      </c>
      <c r="J60" s="81"/>
      <c r="K60" s="60" t="str">
        <f t="shared" si="28"/>
        <v>Cloud infrastructure provisioning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IFERROR(__xludf.DUMMYFUNCTION("""COMPUTED_VALUE"""),"Model-Driven development")</f>
        <v>Model-Driven development</v>
      </c>
      <c r="H61" s="83"/>
      <c r="I61" s="54" t="str">
        <f t="shared" si="27"/>
        <v>Model-Driven development</v>
      </c>
      <c r="J61" s="83"/>
      <c r="K61" s="55" t="str">
        <f t="shared" si="28"/>
        <v>Model-Driven development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Cloud computing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DevOps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Infrastructure as code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Cloud infrastructure provisioning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Model-Driven development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n.a.</v>
      </c>
      <c r="D67" s="13" t="str">
        <f>'1'!D13</f>
        <v/>
      </c>
      <c r="E67" s="54" t="str">
        <f t="shared" ref="E67:E68" si="29">CONCATENATE(C67,"---",D67)</f>
        <v>n.a.---</v>
      </c>
      <c r="F67" s="54"/>
      <c r="G67" s="54" t="str">
        <f>IFERROR(__xludf.DUMMYFUNCTION("IFNA(UNIQUE(FILTER(E67:E68, E67:E68&lt;&gt;""n.a"")),""n.a."")"),"n.a.---")</f>
        <v>n.a.---</v>
      </c>
      <c r="H67" s="54"/>
      <c r="I67" s="54" t="str">
        <f>IFERROR(__xludf.DUMMYFUNCTION("IFERROR(SPLIT($G67,""---""),"""")"),"n.a.")</f>
        <v>n.a.</v>
      </c>
      <c r="J67" s="54"/>
      <c r="K67" s="55" t="str">
        <f t="shared" si="28"/>
        <v>n.a.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ICSOC 2017: Service-Oriented Computing</v>
      </c>
      <c r="E68" s="59" t="str">
        <f t="shared" si="29"/>
        <v>Workshop---ICSOC 2017: Service-Oriented Computing</v>
      </c>
      <c r="F68" s="59"/>
      <c r="G68" s="59" t="str">
        <f>IFERROR(__xludf.DUMMYFUNCTION("""COMPUTED_VALUE"""),"Workshop---ICSOC 2017: Service-Oriented Computing")</f>
        <v>Workshop---ICSOC 2017: Service-Oriented Computing</v>
      </c>
      <c r="H68" s="59"/>
      <c r="I68" s="59" t="str">
        <f>IFERROR(__xludf.DUMMYFUNCTION("IFERROR(SPLIT($G68,""---""),"""")"),"#REF!")</f>
        <v>#REF!</v>
      </c>
      <c r="J68" s="59"/>
      <c r="K68" s="60" t="str">
        <f t="shared" si="28"/>
        <v>#REF!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1.0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82.5" customHeight="1">
      <c r="A3" s="100"/>
      <c r="B3" s="100"/>
      <c r="C3" s="101" t="s">
        <v>32</v>
      </c>
      <c r="D3" s="101" t="s">
        <v>33</v>
      </c>
      <c r="E3" s="101" t="s">
        <v>34</v>
      </c>
      <c r="F3" s="101" t="s">
        <v>33</v>
      </c>
      <c r="G3" s="101" t="s">
        <v>35</v>
      </c>
      <c r="H3" s="101" t="s">
        <v>33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 t="s">
        <v>38</v>
      </c>
      <c r="D10" s="120"/>
      <c r="E10" s="120"/>
      <c r="F10" s="120"/>
      <c r="G10" s="120"/>
      <c r="H10" s="120"/>
      <c r="I10" s="107" t="s">
        <v>37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2" t="s">
        <v>37</v>
      </c>
    </row>
    <row r="12">
      <c r="A12" s="117">
        <v>10.0</v>
      </c>
      <c r="B12" s="117" t="s">
        <v>17</v>
      </c>
      <c r="C12" s="119" t="s">
        <v>38</v>
      </c>
      <c r="D12" s="119" t="s">
        <v>38</v>
      </c>
      <c r="E12" s="119" t="s">
        <v>38</v>
      </c>
      <c r="F12" s="119" t="s">
        <v>38</v>
      </c>
      <c r="G12" s="119" t="s">
        <v>38</v>
      </c>
      <c r="H12" s="120"/>
      <c r="I12" s="107" t="s">
        <v>37</v>
      </c>
    </row>
    <row r="13">
      <c r="A13" s="113">
        <v>11.0</v>
      </c>
      <c r="B13" s="113" t="s">
        <v>18</v>
      </c>
      <c r="C13" s="115" t="s">
        <v>38</v>
      </c>
      <c r="D13" s="123"/>
      <c r="E13" s="124"/>
      <c r="F13" s="124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37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37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37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37</v>
      </c>
    </row>
    <row r="18">
      <c r="A18" s="131">
        <v>16.0</v>
      </c>
      <c r="B18" s="103" t="s">
        <v>23</v>
      </c>
      <c r="C18" s="105" t="s">
        <v>38</v>
      </c>
      <c r="D18" s="105" t="s">
        <v>38</v>
      </c>
      <c r="E18" s="105" t="s">
        <v>38</v>
      </c>
      <c r="F18" s="105" t="s">
        <v>38</v>
      </c>
      <c r="G18" s="105" t="s">
        <v>38</v>
      </c>
      <c r="H18" s="120"/>
      <c r="I18" s="107" t="s">
        <v>37</v>
      </c>
    </row>
    <row r="19">
      <c r="A19" s="132">
        <v>17.0</v>
      </c>
      <c r="B19" s="132" t="s">
        <v>24</v>
      </c>
      <c r="C19" s="133"/>
      <c r="D19" s="134"/>
      <c r="E19" s="135"/>
      <c r="F19" s="135"/>
      <c r="G19" s="135"/>
      <c r="H19" s="136"/>
      <c r="I19" s="112" t="s">
        <v>37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N</v>
      </c>
      <c r="D20" s="140"/>
      <c r="E20" s="140"/>
      <c r="F20" s="140"/>
      <c r="G20" s="140"/>
      <c r="H20" s="140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39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40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2" t="s">
        <v>41</v>
      </c>
    </row>
    <row r="3">
      <c r="B3" s="100"/>
      <c r="C3" s="100"/>
      <c r="D3" s="101" t="s">
        <v>38</v>
      </c>
      <c r="E3" s="101" t="s">
        <v>38</v>
      </c>
      <c r="F3" s="101" t="s">
        <v>38</v>
      </c>
      <c r="G3" s="101" t="s">
        <v>38</v>
      </c>
      <c r="H3" s="101" t="s">
        <v>38</v>
      </c>
      <c r="I3" s="101" t="s">
        <v>38</v>
      </c>
      <c r="J3" s="101" t="s">
        <v>38</v>
      </c>
      <c r="K3" s="101" t="s">
        <v>38</v>
      </c>
      <c r="L3" s="101" t="s">
        <v>38</v>
      </c>
      <c r="M3" s="101" t="s">
        <v>38</v>
      </c>
      <c r="N3" s="101" t="s">
        <v>38</v>
      </c>
      <c r="O3" s="101" t="s">
        <v>38</v>
      </c>
      <c r="P3" s="101" t="s">
        <v>38</v>
      </c>
      <c r="Q3" s="101" t="s">
        <v>38</v>
      </c>
      <c r="R3" s="101" t="s">
        <v>38</v>
      </c>
      <c r="S3" s="101" t="s">
        <v>38</v>
      </c>
      <c r="T3" s="101" t="s">
        <v>38</v>
      </c>
      <c r="U3" s="101" t="s">
        <v>38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07" t="s">
        <v>37</v>
      </c>
    </row>
    <row r="5">
      <c r="A5" s="144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12" t="s">
        <v>37</v>
      </c>
    </row>
    <row r="6">
      <c r="A6" s="141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07" t="s">
        <v>37</v>
      </c>
    </row>
    <row r="7">
      <c r="A7" s="144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12" t="s">
        <v>37</v>
      </c>
    </row>
    <row r="8">
      <c r="A8" s="141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07" t="s">
        <v>37</v>
      </c>
    </row>
    <row r="9">
      <c r="A9" s="144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12" t="s">
        <v>37</v>
      </c>
    </row>
    <row r="10">
      <c r="A10" s="141">
        <v>2.0</v>
      </c>
      <c r="B10" s="117">
        <v>8.0</v>
      </c>
      <c r="C10" s="117" t="s">
        <v>15</v>
      </c>
      <c r="D10" s="119">
        <v>0.0</v>
      </c>
      <c r="E10" s="120"/>
      <c r="F10" s="120"/>
      <c r="G10" s="120"/>
      <c r="H10" s="120"/>
      <c r="I10" s="120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07" t="s">
        <v>37</v>
      </c>
    </row>
    <row r="11">
      <c r="A11" s="144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12" t="s">
        <v>37</v>
      </c>
    </row>
    <row r="12">
      <c r="A12" s="141" t="s">
        <v>40</v>
      </c>
      <c r="B12" s="117">
        <v>10.0</v>
      </c>
      <c r="C12" s="117" t="s">
        <v>17</v>
      </c>
      <c r="D12" s="119" t="s">
        <v>38</v>
      </c>
      <c r="E12" s="119" t="s">
        <v>38</v>
      </c>
      <c r="F12" s="119" t="s">
        <v>38</v>
      </c>
      <c r="G12" s="119" t="s">
        <v>38</v>
      </c>
      <c r="H12" s="119" t="s">
        <v>38</v>
      </c>
      <c r="I12" s="120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07" t="s">
        <v>37</v>
      </c>
    </row>
    <row r="13">
      <c r="A13" s="144">
        <v>3.0</v>
      </c>
      <c r="B13" s="113">
        <v>11.0</v>
      </c>
      <c r="C13" s="113" t="s">
        <v>18</v>
      </c>
      <c r="D13" s="115" t="s">
        <v>42</v>
      </c>
      <c r="E13" s="146" t="s">
        <v>43</v>
      </c>
      <c r="F13" s="124"/>
      <c r="G13" s="124"/>
      <c r="H13" s="120"/>
      <c r="I13" s="120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12" t="s">
        <v>37</v>
      </c>
    </row>
    <row r="14">
      <c r="A14" s="141">
        <v>1.0</v>
      </c>
      <c r="B14" s="117">
        <v>12.0</v>
      </c>
      <c r="C14" s="117" t="s">
        <v>19</v>
      </c>
      <c r="D14" s="125" t="s">
        <v>36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07" t="s">
        <v>37</v>
      </c>
    </row>
    <row r="15">
      <c r="A15" s="144">
        <v>1.0</v>
      </c>
      <c r="B15" s="113">
        <v>13.0</v>
      </c>
      <c r="C15" s="113" t="s">
        <v>20</v>
      </c>
      <c r="D15" s="128" t="s">
        <v>36</v>
      </c>
      <c r="E15" s="129">
        <f t="shared" ref="E15:E16" si="2">IF(OR(EXACT(D4,"Y")),1,0)</f>
        <v>0</v>
      </c>
      <c r="F15" s="129">
        <f>IF(OR(EXACT(D6,"Y")),1,0)</f>
        <v>0</v>
      </c>
      <c r="G15" s="129">
        <f t="shared" si="1"/>
        <v>0</v>
      </c>
      <c r="H15" s="127"/>
      <c r="I15" s="120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12" t="s">
        <v>37</v>
      </c>
    </row>
    <row r="16">
      <c r="A16" s="141">
        <v>1.0</v>
      </c>
      <c r="B16" s="117">
        <v>14.0</v>
      </c>
      <c r="C16" s="117" t="s">
        <v>21</v>
      </c>
      <c r="D16" s="125" t="s">
        <v>36</v>
      </c>
      <c r="E16" s="126">
        <f t="shared" si="2"/>
        <v>0</v>
      </c>
      <c r="F16" s="126">
        <f>IF(OR(EXACT(D8,"Y")),1,0)</f>
        <v>0</v>
      </c>
      <c r="G16" s="126">
        <f t="shared" si="1"/>
        <v>0</v>
      </c>
      <c r="H16" s="127"/>
      <c r="I16" s="120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07" t="s">
        <v>37</v>
      </c>
    </row>
    <row r="17">
      <c r="A17" s="144">
        <v>1.0</v>
      </c>
      <c r="B17" s="113">
        <v>15.0</v>
      </c>
      <c r="C17" s="113" t="s">
        <v>22</v>
      </c>
      <c r="D17" s="128" t="s">
        <v>36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12" t="s">
        <v>37</v>
      </c>
    </row>
    <row r="18">
      <c r="A18" s="141">
        <v>3.0</v>
      </c>
      <c r="B18" s="131">
        <v>16.0</v>
      </c>
      <c r="C18" s="103" t="s">
        <v>23</v>
      </c>
      <c r="D18" s="105" t="s">
        <v>44</v>
      </c>
      <c r="E18" s="105" t="s">
        <v>38</v>
      </c>
      <c r="F18" s="105" t="s">
        <v>38</v>
      </c>
      <c r="G18" s="105" t="s">
        <v>38</v>
      </c>
      <c r="H18" s="105" t="s">
        <v>38</v>
      </c>
      <c r="I18" s="120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07" t="s">
        <v>37</v>
      </c>
    </row>
    <row r="19">
      <c r="A19" s="144">
        <v>3.0</v>
      </c>
      <c r="B19" s="132">
        <v>17.0</v>
      </c>
      <c r="C19" s="132" t="s">
        <v>24</v>
      </c>
      <c r="D19" s="133" t="s">
        <v>45</v>
      </c>
      <c r="E19" s="133" t="s">
        <v>35</v>
      </c>
      <c r="F19" s="147" t="s">
        <v>46</v>
      </c>
      <c r="G19" s="147" t="s">
        <v>47</v>
      </c>
      <c r="H19" s="147" t="s">
        <v>48</v>
      </c>
      <c r="I19" s="148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50" t="s">
        <v>37</v>
      </c>
    </row>
    <row r="20">
      <c r="A20" s="137"/>
      <c r="B20" s="137">
        <v>18.0</v>
      </c>
      <c r="C20" s="138" t="s">
        <v>25</v>
      </c>
      <c r="D20" s="151" t="str">
        <f>IF(OR(EXACT(D4,"Y"),EXACT(D5,"Y"),EXACT(D6,"Y"),EXACT(D7,"Y"),EXACT(D8,"Y"),EXACT(D9,"Y")),"Y","N")</f>
        <v>N</v>
      </c>
      <c r="E20" s="152"/>
      <c r="F20" s="152"/>
      <c r="G20" s="152"/>
      <c r="H20" s="152"/>
      <c r="I20" s="152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07" t="s">
        <v>37</v>
      </c>
    </row>
    <row r="21">
      <c r="A21" s="154">
        <v>4.0</v>
      </c>
      <c r="B21" s="155">
        <v>19.0</v>
      </c>
      <c r="C21" s="155" t="s">
        <v>49</v>
      </c>
      <c r="D21" s="156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>
      <c r="D22" s="156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60"/>
    </row>
    <row r="23">
      <c r="D23" s="156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>
      <c r="D24" s="156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60"/>
    </row>
    <row r="25">
      <c r="A25" s="161"/>
      <c r="B25" s="161"/>
      <c r="C25" s="162" t="s">
        <v>50</v>
      </c>
      <c r="D25" s="162" t="s">
        <v>51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3" t="s">
        <v>52</v>
      </c>
      <c r="B26" s="164"/>
      <c r="C26" s="165" t="s">
        <v>53</v>
      </c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7"/>
    </row>
    <row r="27">
      <c r="A27" s="163" t="s">
        <v>54</v>
      </c>
      <c r="B27" s="164"/>
      <c r="C27" s="165" t="s">
        <v>53</v>
      </c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9"/>
    </row>
    <row r="28">
      <c r="A28" s="163" t="s">
        <v>55</v>
      </c>
      <c r="B28" s="164"/>
      <c r="C28" s="165" t="s">
        <v>53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7"/>
    </row>
    <row r="29">
      <c r="A29" s="163" t="s">
        <v>56</v>
      </c>
      <c r="B29" s="164"/>
      <c r="C29" s="165" t="s">
        <v>53</v>
      </c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9"/>
    </row>
    <row r="30">
      <c r="A30" s="170"/>
      <c r="B30" s="170"/>
      <c r="C30" s="17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